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1) Budget Table" sheetId="1" r:id="rId4"/>
    <sheet name="2) By Category" sheetId="2" r:id="rId5"/>
    <sheet name="3) Explanatory Notes" sheetId="3" r:id="rId6"/>
    <sheet name="4) For PBSO Use" sheetId="4" r:id="rId7"/>
    <sheet name="5)For MPTFO Use" sheetId="5" r:id="rId8"/>
    <sheet name="Dropdowns" sheetId="6" r:id="rId9"/>
    <sheet name="Sheet2" sheetId="7" r:id="rId10"/>
  </sheets>
</workbook>
</file>

<file path=xl/sharedStrings.xml><?xml version="1.0" encoding="utf-8"?>
<sst xmlns="http://schemas.openxmlformats.org/spreadsheetml/2006/main" uniqueCount="746">
  <si>
    <t>Annex D - PBF Project Budget</t>
  </si>
  <si>
    <t>Instructions:</t>
  </si>
  <si>
    <r>
      <rPr>
        <b val="1"/>
        <sz val="16"/>
        <color indexed="8"/>
        <rFont val="Calibri"/>
      </rPr>
      <t xml:space="preserve">1. Only fill in white cells. Grey cells are locked and/or contain spreadsheet formulas.
</t>
    </r>
    <r>
      <rPr>
        <b val="1"/>
        <sz val="16"/>
        <color indexed="8"/>
        <rFont val="Calibri"/>
      </rPr>
      <t xml:space="preserve">2. Complete both Sheet 1 and Sheet 2. 
</t>
    </r>
    <r>
      <rPr>
        <b val="1"/>
        <sz val="16"/>
        <color indexed="8"/>
        <rFont val="Calibri"/>
      </rPr>
      <t xml:space="preserve">     a) </t>
    </r>
    <r>
      <rPr>
        <sz val="16"/>
        <color indexed="8"/>
        <rFont val="Calibri"/>
      </rPr>
      <t xml:space="preserve">First, prepare a budget organized by </t>
    </r>
    <r>
      <rPr>
        <b val="1"/>
        <sz val="16"/>
        <color indexed="8"/>
        <rFont val="Calibri"/>
      </rPr>
      <t xml:space="preserve">activity/output/outcome in Sheet 1. </t>
    </r>
    <r>
      <rPr>
        <sz val="16"/>
        <color indexed="8"/>
        <rFont val="Calibri"/>
      </rPr>
      <t xml:space="preserve">(Activity amounts can be indicative estimates.)  </t>
    </r>
    <r>
      <rPr>
        <b val="1"/>
        <sz val="16"/>
        <color indexed="8"/>
        <rFont val="Calibri"/>
      </rPr>
      <t xml:space="preserve">
</t>
    </r>
    <r>
      <rPr>
        <b val="1"/>
        <sz val="16"/>
        <color indexed="8"/>
        <rFont val="Calibri"/>
      </rPr>
      <t xml:space="preserve">     b) </t>
    </r>
    <r>
      <rPr>
        <sz val="16"/>
        <color indexed="8"/>
        <rFont val="Calibri"/>
      </rPr>
      <t>Then, divide each output budget along</t>
    </r>
    <r>
      <rPr>
        <b val="1"/>
        <sz val="16"/>
        <color indexed="8"/>
        <rFont val="Calibri"/>
      </rPr>
      <t xml:space="preserve"> UN Budget Categories in Sheet 2.
</t>
    </r>
    <r>
      <rPr>
        <b val="1"/>
        <sz val="16"/>
        <color indexed="8"/>
        <rFont val="Calibri"/>
      </rPr>
      <t xml:space="preserve">3. </t>
    </r>
    <r>
      <rPr>
        <sz val="16"/>
        <color indexed="8"/>
        <rFont val="Calibri"/>
      </rPr>
      <t>Be sure to</t>
    </r>
    <r>
      <rPr>
        <b val="1"/>
        <sz val="16"/>
        <color indexed="8"/>
        <rFont val="Calibri"/>
      </rPr>
      <t xml:space="preserve"> include % towards Gender Equality and Women's Empowerment
</t>
    </r>
    <r>
      <rPr>
        <b val="1"/>
        <sz val="16"/>
        <color indexed="8"/>
        <rFont val="Calibri"/>
      </rPr>
      <t xml:space="preserve">3. Do not use Sheet 4 or 5, </t>
    </r>
    <r>
      <rPr>
        <sz val="16"/>
        <color indexed="8"/>
        <rFont val="Calibri"/>
      </rPr>
      <t xml:space="preserve">which are for MPTF and PBF use. </t>
    </r>
    <r>
      <rPr>
        <b val="1"/>
        <sz val="16"/>
        <color indexed="8"/>
        <rFont val="Calibri"/>
      </rPr>
      <t xml:space="preserve">
</t>
    </r>
    <r>
      <rPr>
        <b val="1"/>
        <sz val="16"/>
        <color indexed="8"/>
        <rFont val="Calibri"/>
      </rPr>
      <t xml:space="preserve">4. Leave blank any Organizations/Outcomes/Outputs/Activities that aren't needed. DO NOT delete cells.
</t>
    </r>
    <r>
      <rPr>
        <b val="1"/>
        <sz val="16"/>
        <color indexed="8"/>
        <rFont val="Calibri"/>
      </rPr>
      <t xml:space="preserve">5. Do not adjust tranche amounts </t>
    </r>
    <r>
      <rPr>
        <sz val="16"/>
        <color indexed="8"/>
        <rFont val="Calibri"/>
      </rPr>
      <t>without consulting PBSO.</t>
    </r>
  </si>
  <si>
    <t>Table 1 - PBF project budget by outcome, output and activity</t>
  </si>
  <si>
    <r>
      <rPr>
        <b val="1"/>
        <sz val="12"/>
        <color indexed="8"/>
        <rFont val="Calibri"/>
      </rPr>
      <t>Outcome/ Output</t>
    </r>
    <r>
      <rPr>
        <sz val="12"/>
        <color indexed="8"/>
        <rFont val="Calibri"/>
      </rPr>
      <t xml:space="preserve"> number</t>
    </r>
  </si>
  <si>
    <r>
      <rPr>
        <b val="1"/>
        <sz val="12"/>
        <color indexed="8"/>
        <rFont val="Calibri"/>
      </rPr>
      <t>Description</t>
    </r>
    <r>
      <rPr>
        <sz val="12"/>
        <color indexed="8"/>
        <rFont val="Calibri"/>
      </rPr>
      <t xml:space="preserve"> (Text)</t>
    </r>
  </si>
  <si>
    <r>
      <rPr>
        <b val="1"/>
        <sz val="12"/>
        <color indexed="8"/>
        <rFont val="Calibri"/>
      </rPr>
      <t>Recipient Organization 1</t>
    </r>
    <r>
      <rPr>
        <sz val="12"/>
        <color indexed="8"/>
        <rFont val="Calibri"/>
      </rPr>
      <t xml:space="preserve"> Budget</t>
    </r>
  </si>
  <si>
    <r>
      <rPr>
        <b val="1"/>
        <sz val="12"/>
        <color indexed="8"/>
        <rFont val="Calibri"/>
      </rPr>
      <t>Recipient Organization 2</t>
    </r>
    <r>
      <rPr>
        <sz val="12"/>
        <color indexed="8"/>
        <rFont val="Calibri"/>
      </rPr>
      <t xml:space="preserve"> Budget</t>
    </r>
  </si>
  <si>
    <r>
      <rPr>
        <b val="1"/>
        <sz val="12"/>
        <color indexed="8"/>
        <rFont val="Calibri"/>
      </rPr>
      <t>Recipient Organization 3</t>
    </r>
    <r>
      <rPr>
        <sz val="12"/>
        <color indexed="8"/>
        <rFont val="Calibri"/>
      </rPr>
      <t xml:space="preserve"> Budget</t>
    </r>
  </si>
  <si>
    <r>
      <rPr>
        <b val="1"/>
        <sz val="12"/>
        <color indexed="8"/>
        <rFont val="Calibri"/>
      </rPr>
      <t>Recipient Organization 4</t>
    </r>
    <r>
      <rPr>
        <sz val="12"/>
        <color indexed="8"/>
        <rFont val="Calibri"/>
      </rPr>
      <t xml:space="preserve"> Budget</t>
    </r>
  </si>
  <si>
    <t>Total</t>
  </si>
  <si>
    <r>
      <rPr>
        <b val="1"/>
        <sz val="12"/>
        <color indexed="8"/>
        <rFont val="Calibri"/>
      </rPr>
      <t>% of budget</t>
    </r>
    <r>
      <rPr>
        <sz val="12"/>
        <color indexed="8"/>
        <rFont val="Calibri"/>
      </rPr>
      <t xml:space="preserve"> per activity  allocated to </t>
    </r>
    <r>
      <rPr>
        <b val="1"/>
        <sz val="12"/>
        <color indexed="8"/>
        <rFont val="Calibri"/>
      </rPr>
      <t>Gender Equality and Women's Empowerment (GEWE)</t>
    </r>
    <r>
      <rPr>
        <sz val="12"/>
        <color indexed="8"/>
        <rFont val="Calibri"/>
      </rPr>
      <t xml:space="preserve"> (if any):</t>
    </r>
  </si>
  <si>
    <r>
      <rPr>
        <sz val="12"/>
        <color indexed="8"/>
        <rFont val="Calibri"/>
      </rPr>
      <t xml:space="preserve">Current level of </t>
    </r>
    <r>
      <rPr>
        <b val="1"/>
        <sz val="12"/>
        <color indexed="8"/>
        <rFont val="Calibri"/>
      </rPr>
      <t xml:space="preserve">expenditure/ commitment </t>
    </r>
    <r>
      <rPr>
        <sz val="12"/>
        <color indexed="8"/>
        <rFont val="Calibri"/>
      </rPr>
      <t>(To be completed at time of project progress reporting)</t>
    </r>
    <r>
      <rPr>
        <b val="1"/>
        <sz val="12"/>
        <color indexed="8"/>
        <rFont val="Calibri"/>
      </rPr>
      <t xml:space="preserve"> </t>
    </r>
  </si>
  <si>
    <r>
      <rPr>
        <b val="1"/>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</si>
  <si>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t>
    </r>
    <r>
      <rPr>
        <b val="1"/>
        <sz val="12"/>
        <color indexed="8"/>
        <rFont val="Calibri"/>
      </rPr>
      <t>remarks</t>
    </r>
    <r>
      <rPr>
        <sz val="12"/>
        <color indexed="8"/>
        <rFont val="Calibri"/>
      </rPr>
      <t xml:space="preserve"> (e.g. on types of inputs provided or budget justification, esp. for TA or travel costs)</t>
    </r>
  </si>
  <si>
    <t>UNHCR</t>
  </si>
  <si>
    <t>UNICEF</t>
  </si>
  <si>
    <t>UNDP</t>
  </si>
  <si>
    <t>IOM</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</si>
  <si>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</si>
  <si>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</si>
  <si>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</si>
  <si>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</si>
  <si>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</si>
  <si>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</si>
  <si>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</si>
  <si>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</si>
  <si>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Support to include women</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</si>
  <si>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</si>
  <si>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</si>
  <si>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</si>
  <si>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</si>
  <si>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</si>
  <si>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</si>
  <si>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</si>
  <si>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</si>
  <si>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</si>
  <si>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</si>
  <si>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</si>
  <si>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 profiles of target villages in West Darfur.</t>
  </si>
  <si>
    <t>During the profiling exercise, both women and men are consulted.</t>
  </si>
  <si>
    <t xml:space="preserve">Cash transferred to JIPS, and AWF cost in 2020 and 2021. </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</si>
  <si>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</si>
  <si>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</si>
  <si>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</si>
  <si>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</si>
  <si>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 xml:space="preserve">Both women and men are part of the intention and perception survey. </t>
  </si>
  <si>
    <t xml:space="preserve">Cash transferred to JIPS and AWF cost in2021. The amount is apportioned to each five states. </t>
  </si>
  <si>
    <t>Activity 1.2.4</t>
  </si>
  <si>
    <t xml:space="preserve">Assistance to  Community Support Projects in target locations addressing immediate gaps in local infrastructure enabling peaceful coexistence and conflct resolution </t>
  </si>
  <si>
    <t>Selection of projects based on extensive consultations with men, women, and youth.</t>
  </si>
  <si>
    <t xml:space="preserve">CBP PPA (WRS) 2020 and 2021 expenditure which is proportionally divided per each activity. </t>
  </si>
  <si>
    <t>Activity 1.2.5</t>
  </si>
  <si>
    <t>Support locality for civil documentation for 15% of IDP population in target State to sustain voluntary return or integration.</t>
  </si>
  <si>
    <t>Men, women, boys, and girls supported to obtain civil documents.</t>
  </si>
  <si>
    <t>Activity 1.2.6</t>
  </si>
  <si>
    <t>Support to participatory elaboration and inclusive implementation of Locality Durable Solutions Plans.</t>
  </si>
  <si>
    <t>Both women and men represented in data collection exercises, including community validation sessions.</t>
  </si>
  <si>
    <t>Activity 1.2.7</t>
  </si>
  <si>
    <t>Establishment, and capacity building and technical support to community reconciliation committees for intercommunal dialogue, mediation and dispute resolution, strenghtening women and youth participation.</t>
  </si>
  <si>
    <t>Women and youth are active participants in the committees. Capacity building support are provided to the members of the committee, which is represented by both genders.</t>
  </si>
  <si>
    <t>Activity 1.2.8</t>
  </si>
  <si>
    <t>M&amp;E, reporting and management capacity for the project.</t>
  </si>
  <si>
    <t>Activity 1.2.9</t>
  </si>
  <si>
    <t>Activity 1.2.10</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</si>
  <si>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</si>
  <si>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</si>
  <si>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</si>
  <si>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</si>
  <si>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</si>
  <si>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</si>
  <si>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</si>
  <si>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</si>
  <si>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</si>
  <si>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</si>
  <si>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</si>
  <si>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</si>
  <si>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</si>
  <si>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</si>
  <si>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</si>
  <si>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</si>
  <si>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</si>
  <si>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</si>
  <si>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</si>
  <si>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</si>
  <si>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</si>
  <si>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</si>
  <si>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</si>
  <si>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</si>
  <si>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</si>
  <si>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</si>
  <si>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</si>
  <si>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</si>
  <si>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</si>
  <si>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</si>
  <si>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</si>
  <si>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</si>
  <si>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</si>
  <si>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</si>
  <si>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</si>
  <si>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</si>
  <si>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</si>
  <si>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</si>
  <si>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</si>
  <si>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</si>
  <si>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</si>
  <si>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</si>
  <si>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</si>
  <si>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25 percent of participants will be women.</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</si>
  <si>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</si>
  <si>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</si>
  <si>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</si>
  <si>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</si>
  <si>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</si>
  <si>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</si>
  <si>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</si>
  <si>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</si>
  <si>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Women from the capacity building sessions will occupy offices</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</si>
  <si>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</si>
  <si>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</si>
  <si>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Women trained in capacity building activities</t>
  </si>
  <si>
    <t>Activity 2.2.3</t>
  </si>
  <si>
    <t>Reinforce the presence and the functionality of the corrections system in Darfur (infrastructure, equipment, training of prison guards, etc.)</t>
  </si>
  <si>
    <t>Men and women of all communities to benefit from services without prejudice</t>
  </si>
  <si>
    <t>Activity 2.2.4</t>
  </si>
  <si>
    <t>Build the capacities of the rural/district courts and the prosecution offices (infrastructure,  residential accommodation, equipment and training, etc.)</t>
  </si>
  <si>
    <t>Activity 2.2.5</t>
  </si>
  <si>
    <t>Build the capacities of paralegal, civil society organizations and native administration as part of the justice chain in Sudan, to play an increasingly important role in raising legal awareness and supporting access to justice for SGBV/CRSV and HR survivors.</t>
  </si>
  <si>
    <t>20 percent of targeted paralegals will be women</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</si>
  <si>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</si>
  <si>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</si>
  <si>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</si>
  <si>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</si>
  <si>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</si>
  <si>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</si>
  <si>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</si>
  <si>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 xml:space="preserve">Efforts to ensure access to education strived to ensure gender equality by enrolling more girls (nearly 50 percent) representing IDPs, returnees,nomads, and local communities in  Jebel Moon locality. </t>
  </si>
  <si>
    <t xml:space="preserve">UNICEF partner, CDF, received two tranches of payment to implement activities related  improving access to education. </t>
  </si>
  <si>
    <t>Activity 2.3.2</t>
  </si>
  <si>
    <t>Provide equitable and sustainable access to improved drinking water facilities and basic sanitation facilities for IDPs, returnees and local communities</t>
  </si>
  <si>
    <t xml:space="preserve">Project achievements have shown that more than 51 percent of women receive improved drinking water and basic sanitation facilities from diverse groups. </t>
  </si>
  <si>
    <t xml:space="preserve">The UNICEF WASH team has technically supported the implementing partner in assessment and implementation and monitoring water points, provided with a budget to run planned activities. </t>
  </si>
  <si>
    <t>Activity 2.3.3</t>
  </si>
  <si>
    <t>Support referral and protection services at the institution and community level to prevent and respond to child rights violations SGBV</t>
  </si>
  <si>
    <t>28 percent of community-level stakeholders and Family and Child Protection Units (FCPU) represented in the case management team focusing on identification and referral to  essential social services  including GBV.</t>
  </si>
  <si>
    <t>CDF received the first and second tranche of payment to implement activities covering case bmanagement,  referral, and protection services.</t>
  </si>
  <si>
    <t>Activity 2.3.4</t>
  </si>
  <si>
    <t>Activity 2.3.5</t>
  </si>
  <si>
    <t>Activity 2.3.6</t>
  </si>
  <si>
    <t>Activity 2.3.7</t>
  </si>
  <si>
    <t>Activity 2.3.8</t>
  </si>
  <si>
    <t>Output 2.4</t>
  </si>
  <si>
    <t xml:space="preserve">Improved management and delivery of basic services in a responsive, accountable and inclusive way </t>
  </si>
  <si>
    <t>Activity 2.4.1</t>
  </si>
  <si>
    <t>Build capacity of locality education authorities and community level Parent Teacher Associations (PTA’s) to promote and support peacebuilding</t>
  </si>
  <si>
    <t xml:space="preserve">The composition and capacity building training for PTA members included 35 percent of women from nomadis, IDP, and host communities in Jebel Moon. </t>
  </si>
  <si>
    <t xml:space="preserve">Budget and technical support during the PTA training given to the implementing partner </t>
  </si>
  <si>
    <t>Activity 2.4.2</t>
  </si>
  <si>
    <t>Establish inclusive water management committees at community level and build their capacity to address and peacefully resolve disputes over water</t>
  </si>
  <si>
    <t>The water committee establishment and training created more spaces for women on operation and maintenance to ensure ownership and sustainability of the schemes.</t>
  </si>
  <si>
    <t xml:space="preserve">Technical guidance on the establishment of water committees and  training sessions were supported by UNICEF WASH team. All the required  budget to build the capacity of the committee provided to the implementing partner. </t>
  </si>
  <si>
    <t>Activity 2.4.3</t>
  </si>
  <si>
    <t>Build capacity of Locality level protection authorities and establish inclusive Child Protection Networks at community level to prevent and respond to violence against children an</t>
  </si>
  <si>
    <t>The strengthening of the community-based child protection networks promoted the inclusion of women and diversification of wider groups (nomad, IDP, and host community) into the membership. As a result, 25 percent of women took part in the network and were trained on child protection issues, peacebuilding, and social cohesion.</t>
  </si>
  <si>
    <t xml:space="preserve">UNICEF CP team provided technical guidance to social workers and staff from CDF on establishing and strengthening the CBCPN. As a result, all budget needed for the capacity-building actions has been transferred to the CDF. </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</si>
  <si>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</si>
  <si>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</si>
  <si>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</si>
  <si>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</si>
  <si>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</si>
  <si>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</si>
  <si>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</si>
  <si>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</si>
  <si>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</si>
  <si>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</si>
  <si>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</si>
  <si>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</si>
  <si>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</si>
  <si>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</si>
  <si>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</si>
  <si>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</si>
  <si>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</si>
  <si>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</si>
  <si>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</si>
  <si>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</si>
  <si>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Women are part of the CBRMs</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</si>
  <si>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</si>
  <si>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</si>
  <si>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</si>
  <si>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</si>
  <si>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Women in linkages ans network</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</si>
  <si>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</si>
  <si>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</si>
  <si>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</si>
  <si>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</si>
  <si>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20% women involved in community dialogues</t>
  </si>
  <si>
    <t>Activity 3.1.6</t>
  </si>
  <si>
    <t>Establish Real-time Monitoring system to enhance communication and information sharing among CBRMs in different localities and Rule of Law of Law and Justice institutions at locality and State level;</t>
  </si>
  <si>
    <t>50% of women will benefit from the established realtime system</t>
  </si>
  <si>
    <t>Activity 3.1.7</t>
  </si>
  <si>
    <t>Organise  Locality  and State Peace Conferences with the Particiation of Community Leaders, CBRMs, IDPs, Nomads,  Rule of law and Justice Institutions, Civil Society, Peacebuilding institutions and Federal level Peace building entities.</t>
  </si>
  <si>
    <t>Planned</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</si>
  <si>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</si>
  <si>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</si>
  <si>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</si>
  <si>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</si>
  <si>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</si>
  <si>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</si>
  <si>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</si>
  <si>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</si>
  <si>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</si>
  <si>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</si>
  <si>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</si>
  <si>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</si>
  <si>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</si>
  <si>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</si>
  <si>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</si>
  <si>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</si>
  <si>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</si>
  <si>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</si>
  <si>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 xml:space="preserve">The child and youth friendly spaces were established taking into account the cultural and gender sensitivities. Three of the youth centers were constructed and equipped with the gender-sensitive toilet design to meet the needs of girls. More than 35 percent of girls have been accessing safe services in the youth center. </t>
  </si>
  <si>
    <t xml:space="preserve">UNICEF provided financial support to construct and renovate the youth centers in different Admin Units. CP staff paid regular programmatic visits to the program sites and provided technical support on the standardized approach for youth centers. In addition, recreational materials have been supplied for the functioning of the youth centers. </t>
  </si>
  <si>
    <t>Activity 3.3.2</t>
  </si>
  <si>
    <t>Develop and organise training on life skills, employability skills and peacebuilding skills and competencies for young people</t>
  </si>
  <si>
    <t>Both cultural and gender sensitive issues were given due consideration in the training materials focused on life skills and employability. In addition, the implementing partners hired female social workers to support development and faciliation of life skills training and dialogue with girls from the diverse communities.</t>
  </si>
  <si>
    <t xml:space="preserve">UNICEF provided financial support for the planned activities to its implementing partner. In addition, the CP team technically supported contextualizing training materials to the level of gender and culture. </t>
  </si>
  <si>
    <t>Activity 3.3.3</t>
  </si>
  <si>
    <t>Support young people to jointly develop activity plans in support of peacebuilding and ‘safe’ advocacy initiatives</t>
  </si>
  <si>
    <t xml:space="preserve">Out of the six joint plans supporting peacebuilding and ‘safe’ advocacy initiatives, two will be led by women. </t>
  </si>
  <si>
    <t xml:space="preserve">Comprehensive guidance was provided by the UNICEF CP team on identifying and prioritizing issues and developing, implementing, and following up on plans. This support was done through regular bilateral meetings with the implementing partner, program visits, and follow-ups. In addition, financial support has been given to the partner to expedite the planned activity. </t>
  </si>
  <si>
    <t>Activity 3.3.4</t>
  </si>
  <si>
    <t>Provide small grants to child and youth friendly clubs to develop and implement localized peacebuilding and advocacy initiatives</t>
  </si>
  <si>
    <t xml:space="preserve">The localized peacebuilding and advocacy initiatives provided spaces for child and youth clubs (more than 45 percent) representing diverse groups, including nomads and host communities. In its plan, the partner's priorities have been gender, age, culture, and values of the club.  </t>
  </si>
  <si>
    <t>The partner, CDF, received two tranches of payment to run the planned activities. In addition, the UNICEF team has been conducting programmatic visits to the project sites.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</si>
  <si>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</si>
  <si>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</si>
  <si>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</si>
  <si>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</si>
  <si>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</si>
  <si>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</si>
  <si>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</si>
  <si>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</si>
  <si>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Training on Age, Gender, and Diversity Mainstreaming provided to community-based protection mechanisms. Committee members ensure women’s representation. All mechanisms comprised of men, women, and youth, to advance protection and solutions, including for women and girls.</t>
  </si>
  <si>
    <t>Activity 3.4.2</t>
  </si>
  <si>
    <t>Support to referral mechanisms in target localities.</t>
  </si>
  <si>
    <t>Persons with specific needs – of all ages and genders – referred to specialized social service providers. Trainings on Age, Gender, and Diversity Mainstreaming intended to ensure all persons of concern fully participate in decisions and enjoy equal access to and utilization of services.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</si>
  <si>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</si>
  <si>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</si>
  <si>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</si>
  <si>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</si>
  <si>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</si>
  <si>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</si>
  <si>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</si>
  <si>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</si>
  <si>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</si>
  <si>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</si>
  <si>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</si>
  <si>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</si>
  <si>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</si>
  <si>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</si>
  <si>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</si>
  <si>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</si>
  <si>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</si>
  <si>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</si>
  <si>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</si>
  <si>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</si>
  <si>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</si>
  <si>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</si>
  <si>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</si>
  <si>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</si>
  <si>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</si>
  <si>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</si>
  <si>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</si>
  <si>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</si>
  <si>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</si>
  <si>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</si>
  <si>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</si>
  <si>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</si>
  <si>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</si>
  <si>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</si>
  <si>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</si>
  <si>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</si>
  <si>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</si>
  <si>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</si>
  <si>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</si>
  <si>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</si>
  <si>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</si>
  <si>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</si>
  <si>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</si>
  <si>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</si>
  <si>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</si>
  <si>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</si>
  <si>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</si>
  <si>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</si>
  <si>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</si>
  <si>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</si>
  <si>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</si>
  <si>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</si>
  <si>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</si>
  <si>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</si>
  <si>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</si>
  <si>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</si>
  <si>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</si>
  <si>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</si>
  <si>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</si>
  <si>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security escorts &amp; UNOPS AWF</t>
  </si>
  <si>
    <t>Budget for independent final evaluation</t>
  </si>
  <si>
    <t xml:space="preserve">In process to be disbursed to UNDP </t>
  </si>
  <si>
    <t>Total Additional Costs</t>
  </si>
  <si>
    <t>Totals</t>
  </si>
  <si>
    <t>Recipient Organization 1</t>
  </si>
  <si>
    <t>Recipient Organization 2</t>
  </si>
  <si>
    <t>Recipient Organization 3</t>
  </si>
  <si>
    <t>Recipient Organization 4</t>
  </si>
  <si>
    <r>
      <rPr>
        <b val="1"/>
        <sz val="12"/>
        <color indexed="8"/>
        <rFont val="Calibri"/>
      </rPr>
      <t>UNHCR</t>
    </r>
  </si>
  <si>
    <r>
      <rPr>
        <b val="1"/>
        <sz val="12"/>
        <color indexed="8"/>
        <rFont val="Calibri"/>
      </rPr>
      <t>UNICEF</t>
    </r>
  </si>
  <si>
    <r>
      <rPr>
        <b val="1"/>
        <sz val="12"/>
        <color indexed="8"/>
        <rFont val="Calibri"/>
      </rPr>
      <t>UNDP</t>
    </r>
  </si>
  <si>
    <r>
      <rPr>
        <b val="1"/>
        <sz val="12"/>
        <color indexed="8"/>
        <rFont val="Calibri"/>
      </rPr>
      <t>IOM</t>
    </r>
  </si>
  <si>
    <t>Sub-Total Project Budget</t>
  </si>
  <si>
    <t>Indirect support costs (7%):</t>
  </si>
  <si>
    <t>Performance-Based Tranche Breakdown</t>
  </si>
  <si>
    <t>Tranche %</t>
  </si>
  <si>
    <t>First Tranche:</t>
  </si>
  <si>
    <t>Second Tranche:</t>
  </si>
  <si>
    <t>Third Tranche</t>
  </si>
  <si>
    <t>Total:</t>
  </si>
  <si>
    <r>
      <rPr>
        <b val="1"/>
        <sz val="11"/>
        <color indexed="8"/>
        <rFont val="Calibri"/>
      </rPr>
      <t xml:space="preserve">$ Towards GEWE </t>
    </r>
    <r>
      <rPr>
        <sz val="11"/>
        <color indexed="8"/>
        <rFont val="Calibri"/>
      </rPr>
      <t>(includes indirect costs)</t>
    </r>
  </si>
  <si>
    <t>Total Expenditure</t>
  </si>
  <si>
    <t>% Towards GEWE</t>
  </si>
  <si>
    <t>Delivery Rate:</t>
  </si>
  <si>
    <r>
      <rPr>
        <b val="1"/>
        <sz val="11"/>
        <color indexed="8"/>
        <rFont val="Calibri"/>
      </rPr>
      <t xml:space="preserve">$ Towards M&amp;E </t>
    </r>
    <r>
      <rPr>
        <sz val="11"/>
        <color indexed="8"/>
        <rFont val="Calibri"/>
      </rPr>
      <t>(includes indirect costs)</t>
    </r>
  </si>
  <si>
    <t>% Towards M&amp;E</t>
  </si>
  <si>
    <r>
      <rPr>
        <sz val="11"/>
        <color indexed="8"/>
        <rFont val="Calibri"/>
      </rPr>
      <t xml:space="preserve">Note: PBF does not accept projects with less than </t>
    </r>
    <r>
      <rPr>
        <b val="1"/>
        <sz val="11"/>
        <color indexed="8"/>
        <rFont val="Calibri"/>
      </rPr>
      <t>5%</t>
    </r>
    <r>
      <rPr>
        <sz val="11"/>
        <color indexed="8"/>
        <rFont val="Calibri"/>
      </rPr>
      <t xml:space="preserve"> towards M&amp;E and less than </t>
    </r>
    <r>
      <rPr>
        <b val="1"/>
        <sz val="11"/>
        <color indexed="8"/>
        <rFont val="Calibri"/>
      </rPr>
      <t xml:space="preserve">15% </t>
    </r>
    <r>
      <rPr>
        <sz val="11"/>
        <color indexed="8"/>
        <rFont val="Calibri"/>
      </rPr>
      <t xml:space="preserve">towards GEWE. These figures will show as </t>
    </r>
    <r>
      <rPr>
        <sz val="11"/>
        <color indexed="14"/>
        <rFont val="Calibri"/>
      </rPr>
      <t xml:space="preserve">red </t>
    </r>
    <r>
      <rPr>
        <sz val="11"/>
        <color indexed="8"/>
        <rFont val="Calibri"/>
      </rPr>
      <t xml:space="preserve">if this minimum threshold is not met.  </t>
    </r>
  </si>
  <si>
    <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</si>
  <si>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</si>
  <si>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</si>
  <si>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</si>
  <si>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</si>
  <si>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</si>
  <si>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</si>
  <si>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</si>
  <si>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</si>
  <si>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</si>
  <si>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</si>
  <si>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</si>
  <si>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</si>
  <si>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</si>
  <si>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</si>
  <si>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</si>
  <si>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</si>
  <si>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</si>
  <si>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</si>
  <si>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</si>
  <si>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</si>
  <si>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</si>
  <si>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</si>
  <si>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</si>
  <si>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 xml:space="preserve"> Total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</si>
  <si>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</si>
  <si>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</si>
  <si>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</si>
  <si>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</si>
  <si>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</si>
  <si>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</si>
  <si>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</si>
  <si>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</si>
  <si>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</si>
  <si>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</si>
  <si>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</si>
  <si>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</si>
  <si>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</si>
  <si>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</si>
  <si>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</si>
  <si>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</si>
  <si>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</si>
  <si>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</si>
  <si>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</si>
  <si>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</si>
  <si>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</si>
  <si>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 xml:space="preserve">Subtotal </t>
  </si>
  <si>
    <t>7% Indirect Costs</t>
  </si>
  <si>
    <t>TOTAL</t>
  </si>
  <si>
    <t>Annex 1: MPTFO Guidance on UN Cost Categories</t>
  </si>
  <si>
    <r>
      <rPr>
        <b val="1"/>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</si>
  <si>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val="1"/>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</si>
  <si>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val="1"/>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</si>
  <si>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val="1"/>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</si>
  <si>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val="1"/>
        <sz val="11"/>
        <color indexed="8"/>
        <rFont val="Calibri"/>
      </rPr>
      <t>5. Travel:</t>
    </r>
    <r>
      <rPr>
        <sz val="11"/>
        <color indexed="8"/>
        <rFont val="Calibri"/>
      </rPr>
      <t xml:space="preserve"> Includes staff and non-staff travel paid for by the organization directly related to a project.</t>
    </r>
  </si>
  <si>
    <r>
      <rPr>
        <b val="1"/>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</si>
  <si>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val="1"/>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</si>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</sst>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6">
    <numFmt numFmtId="0" formatCode="General"/>
    <numFmt numFmtId="59" formatCode="&quot; &quot;[$$-409]* #,##0.00&quot; &quot;;&quot; &quot;[$$-409]* (#,##0.00);&quot; &quot;[$$-409]* &quot;-&quot;??&quot; &quot;"/>
    <numFmt numFmtId="60" formatCode="[$$-409]#,##0.00&quot; &quot;;([$$-409]#,##0.00)"/>
    <numFmt numFmtId="61" formatCode="&quot; &quot;[$$-409]* #,##0&quot; &quot;;&quot; &quot;[$$-409]* (#,##0);&quot; &quot;[$$-409]* &quot;-&quot;??&quot; &quot;"/>
    <numFmt numFmtId="62" formatCode="0.0%"/>
    <numFmt numFmtId="63" formatCode="&quot; &quot;* #,##0.00&quot; &quot;;&quot;-&quot;* #,##0.00&quot; &quot;;&quot; &quot;* &quot;-&quot;??&quot; &quot;"/>
  </numFmts>
  <fonts count="16">
    <font>
      <sz val="11"/>
      <color indexed="8"/>
      <name val="Calibri"/>
    </font>
    <font>
      <sz val="12"/>
      <color indexed="8"/>
      <name val="Helvetica Neue"/>
    </font>
    <font>
      <sz val="15"/>
      <color indexed="8"/>
      <name val="Calibri"/>
    </font>
    <font>
      <b val="1"/>
      <sz val="36"/>
      <color indexed="11"/>
      <name val="Calibri"/>
    </font>
    <font>
      <b val="1"/>
      <sz val="36"/>
      <color indexed="8"/>
      <name val="Calibri"/>
    </font>
    <font>
      <sz val="36"/>
      <color indexed="8"/>
      <name val="Calibri"/>
    </font>
    <font>
      <b val="1"/>
      <sz val="12"/>
      <color indexed="11"/>
      <name val="Calibri"/>
    </font>
    <font>
      <b val="1"/>
      <sz val="12"/>
      <color indexed="8"/>
      <name val="Calibri"/>
    </font>
    <font>
      <b val="1"/>
      <sz val="28"/>
      <color indexed="8"/>
      <name val="Calibri"/>
    </font>
    <font>
      <b val="1"/>
      <sz val="16"/>
      <color indexed="8"/>
      <name val="Calibri"/>
    </font>
    <font>
      <sz val="16"/>
      <color indexed="8"/>
      <name val="Calibri"/>
    </font>
    <font>
      <b val="1"/>
      <sz val="11"/>
      <color indexed="8"/>
      <name val="Calibri"/>
    </font>
    <font>
      <b val="1"/>
      <sz val="20"/>
      <color indexed="8"/>
      <name val="Calibri"/>
    </font>
    <font>
      <sz val="12"/>
      <color indexed="8"/>
      <name val="Calibri"/>
    </font>
    <font>
      <sz val="11"/>
      <color indexed="14"/>
      <name val="Calibri"/>
    </font>
    <font>
      <sz val="9"/>
      <color indexed="8"/>
      <name val="Calibri"/>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83">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thin">
        <color indexed="10"/>
      </right>
      <top/>
      <bottom style="medium">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0"/>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ck">
        <color indexed="8"/>
      </right>
      <top style="medium">
        <color indexed="8"/>
      </top>
      <bottom/>
      <diagonal/>
    </border>
    <border>
      <left style="thick">
        <color indexed="8"/>
      </left>
      <right/>
      <top/>
      <bottom/>
      <diagonal/>
    </border>
    <border>
      <left/>
      <right style="thick">
        <color indexed="8"/>
      </right>
      <top/>
      <bottom/>
      <diagonal/>
    </border>
    <border>
      <left/>
      <right style="thick">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10"/>
      </left>
      <right style="medium">
        <color indexed="8"/>
      </right>
      <top/>
      <bottom style="thin">
        <color indexed="10"/>
      </bottom>
      <diagonal/>
    </border>
    <border>
      <left style="medium">
        <color indexed="8"/>
      </left>
      <right style="medium">
        <color indexed="8"/>
      </right>
      <top/>
      <bottom style="medium">
        <color indexed="8"/>
      </bottom>
      <diagonal/>
    </border>
    <border>
      <left style="medium">
        <color indexed="8"/>
      </left>
      <right/>
      <top/>
      <bottom style="thin">
        <color indexed="10"/>
      </bottom>
      <diagonal/>
    </border>
    <border>
      <left style="medium">
        <color indexed="8"/>
      </left>
      <right style="thin">
        <color indexed="10"/>
      </right>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10"/>
      </right>
      <top/>
      <bottom style="thin">
        <color indexed="10"/>
      </bottom>
      <diagonal/>
    </border>
    <border>
      <left style="medium">
        <color indexed="8"/>
      </left>
      <right style="thin">
        <color indexed="10"/>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35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wrapText="1"/>
    </xf>
    <xf numFmtId="0" fontId="0" fillId="2" borderId="2" applyNumberFormat="0" applyFont="1" applyFill="1" applyBorder="1" applyAlignment="1" applyProtection="0">
      <alignment vertical="bottom" wrapText="1"/>
    </xf>
    <xf numFmtId="0" fontId="0" fillId="2" borderId="3"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xf>
    <xf numFmtId="49" fontId="3" fillId="2" borderId="5" applyNumberFormat="1" applyFont="1" applyFill="1" applyBorder="1" applyAlignment="1" applyProtection="0">
      <alignment horizontal="left" vertical="top" wrapText="1"/>
    </xf>
    <xf numFmtId="0" fontId="3" fillId="2" borderId="5" applyNumberFormat="0" applyFont="1" applyFill="1" applyBorder="1" applyAlignment="1" applyProtection="0">
      <alignment horizontal="left" vertical="top" wrapText="1"/>
    </xf>
    <xf numFmtId="0" fontId="4" fillId="2" borderId="5" applyNumberFormat="0" applyFont="1" applyFill="1" applyBorder="1" applyAlignment="1" applyProtection="0">
      <alignment vertical="bottom" wrapText="1"/>
    </xf>
    <xf numFmtId="0" fontId="5" fillId="2" borderId="5" applyNumberFormat="0" applyFont="1" applyFill="1" applyBorder="1" applyAlignment="1" applyProtection="0">
      <alignment vertical="bottom" wrapText="1"/>
    </xf>
    <xf numFmtId="59" fontId="5" fillId="2" borderId="5" applyNumberFormat="1" applyFont="1" applyFill="1" applyBorder="1" applyAlignment="1" applyProtection="0">
      <alignment vertical="bottom" wrapText="1"/>
    </xf>
    <xf numFmtId="59" fontId="5" fillId="2" borderId="5" applyNumberFormat="1" applyFont="1" applyFill="1" applyBorder="1" applyAlignment="1" applyProtection="0">
      <alignment horizontal="left" vertical="bottom" wrapText="1"/>
    </xf>
    <xf numFmtId="0" fontId="0" fillId="2" borderId="5" applyNumberFormat="0" applyFont="1" applyFill="1" applyBorder="1" applyAlignment="1" applyProtection="0">
      <alignment vertical="bottom" wrapText="1"/>
    </xf>
    <xf numFmtId="0" fontId="0" fillId="2" borderId="6" applyNumberFormat="0" applyFont="1" applyFill="1" applyBorder="1" applyAlignment="1" applyProtection="0">
      <alignment vertical="bottom" wrapText="1"/>
    </xf>
    <xf numFmtId="0" fontId="6" fillId="2" borderId="5" applyNumberFormat="0" applyFont="1" applyFill="1" applyBorder="1" applyAlignment="1" applyProtection="0">
      <alignment vertical="bottom" wrapText="1"/>
    </xf>
    <xf numFmtId="0" fontId="7" fillId="2" borderId="7" applyNumberFormat="0" applyFont="1" applyFill="1" applyBorder="1" applyAlignment="1" applyProtection="0">
      <alignment vertical="bottom" wrapText="1"/>
    </xf>
    <xf numFmtId="0" fontId="0" fillId="2" borderId="7"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0" fillId="2" borderId="9" applyNumberFormat="0" applyFont="1" applyFill="1" applyBorder="1" applyAlignment="1" applyProtection="0">
      <alignment vertical="bottom" wrapText="1"/>
    </xf>
    <xf numFmtId="49" fontId="8" fillId="3" borderId="10" applyNumberFormat="1" applyFont="1" applyFill="1" applyBorder="1" applyAlignment="1" applyProtection="0">
      <alignment vertical="bottom"/>
    </xf>
    <xf numFmtId="0" fontId="8" fillId="3" borderId="11" applyNumberFormat="0" applyFont="1" applyFill="1" applyBorder="1" applyAlignment="1" applyProtection="0">
      <alignment vertical="bottom" wrapText="1"/>
    </xf>
    <xf numFmtId="59" fontId="8" fillId="3" borderId="11" applyNumberFormat="1" applyFont="1" applyFill="1" applyBorder="1" applyAlignment="1" applyProtection="0">
      <alignment vertical="bottom" wrapText="1"/>
    </xf>
    <xf numFmtId="59" fontId="8" fillId="3" borderId="11" applyNumberFormat="1" applyFont="1" applyFill="1" applyBorder="1" applyAlignment="1" applyProtection="0">
      <alignment horizontal="left" vertical="bottom" wrapText="1"/>
    </xf>
    <xf numFmtId="0" fontId="8" fillId="3" borderId="12" applyNumberFormat="0" applyFont="1" applyFill="1" applyBorder="1" applyAlignment="1" applyProtection="0">
      <alignment vertical="bottom" wrapText="1"/>
    </xf>
    <xf numFmtId="49" fontId="9" fillId="3" borderId="13" applyNumberFormat="1" applyFont="1" applyFill="1" applyBorder="1" applyAlignment="1" applyProtection="0">
      <alignment horizontal="left" vertical="bottom" wrapText="1"/>
    </xf>
    <xf numFmtId="0" fontId="9" fillId="3" borderId="7" applyNumberFormat="0" applyFont="1" applyFill="1" applyBorder="1" applyAlignment="1" applyProtection="0">
      <alignment horizontal="left" vertical="bottom" wrapText="1"/>
    </xf>
    <xf numFmtId="59" fontId="9" fillId="3" borderId="7" applyNumberFormat="1" applyFont="1" applyFill="1" applyBorder="1" applyAlignment="1" applyProtection="0">
      <alignment horizontal="left" vertical="bottom" wrapText="1"/>
    </xf>
    <xf numFmtId="0" fontId="9" fillId="3" borderId="14" applyNumberFormat="0" applyFont="1" applyFill="1" applyBorder="1" applyAlignment="1" applyProtection="0">
      <alignment horizontal="left" vertical="bottom" wrapText="1"/>
    </xf>
    <xf numFmtId="0" fontId="11" fillId="2" borderId="11" applyNumberFormat="0" applyFont="1" applyFill="1" applyBorder="1" applyAlignment="1" applyProtection="0">
      <alignment vertical="bottom" wrapText="1"/>
    </xf>
    <xf numFmtId="0" fontId="0" fillId="2" borderId="11" applyNumberFormat="0" applyFont="1" applyFill="1" applyBorder="1" applyAlignment="1" applyProtection="0">
      <alignment vertical="bottom" wrapText="1"/>
    </xf>
    <xf numFmtId="0" fontId="0" fillId="2" borderId="15" applyNumberFormat="0" applyFont="1" applyFill="1" applyBorder="1" applyAlignment="1" applyProtection="0">
      <alignment vertical="bottom" wrapText="1"/>
    </xf>
    <xf numFmtId="49" fontId="12" fillId="3" borderId="16" applyNumberFormat="1" applyFont="1" applyFill="1" applyBorder="1" applyAlignment="1" applyProtection="0">
      <alignment horizontal="left" vertical="bottom" wrapText="1"/>
    </xf>
    <xf numFmtId="0" fontId="12" fillId="3" borderId="17" applyNumberFormat="0" applyFont="1" applyFill="1" applyBorder="1" applyAlignment="1" applyProtection="0">
      <alignment horizontal="left" vertical="bottom" wrapText="1"/>
    </xf>
    <xf numFmtId="0" fontId="12" fillId="3" borderId="18" applyNumberFormat="0" applyFont="1" applyFill="1" applyBorder="1" applyAlignment="1" applyProtection="0">
      <alignment horizontal="left" vertical="bottom" wrapText="1"/>
    </xf>
    <xf numFmtId="59" fontId="12" fillId="2" borderId="19" applyNumberFormat="1" applyFont="1" applyFill="1" applyBorder="1" applyAlignment="1" applyProtection="0">
      <alignment horizontal="left" vertical="bottom" wrapText="1"/>
    </xf>
    <xf numFmtId="59" fontId="12" fillId="2" borderId="5" applyNumberFormat="1" applyFont="1" applyFill="1" applyBorder="1" applyAlignment="1" applyProtection="0">
      <alignment horizontal="left" vertical="bottom" wrapText="1"/>
    </xf>
    <xf numFmtId="0" fontId="0" fillId="2" borderId="20" applyNumberFormat="0" applyFont="1" applyFill="1" applyBorder="1" applyAlignment="1" applyProtection="0">
      <alignment vertical="bottom" wrapText="1"/>
    </xf>
    <xf numFmtId="0" fontId="0" fillId="2" borderId="20" applyNumberFormat="0" applyFont="1" applyFill="1" applyBorder="1" applyAlignment="1" applyProtection="0">
      <alignment horizontal="center" vertical="bottom" wrapText="1"/>
    </xf>
    <xf numFmtId="59" fontId="0" fillId="2" borderId="20" applyNumberFormat="1" applyFont="1" applyFill="1" applyBorder="1" applyAlignment="1" applyProtection="0">
      <alignment vertical="bottom" wrapText="1"/>
    </xf>
    <xf numFmtId="0" fontId="0" fillId="2" borderId="21" applyNumberFormat="0" applyFont="1" applyFill="1" applyBorder="1" applyAlignment="1" applyProtection="0">
      <alignment vertical="bottom" wrapText="1"/>
    </xf>
    <xf numFmtId="49" fontId="13" fillId="4" borderId="22" applyNumberFormat="1" applyFont="1" applyFill="1" applyBorder="1" applyAlignment="1" applyProtection="0">
      <alignment horizontal="center" vertical="center" wrapText="1"/>
    </xf>
    <xf numFmtId="49" fontId="7" fillId="4" borderId="22" applyNumberFormat="1" applyFont="1" applyFill="1" applyBorder="1" applyAlignment="1" applyProtection="0">
      <alignment horizontal="center" vertical="center" wrapText="1"/>
    </xf>
    <xf numFmtId="0" fontId="0" fillId="2" borderId="23" applyNumberFormat="0" applyFont="1" applyFill="1" applyBorder="1" applyAlignment="1" applyProtection="0">
      <alignment vertical="bottom" wrapText="1"/>
    </xf>
    <xf numFmtId="0" fontId="13" fillId="4" borderId="22" applyNumberFormat="0" applyFont="1" applyFill="1" applyBorder="1" applyAlignment="1" applyProtection="0">
      <alignment horizontal="center" vertical="center" wrapText="1"/>
    </xf>
    <xf numFmtId="49" fontId="7" fillId="2" borderId="22" applyNumberFormat="1" applyFont="1" applyFill="1" applyBorder="1" applyAlignment="1" applyProtection="0">
      <alignment horizontal="center" vertical="center" wrapText="1"/>
    </xf>
    <xf numFmtId="0" fontId="7" fillId="4" borderId="22" applyNumberFormat="0" applyFont="1" applyFill="1" applyBorder="1" applyAlignment="1" applyProtection="0">
      <alignment horizontal="center" vertical="center" wrapText="1"/>
    </xf>
    <xf numFmtId="59" fontId="13" fillId="4" borderId="22" applyNumberFormat="1" applyFont="1" applyFill="1" applyBorder="1" applyAlignment="1" applyProtection="0">
      <alignment horizontal="center" vertical="center" wrapText="1"/>
    </xf>
    <xf numFmtId="59" fontId="13" fillId="4" borderId="22" applyNumberFormat="1" applyFont="1" applyFill="1" applyBorder="1" applyAlignment="1" applyProtection="0">
      <alignment horizontal="left" vertical="center" wrapText="1"/>
    </xf>
    <xf numFmtId="49" fontId="7" fillId="4" borderId="22" applyNumberFormat="1" applyFont="1" applyFill="1" applyBorder="1" applyAlignment="1" applyProtection="0">
      <alignment vertical="center" wrapText="1"/>
    </xf>
    <xf numFmtId="49" fontId="7" fillId="2" borderId="22" applyNumberFormat="1" applyFont="1" applyFill="1" applyBorder="1" applyAlignment="1" applyProtection="0">
      <alignment horizontal="left" vertical="top" wrapText="1"/>
    </xf>
    <xf numFmtId="59" fontId="7" fillId="2" borderId="22" applyNumberFormat="1" applyFont="1" applyFill="1" applyBorder="1" applyAlignment="1" applyProtection="0">
      <alignment horizontal="left" vertical="top" wrapText="1"/>
    </xf>
    <xf numFmtId="49" fontId="13" fillId="4" borderId="22" applyNumberFormat="1" applyFont="1" applyFill="1" applyBorder="1" applyAlignment="1" applyProtection="0">
      <alignment vertical="center" wrapText="1"/>
    </xf>
    <xf numFmtId="49" fontId="13" fillId="2" borderId="22" applyNumberFormat="1" applyFont="1" applyFill="1" applyBorder="1" applyAlignment="1" applyProtection="0">
      <alignment horizontal="left" vertical="top" wrapText="1"/>
    </xf>
    <xf numFmtId="59" fontId="13" fillId="2" borderId="22" applyNumberFormat="1" applyFont="1" applyFill="1" applyBorder="1" applyAlignment="1" applyProtection="0">
      <alignment horizontal="center" vertical="center" wrapText="1"/>
    </xf>
    <xf numFmtId="60" fontId="13" fillId="2" borderId="22" applyNumberFormat="1" applyFont="1" applyFill="1" applyBorder="1" applyAlignment="1" applyProtection="0">
      <alignment horizontal="center" vertical="center" wrapText="1"/>
    </xf>
    <xf numFmtId="9" fontId="13" fillId="2" borderId="22" applyNumberFormat="1" applyFont="1" applyFill="1" applyBorder="1" applyAlignment="1" applyProtection="0">
      <alignment horizontal="center" vertical="center" wrapText="1"/>
    </xf>
    <xf numFmtId="59" fontId="13" fillId="2" borderId="22" applyNumberFormat="1" applyFont="1" applyFill="1" applyBorder="1" applyAlignment="1" applyProtection="0">
      <alignment vertical="center" wrapText="1"/>
    </xf>
    <xf numFmtId="59" fontId="13" fillId="2" borderId="22" applyNumberFormat="1" applyFont="1" applyFill="1" applyBorder="1" applyAlignment="1" applyProtection="0">
      <alignment horizontal="left" vertical="bottom" wrapText="1"/>
    </xf>
    <xf numFmtId="3" fontId="0" fillId="2" borderId="22" applyNumberFormat="1" applyFont="1" applyFill="1" applyBorder="1" applyAlignment="1" applyProtection="0">
      <alignment vertical="center"/>
    </xf>
    <xf numFmtId="49" fontId="13" fillId="2" borderId="22" applyNumberFormat="1" applyFont="1" applyFill="1" applyBorder="1" applyAlignment="1" applyProtection="0">
      <alignment horizontal="left" vertical="center" wrapText="1"/>
    </xf>
    <xf numFmtId="0" fontId="0" fillId="2" borderId="22" applyNumberFormat="0" applyFont="1" applyFill="1" applyBorder="1" applyAlignment="1" applyProtection="0">
      <alignment vertical="bottom" wrapText="1"/>
    </xf>
    <xf numFmtId="59" fontId="13" fillId="2" borderId="22" applyNumberFormat="1" applyFont="1" applyFill="1" applyBorder="1" applyAlignment="1" applyProtection="0">
      <alignment horizontal="left" vertical="center" wrapText="1"/>
    </xf>
    <xf numFmtId="49" fontId="13" fillId="2" borderId="22" applyNumberFormat="1" applyFont="1" applyFill="1" applyBorder="1" applyAlignment="1" applyProtection="0">
      <alignment horizontal="left" vertical="bottom" wrapText="1"/>
    </xf>
    <xf numFmtId="0" fontId="13" fillId="2" borderId="22" applyNumberFormat="0" applyFont="1" applyFill="1" applyBorder="1" applyAlignment="1" applyProtection="0">
      <alignment vertical="top" wrapText="1"/>
    </xf>
    <xf numFmtId="0" fontId="0" fillId="2" borderId="24" applyNumberFormat="0" applyFont="1" applyFill="1" applyBorder="1" applyAlignment="1" applyProtection="0">
      <alignment vertical="bottom" wrapText="1"/>
    </xf>
    <xf numFmtId="59" fontId="7" fillId="4" borderId="22" applyNumberFormat="1" applyFont="1" applyFill="1" applyBorder="1" applyAlignment="1" applyProtection="0">
      <alignment horizontal="center" vertical="center" wrapText="1"/>
    </xf>
    <xf numFmtId="59" fontId="7" fillId="4" borderId="22" applyNumberFormat="1" applyFont="1" applyFill="1" applyBorder="1" applyAlignment="1" applyProtection="0">
      <alignment horizontal="left" vertical="center" wrapText="1"/>
    </xf>
    <xf numFmtId="0" fontId="7" fillId="2" borderId="22" applyNumberFormat="0" applyFont="1" applyFill="1" applyBorder="1" applyAlignment="1" applyProtection="0">
      <alignment horizontal="left" vertical="top" wrapText="1"/>
    </xf>
    <xf numFmtId="49" fontId="13" fillId="2" borderId="22" applyNumberFormat="1" applyFont="1" applyFill="1" applyBorder="1" applyAlignment="1" applyProtection="0">
      <alignment vertical="center" wrapText="1"/>
    </xf>
    <xf numFmtId="59" fontId="13" fillId="5" borderId="22" applyNumberFormat="1" applyFont="1" applyFill="1" applyBorder="1" applyAlignment="1" applyProtection="0">
      <alignment horizontal="center" vertical="center" wrapText="1"/>
    </xf>
    <xf numFmtId="49" fontId="0" fillId="2" borderId="22" applyNumberFormat="1" applyFont="1" applyFill="1" applyBorder="1" applyAlignment="1" applyProtection="0">
      <alignment vertical="center" wrapText="1"/>
    </xf>
    <xf numFmtId="59" fontId="0" fillId="2" borderId="6" applyNumberFormat="1" applyFont="1" applyFill="1" applyBorder="1" applyAlignment="1" applyProtection="0">
      <alignment vertical="bottom" wrapText="1"/>
    </xf>
    <xf numFmtId="59" fontId="0" fillId="2" borderId="23" applyNumberFormat="1" applyFont="1" applyFill="1" applyBorder="1" applyAlignment="1" applyProtection="0">
      <alignment vertical="bottom" wrapText="1"/>
    </xf>
    <xf numFmtId="0" fontId="13" fillId="2" borderId="22" applyNumberFormat="0" applyFont="1" applyFill="1" applyBorder="1" applyAlignment="1" applyProtection="0">
      <alignment vertical="center" wrapText="1"/>
    </xf>
    <xf numFmtId="0" fontId="13" fillId="2" borderId="22" applyNumberFormat="0" applyFont="1" applyFill="1" applyBorder="1" applyAlignment="1" applyProtection="0">
      <alignment horizontal="left" vertical="top" wrapText="1"/>
    </xf>
    <xf numFmtId="59" fontId="13" fillId="2" borderId="22" applyNumberFormat="1" applyFont="1" applyFill="1" applyBorder="1" applyAlignment="1" applyProtection="0">
      <alignment horizontal="left" vertical="top" wrapText="1"/>
    </xf>
    <xf numFmtId="0" fontId="0" fillId="2" borderId="25" applyNumberFormat="0" applyFont="1" applyFill="1" applyBorder="1" applyAlignment="1" applyProtection="0">
      <alignment vertical="bottom" wrapText="1"/>
    </xf>
    <xf numFmtId="0" fontId="13" fillId="2" borderId="20" applyNumberFormat="0" applyFont="1" applyFill="1" applyBorder="1" applyAlignment="1" applyProtection="0">
      <alignment vertical="center" wrapText="1"/>
    </xf>
    <xf numFmtId="0" fontId="13" fillId="2" borderId="26" applyNumberFormat="0" applyFont="1" applyFill="1" applyBorder="1" applyAlignment="1" applyProtection="0">
      <alignment horizontal="left" vertical="top" wrapText="1"/>
    </xf>
    <xf numFmtId="59" fontId="13" fillId="2" borderId="26" applyNumberFormat="1" applyFont="1" applyFill="1" applyBorder="1" applyAlignment="1" applyProtection="0">
      <alignment horizontal="center" vertical="center" wrapText="1"/>
    </xf>
    <xf numFmtId="59" fontId="13" fillId="2" borderId="26" applyNumberFormat="1" applyFont="1" applyFill="1" applyBorder="1" applyAlignment="1" applyProtection="0">
      <alignment horizontal="left" vertical="center" wrapText="1"/>
    </xf>
    <xf numFmtId="60" fontId="13" fillId="2" borderId="22" applyNumberFormat="1" applyFont="1" applyFill="1" applyBorder="1" applyAlignment="1" applyProtection="0">
      <alignment vertical="bottom" wrapText="1"/>
    </xf>
    <xf numFmtId="0" fontId="7" fillId="2" borderId="20" applyNumberFormat="0" applyFont="1" applyFill="1" applyBorder="1" applyAlignment="1" applyProtection="0">
      <alignment vertical="center" wrapText="1"/>
    </xf>
    <xf numFmtId="0" fontId="13" fillId="2" borderId="26" applyNumberFormat="0" applyFont="1" applyFill="1" applyBorder="1" applyAlignment="1" applyProtection="0">
      <alignment vertical="center" wrapText="1"/>
    </xf>
    <xf numFmtId="59" fontId="13" fillId="2" borderId="26" applyNumberFormat="1" applyFont="1" applyFill="1" applyBorder="1" applyAlignment="1" applyProtection="0">
      <alignment vertical="center" wrapText="1"/>
    </xf>
    <xf numFmtId="49" fontId="13" fillId="2" borderId="22" applyNumberFormat="1" applyFont="1" applyFill="1" applyBorder="1" applyAlignment="1" applyProtection="0">
      <alignment horizontal="center" vertical="center" wrapText="1"/>
    </xf>
    <xf numFmtId="59" fontId="13" fillId="2" borderId="22" applyNumberFormat="1" applyFont="1" applyFill="1" applyBorder="1" applyAlignment="1" applyProtection="0">
      <alignment vertical="bottom" wrapText="1"/>
    </xf>
    <xf numFmtId="59" fontId="13" fillId="2" borderId="27" applyNumberFormat="1" applyFont="1" applyFill="1" applyBorder="1" applyAlignment="1" applyProtection="0">
      <alignment horizontal="left" vertical="center" wrapText="1"/>
    </xf>
    <xf numFmtId="0" fontId="13" fillId="2" borderId="27" applyNumberFormat="0" applyFont="1" applyFill="1" applyBorder="1" applyAlignment="1" applyProtection="0">
      <alignment vertical="center" wrapText="1"/>
    </xf>
    <xf numFmtId="59" fontId="7" fillId="2" borderId="28" applyNumberFormat="1" applyFont="1" applyFill="1" applyBorder="1" applyAlignment="1" applyProtection="0">
      <alignment horizontal="left" vertical="top" wrapText="1"/>
    </xf>
    <xf numFmtId="0" fontId="7" fillId="2" borderId="28" applyNumberFormat="0" applyFont="1" applyFill="1" applyBorder="1" applyAlignment="1" applyProtection="0">
      <alignment horizontal="left" vertical="top" wrapText="1"/>
    </xf>
    <xf numFmtId="59" fontId="13" fillId="2" borderId="28" applyNumberFormat="1" applyFont="1" applyFill="1" applyBorder="1" applyAlignment="1" applyProtection="0">
      <alignment horizontal="left" vertical="top" wrapText="1"/>
    </xf>
    <xf numFmtId="0" fontId="13" fillId="2" borderId="28" applyNumberFormat="0" applyFont="1" applyFill="1" applyBorder="1" applyAlignment="1" applyProtection="0">
      <alignment horizontal="left" vertical="top" wrapText="1"/>
    </xf>
    <xf numFmtId="59" fontId="13" fillId="2" borderId="28" applyNumberFormat="1" applyFont="1" applyFill="1" applyBorder="1" applyAlignment="1" applyProtection="0">
      <alignment horizontal="left" vertical="center" wrapText="1"/>
    </xf>
    <xf numFmtId="49" fontId="13" fillId="2" borderId="28" applyNumberFormat="1" applyFont="1" applyFill="1" applyBorder="1" applyAlignment="1" applyProtection="0">
      <alignment horizontal="left" vertical="bottom" wrapText="1"/>
    </xf>
    <xf numFmtId="59" fontId="7" fillId="4" borderId="28" applyNumberFormat="1" applyFont="1" applyFill="1" applyBorder="1" applyAlignment="1" applyProtection="0">
      <alignment horizontal="left" vertical="center" wrapText="1"/>
    </xf>
    <xf numFmtId="0" fontId="7" fillId="2" borderId="26" applyNumberFormat="0" applyFont="1" applyFill="1" applyBorder="1" applyAlignment="1" applyProtection="0">
      <alignment vertical="center" wrapText="1"/>
    </xf>
    <xf numFmtId="59" fontId="13" fillId="2" borderId="5" applyNumberFormat="1" applyFont="1" applyFill="1" applyBorder="1" applyAlignment="1" applyProtection="0">
      <alignment horizontal="left" vertical="center" wrapText="1"/>
    </xf>
    <xf numFmtId="0" fontId="13" fillId="2" borderId="5" applyNumberFormat="0" applyFont="1" applyFill="1" applyBorder="1" applyAlignment="1" applyProtection="0">
      <alignment vertical="center" wrapText="1"/>
    </xf>
    <xf numFmtId="59" fontId="13" fillId="2" borderId="20" applyNumberFormat="1" applyFont="1" applyFill="1" applyBorder="1" applyAlignment="1" applyProtection="0">
      <alignment horizontal="left" vertical="center" wrapText="1"/>
    </xf>
    <xf numFmtId="59" fontId="13" fillId="4" borderId="22" applyNumberFormat="1" applyFont="1" applyFill="1" applyBorder="1" applyAlignment="1" applyProtection="0">
      <alignment vertical="center" wrapText="1"/>
    </xf>
    <xf numFmtId="9" fontId="13" fillId="2" borderId="22" applyNumberFormat="1" applyFont="1" applyFill="1" applyBorder="1" applyAlignment="1" applyProtection="0">
      <alignment vertical="center" wrapText="1"/>
    </xf>
    <xf numFmtId="3" fontId="0" fillId="2" borderId="22" applyNumberFormat="1" applyFont="1" applyFill="1" applyBorder="1" applyAlignment="1" applyProtection="0">
      <alignment vertical="bottom"/>
    </xf>
    <xf numFmtId="0" fontId="7" fillId="2" borderId="25" applyNumberFormat="0" applyFont="1" applyFill="1" applyBorder="1" applyAlignment="1" applyProtection="0">
      <alignment vertical="center" wrapText="1"/>
    </xf>
    <xf numFmtId="49" fontId="7" fillId="6" borderId="22" applyNumberFormat="1" applyFont="1" applyFill="1" applyBorder="1" applyAlignment="1" applyProtection="0">
      <alignment vertical="center" wrapText="1"/>
    </xf>
    <xf numFmtId="59" fontId="7" fillId="6" borderId="22" applyNumberFormat="1" applyFont="1" applyFill="1" applyBorder="1" applyAlignment="1" applyProtection="0">
      <alignment vertical="center" wrapText="1"/>
    </xf>
    <xf numFmtId="0" fontId="7" fillId="2" borderId="5" applyNumberFormat="0" applyFont="1" applyFill="1" applyBorder="1" applyAlignment="1" applyProtection="0">
      <alignment vertical="center" wrapText="1"/>
    </xf>
    <xf numFmtId="59" fontId="13" fillId="2" borderId="27" applyNumberFormat="1" applyFont="1" applyFill="1" applyBorder="1" applyAlignment="1" applyProtection="0">
      <alignment vertical="center" wrapText="1"/>
    </xf>
    <xf numFmtId="59" fontId="13" fillId="2" borderId="5" applyNumberFormat="1" applyFont="1" applyFill="1" applyBorder="1" applyAlignment="1" applyProtection="0">
      <alignment vertical="center" wrapText="1"/>
    </xf>
    <xf numFmtId="0" fontId="13" fillId="2" borderId="7" applyNumberFormat="0" applyFont="1" applyFill="1" applyBorder="1" applyAlignment="1" applyProtection="0">
      <alignment vertical="center" wrapText="1"/>
    </xf>
    <xf numFmtId="59" fontId="13" fillId="2" borderId="7" applyNumberFormat="1" applyFont="1" applyFill="1" applyBorder="1" applyAlignment="1" applyProtection="0">
      <alignment vertical="center" wrapText="1"/>
    </xf>
    <xf numFmtId="0" fontId="7" fillId="2" borderId="29" applyNumberFormat="0" applyFont="1" applyFill="1" applyBorder="1" applyAlignment="1" applyProtection="0">
      <alignment vertical="center" wrapText="1"/>
    </xf>
    <xf numFmtId="49" fontId="7" fillId="6" borderId="30" applyNumberFormat="1" applyFont="1" applyFill="1" applyBorder="1" applyAlignment="1" applyProtection="0">
      <alignment horizontal="center" vertical="center" wrapText="1"/>
    </xf>
    <xf numFmtId="0" fontId="7" fillId="6" borderId="31" applyNumberFormat="0" applyFont="1" applyFill="1" applyBorder="1" applyAlignment="1" applyProtection="0">
      <alignment horizontal="center" vertical="center" wrapText="1"/>
    </xf>
    <xf numFmtId="0" fontId="7" fillId="6" borderId="32" applyNumberFormat="0" applyFont="1" applyFill="1" applyBorder="1" applyAlignment="1" applyProtection="0">
      <alignment horizontal="center" vertical="center" wrapText="1"/>
    </xf>
    <xf numFmtId="0" fontId="7" fillId="2" borderId="19" applyNumberFormat="0" applyFont="1" applyFill="1" applyBorder="1" applyAlignment="1" applyProtection="0">
      <alignment vertical="center" wrapText="1"/>
    </xf>
    <xf numFmtId="59" fontId="7" fillId="2" borderId="5" applyNumberFormat="1" applyFont="1" applyFill="1" applyBorder="1" applyAlignment="1" applyProtection="0">
      <alignment vertical="center" wrapText="1"/>
    </xf>
    <xf numFmtId="59" fontId="7" fillId="2" borderId="5" applyNumberFormat="1" applyFont="1" applyFill="1" applyBorder="1" applyAlignment="1" applyProtection="0">
      <alignment horizontal="left" vertical="center" wrapText="1"/>
    </xf>
    <xf numFmtId="0" fontId="13" fillId="4" borderId="33" applyNumberFormat="0" applyFont="1" applyFill="1" applyBorder="1" applyAlignment="1" applyProtection="0">
      <alignment horizontal="center" vertical="center" wrapText="1"/>
    </xf>
    <xf numFmtId="49" fontId="7" fillId="4" borderId="34" applyNumberFormat="1" applyFont="1" applyFill="1" applyBorder="1" applyAlignment="1" applyProtection="0">
      <alignment horizontal="center" vertical="center" wrapText="1"/>
    </xf>
    <xf numFmtId="0" fontId="13" fillId="2" borderId="19" applyNumberFormat="0" applyFont="1" applyFill="1" applyBorder="1" applyAlignment="1" applyProtection="0">
      <alignment vertical="center" wrapText="1"/>
    </xf>
    <xf numFmtId="0" fontId="13" fillId="4" borderId="35" applyNumberFormat="0" applyFont="1" applyFill="1" applyBorder="1" applyAlignment="1" applyProtection="0">
      <alignment horizontal="center" vertical="center" wrapText="1"/>
    </xf>
    <xf numFmtId="59" fontId="7" fillId="4" borderId="36" applyNumberFormat="1" applyFont="1" applyFill="1" applyBorder="1" applyAlignment="1" applyProtection="0">
      <alignment horizontal="center" vertical="center" wrapText="1"/>
    </xf>
    <xf numFmtId="0" fontId="13" fillId="2" borderId="29" applyNumberFormat="0" applyFont="1" applyFill="1" applyBorder="1" applyAlignment="1" applyProtection="0">
      <alignment vertical="center" wrapText="1"/>
    </xf>
    <xf numFmtId="49" fontId="13" fillId="4" borderId="37" applyNumberFormat="1" applyFont="1" applyFill="1" applyBorder="1" applyAlignment="1" applyProtection="0">
      <alignment vertical="center" wrapText="1"/>
    </xf>
    <xf numFmtId="61" fontId="13" fillId="4" borderId="22" applyNumberFormat="1" applyFont="1" applyFill="1" applyBorder="1" applyAlignment="1" applyProtection="0">
      <alignment vertical="center" wrapText="1"/>
    </xf>
    <xf numFmtId="61" fontId="13" fillId="4" borderId="38" applyNumberFormat="1" applyFont="1" applyFill="1" applyBorder="1" applyAlignment="1" applyProtection="0">
      <alignment vertical="center" wrapText="1"/>
    </xf>
    <xf numFmtId="49" fontId="7" fillId="4" borderId="39" applyNumberFormat="1" applyFont="1" applyFill="1" applyBorder="1" applyAlignment="1" applyProtection="0">
      <alignment vertical="center" wrapText="1"/>
    </xf>
    <xf numFmtId="61" fontId="7" fillId="4" borderId="40" applyNumberFormat="1" applyFont="1" applyFill="1" applyBorder="1" applyAlignment="1" applyProtection="0">
      <alignment vertical="center" wrapText="1"/>
    </xf>
    <xf numFmtId="61" fontId="7" fillId="4" borderId="41" applyNumberFormat="1" applyFont="1" applyFill="1" applyBorder="1" applyAlignment="1" applyProtection="0">
      <alignment vertical="center" wrapText="1"/>
    </xf>
    <xf numFmtId="0" fontId="7" fillId="2" borderId="7" applyNumberFormat="0" applyFont="1" applyFill="1" applyBorder="1" applyAlignment="1" applyProtection="0">
      <alignment vertical="center" wrapText="1"/>
    </xf>
    <xf numFmtId="59" fontId="7" fillId="2" borderId="7" applyNumberFormat="1" applyFont="1" applyFill="1" applyBorder="1" applyAlignment="1" applyProtection="0">
      <alignment vertical="center" wrapText="1"/>
    </xf>
    <xf numFmtId="49" fontId="7" fillId="4" borderId="42" applyNumberFormat="1" applyFont="1" applyFill="1" applyBorder="1" applyAlignment="1" applyProtection="0">
      <alignment horizontal="center" vertical="center" wrapText="1"/>
    </xf>
    <xf numFmtId="0" fontId="7" fillId="4" borderId="43" applyNumberFormat="0" applyFont="1" applyFill="1" applyBorder="1" applyAlignment="1" applyProtection="0">
      <alignment horizontal="center" vertical="center" wrapText="1"/>
    </xf>
    <xf numFmtId="0" fontId="7" fillId="4" borderId="44" applyNumberFormat="0" applyFont="1" applyFill="1" applyBorder="1" applyAlignment="1" applyProtection="0">
      <alignment horizontal="center" vertical="center" wrapText="1"/>
    </xf>
    <xf numFmtId="59" fontId="7" fillId="2" borderId="19" applyNumberFormat="1" applyFont="1" applyFill="1" applyBorder="1" applyAlignment="1" applyProtection="0">
      <alignment horizontal="center" vertical="center" wrapText="1"/>
    </xf>
    <xf numFmtId="0" fontId="7" fillId="4" borderId="37" applyNumberFormat="0" applyFont="1" applyFill="1" applyBorder="1" applyAlignment="1" applyProtection="0">
      <alignment horizontal="center" vertical="center" wrapText="1"/>
    </xf>
    <xf numFmtId="49" fontId="7" fillId="4" borderId="45" applyNumberFormat="1" applyFont="1" applyFill="1" applyBorder="1" applyAlignment="1" applyProtection="0">
      <alignment horizontal="center" vertical="center" wrapText="1"/>
    </xf>
    <xf numFmtId="0" fontId="7" fillId="4" borderId="46" applyNumberFormat="0" applyFont="1" applyFill="1" applyBorder="1" applyAlignment="1" applyProtection="0">
      <alignment horizontal="center" vertical="center" wrapText="1"/>
    </xf>
    <xf numFmtId="0" fontId="7" fillId="4" borderId="36" applyNumberFormat="0" applyFont="1" applyFill="1" applyBorder="1" applyAlignment="1" applyProtection="0">
      <alignment horizontal="center" vertical="center" wrapText="1"/>
    </xf>
    <xf numFmtId="49" fontId="7" fillId="4" borderId="37" applyNumberFormat="1" applyFont="1" applyFill="1" applyBorder="1" applyAlignment="1" applyProtection="0">
      <alignment vertical="center" wrapText="1"/>
    </xf>
    <xf numFmtId="61" fontId="7" fillId="4" borderId="22" applyNumberFormat="1" applyFont="1" applyFill="1" applyBorder="1" applyAlignment="1" applyProtection="0">
      <alignment vertical="center" wrapText="1"/>
    </xf>
    <xf numFmtId="9" fontId="7" fillId="2" borderId="38" applyNumberFormat="1" applyFont="1" applyFill="1" applyBorder="1" applyAlignment="1" applyProtection="0">
      <alignment vertical="center" wrapText="1"/>
    </xf>
    <xf numFmtId="59" fontId="7" fillId="2" borderId="19" applyNumberFormat="1" applyFont="1" applyFill="1" applyBorder="1" applyAlignment="1" applyProtection="0">
      <alignment vertical="center" wrapText="1"/>
    </xf>
    <xf numFmtId="0" fontId="7" fillId="2" borderId="29" applyNumberFormat="0" applyFont="1" applyFill="1" applyBorder="1" applyAlignment="1" applyProtection="0">
      <alignment horizontal="center" vertical="center" wrapText="1"/>
    </xf>
    <xf numFmtId="61" fontId="7" fillId="4" borderId="22" applyNumberFormat="1" applyFont="1" applyFill="1" applyBorder="1" applyAlignment="1" applyProtection="0">
      <alignment horizontal="center" vertical="center" wrapText="1"/>
    </xf>
    <xf numFmtId="9" fontId="7" fillId="2" borderId="38" applyNumberFormat="1" applyFont="1" applyFill="1" applyBorder="1" applyAlignment="1" applyProtection="0">
      <alignment horizontal="right" vertical="center" wrapText="1"/>
    </xf>
    <xf numFmtId="59" fontId="7" fillId="2" borderId="19" applyNumberFormat="1" applyFont="1" applyFill="1" applyBorder="1" applyAlignment="1" applyProtection="0">
      <alignment horizontal="right" vertical="center" wrapText="1"/>
    </xf>
    <xf numFmtId="9" fontId="7" fillId="4" borderId="41" applyNumberFormat="1" applyFont="1" applyFill="1" applyBorder="1" applyAlignment="1" applyProtection="0">
      <alignment vertical="center" wrapText="1"/>
    </xf>
    <xf numFmtId="0" fontId="7" fillId="2" borderId="5" applyNumberFormat="0" applyFont="1" applyFill="1" applyBorder="1" applyAlignment="1" applyProtection="0">
      <alignment horizontal="center" vertical="center" wrapText="1"/>
    </xf>
    <xf numFmtId="0" fontId="7" fillId="2" borderId="17" applyNumberFormat="0" applyFont="1" applyFill="1" applyBorder="1" applyAlignment="1" applyProtection="0">
      <alignment vertical="center" wrapText="1"/>
    </xf>
    <xf numFmtId="59" fontId="7" fillId="2" borderId="17" applyNumberFormat="1" applyFont="1" applyFill="1" applyBorder="1" applyAlignment="1" applyProtection="0">
      <alignment vertical="center" wrapText="1"/>
    </xf>
    <xf numFmtId="59" fontId="7" fillId="2" borderId="11" applyNumberFormat="1" applyFont="1" applyFill="1" applyBorder="1" applyAlignment="1" applyProtection="0">
      <alignment vertical="center" wrapText="1"/>
    </xf>
    <xf numFmtId="49" fontId="11" fillId="4" borderId="42" applyNumberFormat="1" applyFont="1" applyFill="1" applyBorder="1" applyAlignment="1" applyProtection="0">
      <alignment horizontal="left" vertical="center" wrapText="1"/>
    </xf>
    <xf numFmtId="61" fontId="7" fillId="4" borderId="44" applyNumberFormat="1" applyFont="1" applyFill="1" applyBorder="1" applyAlignment="1" applyProtection="0">
      <alignment vertical="center" wrapText="1"/>
    </xf>
    <xf numFmtId="59" fontId="7" fillId="2" borderId="29" applyNumberFormat="1" applyFont="1" applyFill="1" applyBorder="1" applyAlignment="1" applyProtection="0">
      <alignment vertical="center" wrapText="1"/>
    </xf>
    <xf numFmtId="49" fontId="7" fillId="4" borderId="42" applyNumberFormat="1" applyFont="1" applyFill="1" applyBorder="1" applyAlignment="1" applyProtection="0">
      <alignment vertical="center" wrapText="1"/>
    </xf>
    <xf numFmtId="59" fontId="0" fillId="4" borderId="44" applyNumberFormat="1" applyFont="1" applyFill="1" applyBorder="1" applyAlignment="1" applyProtection="0">
      <alignment vertical="center" wrapText="1"/>
    </xf>
    <xf numFmtId="59" fontId="0" fillId="2" borderId="19" applyNumberFormat="1" applyFont="1" applyFill="1" applyBorder="1" applyAlignment="1" applyProtection="0">
      <alignment vertical="center" wrapText="1"/>
    </xf>
    <xf numFmtId="49" fontId="11" fillId="4" borderId="37" applyNumberFormat="1" applyFont="1" applyFill="1" applyBorder="1" applyAlignment="1" applyProtection="0">
      <alignment horizontal="left" vertical="center" wrapText="1"/>
    </xf>
    <xf numFmtId="62" fontId="7" fillId="4" borderId="38" applyNumberFormat="1" applyFont="1" applyFill="1" applyBorder="1" applyAlignment="1" applyProtection="0">
      <alignment vertical="center" wrapText="1"/>
    </xf>
    <xf numFmtId="9" fontId="7" fillId="2" borderId="19" applyNumberFormat="1" applyFont="1" applyFill="1" applyBorder="1" applyAlignment="1" applyProtection="0">
      <alignment vertical="bottom" wrapText="1"/>
    </xf>
    <xf numFmtId="9" fontId="7" fillId="2" borderId="5" applyNumberFormat="1" applyFont="1" applyFill="1" applyBorder="1" applyAlignment="1" applyProtection="0">
      <alignment vertical="bottom" wrapText="1"/>
    </xf>
    <xf numFmtId="9" fontId="7" fillId="2" borderId="29" applyNumberFormat="1" applyFont="1" applyFill="1" applyBorder="1" applyAlignment="1" applyProtection="0">
      <alignment vertical="bottom" wrapText="1"/>
    </xf>
    <xf numFmtId="49" fontId="0" fillId="4" borderId="39" applyNumberFormat="1" applyFont="1" applyFill="1" applyBorder="1" applyAlignment="1" applyProtection="0">
      <alignment vertical="bottom" wrapText="1"/>
    </xf>
    <xf numFmtId="9" fontId="0" fillId="4" borderId="41" applyNumberFormat="1" applyFont="1" applyFill="1" applyBorder="1" applyAlignment="1" applyProtection="0">
      <alignment vertical="bottom" wrapText="1"/>
    </xf>
    <xf numFmtId="9" fontId="0" fillId="2" borderId="19" applyNumberFormat="1" applyFont="1" applyFill="1" applyBorder="1" applyAlignment="1" applyProtection="0">
      <alignment vertical="bottom" wrapText="1"/>
    </xf>
    <xf numFmtId="0" fontId="11" fillId="4" borderId="47" applyNumberFormat="0" applyFont="1" applyFill="1" applyBorder="1" applyAlignment="1" applyProtection="0">
      <alignment horizontal="center" vertical="center" wrapText="1"/>
    </xf>
    <xf numFmtId="0" fontId="11" fillId="4" borderId="48" applyNumberFormat="0" applyFont="1" applyFill="1" applyBorder="1" applyAlignment="1" applyProtection="0">
      <alignment horizontal="center" vertical="center" wrapText="1"/>
    </xf>
    <xf numFmtId="0" fontId="11" fillId="2" borderId="19" applyNumberFormat="0" applyFont="1" applyFill="1" applyBorder="1" applyAlignment="1" applyProtection="0">
      <alignment horizontal="center" vertical="center" wrapText="1"/>
    </xf>
    <xf numFmtId="0" fontId="11" fillId="2" borderId="5" applyNumberFormat="0" applyFont="1" applyFill="1" applyBorder="1" applyAlignment="1" applyProtection="0">
      <alignment horizontal="center" vertical="center" wrapText="1"/>
    </xf>
    <xf numFmtId="59" fontId="7" fillId="4" borderId="38" applyNumberFormat="1" applyFont="1" applyFill="1" applyBorder="1" applyAlignment="1" applyProtection="0">
      <alignment vertical="center" wrapText="1"/>
    </xf>
    <xf numFmtId="59" fontId="7" fillId="2" borderId="19" applyNumberFormat="1" applyFont="1" applyFill="1" applyBorder="1" applyAlignment="1" applyProtection="0">
      <alignment vertical="bottom" wrapText="1"/>
    </xf>
    <xf numFmtId="59" fontId="7" fillId="2" borderId="5" applyNumberFormat="1" applyFont="1" applyFill="1" applyBorder="1" applyAlignment="1" applyProtection="0">
      <alignment vertical="bottom" wrapText="1"/>
    </xf>
    <xf numFmtId="10" fontId="7" fillId="4" borderId="38" applyNumberFormat="1" applyFont="1" applyFill="1" applyBorder="1" applyAlignment="1" applyProtection="0">
      <alignment vertical="bottom" wrapText="1"/>
    </xf>
    <xf numFmtId="49" fontId="0" fillId="7" borderId="39" applyNumberFormat="1" applyFont="1" applyFill="1" applyBorder="1" applyAlignment="1" applyProtection="0">
      <alignment horizontal="center" vertical="center" wrapText="1"/>
    </xf>
    <xf numFmtId="0" fontId="0" fillId="7" borderId="41" applyNumberFormat="0" applyFont="1" applyFill="1" applyBorder="1" applyAlignment="1" applyProtection="0">
      <alignment horizontal="center" vertical="center" wrapText="1"/>
    </xf>
    <xf numFmtId="0" fontId="0" fillId="2" borderId="19" applyNumberFormat="0" applyFont="1" applyFill="1" applyBorder="1" applyAlignment="1" applyProtection="0">
      <alignment horizontal="center" vertical="center" wrapText="1"/>
    </xf>
    <xf numFmtId="0" fontId="0" fillId="2" borderId="5" applyNumberFormat="0" applyFont="1" applyFill="1" applyBorder="1" applyAlignment="1" applyProtection="0">
      <alignment horizontal="center" vertical="center" wrapText="1"/>
    </xf>
    <xf numFmtId="59" fontId="0" fillId="2" borderId="5" applyNumberFormat="1" applyFont="1" applyFill="1" applyBorder="1" applyAlignment="1" applyProtection="0">
      <alignment vertical="bottom" wrapText="1"/>
    </xf>
    <xf numFmtId="59" fontId="0" fillId="2" borderId="5" applyNumberFormat="1" applyFont="1" applyFill="1" applyBorder="1" applyAlignment="1" applyProtection="0">
      <alignment horizontal="left" vertical="bottom" wrapText="1"/>
    </xf>
    <xf numFmtId="49" fontId="0" fillId="2" borderId="49" applyNumberFormat="1" applyFont="1" applyFill="1" applyBorder="1" applyAlignment="1" applyProtection="0">
      <alignment vertical="bottom" wrapText="1"/>
    </xf>
    <xf numFmtId="0" fontId="0" fillId="2" borderId="50" applyNumberFormat="0" applyFont="1" applyFill="1" applyBorder="1" applyAlignment="1" applyProtection="0">
      <alignment vertical="bottom" wrapText="1"/>
    </xf>
    <xf numFmtId="0" fontId="0" fillId="2" borderId="51" applyNumberFormat="0" applyFont="1" applyFill="1" applyBorder="1" applyAlignment="1" applyProtection="0">
      <alignment vertical="bottom" wrapText="1"/>
    </xf>
    <xf numFmtId="0" fontId="0" applyNumberFormat="1" applyFont="1" applyFill="0" applyBorder="0" applyAlignment="1" applyProtection="0">
      <alignment vertical="bottom"/>
    </xf>
    <xf numFmtId="59" fontId="7" fillId="2" borderId="2" applyNumberFormat="1"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0" fontId="0" fillId="2" borderId="5" applyNumberFormat="0" applyFont="1" applyFill="1" applyBorder="1" applyAlignment="1" applyProtection="0">
      <alignment vertical="center" wrapText="1"/>
    </xf>
    <xf numFmtId="0" fontId="7" fillId="2" borderId="5" applyNumberFormat="0" applyFont="1" applyFill="1" applyBorder="1" applyAlignment="1" applyProtection="0">
      <alignment vertical="bottom" wrapText="1"/>
    </xf>
    <xf numFmtId="0" fontId="0" fillId="2" borderId="29" applyNumberFormat="0" applyFont="1" applyFill="1" applyBorder="1" applyAlignment="1" applyProtection="0">
      <alignment vertical="bottom" wrapText="1"/>
    </xf>
    <xf numFmtId="49" fontId="8" fillId="3" borderId="10" applyNumberFormat="1" applyFont="1" applyFill="1" applyBorder="1" applyAlignment="1" applyProtection="0">
      <alignment horizontal="left" vertical="bottom" wrapText="1"/>
    </xf>
    <xf numFmtId="0" fontId="8" fillId="3" borderId="11" applyNumberFormat="0" applyFont="1" applyFill="1" applyBorder="1" applyAlignment="1" applyProtection="0">
      <alignment horizontal="left" vertical="bottom" wrapText="1"/>
    </xf>
    <xf numFmtId="0" fontId="8" fillId="3" borderId="52" applyNumberFormat="0" applyFont="1" applyFill="1" applyBorder="1" applyAlignment="1" applyProtection="0">
      <alignment horizontal="left" vertical="bottom" wrapText="1"/>
    </xf>
    <xf numFmtId="0" fontId="0" fillId="2" borderId="53" applyNumberFormat="0" applyFont="1" applyFill="1" applyBorder="1" applyAlignment="1" applyProtection="0">
      <alignment vertical="bottom" wrapText="1"/>
    </xf>
    <xf numFmtId="49" fontId="9" fillId="3" borderId="19" applyNumberFormat="1" applyFont="1" applyFill="1" applyBorder="1" applyAlignment="1" applyProtection="0">
      <alignment horizontal="left" vertical="center" wrapText="1"/>
    </xf>
    <xf numFmtId="0" fontId="9" fillId="3" borderId="5" applyNumberFormat="0" applyFont="1" applyFill="1" applyBorder="1" applyAlignment="1" applyProtection="0">
      <alignment horizontal="left" vertical="center" wrapText="1"/>
    </xf>
    <xf numFmtId="0" fontId="9" fillId="3" borderId="54" applyNumberFormat="0" applyFont="1" applyFill="1" applyBorder="1" applyAlignment="1" applyProtection="0">
      <alignment horizontal="left" vertical="center" wrapText="1"/>
    </xf>
    <xf numFmtId="0" fontId="9" fillId="3" borderId="19" applyNumberFormat="0" applyFont="1" applyFill="1" applyBorder="1" applyAlignment="1" applyProtection="0">
      <alignment horizontal="left" vertical="center" wrapText="1"/>
    </xf>
    <xf numFmtId="0" fontId="9" fillId="3" borderId="13" applyNumberFormat="0" applyFont="1" applyFill="1" applyBorder="1" applyAlignment="1" applyProtection="0">
      <alignment horizontal="left" vertical="center" wrapText="1"/>
    </xf>
    <xf numFmtId="0" fontId="9" fillId="3" borderId="7" applyNumberFormat="0" applyFont="1" applyFill="1" applyBorder="1" applyAlignment="1" applyProtection="0">
      <alignment horizontal="left" vertical="center" wrapText="1"/>
    </xf>
    <xf numFmtId="0" fontId="9" fillId="3" borderId="55" applyNumberFormat="0" applyFont="1" applyFill="1" applyBorder="1" applyAlignment="1" applyProtection="0">
      <alignment horizontal="left" vertical="center" wrapText="1"/>
    </xf>
    <xf numFmtId="0" fontId="7" fillId="2" borderId="17" applyNumberFormat="0" applyFont="1" applyFill="1" applyBorder="1" applyAlignment="1" applyProtection="0">
      <alignment horizontal="left" vertical="bottom" wrapText="1"/>
    </xf>
    <xf numFmtId="0" fontId="7" fillId="2" borderId="11" applyNumberFormat="0" applyFont="1" applyFill="1" applyBorder="1" applyAlignment="1" applyProtection="0">
      <alignment horizontal="left" vertical="bottom" wrapText="1"/>
    </xf>
    <xf numFmtId="0" fontId="12" fillId="2" borderId="19" applyNumberFormat="0" applyFont="1" applyFill="1" applyBorder="1" applyAlignment="1" applyProtection="0">
      <alignment horizontal="left" vertical="bottom" wrapText="1"/>
    </xf>
    <xf numFmtId="0" fontId="7" fillId="2" borderId="31" applyNumberFormat="0" applyFont="1" applyFill="1" applyBorder="1" applyAlignment="1" applyProtection="0">
      <alignment horizontal="left" vertical="bottom" wrapText="1"/>
    </xf>
    <xf numFmtId="0" fontId="7" fillId="2" borderId="20" applyNumberFormat="0" applyFont="1" applyFill="1" applyBorder="1" applyAlignment="1" applyProtection="0">
      <alignment horizontal="left" vertical="bottom" wrapText="1"/>
    </xf>
    <xf numFmtId="0" fontId="7" fillId="2" borderId="56" applyNumberFormat="0" applyFont="1" applyFill="1" applyBorder="1" applyAlignment="1" applyProtection="0">
      <alignment horizontal="left" vertical="bottom" wrapText="1"/>
    </xf>
    <xf numFmtId="0" fontId="7" fillId="2" borderId="57" applyNumberFormat="0" applyFont="1" applyFill="1" applyBorder="1" applyAlignment="1" applyProtection="0">
      <alignment horizontal="left" vertical="bottom" wrapText="1"/>
    </xf>
    <xf numFmtId="49" fontId="7" fillId="4" borderId="58" applyNumberFormat="1" applyFont="1" applyFill="1" applyBorder="1" applyAlignment="1" applyProtection="0">
      <alignment horizontal="left" vertical="bottom" wrapText="1"/>
    </xf>
    <xf numFmtId="0" fontId="7" fillId="4" borderId="26" applyNumberFormat="0" applyFont="1" applyFill="1" applyBorder="1" applyAlignment="1" applyProtection="0">
      <alignment horizontal="left" vertical="bottom" wrapText="1"/>
    </xf>
    <xf numFmtId="0" fontId="7" fillId="4" borderId="24" applyNumberFormat="0" applyFont="1" applyFill="1" applyBorder="1" applyAlignment="1" applyProtection="0">
      <alignment horizontal="left" vertical="bottom" wrapText="1"/>
    </xf>
    <xf numFmtId="0" fontId="0" fillId="2" borderId="56" applyNumberFormat="0" applyFont="1" applyFill="1" applyBorder="1" applyAlignment="1" applyProtection="0">
      <alignment vertical="bottom" wrapText="1"/>
    </xf>
    <xf numFmtId="49" fontId="7" fillId="4" borderId="40" applyNumberFormat="1" applyFont="1" applyFill="1" applyBorder="1" applyAlignment="1" applyProtection="0">
      <alignment horizontal="left" vertical="bottom" wrapText="1"/>
    </xf>
    <xf numFmtId="59" fontId="7" fillId="4" borderId="40" applyNumberFormat="1" applyFont="1" applyFill="1" applyBorder="1" applyAlignment="1" applyProtection="0">
      <alignment horizontal="center" vertical="bottom" wrapText="1"/>
    </xf>
    <xf numFmtId="59" fontId="7" fillId="4" borderId="40" applyNumberFormat="1" applyFont="1" applyFill="1" applyBorder="1" applyAlignment="1" applyProtection="0">
      <alignment vertical="bottom" wrapText="1"/>
    </xf>
    <xf numFmtId="49" fontId="0" fillId="4" borderId="43" applyNumberFormat="1" applyFont="1" applyFill="1" applyBorder="1" applyAlignment="1" applyProtection="0">
      <alignment vertical="center" wrapText="1"/>
    </xf>
    <xf numFmtId="59" fontId="0" fillId="2" borderId="43" applyNumberFormat="1" applyFont="1" applyFill="1" applyBorder="1" applyAlignment="1" applyProtection="0">
      <alignment vertical="bottom" wrapText="1"/>
    </xf>
    <xf numFmtId="59" fontId="13" fillId="2" borderId="43" applyNumberFormat="1" applyFont="1" applyFill="1" applyBorder="1" applyAlignment="1" applyProtection="0">
      <alignment horizontal="center" vertical="center" wrapText="1"/>
    </xf>
    <xf numFmtId="59" fontId="7" fillId="4" borderId="43" applyNumberFormat="1" applyFont="1" applyFill="1" applyBorder="1" applyAlignment="1" applyProtection="0">
      <alignment vertical="bottom" wrapText="1"/>
    </xf>
    <xf numFmtId="49" fontId="0" fillId="4" borderId="22" applyNumberFormat="1" applyFont="1" applyFill="1" applyBorder="1" applyAlignment="1" applyProtection="0">
      <alignment vertical="center" wrapText="1"/>
    </xf>
    <xf numFmtId="59" fontId="0" fillId="2" borderId="22" applyNumberFormat="1" applyFont="1" applyFill="1" applyBorder="1" applyAlignment="1" applyProtection="0">
      <alignment vertical="bottom" wrapText="1"/>
    </xf>
    <xf numFmtId="59" fontId="7" fillId="4" borderId="22" applyNumberFormat="1" applyFont="1" applyFill="1" applyBorder="1" applyAlignment="1" applyProtection="0">
      <alignment vertical="bottom" wrapText="1"/>
    </xf>
    <xf numFmtId="49" fontId="7" fillId="6" borderId="22" applyNumberFormat="1" applyFont="1" applyFill="1" applyBorder="1" applyAlignment="1" applyProtection="0">
      <alignment vertical="bottom" wrapText="1"/>
    </xf>
    <xf numFmtId="59" fontId="7" fillId="6" borderId="22" applyNumberFormat="1" applyFont="1" applyFill="1" applyBorder="1" applyAlignment="1" applyProtection="0">
      <alignment vertical="bottom" wrapText="1"/>
    </xf>
    <xf numFmtId="59" fontId="7" fillId="2" borderId="58" applyNumberFormat="1" applyFont="1" applyFill="1" applyBorder="1" applyAlignment="1" applyProtection="0">
      <alignment vertical="bottom" wrapText="1"/>
    </xf>
    <xf numFmtId="59" fontId="7" fillId="2" borderId="26" applyNumberFormat="1" applyFont="1" applyFill="1" applyBorder="1" applyAlignment="1" applyProtection="0">
      <alignment vertical="bottom" wrapText="1"/>
    </xf>
    <xf numFmtId="59" fontId="7" fillId="2" borderId="24" applyNumberFormat="1" applyFont="1" applyFill="1" applyBorder="1" applyAlignment="1" applyProtection="0">
      <alignment vertical="bottom" wrapText="1"/>
    </xf>
    <xf numFmtId="0" fontId="0" fillId="2" borderId="58" applyNumberFormat="0" applyFont="1" applyFill="1" applyBorder="1" applyAlignment="1" applyProtection="0">
      <alignment vertical="bottom" wrapText="1"/>
    </xf>
    <xf numFmtId="0" fontId="0" fillId="2" borderId="26" applyNumberFormat="0" applyFont="1" applyFill="1" applyBorder="1" applyAlignment="1" applyProtection="0">
      <alignment vertical="bottom" wrapText="1"/>
    </xf>
    <xf numFmtId="59" fontId="0" fillId="2" borderId="43" applyNumberFormat="1" applyFont="1" applyFill="1" applyBorder="1" applyAlignment="1" applyProtection="0">
      <alignment vertical="bottom"/>
    </xf>
    <xf numFmtId="59" fontId="0" fillId="2" borderId="22" applyNumberFormat="1" applyFont="1" applyFill="1" applyBorder="1" applyAlignment="1" applyProtection="0">
      <alignment vertical="bottom"/>
    </xf>
    <xf numFmtId="49" fontId="7" fillId="8" borderId="22" applyNumberFormat="1" applyFont="1" applyFill="1" applyBorder="1" applyAlignment="1" applyProtection="0">
      <alignment vertical="bottom" wrapText="1"/>
    </xf>
    <xf numFmtId="49" fontId="7" fillId="4" borderId="23" applyNumberFormat="1" applyFont="1" applyFill="1" applyBorder="1" applyAlignment="1" applyProtection="0">
      <alignment horizontal="left" vertical="bottom" wrapText="1"/>
    </xf>
    <xf numFmtId="49" fontId="7" fillId="4" borderId="22" applyNumberFormat="1" applyFont="1" applyFill="1" applyBorder="1" applyAlignment="1" applyProtection="0">
      <alignment horizontal="left" vertical="bottom" wrapText="1"/>
    </xf>
    <xf numFmtId="59" fontId="7" fillId="4" borderId="22" applyNumberFormat="1" applyFont="1" applyFill="1" applyBorder="1" applyAlignment="1" applyProtection="0">
      <alignment horizontal="center" vertical="bottom" wrapText="1"/>
    </xf>
    <xf numFmtId="63" fontId="0" fillId="2" borderId="22" applyNumberFormat="1" applyFont="1" applyFill="1" applyBorder="1" applyAlignment="1" applyProtection="0">
      <alignment vertical="center" wrapText="1"/>
    </xf>
    <xf numFmtId="0" fontId="0" fillId="2" borderId="59" applyNumberFormat="0" applyFont="1" applyFill="1" applyBorder="1" applyAlignment="1" applyProtection="0">
      <alignment vertical="bottom" wrapText="1"/>
    </xf>
    <xf numFmtId="49" fontId="7" fillId="4" borderId="16" applyNumberFormat="1" applyFont="1" applyFill="1" applyBorder="1" applyAlignment="1" applyProtection="0">
      <alignment horizontal="center" vertical="bottom" wrapText="1"/>
    </xf>
    <xf numFmtId="0" fontId="7" fillId="4" borderId="17" applyNumberFormat="0" applyFont="1" applyFill="1" applyBorder="1" applyAlignment="1" applyProtection="0">
      <alignment horizontal="center" vertical="bottom" wrapText="1"/>
    </xf>
    <xf numFmtId="0" fontId="7" fillId="4" borderId="18" applyNumberFormat="0" applyFont="1" applyFill="1" applyBorder="1" applyAlignment="1" applyProtection="0">
      <alignment horizontal="center" vertical="bottom" wrapText="1"/>
    </xf>
    <xf numFmtId="0" fontId="0" fillId="2" borderId="19" applyNumberFormat="0" applyFont="1" applyFill="1" applyBorder="1" applyAlignment="1" applyProtection="0">
      <alignment vertical="bottom" wrapText="1"/>
    </xf>
    <xf numFmtId="0" fontId="7" fillId="4" borderId="60" applyNumberFormat="0" applyFont="1" applyFill="1" applyBorder="1" applyAlignment="1" applyProtection="0">
      <alignment horizontal="center" vertical="bottom" wrapText="1"/>
    </xf>
    <xf numFmtId="49" fontId="7" fillId="4" borderId="43" applyNumberFormat="1" applyFont="1" applyFill="1" applyBorder="1" applyAlignment="1" applyProtection="0">
      <alignment horizontal="center" vertical="center" wrapText="1"/>
    </xf>
    <xf numFmtId="49" fontId="7" fillId="4" borderId="61" applyNumberFormat="1" applyFont="1" applyFill="1" applyBorder="1" applyAlignment="1" applyProtection="0">
      <alignment horizontal="center" vertical="center" wrapText="1"/>
    </xf>
    <xf numFmtId="0" fontId="7" fillId="4" borderId="35" applyNumberFormat="0" applyFont="1" applyFill="1" applyBorder="1" applyAlignment="1" applyProtection="0">
      <alignment horizontal="center" vertical="bottom" wrapText="1"/>
    </xf>
    <xf numFmtId="49" fontId="7" fillId="4" borderId="22" applyNumberFormat="1" applyFont="1" applyFill="1" applyBorder="1" applyAlignment="1" applyProtection="0">
      <alignment horizontal="center" vertical="bottom" wrapText="1"/>
    </xf>
    <xf numFmtId="59" fontId="0" fillId="4" borderId="22" applyNumberFormat="1" applyFont="1" applyFill="1" applyBorder="1" applyAlignment="1" applyProtection="0">
      <alignment vertical="bottom" wrapText="1"/>
    </xf>
    <xf numFmtId="59" fontId="7" fillId="4" borderId="38" applyNumberFormat="1" applyFont="1" applyFill="1" applyBorder="1" applyAlignment="1" applyProtection="0">
      <alignment vertical="bottom" wrapText="1"/>
    </xf>
    <xf numFmtId="59" fontId="0" fillId="2" borderId="5" applyNumberFormat="1" applyFont="1" applyFill="1" applyBorder="1" applyAlignment="1" applyProtection="0">
      <alignment vertical="center" wrapText="1"/>
    </xf>
    <xf numFmtId="49" fontId="0" fillId="4" borderId="37" applyNumberFormat="1" applyFont="1" applyFill="1" applyBorder="1" applyAlignment="1" applyProtection="0">
      <alignment vertical="bottom" wrapText="1"/>
    </xf>
    <xf numFmtId="59" fontId="0" fillId="4" borderId="38" applyNumberFormat="1" applyFont="1" applyFill="1" applyBorder="1" applyAlignment="1" applyProtection="0">
      <alignment vertical="bottom" wrapText="1"/>
    </xf>
    <xf numFmtId="59" fontId="0" fillId="4" borderId="40" applyNumberFormat="1" applyFont="1" applyFill="1" applyBorder="1" applyAlignment="1" applyProtection="0">
      <alignment vertical="bottom" wrapText="1"/>
    </xf>
    <xf numFmtId="59" fontId="0" fillId="4" borderId="41" applyNumberFormat="1" applyFont="1" applyFill="1" applyBorder="1" applyAlignment="1" applyProtection="0">
      <alignment vertical="bottom" wrapText="1"/>
    </xf>
    <xf numFmtId="49" fontId="7" fillId="4" borderId="62" applyNumberFormat="1" applyFont="1" applyFill="1" applyBorder="1" applyAlignment="1" applyProtection="0">
      <alignment vertical="bottom" wrapText="1"/>
    </xf>
    <xf numFmtId="59" fontId="7" fillId="4" borderId="63" applyNumberFormat="1" applyFont="1" applyFill="1" applyBorder="1" applyAlignment="1" applyProtection="0">
      <alignment vertical="bottom" wrapText="1"/>
    </xf>
    <xf numFmtId="61" fontId="7" fillId="4" borderId="63" applyNumberFormat="1" applyFont="1" applyFill="1" applyBorder="1" applyAlignment="1" applyProtection="0">
      <alignment vertical="bottom" wrapText="1"/>
    </xf>
    <xf numFmtId="59" fontId="7" fillId="4" borderId="64" applyNumberFormat="1" applyFont="1" applyFill="1" applyBorder="1" applyAlignment="1" applyProtection="0">
      <alignment vertical="bottom" wrapText="1"/>
    </xf>
    <xf numFmtId="59" fontId="13" fillId="2" borderId="5" applyNumberFormat="1" applyFont="1" applyFill="1" applyBorder="1" applyAlignment="1" applyProtection="0">
      <alignment horizontal="right" vertical="center" wrapText="1"/>
    </xf>
    <xf numFmtId="0" fontId="13" fillId="2" borderId="5" applyNumberFormat="0" applyFont="1" applyFill="1" applyBorder="1" applyAlignment="1" applyProtection="0">
      <alignment horizontal="center" vertical="center" wrapText="1"/>
    </xf>
    <xf numFmtId="59" fontId="7" fillId="2" borderId="6" applyNumberFormat="1" applyFont="1" applyFill="1" applyBorder="1" applyAlignment="1" applyProtection="0">
      <alignment vertical="bottom" wrapText="1"/>
    </xf>
    <xf numFmtId="0" fontId="0" fillId="2" borderId="49" applyNumberFormat="0" applyFont="1" applyFill="1" applyBorder="1" applyAlignment="1" applyProtection="0">
      <alignment vertical="bottom" wrapText="1"/>
    </xf>
    <xf numFmtId="59" fontId="7" fillId="2" borderId="5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65"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11" fillId="9" borderId="66" applyNumberFormat="1" applyFont="1" applyFill="1" applyBorder="1" applyAlignment="1" applyProtection="0">
      <alignment vertical="bottom"/>
    </xf>
    <xf numFmtId="0" fontId="0" borderId="19"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0" fillId="9" borderId="67" applyNumberFormat="1" applyFont="1" applyFill="1" applyBorder="1" applyAlignment="1" applyProtection="0">
      <alignment vertical="bottom" wrapText="1"/>
    </xf>
    <xf numFmtId="0" fontId="0" fillId="9" borderId="68" applyNumberFormat="0" applyFont="1" applyFill="1" applyBorder="1" applyAlignment="1" applyProtection="0">
      <alignment vertical="bottom" wrapText="1"/>
    </xf>
    <xf numFmtId="49" fontId="0" fillId="9" borderId="68" applyNumberFormat="1" applyFont="1" applyFill="1" applyBorder="1" applyAlignment="1" applyProtection="0">
      <alignment vertical="bottom" wrapText="1"/>
    </xf>
    <xf numFmtId="0" fontId="0" borderId="69" applyNumberFormat="0" applyFont="1" applyFill="0" applyBorder="1" applyAlignment="1" applyProtection="0">
      <alignment vertical="bottom"/>
    </xf>
    <xf numFmtId="49" fontId="0" fillId="9" borderId="70" applyNumberFormat="1" applyFont="1" applyFill="1" applyBorder="1" applyAlignment="1" applyProtection="0">
      <alignment vertical="bottom" wrapText="1"/>
    </xf>
    <xf numFmtId="0" fontId="0" borderId="71" applyNumberFormat="0" applyFont="1" applyFill="0" applyBorder="1" applyAlignment="1" applyProtection="0">
      <alignment vertical="bottom"/>
    </xf>
    <xf numFmtId="0" fontId="0" borderId="50" applyNumberFormat="0" applyFont="1" applyFill="0" applyBorder="1" applyAlignment="1" applyProtection="0">
      <alignment vertical="bottom"/>
    </xf>
    <xf numFmtId="0" fontId="0" borderId="51" applyNumberFormat="0" applyFont="1" applyFill="0" applyBorder="1" applyAlignment="1" applyProtection="0">
      <alignment vertical="bottom"/>
    </xf>
    <xf numFmtId="0" fontId="0" applyNumberFormat="1" applyFont="1" applyFill="0" applyBorder="0" applyAlignment="1" applyProtection="0">
      <alignment vertical="bottom"/>
    </xf>
    <xf numFmtId="49" fontId="11" fillId="3" borderId="10" applyNumberFormat="1" applyFont="1" applyFill="1" applyBorder="1" applyAlignment="1" applyProtection="0">
      <alignment horizontal="center" vertical="center"/>
    </xf>
    <xf numFmtId="0" fontId="11" fillId="3" borderId="11" applyNumberFormat="0" applyFont="1" applyFill="1" applyBorder="1" applyAlignment="1" applyProtection="0">
      <alignment horizontal="center" vertical="center"/>
    </xf>
    <xf numFmtId="0" fontId="11" fillId="3" borderId="12" applyNumberFormat="0" applyFont="1" applyFill="1" applyBorder="1" applyAlignment="1" applyProtection="0">
      <alignment horizontal="center" vertical="center"/>
    </xf>
    <xf numFmtId="0" fontId="0" borderId="72" applyNumberFormat="0" applyFont="1" applyFill="0" applyBorder="1" applyAlignment="1" applyProtection="0">
      <alignment vertical="bottom"/>
    </xf>
    <xf numFmtId="0" fontId="11" fillId="3" borderId="13" applyNumberFormat="0" applyFont="1" applyFill="1" applyBorder="1" applyAlignment="1" applyProtection="0">
      <alignment horizontal="center" vertical="center"/>
    </xf>
    <xf numFmtId="0" fontId="11" fillId="3" borderId="7" applyNumberFormat="0" applyFont="1" applyFill="1" applyBorder="1" applyAlignment="1" applyProtection="0">
      <alignment horizontal="center" vertical="center"/>
    </xf>
    <xf numFmtId="0" fontId="11" fillId="3" borderId="14" applyNumberFormat="0" applyFont="1" applyFill="1" applyBorder="1" applyAlignment="1" applyProtection="0">
      <alignment horizontal="center" vertical="center"/>
    </xf>
    <xf numFmtId="0" fontId="0" borderId="4" applyNumberFormat="0" applyFont="1" applyFill="0" applyBorder="1" applyAlignment="1" applyProtection="0">
      <alignment vertical="bottom"/>
    </xf>
    <xf numFmtId="0" fontId="0" borderId="17" applyNumberFormat="0" applyFont="1" applyFill="0" applyBorder="1" applyAlignment="1" applyProtection="0">
      <alignment vertical="bottom"/>
    </xf>
    <xf numFmtId="49" fontId="11" fillId="4" borderId="30" applyNumberFormat="1" applyFont="1" applyFill="1" applyBorder="1" applyAlignment="1" applyProtection="0">
      <alignment horizontal="left" vertical="bottom"/>
    </xf>
    <xf numFmtId="0" fontId="11" fillId="4" borderId="31" applyNumberFormat="0" applyFont="1" applyFill="1" applyBorder="1" applyAlignment="1" applyProtection="0">
      <alignment horizontal="left" vertical="bottom"/>
    </xf>
    <xf numFmtId="0" fontId="11" fillId="4" borderId="32" applyNumberFormat="0" applyFont="1" applyFill="1" applyBorder="1" applyAlignment="1" applyProtection="0">
      <alignment horizontal="left" vertical="bottom"/>
    </xf>
    <xf numFmtId="49" fontId="0" fillId="4" borderId="73" applyNumberFormat="1" applyFont="1" applyFill="1" applyBorder="1" applyAlignment="1" applyProtection="0">
      <alignment horizontal="center" vertical="bottom" wrapText="1"/>
    </xf>
    <xf numFmtId="49" fontId="0" fillId="4" borderId="59" applyNumberFormat="1" applyFont="1" applyFill="1" applyBorder="1" applyAlignment="1" applyProtection="0">
      <alignment horizontal="center" vertical="bottom" wrapText="1"/>
    </xf>
    <xf numFmtId="49" fontId="0" fillId="4" borderId="74" applyNumberFormat="1" applyFont="1" applyFill="1" applyBorder="1" applyAlignment="1" applyProtection="0">
      <alignment horizontal="center" vertical="bottom" wrapText="1"/>
    </xf>
    <xf numFmtId="49" fontId="11" fillId="4" borderId="42" applyNumberFormat="1" applyFont="1" applyFill="1" applyBorder="1" applyAlignment="1" applyProtection="0">
      <alignment vertical="bottom"/>
    </xf>
    <xf numFmtId="59" fontId="11" fillId="4" borderId="75" applyNumberFormat="1" applyFont="1" applyFill="1" applyBorder="1" applyAlignment="1" applyProtection="0">
      <alignment horizontal="center" vertical="bottom"/>
    </xf>
    <xf numFmtId="59" fontId="11" fillId="4" borderId="32" applyNumberFormat="1" applyFont="1" applyFill="1" applyBorder="1" applyAlignment="1" applyProtection="0">
      <alignment horizontal="center" vertical="bottom"/>
    </xf>
    <xf numFmtId="49" fontId="11" fillId="4" borderId="37" applyNumberFormat="1" applyFont="1" applyFill="1" applyBorder="1" applyAlignment="1" applyProtection="0">
      <alignment vertical="bottom"/>
    </xf>
    <xf numFmtId="59" fontId="11" fillId="4" borderId="58" applyNumberFormat="1" applyFont="1" applyFill="1" applyBorder="1" applyAlignment="1" applyProtection="0">
      <alignment horizontal="center" vertical="bottom"/>
    </xf>
    <xf numFmtId="59" fontId="11" fillId="4" borderId="48" applyNumberFormat="1" applyFont="1" applyFill="1" applyBorder="1" applyAlignment="1" applyProtection="0">
      <alignment horizontal="center" vertical="bottom"/>
    </xf>
    <xf numFmtId="49" fontId="11" fillId="4" borderId="22" applyNumberFormat="1" applyFont="1" applyFill="1" applyBorder="1" applyAlignment="1" applyProtection="0">
      <alignment vertical="bottom"/>
    </xf>
    <xf numFmtId="49" fontId="11" fillId="4" borderId="38" applyNumberFormat="1" applyFont="1" applyFill="1" applyBorder="1" applyAlignment="1" applyProtection="0">
      <alignment vertical="bottom"/>
    </xf>
    <xf numFmtId="0" fontId="0" fillId="4" borderId="37" applyNumberFormat="0" applyFont="1" applyFill="1" applyBorder="1" applyAlignment="1" applyProtection="0">
      <alignment vertical="top" wrapText="1"/>
    </xf>
    <xf numFmtId="0" fontId="0" fillId="4" borderId="22" applyNumberFormat="0" applyFont="1" applyFill="1" applyBorder="1" applyAlignment="1" applyProtection="0">
      <alignment vertical="center"/>
    </xf>
    <xf numFmtId="59" fontId="0" fillId="4" borderId="38" applyNumberFormat="1" applyFont="1" applyFill="1" applyBorder="1" applyAlignment="1" applyProtection="0">
      <alignment vertical="center"/>
    </xf>
    <xf numFmtId="0" fontId="0" fillId="4" borderId="37" applyNumberFormat="0" applyFont="1" applyFill="1" applyBorder="1" applyAlignment="1" applyProtection="0">
      <alignment vertical="top"/>
    </xf>
    <xf numFmtId="0" fontId="0" fillId="4" borderId="39" applyNumberFormat="0" applyFont="1" applyFill="1" applyBorder="1" applyAlignment="1" applyProtection="0">
      <alignment vertical="top"/>
    </xf>
    <xf numFmtId="59" fontId="0" fillId="4" borderId="41" applyNumberFormat="1" applyFont="1" applyFill="1" applyBorder="1" applyAlignment="1" applyProtection="0">
      <alignment vertical="center"/>
    </xf>
    <xf numFmtId="0" fontId="0" borderId="59" applyNumberFormat="0" applyFont="1" applyFill="0" applyBorder="1" applyAlignment="1" applyProtection="0">
      <alignment vertical="bottom"/>
    </xf>
    <xf numFmtId="0" fontId="0" fillId="4" borderId="73" applyNumberFormat="0" applyFont="1" applyFill="1" applyBorder="1" applyAlignment="1" applyProtection="0">
      <alignment horizontal="center" vertical="bottom" wrapText="1"/>
    </xf>
    <xf numFmtId="0" fontId="0" fillId="4" borderId="59" applyNumberFormat="0" applyFont="1" applyFill="1" applyBorder="1" applyAlignment="1" applyProtection="0">
      <alignment horizontal="center" vertical="bottom" wrapText="1"/>
    </xf>
    <xf numFmtId="0" fontId="0" fillId="4" borderId="74" applyNumberFormat="0" applyFont="1" applyFill="1" applyBorder="1" applyAlignment="1" applyProtection="0">
      <alignment horizontal="center" vertical="bottom" wrapText="1"/>
    </xf>
    <xf numFmtId="0" fontId="0" fillId="4" borderId="37" applyNumberFormat="0" applyFont="1" applyFill="1" applyBorder="1" applyAlignment="1" applyProtection="0">
      <alignment vertical="center" wrapText="1"/>
    </xf>
    <xf numFmtId="0" fontId="0" fillId="4" borderId="37" applyNumberFormat="0" applyFont="1" applyFill="1" applyBorder="1" applyAlignment="1" applyProtection="0">
      <alignment vertical="bottom" wrapText="1"/>
    </xf>
    <xf numFmtId="0" fontId="0" fillId="4" borderId="37" applyNumberFormat="0" applyFont="1" applyFill="1" applyBorder="1" applyAlignment="1" applyProtection="0">
      <alignment vertical="bottom"/>
    </xf>
    <xf numFmtId="0" fontId="0" fillId="4" borderId="39" applyNumberFormat="0" applyFont="1" applyFill="1" applyBorder="1" applyAlignment="1" applyProtection="0">
      <alignment vertical="bottom"/>
    </xf>
    <xf numFmtId="0" fontId="0" borderId="76" applyNumberFormat="0" applyFont="1" applyFill="0" applyBorder="1" applyAlignment="1" applyProtection="0">
      <alignment vertical="bottom"/>
    </xf>
    <xf numFmtId="0" fontId="0" applyNumberFormat="1" applyFont="1" applyFill="0" applyBorder="0" applyAlignment="1" applyProtection="0">
      <alignment vertical="bottom"/>
    </xf>
    <xf numFmtId="49" fontId="7" fillId="3" borderId="10" applyNumberFormat="1" applyFont="1" applyFill="1" applyBorder="1" applyAlignment="1" applyProtection="0">
      <alignment horizontal="center" vertical="center"/>
    </xf>
    <xf numFmtId="0" fontId="7" fillId="3" borderId="11" applyNumberFormat="0" applyFont="1" applyFill="1" applyBorder="1" applyAlignment="1" applyProtection="0">
      <alignment horizontal="center" vertical="center"/>
    </xf>
    <xf numFmtId="0" fontId="7" fillId="3" borderId="12" applyNumberFormat="0" applyFont="1" applyFill="1" applyBorder="1" applyAlignment="1" applyProtection="0">
      <alignment horizontal="center" vertical="center"/>
    </xf>
    <xf numFmtId="0" fontId="7" fillId="3" borderId="13" applyNumberFormat="0" applyFont="1" applyFill="1" applyBorder="1" applyAlignment="1" applyProtection="0">
      <alignment horizontal="center" vertical="center"/>
    </xf>
    <xf numFmtId="0" fontId="7" fillId="3" borderId="7" applyNumberFormat="0" applyFont="1" applyFill="1" applyBorder="1" applyAlignment="1" applyProtection="0">
      <alignment horizontal="center" vertical="center"/>
    </xf>
    <xf numFmtId="0" fontId="7" fillId="3" borderId="14" applyNumberFormat="0" applyFont="1" applyFill="1" applyBorder="1" applyAlignment="1" applyProtection="0">
      <alignment horizontal="center" vertical="center"/>
    </xf>
    <xf numFmtId="49" fontId="7" fillId="4" borderId="43" applyNumberFormat="1" applyFont="1" applyFill="1" applyBorder="1" applyAlignment="1" applyProtection="0">
      <alignment horizontal="center" vertical="bottom" wrapText="1"/>
    </xf>
    <xf numFmtId="59" fontId="7" fillId="4" borderId="41" applyNumberFormat="1" applyFont="1" applyFill="1" applyBorder="1" applyAlignment="1" applyProtection="0">
      <alignment vertical="bottom" wrapText="1"/>
    </xf>
    <xf numFmtId="49" fontId="0" fillId="4" borderId="42" applyNumberFormat="1" applyFont="1" applyFill="1" applyBorder="1" applyAlignment="1" applyProtection="0">
      <alignment vertical="bottom" wrapText="1"/>
    </xf>
    <xf numFmtId="59" fontId="0" fillId="4" borderId="43" applyNumberFormat="1" applyFont="1" applyFill="1" applyBorder="1" applyAlignment="1" applyProtection="0">
      <alignment vertical="bottom" wrapText="1"/>
    </xf>
    <xf numFmtId="59" fontId="0" fillId="4" borderId="44" applyNumberFormat="1" applyFont="1" applyFill="1" applyBorder="1" applyAlignment="1" applyProtection="0">
      <alignment vertical="bottom" wrapText="1"/>
    </xf>
    <xf numFmtId="49" fontId="7" fillId="4" borderId="39" applyNumberFormat="1" applyFont="1" applyFill="1" applyBorder="1" applyAlignment="1" applyProtection="0">
      <alignment vertical="bottom" wrapText="1"/>
    </xf>
    <xf numFmtId="0" fontId="0" borderId="77" applyNumberFormat="0" applyFont="1" applyFill="0" applyBorder="1" applyAlignment="1" applyProtection="0">
      <alignment vertical="bottom"/>
    </xf>
    <xf numFmtId="49" fontId="7" fillId="4" borderId="38" applyNumberFormat="1" applyFont="1" applyFill="1" applyBorder="1" applyAlignment="1" applyProtection="0">
      <alignment horizontal="center" vertical="center" wrapText="1"/>
    </xf>
    <xf numFmtId="49" fontId="7" fillId="4" borderId="78" applyNumberFormat="1" applyFont="1" applyFill="1" applyBorder="1" applyAlignment="1" applyProtection="0">
      <alignment horizontal="center" vertical="center" wrapText="1"/>
    </xf>
    <xf numFmtId="0" fontId="7" fillId="4" borderId="38" applyNumberFormat="0" applyFont="1" applyFill="1" applyBorder="1" applyAlignment="1" applyProtection="0">
      <alignment horizontal="center" vertical="center" wrapText="1"/>
    </xf>
    <xf numFmtId="0" fontId="7" fillId="4" borderId="79" applyNumberFormat="0" applyFont="1" applyFill="1" applyBorder="1" applyAlignment="1" applyProtection="0">
      <alignment horizontal="center" vertical="center" wrapText="1"/>
    </xf>
    <xf numFmtId="59" fontId="7" fillId="4" borderId="22" applyNumberFormat="1" applyFont="1" applyFill="1" applyBorder="1" applyAlignment="1" applyProtection="0">
      <alignment vertical="center" wrapText="1"/>
    </xf>
    <xf numFmtId="9" fontId="7" fillId="4" borderId="79" applyNumberFormat="1" applyFont="1" applyFill="1" applyBorder="1" applyAlignment="1" applyProtection="0">
      <alignment vertical="center" wrapText="1"/>
    </xf>
    <xf numFmtId="9" fontId="7" fillId="4" borderId="80" applyNumberFormat="1" applyFont="1" applyFill="1" applyBorder="1" applyAlignment="1" applyProtection="0">
      <alignment vertical="center" wrapText="1"/>
    </xf>
    <xf numFmtId="59" fontId="11" fillId="4" borderId="40" applyNumberFormat="1" applyFont="1" applyFill="1" applyBorder="1" applyAlignment="1" applyProtection="0">
      <alignment vertical="bottom"/>
    </xf>
    <xf numFmtId="59" fontId="7" fillId="4" borderId="40" applyNumberFormat="1" applyFont="1" applyFill="1" applyBorder="1" applyAlignment="1" applyProtection="0">
      <alignment vertical="center" wrapText="1"/>
    </xf>
    <xf numFmtId="59" fontId="11" fillId="4" borderId="41" applyNumberFormat="1" applyFont="1" applyFill="1" applyBorder="1" applyAlignment="1" applyProtection="0">
      <alignment vertical="bottom"/>
    </xf>
    <xf numFmtId="0" fontId="0" borderId="81" applyNumberFormat="0" applyFont="1" applyFill="0" applyBorder="1" applyAlignment="1" applyProtection="0">
      <alignment vertical="bottom"/>
    </xf>
    <xf numFmtId="0" fontId="0" applyNumberFormat="1" applyFont="1" applyFill="0" applyBorder="0" applyAlignment="1" applyProtection="0">
      <alignment vertical="bottom"/>
    </xf>
    <xf numFmtId="9" fontId="0" borderId="82" applyNumberFormat="1" applyFont="1" applyFill="0" applyBorder="1" applyAlignment="1" applyProtection="0">
      <alignment vertical="bottom"/>
    </xf>
    <xf numFmtId="0" fontId="0" borderId="82" applyNumberFormat="0" applyFont="1" applyFill="0" applyBorder="1" applyAlignment="1" applyProtection="0">
      <alignment vertical="bottom"/>
    </xf>
    <xf numFmtId="0" fontId="0" applyNumberFormat="1" applyFont="1" applyFill="0" applyBorder="0" applyAlignment="1" applyProtection="0">
      <alignment vertical="bottom"/>
    </xf>
    <xf numFmtId="49" fontId="15" borderId="82" applyNumberFormat="1" applyFont="1" applyFill="0" applyBorder="1" applyAlignment="1" applyProtection="0">
      <alignment vertical="bottom"/>
    </xf>
    <xf numFmtId="49" fontId="0" borderId="82" applyNumberFormat="1" applyFont="1" applyFill="0" applyBorder="1" applyAlignment="1" applyProtection="0">
      <alignment vertical="bottom"/>
    </xf>
    <xf numFmtId="49" fontId="15" fillId="2" borderId="82" applyNumberFormat="1" applyFont="1" applyFill="1" applyBorder="1" applyAlignment="1" applyProtection="0">
      <alignment vertical="center"/>
    </xf>
    <xf numFmtId="49" fontId="0" borderId="82" applyNumberFormat="1" applyFont="1" applyFill="0" applyBorder="1" applyAlignment="1" applyProtection="0">
      <alignment horizontal="left" vertical="bottom"/>
    </xf>
    <xf numFmtId="49" fontId="0" fillId="2" borderId="82" applyNumberFormat="1" applyFont="1" applyFill="1" applyBorder="1" applyAlignment="1" applyProtection="0">
      <alignment horizontal="left" vertical="bottom" wrapText="1"/>
    </xf>
  </cellXfs>
  <cellStyles count="1">
    <cellStyle name="Normal" xfId="0" builtinId="0"/>
  </cellStyles>
  <dxfs count="30">
    <dxf>
      <font>
        <color rgb="ffff0000"/>
      </font>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deeaf6"/>
      <rgbColor rgb="ffd8d8d8"/>
      <rgbColor rgb="ffff0000"/>
      <rgbColor rgb="ffdadada"/>
      <rgbColor rgb="ffcfcfcf"/>
      <rgbColor rgb="00000000"/>
      <rgbColor rgb="ffffc7ce"/>
      <rgbColor rgb="ff9c0006"/>
      <rgbColor rgb="ffffd965"/>
      <rgbColor rgb="ffd0cece"/>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N313"/>
  <sheetViews>
    <sheetView workbookViewId="0" showGridLines="0" defaultGridColor="1"/>
  </sheetViews>
  <sheetFormatPr defaultColWidth="9.33333" defaultRowHeight="14.5" customHeight="1" outlineLevelRow="0" outlineLevelCol="0"/>
  <cols>
    <col min="1" max="1" width="9.35156" style="1" customWidth="1"/>
    <col min="2" max="2" width="17.3516" style="1" customWidth="1"/>
    <col min="3" max="3" width="76.6719" style="1" customWidth="1"/>
    <col min="4" max="4" width="21.3516" style="1" customWidth="1"/>
    <col min="5" max="6" width="21.8516" style="1" customWidth="1"/>
    <col min="7" max="7" width="21.5" style="1" customWidth="1"/>
    <col min="8" max="8" width="20.5" style="1" customWidth="1"/>
    <col min="9" max="9" width="21.1719" style="1" customWidth="1"/>
    <col min="10" max="10" width="22.5" style="1" customWidth="1"/>
    <col min="11" max="11" width="28.3516" style="1" customWidth="1"/>
    <col min="12" max="12" width="30.3516" style="1" customWidth="1"/>
    <col min="13" max="13" width="11.6719" style="1" customWidth="1"/>
    <col min="14" max="14" width="17.6719" style="1" customWidth="1"/>
    <col min="15" max="16384" width="9.35156" style="1" customWidth="1"/>
  </cols>
  <sheetData>
    <row r="1" ht="13.55" customHeight="1">
      <c r="A1" s="2"/>
      <c r="B1" s="3"/>
      <c r="C1" s="3"/>
      <c r="D1" s="3"/>
      <c r="E1" s="3"/>
      <c r="F1" s="3"/>
      <c r="G1" s="3"/>
      <c r="H1" s="3"/>
      <c r="I1" s="3"/>
      <c r="J1" s="3"/>
      <c r="K1" s="3"/>
      <c r="L1" s="3"/>
      <c r="M1" s="3"/>
      <c r="N1" s="4"/>
    </row>
    <row r="2" ht="47.25" customHeight="1">
      <c r="A2" s="5"/>
      <c r="B2" t="s" s="6">
        <v>0</v>
      </c>
      <c r="C2" s="7"/>
      <c r="D2" s="7"/>
      <c r="E2" s="7"/>
      <c r="F2" s="8"/>
      <c r="G2" s="8"/>
      <c r="H2" s="8"/>
      <c r="I2" s="9"/>
      <c r="J2" s="10"/>
      <c r="K2" s="11"/>
      <c r="L2" s="9"/>
      <c r="M2" s="12"/>
      <c r="N2" s="13"/>
    </row>
    <row r="3" ht="15.5" customHeight="1">
      <c r="A3" s="5"/>
      <c r="B3" s="14"/>
      <c r="C3" s="12"/>
      <c r="D3" s="12"/>
      <c r="E3" s="12"/>
      <c r="F3" s="12"/>
      <c r="G3" s="12"/>
      <c r="H3" s="12"/>
      <c r="I3" s="12"/>
      <c r="J3" s="12"/>
      <c r="K3" s="12"/>
      <c r="L3" s="12"/>
      <c r="M3" s="12"/>
      <c r="N3" s="13"/>
    </row>
    <row r="4" ht="16" customHeight="1">
      <c r="A4" s="5"/>
      <c r="B4" s="15"/>
      <c r="C4" s="16"/>
      <c r="D4" s="16"/>
      <c r="E4" s="16"/>
      <c r="F4" s="16"/>
      <c r="G4" s="16"/>
      <c r="H4" s="16"/>
      <c r="I4" s="16"/>
      <c r="J4" s="16"/>
      <c r="K4" s="16"/>
      <c r="L4" s="16"/>
      <c r="M4" s="16"/>
      <c r="N4" s="17"/>
    </row>
    <row r="5" ht="36.75" customHeight="1">
      <c r="A5" s="18"/>
      <c r="B5" t="s" s="19">
        <v>1</v>
      </c>
      <c r="C5" s="20"/>
      <c r="D5" s="20"/>
      <c r="E5" s="20"/>
      <c r="F5" s="20"/>
      <c r="G5" s="20"/>
      <c r="H5" s="20"/>
      <c r="I5" s="20"/>
      <c r="J5" s="21"/>
      <c r="K5" s="22"/>
      <c r="L5" s="20"/>
      <c r="M5" s="20"/>
      <c r="N5" s="23"/>
    </row>
    <row r="6" ht="174" customHeight="1">
      <c r="A6" s="18"/>
      <c r="B6" t="s" s="24">
        <v>2</v>
      </c>
      <c r="C6" s="25"/>
      <c r="D6" s="25"/>
      <c r="E6" s="25"/>
      <c r="F6" s="25"/>
      <c r="G6" s="25"/>
      <c r="H6" s="25"/>
      <c r="I6" s="25"/>
      <c r="J6" s="26"/>
      <c r="K6" s="26"/>
      <c r="L6" s="25"/>
      <c r="M6" s="25"/>
      <c r="N6" s="27"/>
    </row>
    <row r="7" ht="14.05" customHeight="1">
      <c r="A7" s="5"/>
      <c r="B7" s="28"/>
      <c r="C7" s="29"/>
      <c r="D7" s="29"/>
      <c r="E7" s="29"/>
      <c r="F7" s="29"/>
      <c r="G7" s="29"/>
      <c r="H7" s="29"/>
      <c r="I7" s="29"/>
      <c r="J7" s="29"/>
      <c r="K7" s="29"/>
      <c r="L7" s="29"/>
      <c r="M7" s="29"/>
      <c r="N7" s="30"/>
    </row>
    <row r="8" ht="15" customHeight="1">
      <c r="A8" s="5"/>
      <c r="B8" s="16"/>
      <c r="C8" s="16"/>
      <c r="D8" s="16"/>
      <c r="E8" s="16"/>
      <c r="F8" s="16"/>
      <c r="G8" s="16"/>
      <c r="H8" s="16"/>
      <c r="I8" s="16"/>
      <c r="J8" s="12"/>
      <c r="K8" s="12"/>
      <c r="L8" s="12"/>
      <c r="M8" s="12"/>
      <c r="N8" s="13"/>
    </row>
    <row r="9" ht="27" customHeight="1">
      <c r="A9" s="18"/>
      <c r="B9" t="s" s="31">
        <v>3</v>
      </c>
      <c r="C9" s="32"/>
      <c r="D9" s="32"/>
      <c r="E9" s="32"/>
      <c r="F9" s="32"/>
      <c r="G9" s="32"/>
      <c r="H9" s="32"/>
      <c r="I9" s="33"/>
      <c r="J9" s="34"/>
      <c r="K9" s="35"/>
      <c r="L9" s="12"/>
      <c r="M9" s="12"/>
      <c r="N9" s="13"/>
    </row>
    <row r="10" ht="14.05" customHeight="1">
      <c r="A10" s="5"/>
      <c r="B10" s="29"/>
      <c r="C10" s="29"/>
      <c r="D10" s="29"/>
      <c r="E10" s="29"/>
      <c r="F10" s="29"/>
      <c r="G10" s="29"/>
      <c r="H10" s="29"/>
      <c r="I10" s="29"/>
      <c r="J10" s="12"/>
      <c r="K10" s="12"/>
      <c r="L10" s="12"/>
      <c r="M10" s="12"/>
      <c r="N10" s="13"/>
    </row>
    <row r="11" ht="25.5" customHeight="1">
      <c r="A11" s="5"/>
      <c r="B11" s="36"/>
      <c r="C11" s="36"/>
      <c r="D11" s="37"/>
      <c r="E11" s="37"/>
      <c r="F11" s="37"/>
      <c r="G11" s="37"/>
      <c r="H11" s="37"/>
      <c r="I11" s="36"/>
      <c r="J11" s="38"/>
      <c r="K11" s="38"/>
      <c r="L11" s="36"/>
      <c r="M11" s="12"/>
      <c r="N11" s="13"/>
    </row>
    <row r="12" ht="105" customHeight="1">
      <c r="A12" s="39"/>
      <c r="B12" t="s" s="40">
        <v>4</v>
      </c>
      <c r="C12" t="s" s="40">
        <v>5</v>
      </c>
      <c r="D12" t="s" s="40">
        <v>6</v>
      </c>
      <c r="E12" t="s" s="40">
        <v>7</v>
      </c>
      <c r="F12" t="s" s="40">
        <v>8</v>
      </c>
      <c r="G12" t="s" s="40">
        <v>9</v>
      </c>
      <c r="H12" t="s" s="41">
        <v>10</v>
      </c>
      <c r="I12" t="s" s="40">
        <v>11</v>
      </c>
      <c r="J12" t="s" s="40">
        <v>12</v>
      </c>
      <c r="K12" t="s" s="40">
        <v>13</v>
      </c>
      <c r="L12" t="s" s="40">
        <v>14</v>
      </c>
      <c r="M12" s="42"/>
      <c r="N12" s="13"/>
    </row>
    <row r="13" ht="18.75" customHeight="1">
      <c r="A13" s="39"/>
      <c r="B13" s="43"/>
      <c r="C13" s="43"/>
      <c r="D13" t="s" s="44">
        <v>15</v>
      </c>
      <c r="E13" t="s" s="44">
        <v>16</v>
      </c>
      <c r="F13" t="s" s="44">
        <v>17</v>
      </c>
      <c r="G13" t="s" s="44">
        <v>18</v>
      </c>
      <c r="H13" s="45"/>
      <c r="I13" s="43"/>
      <c r="J13" s="46"/>
      <c r="K13" s="47"/>
      <c r="L13" s="43"/>
      <c r="M13" s="42"/>
      <c r="N13" s="13"/>
    </row>
    <row r="14" ht="51" customHeight="1">
      <c r="A14" s="39"/>
      <c r="B14" t="s" s="48">
        <v>19</v>
      </c>
      <c r="C14" t="s" s="49">
        <v>20</v>
      </c>
      <c r="D14" s="49"/>
      <c r="E14" s="49"/>
      <c r="F14" s="49"/>
      <c r="G14" s="49"/>
      <c r="H14" s="49"/>
      <c r="I14" s="49"/>
      <c r="J14" s="50"/>
      <c r="K14" s="50"/>
      <c r="L14" s="49"/>
      <c r="M14" s="42"/>
      <c r="N14" s="13"/>
    </row>
    <row r="15" ht="51" customHeight="1">
      <c r="A15" s="39"/>
      <c r="B15" t="s" s="48">
        <v>21</v>
      </c>
      <c r="C15" t="s" s="49">
        <v>22</v>
      </c>
      <c r="D15" s="49"/>
      <c r="E15" s="49"/>
      <c r="F15" s="49"/>
      <c r="G15" s="49"/>
      <c r="H15" s="49"/>
      <c r="I15" s="49"/>
      <c r="J15" s="50"/>
      <c r="K15" s="50"/>
      <c r="L15" s="49"/>
      <c r="M15" s="42"/>
      <c r="N15" s="13"/>
    </row>
    <row r="16" ht="46.5" customHeight="1">
      <c r="A16" s="39"/>
      <c r="B16" t="s" s="51">
        <v>23</v>
      </c>
      <c r="C16" t="s" s="52">
        <v>24</v>
      </c>
      <c r="D16" s="53"/>
      <c r="E16" s="53"/>
      <c r="F16" s="54">
        <v>20000</v>
      </c>
      <c r="G16" s="53"/>
      <c r="H16" s="46">
        <f>SUM(D16:G16)</f>
        <v>20000</v>
      </c>
      <c r="I16" s="55"/>
      <c r="J16" s="56">
        <v>19900</v>
      </c>
      <c r="K16" s="57"/>
      <c r="L16" s="58"/>
      <c r="M16" s="42"/>
      <c r="N16" s="13"/>
    </row>
    <row r="17" ht="46.5" customHeight="1">
      <c r="A17" s="39"/>
      <c r="B17" t="s" s="51">
        <v>25</v>
      </c>
      <c r="C17" t="s" s="52">
        <v>26</v>
      </c>
      <c r="D17" s="53"/>
      <c r="E17" s="53"/>
      <c r="F17" s="54">
        <v>35000</v>
      </c>
      <c r="G17" s="53"/>
      <c r="H17" s="46">
        <f>SUM(D17:G17)</f>
        <v>35000</v>
      </c>
      <c r="I17" s="55">
        <v>0.3</v>
      </c>
      <c r="J17" s="53">
        <v>35450</v>
      </c>
      <c r="K17" t="s" s="59">
        <v>27</v>
      </c>
      <c r="L17" s="59"/>
      <c r="M17" s="42"/>
      <c r="N17" s="13"/>
    </row>
    <row r="18" ht="77.5" customHeight="1">
      <c r="A18" s="39"/>
      <c r="B18" t="s" s="51">
        <v>28</v>
      </c>
      <c r="C18" t="s" s="52">
        <v>29</v>
      </c>
      <c r="D18" s="53"/>
      <c r="E18" s="53"/>
      <c r="F18" s="54">
        <v>40000</v>
      </c>
      <c r="G18" s="53"/>
      <c r="H18" s="46">
        <f>SUM(D18:G18)</f>
        <v>40000</v>
      </c>
      <c r="I18" s="55">
        <v>0.3</v>
      </c>
      <c r="J18" s="53">
        <v>40838</v>
      </c>
      <c r="K18" t="s" s="59">
        <v>27</v>
      </c>
      <c r="L18" s="59"/>
      <c r="M18" s="42"/>
      <c r="N18" s="13"/>
    </row>
    <row r="19" ht="15.5" customHeight="1">
      <c r="A19" s="39"/>
      <c r="B19" t="s" s="51">
        <v>30</v>
      </c>
      <c r="C19" s="60"/>
      <c r="D19" s="53"/>
      <c r="E19" s="53"/>
      <c r="F19" s="53"/>
      <c r="G19" s="53"/>
      <c r="H19" s="46">
        <f>SUM(D19:G19)</f>
        <v>0</v>
      </c>
      <c r="I19" s="55"/>
      <c r="J19" s="53"/>
      <c r="K19" s="61"/>
      <c r="L19" s="62"/>
      <c r="M19" s="42"/>
      <c r="N19" s="13"/>
    </row>
    <row r="20" ht="15.5" customHeight="1">
      <c r="A20" s="39"/>
      <c r="B20" t="s" s="51">
        <v>31</v>
      </c>
      <c r="C20" s="63"/>
      <c r="D20" s="53"/>
      <c r="E20" s="53"/>
      <c r="F20" s="53"/>
      <c r="G20" s="53"/>
      <c r="H20" s="46">
        <f>SUM(D20:G20)</f>
        <v>0</v>
      </c>
      <c r="I20" s="55"/>
      <c r="J20" s="53"/>
      <c r="K20" s="61"/>
      <c r="L20" s="62"/>
      <c r="M20" s="42"/>
      <c r="N20" s="13"/>
    </row>
    <row r="21" ht="15.5" customHeight="1">
      <c r="A21" s="39"/>
      <c r="B21" t="s" s="51">
        <v>32</v>
      </c>
      <c r="C21" s="63"/>
      <c r="D21" s="53"/>
      <c r="E21" s="53"/>
      <c r="F21" s="53"/>
      <c r="G21" s="53"/>
      <c r="H21" s="46">
        <f>SUM(D21:G21)</f>
        <v>0</v>
      </c>
      <c r="I21" s="55"/>
      <c r="J21" s="53"/>
      <c r="K21" s="61"/>
      <c r="L21" s="62"/>
      <c r="M21" s="42"/>
      <c r="N21" s="13"/>
    </row>
    <row r="22" ht="15.5" customHeight="1">
      <c r="A22" s="39"/>
      <c r="B22" t="s" s="51">
        <v>33</v>
      </c>
      <c r="C22" s="63"/>
      <c r="D22" s="53"/>
      <c r="E22" s="53"/>
      <c r="F22" s="53"/>
      <c r="G22" s="53"/>
      <c r="H22" s="46">
        <f>SUM(D22:G22)</f>
        <v>0</v>
      </c>
      <c r="I22" s="55"/>
      <c r="J22" s="53"/>
      <c r="K22" s="61"/>
      <c r="L22" s="62"/>
      <c r="M22" s="42"/>
      <c r="N22" s="13"/>
    </row>
    <row r="23" ht="15.5" customHeight="1">
      <c r="A23" s="39"/>
      <c r="B23" t="s" s="51">
        <v>34</v>
      </c>
      <c r="C23" s="63"/>
      <c r="D23" s="53"/>
      <c r="E23" s="53"/>
      <c r="F23" s="53"/>
      <c r="G23" s="53"/>
      <c r="H23" s="46">
        <f>SUM(D23:G23)</f>
        <v>0</v>
      </c>
      <c r="I23" s="55"/>
      <c r="J23" s="53"/>
      <c r="K23" s="61"/>
      <c r="L23" s="62"/>
      <c r="M23" s="42"/>
      <c r="N23" s="13"/>
    </row>
    <row r="24" ht="15.5" customHeight="1">
      <c r="A24" s="5"/>
      <c r="B24" s="64"/>
      <c r="C24" t="s" s="48">
        <v>35</v>
      </c>
      <c r="D24" s="65">
        <f>SUM(D16:D23)</f>
        <v>0</v>
      </c>
      <c r="E24" s="65">
        <f>SUM(E16:E23)</f>
        <v>0</v>
      </c>
      <c r="F24" s="65">
        <f>SUM(F16:F23)</f>
        <v>95000</v>
      </c>
      <c r="G24" s="65">
        <f>SUM(G16:G23)</f>
        <v>0</v>
      </c>
      <c r="H24" s="65">
        <f>SUM(H16:H23)</f>
        <v>95000</v>
      </c>
      <c r="I24" s="65">
        <f>(I16*H16)+(I17*H17)+(I18*H18)+(I19*H19)+(I20*H20)+(I21*H21)+(I22*H22)+(I23*H23)</f>
        <v>22500</v>
      </c>
      <c r="J24" s="65">
        <f>SUM(J16:J23)</f>
        <v>96188</v>
      </c>
      <c r="K24" s="66"/>
      <c r="L24" s="62"/>
      <c r="M24" s="42"/>
      <c r="N24" s="13"/>
    </row>
    <row r="25" ht="33" customHeight="1">
      <c r="A25" s="39"/>
      <c r="B25" t="s" s="48">
        <v>36</v>
      </c>
      <c r="C25" t="s" s="49">
        <v>37</v>
      </c>
      <c r="D25" s="67"/>
      <c r="E25" s="67"/>
      <c r="F25" s="67"/>
      <c r="G25" s="67"/>
      <c r="H25" s="67"/>
      <c r="I25" s="67"/>
      <c r="J25" s="50"/>
      <c r="K25" s="50"/>
      <c r="L25" s="67"/>
      <c r="M25" s="42"/>
      <c r="N25" s="13"/>
    </row>
    <row r="26" ht="82.5" customHeight="1">
      <c r="A26" s="39"/>
      <c r="B26" t="s" s="51">
        <v>38</v>
      </c>
      <c r="C26" t="s" s="68">
        <v>39</v>
      </c>
      <c r="D26" s="53">
        <v>60000</v>
      </c>
      <c r="E26" s="53"/>
      <c r="F26" s="53"/>
      <c r="G26" s="53"/>
      <c r="H26" s="46">
        <f>SUM(D26:G26)</f>
        <v>60000</v>
      </c>
      <c r="I26" s="55">
        <v>0.4</v>
      </c>
      <c r="J26" s="53">
        <v>60000</v>
      </c>
      <c r="K26" t="s" s="59">
        <v>40</v>
      </c>
      <c r="L26" t="s" s="59">
        <v>41</v>
      </c>
      <c r="M26" s="42"/>
      <c r="N26" s="13"/>
    </row>
    <row r="27" ht="97" customHeight="1">
      <c r="A27" s="39"/>
      <c r="B27" t="s" s="51">
        <v>42</v>
      </c>
      <c r="C27" t="s" s="68">
        <v>43</v>
      </c>
      <c r="D27" s="53"/>
      <c r="E27" s="53"/>
      <c r="F27" s="53"/>
      <c r="G27" s="53">
        <v>560747.66</v>
      </c>
      <c r="H27" s="69">
        <f>SUM(D27:G27)</f>
        <v>560747.66</v>
      </c>
      <c r="I27" s="55">
        <v>0.5</v>
      </c>
      <c r="J27" s="53">
        <v>487864.41</v>
      </c>
      <c r="K27" s="61"/>
      <c r="L27" s="59"/>
      <c r="M27" s="42"/>
      <c r="N27" s="13"/>
    </row>
    <row r="28" ht="65.5" customHeight="1">
      <c r="A28" s="39"/>
      <c r="B28" t="s" s="51">
        <v>44</v>
      </c>
      <c r="C28" t="s" s="68">
        <v>45</v>
      </c>
      <c r="D28" s="53">
        <v>70000</v>
      </c>
      <c r="E28" s="53"/>
      <c r="F28" s="53"/>
      <c r="G28" s="53"/>
      <c r="H28" s="46">
        <f>SUM(D28:G28)</f>
        <v>70000</v>
      </c>
      <c r="I28" s="55">
        <v>0.5</v>
      </c>
      <c r="J28" s="53">
        <v>70000</v>
      </c>
      <c r="K28" t="s" s="70">
        <v>46</v>
      </c>
      <c r="L28" t="s" s="62">
        <v>47</v>
      </c>
      <c r="M28" s="42"/>
      <c r="N28" s="13"/>
    </row>
    <row r="29" ht="49" customHeight="1">
      <c r="A29" s="39"/>
      <c r="B29" t="s" s="51">
        <v>48</v>
      </c>
      <c r="C29" t="s" s="68">
        <v>49</v>
      </c>
      <c r="D29" s="53">
        <v>575000</v>
      </c>
      <c r="E29" s="53"/>
      <c r="F29" s="53"/>
      <c r="G29" s="53"/>
      <c r="H29" s="46">
        <f>SUM(D29:G29)</f>
        <v>575000</v>
      </c>
      <c r="I29" s="55">
        <v>0.4</v>
      </c>
      <c r="J29" s="53">
        <v>575000</v>
      </c>
      <c r="K29" t="s" s="70">
        <v>50</v>
      </c>
      <c r="L29" t="s" s="59">
        <v>51</v>
      </c>
      <c r="M29" s="42"/>
      <c r="N29" s="13"/>
    </row>
    <row r="30" ht="73.5" customHeight="1">
      <c r="A30" s="39"/>
      <c r="B30" t="s" s="51">
        <v>52</v>
      </c>
      <c r="C30" t="s" s="68">
        <v>53</v>
      </c>
      <c r="D30" s="53">
        <v>36700</v>
      </c>
      <c r="E30" s="53"/>
      <c r="F30" s="53"/>
      <c r="G30" s="53"/>
      <c r="H30" s="46">
        <f>SUM(D30:G30)</f>
        <v>36700</v>
      </c>
      <c r="I30" s="55">
        <v>0.4</v>
      </c>
      <c r="J30" s="53">
        <v>36700</v>
      </c>
      <c r="K30" t="s" s="70">
        <v>54</v>
      </c>
      <c r="L30" t="s" s="59">
        <v>51</v>
      </c>
      <c r="M30" s="42"/>
      <c r="N30" s="71"/>
    </row>
    <row r="31" ht="76" customHeight="1">
      <c r="A31" s="39"/>
      <c r="B31" t="s" s="51">
        <v>55</v>
      </c>
      <c r="C31" t="s" s="68">
        <v>56</v>
      </c>
      <c r="D31" s="53">
        <v>50000</v>
      </c>
      <c r="E31" s="53"/>
      <c r="F31" s="53"/>
      <c r="G31" s="53"/>
      <c r="H31" s="46">
        <f>SUM(D31:G31)</f>
        <v>50000</v>
      </c>
      <c r="I31" s="55">
        <v>0.4</v>
      </c>
      <c r="J31" s="53">
        <v>50000</v>
      </c>
      <c r="K31" t="s" s="70">
        <v>57</v>
      </c>
      <c r="L31" t="s" s="59">
        <v>51</v>
      </c>
      <c r="M31" s="42"/>
      <c r="N31" s="71"/>
    </row>
    <row r="32" ht="112" customHeight="1">
      <c r="A32" s="39"/>
      <c r="B32" t="s" s="51">
        <v>58</v>
      </c>
      <c r="C32" t="s" s="68">
        <v>59</v>
      </c>
      <c r="D32" s="53">
        <v>50000</v>
      </c>
      <c r="E32" s="53"/>
      <c r="F32" s="53"/>
      <c r="G32" s="53"/>
      <c r="H32" s="46">
        <f>SUM(D32:G32)</f>
        <v>50000</v>
      </c>
      <c r="I32" s="55">
        <v>0.3</v>
      </c>
      <c r="J32" s="53">
        <v>50000</v>
      </c>
      <c r="K32" t="s" s="70">
        <v>60</v>
      </c>
      <c r="L32" t="s" s="59">
        <v>51</v>
      </c>
      <c r="M32" s="72"/>
      <c r="N32" s="13"/>
    </row>
    <row r="33" ht="41.25" customHeight="1">
      <c r="A33" s="39"/>
      <c r="B33" t="s" s="51">
        <v>61</v>
      </c>
      <c r="C33" t="s" s="68">
        <v>62</v>
      </c>
      <c r="D33" s="53"/>
      <c r="E33" s="53"/>
      <c r="F33" s="53"/>
      <c r="G33" s="53"/>
      <c r="H33" s="46">
        <f>SUM(D33:G33)</f>
        <v>0</v>
      </c>
      <c r="I33" s="55"/>
      <c r="J33" s="53"/>
      <c r="K33" s="53"/>
      <c r="L33" s="62"/>
      <c r="M33" s="42"/>
      <c r="N33" s="13"/>
    </row>
    <row r="34" ht="15" customHeight="1">
      <c r="A34" s="39"/>
      <c r="B34" t="s" s="51">
        <v>63</v>
      </c>
      <c r="C34" s="73"/>
      <c r="D34" s="53"/>
      <c r="E34" s="53"/>
      <c r="F34" s="53"/>
      <c r="G34" s="53"/>
      <c r="H34" s="46">
        <f>SUM(D34:G34)</f>
        <v>0</v>
      </c>
      <c r="I34" s="55"/>
      <c r="J34" s="53"/>
      <c r="K34" s="53"/>
      <c r="L34" s="62"/>
      <c r="M34" s="42"/>
      <c r="N34" s="13"/>
    </row>
    <row r="35" ht="14.5" customHeight="1">
      <c r="A35" s="39"/>
      <c r="B35" t="s" s="51">
        <v>64</v>
      </c>
      <c r="C35" s="73"/>
      <c r="D35" s="53"/>
      <c r="E35" s="53"/>
      <c r="F35" s="53"/>
      <c r="G35" s="53"/>
      <c r="H35" s="46">
        <f>SUM(D35:G35)</f>
        <v>0</v>
      </c>
      <c r="I35" s="55"/>
      <c r="J35" s="53"/>
      <c r="K35" s="61"/>
      <c r="L35" s="62"/>
      <c r="M35" s="42"/>
      <c r="N35" s="13"/>
    </row>
    <row r="36" ht="15.5" customHeight="1">
      <c r="A36" s="5"/>
      <c r="B36" s="64"/>
      <c r="C36" t="s" s="48">
        <v>35</v>
      </c>
      <c r="D36" s="65">
        <f>SUM(D26:D35)</f>
        <v>841700</v>
      </c>
      <c r="E36" s="65">
        <f>SUM(E26:E35)</f>
        <v>0</v>
      </c>
      <c r="F36" s="65">
        <f>SUM(F26:F35)</f>
        <v>0</v>
      </c>
      <c r="G36" s="65">
        <f>SUM(G26:G35)</f>
        <v>560747.66</v>
      </c>
      <c r="H36" s="65">
        <f>SUM(H26:H35)</f>
        <v>1402447.66</v>
      </c>
      <c r="I36" s="65">
        <f>(I26*H26)+(I27*H27)+(I28*H28)+(I29*H29)+(I30*H30)+(I32*H32)+(I33*H33)+(I35*H35)</f>
        <v>599053.83</v>
      </c>
      <c r="J36" s="65">
        <f>SUM(J26:J35)</f>
        <v>1329564.41</v>
      </c>
      <c r="K36" s="66"/>
      <c r="L36" s="62"/>
      <c r="M36" s="42"/>
      <c r="N36" s="13"/>
    </row>
    <row r="37" ht="36.75" customHeight="1">
      <c r="A37" s="39"/>
      <c r="B37" t="s" s="48">
        <v>65</v>
      </c>
      <c r="C37" t="s" s="49">
        <v>66</v>
      </c>
      <c r="D37" s="67"/>
      <c r="E37" s="67"/>
      <c r="F37" s="67"/>
      <c r="G37" s="67"/>
      <c r="H37" s="67"/>
      <c r="I37" s="67"/>
      <c r="J37" s="50"/>
      <c r="K37" s="50"/>
      <c r="L37" s="67"/>
      <c r="M37" s="42"/>
      <c r="N37" s="13"/>
    </row>
    <row r="38" ht="67" customHeight="1">
      <c r="A38" s="39"/>
      <c r="B38" t="s" s="51">
        <v>67</v>
      </c>
      <c r="C38" t="s" s="52">
        <v>68</v>
      </c>
      <c r="D38" s="53"/>
      <c r="E38" s="53"/>
      <c r="F38" s="53">
        <v>35000</v>
      </c>
      <c r="G38" s="53"/>
      <c r="H38" s="46">
        <f>SUM(D38:G38)</f>
        <v>35000</v>
      </c>
      <c r="I38" s="55"/>
      <c r="J38" s="53">
        <v>33000</v>
      </c>
      <c r="K38" s="61"/>
      <c r="L38" s="62"/>
      <c r="M38" s="72"/>
      <c r="N38" s="13"/>
    </row>
    <row r="39" ht="86.25" customHeight="1">
      <c r="A39" s="39"/>
      <c r="B39" t="s" s="51">
        <v>69</v>
      </c>
      <c r="C39" t="s" s="52">
        <v>70</v>
      </c>
      <c r="D39" s="53"/>
      <c r="E39" s="53"/>
      <c r="F39" s="53">
        <v>30000</v>
      </c>
      <c r="G39" s="53"/>
      <c r="H39" s="46">
        <f>SUM(D39:G39)</f>
        <v>30000</v>
      </c>
      <c r="I39" s="55">
        <v>0.25</v>
      </c>
      <c r="J39" s="53">
        <v>32400</v>
      </c>
      <c r="K39" t="s" s="59">
        <v>27</v>
      </c>
      <c r="L39" s="59"/>
      <c r="M39" s="72"/>
      <c r="N39" s="13"/>
    </row>
    <row r="40" ht="90" customHeight="1">
      <c r="A40" s="39"/>
      <c r="B40" t="s" s="51">
        <v>71</v>
      </c>
      <c r="C40" t="s" s="52">
        <v>72</v>
      </c>
      <c r="D40" s="53"/>
      <c r="E40" s="53"/>
      <c r="F40" s="53">
        <v>30000</v>
      </c>
      <c r="G40" s="53"/>
      <c r="H40" s="46">
        <f>SUM(D40:G40)</f>
        <v>30000</v>
      </c>
      <c r="I40" s="55">
        <v>0.25</v>
      </c>
      <c r="J40" s="53">
        <v>28968</v>
      </c>
      <c r="K40" t="s" s="59">
        <v>27</v>
      </c>
      <c r="L40" s="59"/>
      <c r="M40" s="42"/>
      <c r="N40" s="13"/>
    </row>
    <row r="41" ht="15.5" customHeight="1">
      <c r="A41" s="39"/>
      <c r="B41" t="s" s="51">
        <v>73</v>
      </c>
      <c r="C41" s="74"/>
      <c r="D41" s="53"/>
      <c r="E41" s="53"/>
      <c r="F41" s="53"/>
      <c r="G41" s="53"/>
      <c r="H41" s="46">
        <f>SUM(D41:G41)</f>
        <v>0</v>
      </c>
      <c r="I41" s="55"/>
      <c r="J41" s="53"/>
      <c r="K41" s="61"/>
      <c r="L41" s="62"/>
      <c r="M41" s="42"/>
      <c r="N41" s="13"/>
    </row>
    <row r="42" ht="15.5" customHeight="1">
      <c r="A42" s="39"/>
      <c r="B42" t="s" s="51">
        <v>74</v>
      </c>
      <c r="C42" s="74"/>
      <c r="D42" s="53"/>
      <c r="E42" s="53"/>
      <c r="F42" s="53"/>
      <c r="G42" s="53"/>
      <c r="H42" s="46">
        <f>SUM(D42:G42)</f>
        <v>0</v>
      </c>
      <c r="I42" s="55"/>
      <c r="J42" s="53"/>
      <c r="K42" s="61"/>
      <c r="L42" s="62"/>
      <c r="M42" s="42"/>
      <c r="N42" s="13"/>
    </row>
    <row r="43" ht="15.5" customHeight="1">
      <c r="A43" s="39"/>
      <c r="B43" t="s" s="51">
        <v>75</v>
      </c>
      <c r="C43" s="74"/>
      <c r="D43" s="53"/>
      <c r="E43" s="53"/>
      <c r="F43" s="53"/>
      <c r="G43" s="53"/>
      <c r="H43" s="46">
        <f>SUM(D43:G43)</f>
        <v>0</v>
      </c>
      <c r="I43" s="55"/>
      <c r="J43" s="53"/>
      <c r="K43" s="61"/>
      <c r="L43" s="62"/>
      <c r="M43" s="42"/>
      <c r="N43" s="13"/>
    </row>
    <row r="44" ht="15.5" customHeight="1">
      <c r="A44" s="39"/>
      <c r="B44" t="s" s="51">
        <v>76</v>
      </c>
      <c r="C44" s="74"/>
      <c r="D44" s="53"/>
      <c r="E44" s="53"/>
      <c r="F44" s="53"/>
      <c r="G44" s="53"/>
      <c r="H44" s="46">
        <f>SUM(D44:G44)</f>
        <v>0</v>
      </c>
      <c r="I44" s="55"/>
      <c r="J44" s="53"/>
      <c r="K44" s="61"/>
      <c r="L44" s="62"/>
      <c r="M44" s="42"/>
      <c r="N44" s="13"/>
    </row>
    <row r="45" ht="15.5" customHeight="1">
      <c r="A45" s="39"/>
      <c r="B45" t="s" s="51">
        <v>77</v>
      </c>
      <c r="C45" s="74"/>
      <c r="D45" s="53"/>
      <c r="E45" s="53"/>
      <c r="F45" s="53"/>
      <c r="G45" s="53"/>
      <c r="H45" s="46">
        <f>SUM(D45:G45)</f>
        <v>0</v>
      </c>
      <c r="I45" s="55"/>
      <c r="J45" s="53"/>
      <c r="K45" s="61"/>
      <c r="L45" s="62"/>
      <c r="M45" s="42"/>
      <c r="N45" s="13"/>
    </row>
    <row r="46" ht="15.5" customHeight="1">
      <c r="A46" s="5"/>
      <c r="B46" s="64"/>
      <c r="C46" t="s" s="48">
        <v>35</v>
      </c>
      <c r="D46" s="65">
        <f>SUM(D38:D45)</f>
        <v>0</v>
      </c>
      <c r="E46" s="65">
        <f>SUM(E38:E45)</f>
        <v>0</v>
      </c>
      <c r="F46" s="65">
        <f>SUM(F38:F45)</f>
        <v>95000</v>
      </c>
      <c r="G46" s="65">
        <f>SUM(G38:G45)</f>
        <v>0</v>
      </c>
      <c r="H46" s="65">
        <f>SUM(H38:H45)</f>
        <v>95000</v>
      </c>
      <c r="I46" s="65">
        <f>(I38*H38)+(I39*H39)+(I40*H40)+(I41*H41)+(I42*H42)+(I43*H43)+(I44*H44)+(I45*H45)</f>
        <v>15000</v>
      </c>
      <c r="J46" s="65">
        <f>SUM(J38:J45)</f>
        <v>94368</v>
      </c>
      <c r="K46" s="66"/>
      <c r="L46" s="62"/>
      <c r="M46" s="42"/>
      <c r="N46" s="13"/>
    </row>
    <row r="47" ht="51" customHeight="1">
      <c r="A47" s="39"/>
      <c r="B47" t="s" s="48">
        <v>78</v>
      </c>
      <c r="C47" s="74"/>
      <c r="D47" s="74"/>
      <c r="E47" s="74"/>
      <c r="F47" s="74"/>
      <c r="G47" s="74"/>
      <c r="H47" s="74"/>
      <c r="I47" s="74"/>
      <c r="J47" s="75"/>
      <c r="K47" s="75"/>
      <c r="L47" s="74"/>
      <c r="M47" s="42"/>
      <c r="N47" s="13"/>
    </row>
    <row r="48" ht="15.5" customHeight="1">
      <c r="A48" s="39"/>
      <c r="B48" t="s" s="51">
        <v>79</v>
      </c>
      <c r="C48" s="74"/>
      <c r="D48" s="53"/>
      <c r="E48" s="53"/>
      <c r="F48" s="53"/>
      <c r="G48" s="53"/>
      <c r="H48" s="46">
        <f>SUM(D48:G48)</f>
        <v>0</v>
      </c>
      <c r="I48" s="55"/>
      <c r="J48" s="53"/>
      <c r="K48" s="61"/>
      <c r="L48" s="62"/>
      <c r="M48" s="42"/>
      <c r="N48" s="13"/>
    </row>
    <row r="49" ht="15.5" customHeight="1">
      <c r="A49" s="39"/>
      <c r="B49" t="s" s="51">
        <v>80</v>
      </c>
      <c r="C49" s="74"/>
      <c r="D49" s="53"/>
      <c r="E49" s="53"/>
      <c r="F49" s="53"/>
      <c r="G49" s="53"/>
      <c r="H49" s="46">
        <f>SUM(D49:G49)</f>
        <v>0</v>
      </c>
      <c r="I49" s="55"/>
      <c r="J49" s="53"/>
      <c r="K49" s="61"/>
      <c r="L49" s="62"/>
      <c r="M49" s="42"/>
      <c r="N49" s="13"/>
    </row>
    <row r="50" ht="15.5" customHeight="1">
      <c r="A50" s="39"/>
      <c r="B50" t="s" s="51">
        <v>81</v>
      </c>
      <c r="C50" s="74"/>
      <c r="D50" s="53"/>
      <c r="E50" s="53"/>
      <c r="F50" s="53"/>
      <c r="G50" s="53"/>
      <c r="H50" s="46">
        <f>SUM(D50:G50)</f>
        <v>0</v>
      </c>
      <c r="I50" s="55"/>
      <c r="J50" s="53"/>
      <c r="K50" s="61"/>
      <c r="L50" s="62"/>
      <c r="M50" s="42"/>
      <c r="N50" s="13"/>
    </row>
    <row r="51" ht="15.5" customHeight="1">
      <c r="A51" s="39"/>
      <c r="B51" t="s" s="51">
        <v>82</v>
      </c>
      <c r="C51" s="74"/>
      <c r="D51" s="53"/>
      <c r="E51" s="53"/>
      <c r="F51" s="53"/>
      <c r="G51" s="53"/>
      <c r="H51" s="46">
        <f>SUM(D51:G51)</f>
        <v>0</v>
      </c>
      <c r="I51" s="55"/>
      <c r="J51" s="53"/>
      <c r="K51" s="61"/>
      <c r="L51" s="62"/>
      <c r="M51" s="42"/>
      <c r="N51" s="13"/>
    </row>
    <row r="52" ht="15.5" customHeight="1">
      <c r="A52" s="39"/>
      <c r="B52" t="s" s="51">
        <v>83</v>
      </c>
      <c r="C52" s="74"/>
      <c r="D52" s="53"/>
      <c r="E52" s="53"/>
      <c r="F52" s="53"/>
      <c r="G52" s="53"/>
      <c r="H52" s="46">
        <f>SUM(D52:G52)</f>
        <v>0</v>
      </c>
      <c r="I52" s="55"/>
      <c r="J52" s="53"/>
      <c r="K52" s="61"/>
      <c r="L52" s="62"/>
      <c r="M52" s="42"/>
      <c r="N52" s="13"/>
    </row>
    <row r="53" ht="15.5" customHeight="1">
      <c r="A53" s="39"/>
      <c r="B53" t="s" s="51">
        <v>84</v>
      </c>
      <c r="C53" s="74"/>
      <c r="D53" s="53"/>
      <c r="E53" s="53"/>
      <c r="F53" s="53"/>
      <c r="G53" s="53"/>
      <c r="H53" s="46">
        <f>SUM(D53:G53)</f>
        <v>0</v>
      </c>
      <c r="I53" s="55"/>
      <c r="J53" s="53"/>
      <c r="K53" s="61"/>
      <c r="L53" s="62"/>
      <c r="M53" s="42"/>
      <c r="N53" s="13"/>
    </row>
    <row r="54" ht="15.5" customHeight="1">
      <c r="A54" s="39"/>
      <c r="B54" t="s" s="51">
        <v>85</v>
      </c>
      <c r="C54" s="74"/>
      <c r="D54" s="53"/>
      <c r="E54" s="53"/>
      <c r="F54" s="53"/>
      <c r="G54" s="53"/>
      <c r="H54" s="46">
        <f>SUM(D54:G54)</f>
        <v>0</v>
      </c>
      <c r="I54" s="55"/>
      <c r="J54" s="53"/>
      <c r="K54" s="61"/>
      <c r="L54" s="62"/>
      <c r="M54" s="42"/>
      <c r="N54" s="13"/>
    </row>
    <row r="55" ht="15.5" customHeight="1">
      <c r="A55" s="39"/>
      <c r="B55" t="s" s="51">
        <v>86</v>
      </c>
      <c r="C55" s="74"/>
      <c r="D55" s="53"/>
      <c r="E55" s="53"/>
      <c r="F55" s="53"/>
      <c r="G55" s="53"/>
      <c r="H55" s="46">
        <f>SUM(D55:G55)</f>
        <v>0</v>
      </c>
      <c r="I55" s="55"/>
      <c r="J55" s="53"/>
      <c r="K55" s="61"/>
      <c r="L55" s="62"/>
      <c r="M55" s="42"/>
      <c r="N55" s="13"/>
    </row>
    <row r="56" ht="15.5" customHeight="1">
      <c r="A56" s="5"/>
      <c r="B56" s="64"/>
      <c r="C56" t="s" s="48">
        <v>35</v>
      </c>
      <c r="D56" s="65">
        <f>SUM(D48:D55)</f>
        <v>0</v>
      </c>
      <c r="E56" s="65">
        <f>SUM(E48:E55)</f>
        <v>0</v>
      </c>
      <c r="F56" s="65">
        <f>SUM(F48:F55)</f>
        <v>0</v>
      </c>
      <c r="G56" s="65">
        <f>SUM(G48:G55)</f>
        <v>0</v>
      </c>
      <c r="H56" s="65">
        <f>SUM(H48:H55)</f>
        <v>0</v>
      </c>
      <c r="I56" s="65">
        <f>(I48*H48)+(I49*H49)+(I50*H50)+(I51*H51)+(I52*H52)+(I53*H53)+(I54*H54)+(I55*H55)</f>
        <v>0</v>
      </c>
      <c r="J56" s="65">
        <f>SUM(J48:J55)</f>
        <v>0</v>
      </c>
      <c r="K56" s="66"/>
      <c r="L56" s="62"/>
      <c r="M56" s="42"/>
      <c r="N56" s="13"/>
    </row>
    <row r="57" ht="15.5" customHeight="1">
      <c r="A57" s="39"/>
      <c r="B57" t="s" s="48">
        <v>87</v>
      </c>
      <c r="C57" s="74"/>
      <c r="D57" s="74"/>
      <c r="E57" s="74"/>
      <c r="F57" s="74"/>
      <c r="G57" s="74"/>
      <c r="H57" s="74"/>
      <c r="I57" s="74"/>
      <c r="J57" s="75"/>
      <c r="K57" s="75"/>
      <c r="L57" s="74"/>
      <c r="M57" s="42"/>
      <c r="N57" s="13"/>
    </row>
    <row r="58" ht="15.5" customHeight="1">
      <c r="A58" s="39"/>
      <c r="B58" t="s" s="51">
        <v>88</v>
      </c>
      <c r="C58" s="74"/>
      <c r="D58" s="53"/>
      <c r="E58" s="53"/>
      <c r="F58" s="53"/>
      <c r="G58" s="53"/>
      <c r="H58" s="46">
        <f>SUM(D58:G58)</f>
        <v>0</v>
      </c>
      <c r="I58" s="55"/>
      <c r="J58" s="53"/>
      <c r="K58" s="61"/>
      <c r="L58" s="62"/>
      <c r="M58" s="42"/>
      <c r="N58" s="13"/>
    </row>
    <row r="59" ht="15.5" customHeight="1">
      <c r="A59" s="39"/>
      <c r="B59" t="s" s="51">
        <v>89</v>
      </c>
      <c r="C59" s="74"/>
      <c r="D59" s="53"/>
      <c r="E59" s="53"/>
      <c r="F59" s="53"/>
      <c r="G59" s="53"/>
      <c r="H59" s="46">
        <f>SUM(D59:G59)</f>
        <v>0</v>
      </c>
      <c r="I59" s="55"/>
      <c r="J59" s="53"/>
      <c r="K59" s="61"/>
      <c r="L59" s="62"/>
      <c r="M59" s="42"/>
      <c r="N59" s="13"/>
    </row>
    <row r="60" ht="15.5" customHeight="1">
      <c r="A60" s="39"/>
      <c r="B60" t="s" s="51">
        <v>90</v>
      </c>
      <c r="C60" s="74"/>
      <c r="D60" s="53"/>
      <c r="E60" s="53"/>
      <c r="F60" s="53"/>
      <c r="G60" s="53"/>
      <c r="H60" s="46">
        <f>SUM(D60:G60)</f>
        <v>0</v>
      </c>
      <c r="I60" s="55"/>
      <c r="J60" s="53"/>
      <c r="K60" s="61"/>
      <c r="L60" s="62"/>
      <c r="M60" s="42"/>
      <c r="N60" s="13"/>
    </row>
    <row r="61" ht="15.5" customHeight="1">
      <c r="A61" s="39"/>
      <c r="B61" t="s" s="51">
        <v>91</v>
      </c>
      <c r="C61" s="74"/>
      <c r="D61" s="53"/>
      <c r="E61" s="53"/>
      <c r="F61" s="53"/>
      <c r="G61" s="53"/>
      <c r="H61" s="46">
        <f>SUM(D61:G61)</f>
        <v>0</v>
      </c>
      <c r="I61" s="55"/>
      <c r="J61" s="53"/>
      <c r="K61" s="61"/>
      <c r="L61" s="62"/>
      <c r="M61" s="42"/>
      <c r="N61" s="13"/>
    </row>
    <row r="62" ht="15.5" customHeight="1">
      <c r="A62" s="39"/>
      <c r="B62" t="s" s="51">
        <v>92</v>
      </c>
      <c r="C62" s="74"/>
      <c r="D62" s="53"/>
      <c r="E62" s="53"/>
      <c r="F62" s="53"/>
      <c r="G62" s="53"/>
      <c r="H62" s="46">
        <f>SUM(D62:G62)</f>
        <v>0</v>
      </c>
      <c r="I62" s="55"/>
      <c r="J62" s="53"/>
      <c r="K62" s="61"/>
      <c r="L62" s="62"/>
      <c r="M62" s="42"/>
      <c r="N62" s="13"/>
    </row>
    <row r="63" ht="15.5" customHeight="1">
      <c r="A63" s="39"/>
      <c r="B63" t="s" s="51">
        <v>93</v>
      </c>
      <c r="C63" s="74"/>
      <c r="D63" s="53"/>
      <c r="E63" s="53"/>
      <c r="F63" s="53"/>
      <c r="G63" s="53"/>
      <c r="H63" s="46">
        <f>SUM(D63:G63)</f>
        <v>0</v>
      </c>
      <c r="I63" s="55"/>
      <c r="J63" s="53"/>
      <c r="K63" s="61"/>
      <c r="L63" s="62"/>
      <c r="M63" s="42"/>
      <c r="N63" s="13"/>
    </row>
    <row r="64" ht="15.5" customHeight="1">
      <c r="A64" s="39"/>
      <c r="B64" t="s" s="51">
        <v>94</v>
      </c>
      <c r="C64" s="74"/>
      <c r="D64" s="53"/>
      <c r="E64" s="53"/>
      <c r="F64" s="53"/>
      <c r="G64" s="53"/>
      <c r="H64" s="46">
        <f>SUM(D64:G64)</f>
        <v>0</v>
      </c>
      <c r="I64" s="55"/>
      <c r="J64" s="53"/>
      <c r="K64" s="61"/>
      <c r="L64" s="62"/>
      <c r="M64" s="42"/>
      <c r="N64" s="13"/>
    </row>
    <row r="65" ht="15.5" customHeight="1">
      <c r="A65" s="39"/>
      <c r="B65" t="s" s="51">
        <v>95</v>
      </c>
      <c r="C65" s="74"/>
      <c r="D65" s="53"/>
      <c r="E65" s="53"/>
      <c r="F65" s="53"/>
      <c r="G65" s="53"/>
      <c r="H65" s="46">
        <f>SUM(D65:G65)</f>
        <v>0</v>
      </c>
      <c r="I65" s="55"/>
      <c r="J65" s="53"/>
      <c r="K65" s="61"/>
      <c r="L65" s="62"/>
      <c r="M65" s="42"/>
      <c r="N65" s="13"/>
    </row>
    <row r="66" ht="15.5" customHeight="1">
      <c r="A66" s="5"/>
      <c r="B66" s="76"/>
      <c r="C66" t="s" s="48">
        <v>35</v>
      </c>
      <c r="D66" s="65">
        <f>SUM(D58:D65)</f>
        <v>0</v>
      </c>
      <c r="E66" s="65">
        <f>SUM(E58:E65)</f>
        <v>0</v>
      </c>
      <c r="F66" s="65">
        <f>SUM(F58:F65)</f>
        <v>0</v>
      </c>
      <c r="G66" s="65">
        <f>SUM(G58:G65)</f>
        <v>0</v>
      </c>
      <c r="H66" s="65">
        <f>SUM(H58:H65)</f>
        <v>0</v>
      </c>
      <c r="I66" s="65">
        <f>(I58*H58)+(I59*H59)+(I60*H60)+(I61*H61)+(I62*H62)+(I63*H63)+(I64*H64)+(I65*H65)</f>
        <v>0</v>
      </c>
      <c r="J66" s="65">
        <f>SUM(J58:J65)</f>
        <v>0</v>
      </c>
      <c r="K66" s="66"/>
      <c r="L66" s="62"/>
      <c r="M66" s="42"/>
      <c r="N66" s="13"/>
    </row>
    <row r="67" ht="15.5" customHeight="1">
      <c r="A67" s="5"/>
      <c r="B67" s="77"/>
      <c r="C67" s="78"/>
      <c r="D67" s="79"/>
      <c r="E67" s="79"/>
      <c r="F67" s="79"/>
      <c r="G67" s="79"/>
      <c r="H67" s="79"/>
      <c r="I67" s="79"/>
      <c r="J67" s="79"/>
      <c r="K67" s="80"/>
      <c r="L67" s="79"/>
      <c r="M67" s="12"/>
      <c r="N67" s="13"/>
    </row>
    <row r="68" ht="51" customHeight="1">
      <c r="A68" s="39"/>
      <c r="B68" t="s" s="48">
        <v>96</v>
      </c>
      <c r="C68" t="s" s="49">
        <v>97</v>
      </c>
      <c r="D68" s="67"/>
      <c r="E68" s="67"/>
      <c r="F68" s="67"/>
      <c r="G68" s="67"/>
      <c r="H68" s="67"/>
      <c r="I68" s="67"/>
      <c r="J68" s="50"/>
      <c r="K68" s="50"/>
      <c r="L68" s="67"/>
      <c r="M68" s="42"/>
      <c r="N68" s="13"/>
    </row>
    <row r="69" ht="30" customHeight="1">
      <c r="A69" s="39"/>
      <c r="B69" t="s" s="48">
        <v>98</v>
      </c>
      <c r="C69" t="s" s="49">
        <v>99</v>
      </c>
      <c r="D69" s="67"/>
      <c r="E69" s="67"/>
      <c r="F69" s="67"/>
      <c r="G69" s="67"/>
      <c r="H69" s="67"/>
      <c r="I69" s="67"/>
      <c r="J69" s="50"/>
      <c r="K69" s="50"/>
      <c r="L69" s="67"/>
      <c r="M69" s="42"/>
      <c r="N69" s="13"/>
    </row>
    <row r="70" ht="41.25" customHeight="1">
      <c r="A70" s="39"/>
      <c r="B70" t="s" s="51">
        <v>100</v>
      </c>
      <c r="C70" t="s" s="52">
        <v>101</v>
      </c>
      <c r="D70" s="53"/>
      <c r="E70" s="53"/>
      <c r="F70" s="53">
        <v>16000</v>
      </c>
      <c r="G70" s="53"/>
      <c r="H70" s="46">
        <f>SUM(D70:G70)</f>
        <v>16000</v>
      </c>
      <c r="I70" s="55">
        <v>0.3</v>
      </c>
      <c r="J70" s="53">
        <v>15400</v>
      </c>
      <c r="K70" s="61"/>
      <c r="L70" s="62"/>
      <c r="M70" s="42"/>
      <c r="N70" s="13"/>
    </row>
    <row r="71" ht="36" customHeight="1">
      <c r="A71" s="39"/>
      <c r="B71" t="s" s="51">
        <v>102</v>
      </c>
      <c r="C71" t="s" s="52">
        <v>103</v>
      </c>
      <c r="D71" s="53"/>
      <c r="E71" s="53"/>
      <c r="F71" s="53">
        <v>35000</v>
      </c>
      <c r="G71" s="53"/>
      <c r="H71" s="46">
        <f>SUM(D71:G71)</f>
        <v>35000</v>
      </c>
      <c r="I71" s="55">
        <v>0.25</v>
      </c>
      <c r="J71" s="53">
        <v>22000</v>
      </c>
      <c r="K71" s="61"/>
      <c r="L71" s="62"/>
      <c r="M71" s="42"/>
      <c r="N71" s="13"/>
    </row>
    <row r="72" ht="54.75" customHeight="1">
      <c r="A72" s="39"/>
      <c r="B72" t="s" s="51">
        <v>104</v>
      </c>
      <c r="C72" t="s" s="52">
        <v>105</v>
      </c>
      <c r="D72" s="53"/>
      <c r="E72" s="53"/>
      <c r="F72" s="53">
        <v>55000</v>
      </c>
      <c r="G72" s="53"/>
      <c r="H72" s="46">
        <f>SUM(D72:G72)</f>
        <v>55000</v>
      </c>
      <c r="I72" s="55">
        <v>0.3</v>
      </c>
      <c r="J72" s="53">
        <v>42455</v>
      </c>
      <c r="K72" s="61"/>
      <c r="L72" s="62"/>
      <c r="M72" s="42"/>
      <c r="N72" s="13"/>
    </row>
    <row r="73" ht="63.5" customHeight="1">
      <c r="A73" s="39"/>
      <c r="B73" t="s" s="51">
        <v>106</v>
      </c>
      <c r="C73" t="s" s="52">
        <v>107</v>
      </c>
      <c r="D73" s="53"/>
      <c r="E73" s="53"/>
      <c r="F73" s="53">
        <v>80200</v>
      </c>
      <c r="G73" s="53"/>
      <c r="H73" s="46">
        <f>SUM(D73:G73)</f>
        <v>80200</v>
      </c>
      <c r="I73" s="55">
        <v>0.25</v>
      </c>
      <c r="J73" s="53">
        <v>70000</v>
      </c>
      <c r="K73" t="s" s="59">
        <v>108</v>
      </c>
      <c r="L73" s="62"/>
      <c r="M73" s="42"/>
      <c r="N73" s="13"/>
    </row>
    <row r="74" ht="15.5" customHeight="1">
      <c r="A74" s="39"/>
      <c r="B74" t="s" s="51">
        <v>109</v>
      </c>
      <c r="C74" s="74"/>
      <c r="D74" s="53"/>
      <c r="E74" s="53"/>
      <c r="F74" s="53"/>
      <c r="G74" s="53"/>
      <c r="H74" s="46">
        <f>SUM(D74:G74)</f>
        <v>0</v>
      </c>
      <c r="I74" s="55"/>
      <c r="J74" s="53"/>
      <c r="K74" s="61"/>
      <c r="L74" s="62"/>
      <c r="M74" s="42"/>
      <c r="N74" s="13"/>
    </row>
    <row r="75" ht="15.5" customHeight="1">
      <c r="A75" s="39"/>
      <c r="B75" t="s" s="51">
        <v>110</v>
      </c>
      <c r="C75" s="74"/>
      <c r="D75" s="53"/>
      <c r="E75" s="53"/>
      <c r="F75" s="53"/>
      <c r="G75" s="53"/>
      <c r="H75" s="46">
        <f>SUM(D75:G75)</f>
        <v>0</v>
      </c>
      <c r="I75" s="55"/>
      <c r="J75" s="53"/>
      <c r="K75" s="61"/>
      <c r="L75" s="62"/>
      <c r="M75" s="42"/>
      <c r="N75" s="13"/>
    </row>
    <row r="76" ht="15.5" customHeight="1">
      <c r="A76" s="39"/>
      <c r="B76" t="s" s="51">
        <v>111</v>
      </c>
      <c r="C76" s="74"/>
      <c r="D76" s="53"/>
      <c r="E76" s="53"/>
      <c r="F76" s="53"/>
      <c r="G76" s="53"/>
      <c r="H76" s="46">
        <f>SUM(D76:G76)</f>
        <v>0</v>
      </c>
      <c r="I76" s="55"/>
      <c r="J76" s="53"/>
      <c r="K76" s="61"/>
      <c r="L76" s="62"/>
      <c r="M76" s="42"/>
      <c r="N76" s="13"/>
    </row>
    <row r="77" ht="15.5" customHeight="1">
      <c r="A77" s="39"/>
      <c r="B77" t="s" s="51">
        <v>112</v>
      </c>
      <c r="C77" s="74"/>
      <c r="D77" s="53"/>
      <c r="E77" s="53"/>
      <c r="F77" s="53"/>
      <c r="G77" s="53"/>
      <c r="H77" s="46">
        <f>SUM(D77:G77)</f>
        <v>0</v>
      </c>
      <c r="I77" s="55"/>
      <c r="J77" s="53"/>
      <c r="K77" s="61"/>
      <c r="L77" s="62"/>
      <c r="M77" s="42"/>
      <c r="N77" s="13"/>
    </row>
    <row r="78" ht="15.5" customHeight="1">
      <c r="A78" s="5"/>
      <c r="B78" s="64"/>
      <c r="C78" t="s" s="48">
        <v>35</v>
      </c>
      <c r="D78" s="65">
        <f>SUM(D70:D77)</f>
        <v>0</v>
      </c>
      <c r="E78" s="65">
        <f>SUM(E70:E77)</f>
        <v>0</v>
      </c>
      <c r="F78" s="65">
        <f>SUM(F70:F77)</f>
        <v>186200</v>
      </c>
      <c r="G78" s="65">
        <f>SUM(G70:G77)</f>
        <v>0</v>
      </c>
      <c r="H78" s="65">
        <f>SUM(H70:H77)</f>
        <v>186200</v>
      </c>
      <c r="I78" s="65">
        <f>(I70*H70)+(I71*H71)+(I72*H72)+(I73*H73)+(I74*H74)+(I75*H75)+(I76*H76)+(I77*H77)</f>
        <v>50100</v>
      </c>
      <c r="J78" s="65">
        <f>SUM(J70:J77)</f>
        <v>149855</v>
      </c>
      <c r="K78" s="66"/>
      <c r="L78" s="62"/>
      <c r="M78" s="42"/>
      <c r="N78" s="13"/>
    </row>
    <row r="79" ht="35.25" customHeight="1">
      <c r="A79" s="39"/>
      <c r="B79" t="s" s="48">
        <v>113</v>
      </c>
      <c r="C79" t="s" s="49">
        <v>114</v>
      </c>
      <c r="D79" s="67"/>
      <c r="E79" s="67"/>
      <c r="F79" s="67"/>
      <c r="G79" s="67"/>
      <c r="H79" s="67"/>
      <c r="I79" s="67"/>
      <c r="J79" s="50"/>
      <c r="K79" s="50"/>
      <c r="L79" s="67"/>
      <c r="M79" s="42"/>
      <c r="N79" s="13"/>
    </row>
    <row r="80" ht="54" customHeight="1">
      <c r="A80" s="39"/>
      <c r="B80" t="s" s="51">
        <v>115</v>
      </c>
      <c r="C80" t="s" s="52">
        <v>116</v>
      </c>
      <c r="D80" s="53"/>
      <c r="E80" s="53"/>
      <c r="F80" s="53">
        <v>150000</v>
      </c>
      <c r="G80" s="53"/>
      <c r="H80" s="46">
        <f>SUM(D80:G80)</f>
        <v>150000</v>
      </c>
      <c r="I80" s="55">
        <v>0.16</v>
      </c>
      <c r="J80" s="53">
        <v>152600</v>
      </c>
      <c r="K80" t="s" s="59">
        <v>117</v>
      </c>
      <c r="L80" s="62"/>
      <c r="M80" s="42"/>
      <c r="N80" s="13"/>
    </row>
    <row r="81" ht="69.75" customHeight="1">
      <c r="A81" s="39"/>
      <c r="B81" t="s" s="51">
        <v>118</v>
      </c>
      <c r="C81" t="s" s="52">
        <v>119</v>
      </c>
      <c r="D81" s="53"/>
      <c r="E81" s="53"/>
      <c r="F81" s="53">
        <v>80000</v>
      </c>
      <c r="G81" s="53"/>
      <c r="H81" s="46">
        <f>SUM(D81:G81)</f>
        <v>80000</v>
      </c>
      <c r="I81" s="55">
        <v>0.16</v>
      </c>
      <c r="J81" s="53">
        <v>80300</v>
      </c>
      <c r="K81" t="s" s="59">
        <v>120</v>
      </c>
      <c r="L81" s="62"/>
      <c r="M81" s="42"/>
      <c r="N81" s="13"/>
    </row>
    <row r="82" ht="63.5" customHeight="1">
      <c r="A82" s="39"/>
      <c r="B82" t="s" s="51">
        <v>121</v>
      </c>
      <c r="C82" t="s" s="52">
        <v>122</v>
      </c>
      <c r="D82" s="53"/>
      <c r="E82" s="53"/>
      <c r="F82" s="53">
        <v>100000</v>
      </c>
      <c r="G82" s="53"/>
      <c r="H82" s="46">
        <f>SUM(D82:G82)</f>
        <v>100000</v>
      </c>
      <c r="I82" s="55">
        <v>0.5</v>
      </c>
      <c r="J82" s="53">
        <v>95000</v>
      </c>
      <c r="K82" t="s" s="59">
        <v>123</v>
      </c>
      <c r="L82" s="62"/>
      <c r="M82" s="42"/>
      <c r="N82" s="13"/>
    </row>
    <row r="83" ht="69.5" customHeight="1">
      <c r="A83" s="39"/>
      <c r="B83" t="s" s="51">
        <v>124</v>
      </c>
      <c r="C83" t="s" s="52">
        <v>125</v>
      </c>
      <c r="D83" s="53"/>
      <c r="E83" s="53"/>
      <c r="F83" s="53">
        <v>50000</v>
      </c>
      <c r="G83" s="53"/>
      <c r="H83" s="46">
        <f>SUM(D83:G83)</f>
        <v>50000</v>
      </c>
      <c r="I83" s="55">
        <v>0.2</v>
      </c>
      <c r="J83" s="53">
        <v>49111</v>
      </c>
      <c r="K83" t="s" s="59">
        <v>123</v>
      </c>
      <c r="L83" s="62"/>
      <c r="M83" s="42"/>
      <c r="N83" s="13"/>
    </row>
    <row r="84" ht="68.25" customHeight="1">
      <c r="A84" s="39"/>
      <c r="B84" t="s" s="51">
        <v>126</v>
      </c>
      <c r="C84" t="s" s="52">
        <v>127</v>
      </c>
      <c r="D84" s="53"/>
      <c r="E84" s="53"/>
      <c r="F84" s="53">
        <v>76000</v>
      </c>
      <c r="G84" s="53"/>
      <c r="H84" s="46">
        <f>SUM(D84:G84)</f>
        <v>76000</v>
      </c>
      <c r="I84" s="55">
        <v>0.2</v>
      </c>
      <c r="J84" s="53">
        <v>77394</v>
      </c>
      <c r="K84" t="s" s="59">
        <v>128</v>
      </c>
      <c r="L84" s="62"/>
      <c r="M84" s="42"/>
      <c r="N84" s="13"/>
    </row>
    <row r="85" ht="15.5" customHeight="1">
      <c r="A85" s="39"/>
      <c r="B85" t="s" s="51">
        <v>129</v>
      </c>
      <c r="C85" s="74"/>
      <c r="D85" s="53"/>
      <c r="E85" s="53"/>
      <c r="F85" s="53"/>
      <c r="G85" s="53"/>
      <c r="H85" s="46">
        <f>SUM(D85:G85)</f>
        <v>0</v>
      </c>
      <c r="I85" s="55"/>
      <c r="J85" s="53"/>
      <c r="K85" s="61"/>
      <c r="L85" s="62"/>
      <c r="M85" s="42"/>
      <c r="N85" s="13"/>
    </row>
    <row r="86" ht="15.5" customHeight="1">
      <c r="A86" s="39"/>
      <c r="B86" t="s" s="51">
        <v>130</v>
      </c>
      <c r="C86" s="74"/>
      <c r="D86" s="53"/>
      <c r="E86" s="53"/>
      <c r="F86" s="53"/>
      <c r="G86" s="53"/>
      <c r="H86" s="46">
        <f>SUM(D86:G86)</f>
        <v>0</v>
      </c>
      <c r="I86" s="55"/>
      <c r="J86" s="53"/>
      <c r="K86" s="61"/>
      <c r="L86" s="62"/>
      <c r="M86" s="42"/>
      <c r="N86" s="13"/>
    </row>
    <row r="87" ht="15.5" customHeight="1">
      <c r="A87" s="39"/>
      <c r="B87" t="s" s="51">
        <v>131</v>
      </c>
      <c r="C87" s="74"/>
      <c r="D87" s="53"/>
      <c r="E87" s="53"/>
      <c r="F87" s="53"/>
      <c r="G87" s="53"/>
      <c r="H87" s="46">
        <f>SUM(D87:G87)</f>
        <v>0</v>
      </c>
      <c r="I87" s="55"/>
      <c r="J87" s="53"/>
      <c r="K87" s="61"/>
      <c r="L87" s="62"/>
      <c r="M87" s="42"/>
      <c r="N87" s="13"/>
    </row>
    <row r="88" ht="15.5" customHeight="1">
      <c r="A88" s="5"/>
      <c r="B88" s="64"/>
      <c r="C88" t="s" s="48">
        <v>35</v>
      </c>
      <c r="D88" s="65">
        <f>SUM(D80:D87)</f>
        <v>0</v>
      </c>
      <c r="E88" s="65">
        <f>SUM(E80:E87)</f>
        <v>0</v>
      </c>
      <c r="F88" s="65">
        <f>SUM(F80:F87)</f>
        <v>456000</v>
      </c>
      <c r="G88" s="65">
        <f>SUM(G80:G87)</f>
        <v>0</v>
      </c>
      <c r="H88" s="65">
        <f>SUM(H80:H87)</f>
        <v>456000</v>
      </c>
      <c r="I88" s="65">
        <f>(I80*H80)+(I81*H81)+(I82*H82)+(I83*H83)+(I84*H84)+(I85*H85)+(I86*H86)+(I87*H87)</f>
        <v>112000</v>
      </c>
      <c r="J88" s="65">
        <f>SUM(J80:J87)</f>
        <v>454405</v>
      </c>
      <c r="K88" s="66"/>
      <c r="L88" s="62"/>
      <c r="M88" s="42"/>
      <c r="N88" s="13"/>
    </row>
    <row r="89" ht="35.25" customHeight="1">
      <c r="A89" s="39"/>
      <c r="B89" t="s" s="48">
        <v>132</v>
      </c>
      <c r="C89" t="s" s="49">
        <v>133</v>
      </c>
      <c r="D89" s="67"/>
      <c r="E89" s="67"/>
      <c r="F89" s="67"/>
      <c r="G89" s="67"/>
      <c r="H89" s="67"/>
      <c r="I89" s="67"/>
      <c r="J89" s="50"/>
      <c r="K89" s="50"/>
      <c r="L89" s="67"/>
      <c r="M89" s="42"/>
      <c r="N89" s="13"/>
    </row>
    <row r="90" ht="129.5" customHeight="1">
      <c r="A90" s="39"/>
      <c r="B90" t="s" s="51">
        <v>134</v>
      </c>
      <c r="C90" t="s" s="52">
        <v>135</v>
      </c>
      <c r="D90" s="53"/>
      <c r="E90" s="53">
        <v>213381.474545455</v>
      </c>
      <c r="F90" s="53"/>
      <c r="G90" s="53"/>
      <c r="H90" s="46">
        <f>SUM(D90:G90)</f>
        <v>213381.474545455</v>
      </c>
      <c r="I90" s="55">
        <v>0.25</v>
      </c>
      <c r="J90" s="53">
        <v>227550.43</v>
      </c>
      <c r="K90" t="s" s="59">
        <v>136</v>
      </c>
      <c r="L90" t="s" s="52">
        <v>137</v>
      </c>
      <c r="M90" s="42"/>
      <c r="N90" s="13"/>
    </row>
    <row r="91" ht="126" customHeight="1">
      <c r="A91" s="39"/>
      <c r="B91" t="s" s="51">
        <v>138</v>
      </c>
      <c r="C91" t="s" s="52">
        <v>139</v>
      </c>
      <c r="D91" s="53"/>
      <c r="E91" s="53">
        <v>183806.2896</v>
      </c>
      <c r="F91" s="53"/>
      <c r="G91" s="53"/>
      <c r="H91" s="46">
        <f>SUM(D91:G91)</f>
        <v>183806.2896</v>
      </c>
      <c r="I91" s="55">
        <v>0.35</v>
      </c>
      <c r="J91" s="53">
        <v>209276.17</v>
      </c>
      <c r="K91" t="s" s="59">
        <v>140</v>
      </c>
      <c r="L91" t="s" s="52">
        <v>141</v>
      </c>
      <c r="M91" s="42"/>
      <c r="N91" s="13"/>
    </row>
    <row r="92" ht="109.5" customHeight="1">
      <c r="A92" s="39"/>
      <c r="B92" t="s" s="51">
        <v>142</v>
      </c>
      <c r="C92" t="s" s="52">
        <v>143</v>
      </c>
      <c r="D92" s="53"/>
      <c r="E92" s="53">
        <v>137060.319709091</v>
      </c>
      <c r="F92" s="53"/>
      <c r="G92" s="53"/>
      <c r="H92" s="46">
        <f>SUM(D92:G92)</f>
        <v>137060.319709091</v>
      </c>
      <c r="I92" s="55">
        <v>0.45</v>
      </c>
      <c r="J92" s="53">
        <v>134546.03</v>
      </c>
      <c r="K92" t="s" s="59">
        <v>144</v>
      </c>
      <c r="L92" t="s" s="52">
        <v>145</v>
      </c>
      <c r="M92" s="42"/>
      <c r="N92" s="13"/>
    </row>
    <row r="93" ht="15.5" customHeight="1">
      <c r="A93" s="39"/>
      <c r="B93" t="s" s="51">
        <v>146</v>
      </c>
      <c r="C93" s="74"/>
      <c r="D93" s="53"/>
      <c r="E93" s="53"/>
      <c r="F93" s="53"/>
      <c r="G93" s="53"/>
      <c r="H93" s="46">
        <f>SUM(D93:G93)</f>
        <v>0</v>
      </c>
      <c r="I93" s="55"/>
      <c r="J93" s="53"/>
      <c r="K93" s="61"/>
      <c r="L93" s="62"/>
      <c r="M93" s="42"/>
      <c r="N93" s="13"/>
    </row>
    <row r="94" ht="15.5" customHeight="1">
      <c r="A94" s="39"/>
      <c r="B94" t="s" s="51">
        <v>147</v>
      </c>
      <c r="C94" s="74"/>
      <c r="D94" s="53"/>
      <c r="E94" s="53"/>
      <c r="F94" s="53"/>
      <c r="G94" s="53"/>
      <c r="H94" s="46">
        <f>SUM(D94:G94)</f>
        <v>0</v>
      </c>
      <c r="I94" s="55"/>
      <c r="J94" s="53"/>
      <c r="K94" s="61"/>
      <c r="L94" s="62"/>
      <c r="M94" s="42"/>
      <c r="N94" s="13"/>
    </row>
    <row r="95" ht="15.5" customHeight="1">
      <c r="A95" s="39"/>
      <c r="B95" t="s" s="51">
        <v>148</v>
      </c>
      <c r="C95" s="74"/>
      <c r="D95" s="53"/>
      <c r="E95" s="53"/>
      <c r="F95" s="53"/>
      <c r="G95" s="53"/>
      <c r="H95" s="46">
        <f>SUM(D95:G95)</f>
        <v>0</v>
      </c>
      <c r="I95" s="55"/>
      <c r="J95" s="53"/>
      <c r="K95" s="61"/>
      <c r="L95" s="62"/>
      <c r="M95" s="42"/>
      <c r="N95" s="13"/>
    </row>
    <row r="96" ht="15.5" customHeight="1">
      <c r="A96" s="39"/>
      <c r="B96" t="s" s="51">
        <v>149</v>
      </c>
      <c r="C96" s="74"/>
      <c r="D96" s="53"/>
      <c r="E96" s="53"/>
      <c r="F96" s="53"/>
      <c r="G96" s="53"/>
      <c r="H96" s="46">
        <f>SUM(D96:G96)</f>
        <v>0</v>
      </c>
      <c r="I96" s="55"/>
      <c r="J96" s="53"/>
      <c r="K96" s="61"/>
      <c r="L96" s="62"/>
      <c r="M96" s="42"/>
      <c r="N96" s="13"/>
    </row>
    <row r="97" ht="15.5" customHeight="1">
      <c r="A97" s="39"/>
      <c r="B97" t="s" s="51">
        <v>150</v>
      </c>
      <c r="C97" s="74"/>
      <c r="D97" s="53"/>
      <c r="E97" s="53"/>
      <c r="F97" s="53"/>
      <c r="G97" s="53"/>
      <c r="H97" s="46">
        <f>SUM(D97:G97)</f>
        <v>0</v>
      </c>
      <c r="I97" s="55"/>
      <c r="J97" s="53"/>
      <c r="K97" s="61"/>
      <c r="L97" s="62"/>
      <c r="M97" s="42"/>
      <c r="N97" s="13"/>
    </row>
    <row r="98" ht="15.5" customHeight="1">
      <c r="A98" s="5"/>
      <c r="B98" s="64"/>
      <c r="C98" t="s" s="48">
        <v>35</v>
      </c>
      <c r="D98" s="65">
        <f>SUM(D90:D97)</f>
        <v>0</v>
      </c>
      <c r="E98" s="65">
        <f>SUM(E90:E97)</f>
        <v>534248.083854546</v>
      </c>
      <c r="F98" s="65">
        <f>SUM(F90:F97)</f>
        <v>0</v>
      </c>
      <c r="G98" s="65">
        <f>SUM(G90:G97)</f>
        <v>0</v>
      </c>
      <c r="H98" s="65">
        <f>SUM(H90:H97)</f>
        <v>534248.083854546</v>
      </c>
      <c r="I98" s="65">
        <f>(I90*H90)+(I91*H91)+(I92*H92)+(I93*H93)+(I94*H94)+(I95*H95)+(I96*H96)+(I97*H97)</f>
        <v>179354.713865455</v>
      </c>
      <c r="J98" s="65">
        <f>SUM(J90:J97)</f>
        <v>571372.63</v>
      </c>
      <c r="K98" s="66"/>
      <c r="L98" s="62"/>
      <c r="M98" s="42"/>
      <c r="N98" s="13"/>
    </row>
    <row r="99" ht="29.25" customHeight="1">
      <c r="A99" s="39"/>
      <c r="B99" t="s" s="48">
        <v>151</v>
      </c>
      <c r="C99" t="s" s="49">
        <v>152</v>
      </c>
      <c r="D99" s="67"/>
      <c r="E99" s="67"/>
      <c r="F99" s="67"/>
      <c r="G99" s="67"/>
      <c r="H99" s="67"/>
      <c r="I99" s="67"/>
      <c r="J99" s="50"/>
      <c r="K99" s="50"/>
      <c r="L99" s="67"/>
      <c r="M99" s="42"/>
      <c r="N99" s="13"/>
    </row>
    <row r="100" ht="116.5" customHeight="1">
      <c r="A100" s="39"/>
      <c r="B100" t="s" s="51">
        <v>153</v>
      </c>
      <c r="C100" t="s" s="52">
        <v>154</v>
      </c>
      <c r="D100" s="53"/>
      <c r="E100" s="53">
        <v>60739.1648727273</v>
      </c>
      <c r="F100" s="53"/>
      <c r="G100" s="81"/>
      <c r="H100" s="46">
        <f>SUM(D100:G100)</f>
        <v>60739.1648727273</v>
      </c>
      <c r="I100" s="55">
        <v>0.35</v>
      </c>
      <c r="J100" s="53">
        <v>40000</v>
      </c>
      <c r="K100" t="s" s="59">
        <v>155</v>
      </c>
      <c r="L100" t="s" s="52">
        <v>156</v>
      </c>
      <c r="M100" s="42"/>
      <c r="N100" s="13"/>
    </row>
    <row r="101" ht="172" customHeight="1">
      <c r="A101" s="39"/>
      <c r="B101" t="s" s="51">
        <v>157</v>
      </c>
      <c r="C101" t="s" s="52">
        <v>158</v>
      </c>
      <c r="D101" s="53"/>
      <c r="E101" s="53">
        <v>45157.1749090909</v>
      </c>
      <c r="F101" s="53"/>
      <c r="G101" s="81"/>
      <c r="H101" s="46">
        <f>SUM(D101:G101)</f>
        <v>45157.1749090909</v>
      </c>
      <c r="I101" s="55">
        <v>0.35</v>
      </c>
      <c r="J101" s="53">
        <v>20000</v>
      </c>
      <c r="K101" t="s" s="59">
        <v>159</v>
      </c>
      <c r="L101" t="s" s="52">
        <v>160</v>
      </c>
      <c r="M101" s="42"/>
      <c r="N101" s="13"/>
    </row>
    <row r="102" ht="207" customHeight="1">
      <c r="A102" s="39"/>
      <c r="B102" t="s" s="51">
        <v>161</v>
      </c>
      <c r="C102" t="s" s="52">
        <v>162</v>
      </c>
      <c r="D102" s="53"/>
      <c r="E102" s="53">
        <v>45157.1749090909</v>
      </c>
      <c r="F102" s="53"/>
      <c r="G102" s="81"/>
      <c r="H102" s="46">
        <f>SUM(D102:G102)</f>
        <v>45157.1749090909</v>
      </c>
      <c r="I102" s="55">
        <v>0.3</v>
      </c>
      <c r="J102" s="53">
        <v>54524.5</v>
      </c>
      <c r="K102" t="s" s="59">
        <v>163</v>
      </c>
      <c r="L102" t="s" s="52">
        <v>164</v>
      </c>
      <c r="M102" s="42"/>
      <c r="N102" s="13"/>
    </row>
    <row r="103" ht="15.5" customHeight="1">
      <c r="A103" s="39"/>
      <c r="B103" t="s" s="51">
        <v>165</v>
      </c>
      <c r="C103" s="74"/>
      <c r="D103" s="53"/>
      <c r="E103" s="53"/>
      <c r="F103" s="53"/>
      <c r="G103" s="53"/>
      <c r="H103" s="46">
        <f>SUM(D103:G103)</f>
        <v>0</v>
      </c>
      <c r="I103" s="55"/>
      <c r="J103" s="53"/>
      <c r="K103" s="61"/>
      <c r="L103" s="62"/>
      <c r="M103" s="42"/>
      <c r="N103" s="13"/>
    </row>
    <row r="104" ht="15.5" customHeight="1">
      <c r="A104" s="39"/>
      <c r="B104" t="s" s="51">
        <v>166</v>
      </c>
      <c r="C104" s="74"/>
      <c r="D104" s="53"/>
      <c r="E104" s="53"/>
      <c r="F104" s="53"/>
      <c r="G104" s="53"/>
      <c r="H104" s="46">
        <f>SUM(D104:G104)</f>
        <v>0</v>
      </c>
      <c r="I104" s="55"/>
      <c r="J104" s="53"/>
      <c r="K104" s="61"/>
      <c r="L104" s="62"/>
      <c r="M104" s="42"/>
      <c r="N104" s="13"/>
    </row>
    <row r="105" ht="15.5" customHeight="1">
      <c r="A105" s="39"/>
      <c r="B105" t="s" s="51">
        <v>167</v>
      </c>
      <c r="C105" s="74"/>
      <c r="D105" s="53"/>
      <c r="E105" s="53"/>
      <c r="F105" s="53"/>
      <c r="G105" s="53"/>
      <c r="H105" s="46">
        <f>SUM(D105:G105)</f>
        <v>0</v>
      </c>
      <c r="I105" s="55"/>
      <c r="J105" s="53"/>
      <c r="K105" s="61"/>
      <c r="L105" s="62"/>
      <c r="M105" s="42"/>
      <c r="N105" s="13"/>
    </row>
    <row r="106" ht="15.5" customHeight="1">
      <c r="A106" s="39"/>
      <c r="B106" t="s" s="51">
        <v>168</v>
      </c>
      <c r="C106" s="74"/>
      <c r="D106" s="53"/>
      <c r="E106" s="53"/>
      <c r="F106" s="53"/>
      <c r="G106" s="53"/>
      <c r="H106" s="46">
        <f>SUM(D106:G106)</f>
        <v>0</v>
      </c>
      <c r="I106" s="55"/>
      <c r="J106" s="53"/>
      <c r="K106" s="61"/>
      <c r="L106" s="62"/>
      <c r="M106" s="42"/>
      <c r="N106" s="13"/>
    </row>
    <row r="107" ht="15.5" customHeight="1">
      <c r="A107" s="39"/>
      <c r="B107" t="s" s="51">
        <v>169</v>
      </c>
      <c r="C107" s="74"/>
      <c r="D107" s="53"/>
      <c r="E107" s="53"/>
      <c r="F107" s="53"/>
      <c r="G107" s="53"/>
      <c r="H107" s="46">
        <f>SUM(D107:G107)</f>
        <v>0</v>
      </c>
      <c r="I107" s="55"/>
      <c r="J107" s="53"/>
      <c r="K107" s="61"/>
      <c r="L107" s="62"/>
      <c r="M107" s="42"/>
      <c r="N107" s="13"/>
    </row>
    <row r="108" ht="18" customHeight="1">
      <c r="A108" s="5"/>
      <c r="B108" s="64"/>
      <c r="C108" t="s" s="48">
        <v>35</v>
      </c>
      <c r="D108" s="65">
        <f>SUM(D100:D107)</f>
        <v>0</v>
      </c>
      <c r="E108" s="65">
        <f>SUM(E100:E107)</f>
        <v>151053.514690909</v>
      </c>
      <c r="F108" s="65">
        <f>SUM(F100:F107)</f>
        <v>0</v>
      </c>
      <c r="G108" s="65">
        <f>SUM(G100:G107)</f>
        <v>0</v>
      </c>
      <c r="H108" s="65">
        <f>SUM(H100:H107)</f>
        <v>151053.514690909</v>
      </c>
      <c r="I108" s="65">
        <f>(I100*H100)+(I101*H101)+(I102*H102)+(I103*H103)+(I104*H104)+(I105*H105)+(I106*H106)+(I107*H107)</f>
        <v>50610.8713963636</v>
      </c>
      <c r="J108" s="65">
        <f>SUM(J100:J107)</f>
        <v>114524.5</v>
      </c>
      <c r="K108" s="66"/>
      <c r="L108" s="62"/>
      <c r="M108" s="42"/>
      <c r="N108" s="13"/>
    </row>
    <row r="109" ht="18" customHeight="1">
      <c r="A109" s="39"/>
      <c r="B109" t="s" s="48">
        <v>170</v>
      </c>
      <c r="C109" s="74"/>
      <c r="D109" s="74"/>
      <c r="E109" s="74"/>
      <c r="F109" s="74"/>
      <c r="G109" s="74"/>
      <c r="H109" s="74"/>
      <c r="I109" s="74"/>
      <c r="J109" s="75"/>
      <c r="K109" s="75"/>
      <c r="L109" s="74"/>
      <c r="M109" s="42"/>
      <c r="N109" s="13"/>
    </row>
    <row r="110" ht="18" customHeight="1">
      <c r="A110" s="39"/>
      <c r="B110" t="s" s="51">
        <v>171</v>
      </c>
      <c r="C110" s="74"/>
      <c r="D110" s="53"/>
      <c r="E110" s="53"/>
      <c r="F110" s="53"/>
      <c r="G110" s="81"/>
      <c r="H110" s="46">
        <f>SUM(D110:G110)</f>
        <v>0</v>
      </c>
      <c r="I110" s="55"/>
      <c r="J110" s="53"/>
      <c r="K110" s="61"/>
      <c r="L110" s="62"/>
      <c r="M110" s="42"/>
      <c r="N110" s="13"/>
    </row>
    <row r="111" ht="18" customHeight="1">
      <c r="A111" s="39"/>
      <c r="B111" t="s" s="51">
        <v>172</v>
      </c>
      <c r="C111" s="74"/>
      <c r="D111" s="53"/>
      <c r="E111" s="53"/>
      <c r="F111" s="53"/>
      <c r="G111" s="81"/>
      <c r="H111" s="46">
        <f>SUM(D111:G111)</f>
        <v>0</v>
      </c>
      <c r="I111" s="55"/>
      <c r="J111" s="53"/>
      <c r="K111" s="61"/>
      <c r="L111" s="62"/>
      <c r="M111" s="42"/>
      <c r="N111" s="13"/>
    </row>
    <row r="112" ht="18" customHeight="1">
      <c r="A112" s="39"/>
      <c r="B112" t="s" s="51">
        <v>173</v>
      </c>
      <c r="C112" s="74"/>
      <c r="D112" s="53"/>
      <c r="E112" s="53"/>
      <c r="F112" s="53"/>
      <c r="G112" s="81"/>
      <c r="H112" s="46">
        <f>SUM(D112:G112)</f>
        <v>0</v>
      </c>
      <c r="I112" s="55"/>
      <c r="J112" s="53"/>
      <c r="K112" s="61"/>
      <c r="L112" s="62"/>
      <c r="M112" s="42"/>
      <c r="N112" s="13"/>
    </row>
    <row r="113" ht="18" customHeight="1">
      <c r="A113" s="39"/>
      <c r="B113" t="s" s="51">
        <v>174</v>
      </c>
      <c r="C113" s="74"/>
      <c r="D113" s="53"/>
      <c r="E113" s="53"/>
      <c r="F113" s="53"/>
      <c r="G113" s="53"/>
      <c r="H113" s="46">
        <f>SUM(D113:G113)</f>
        <v>0</v>
      </c>
      <c r="I113" s="55"/>
      <c r="J113" s="53"/>
      <c r="K113" s="61"/>
      <c r="L113" s="62"/>
      <c r="M113" s="42"/>
      <c r="N113" s="13"/>
    </row>
    <row r="114" ht="18" customHeight="1">
      <c r="A114" s="39"/>
      <c r="B114" t="s" s="51">
        <v>175</v>
      </c>
      <c r="C114" s="74"/>
      <c r="D114" s="53"/>
      <c r="E114" s="53"/>
      <c r="F114" s="53"/>
      <c r="G114" s="53"/>
      <c r="H114" s="46">
        <f>SUM(D114:G114)</f>
        <v>0</v>
      </c>
      <c r="I114" s="55"/>
      <c r="J114" s="53"/>
      <c r="K114" s="61"/>
      <c r="L114" s="62"/>
      <c r="M114" s="42"/>
      <c r="N114" s="13"/>
    </row>
    <row r="115" ht="18" customHeight="1">
      <c r="A115" s="39"/>
      <c r="B115" t="s" s="51">
        <v>176</v>
      </c>
      <c r="C115" s="74"/>
      <c r="D115" s="53"/>
      <c r="E115" s="53"/>
      <c r="F115" s="53"/>
      <c r="G115" s="53"/>
      <c r="H115" s="46">
        <f>SUM(D115:G115)</f>
        <v>0</v>
      </c>
      <c r="I115" s="55"/>
      <c r="J115" s="53"/>
      <c r="K115" s="61"/>
      <c r="L115" s="62"/>
      <c r="M115" s="42"/>
      <c r="N115" s="13"/>
    </row>
    <row r="116" ht="18" customHeight="1">
      <c r="A116" s="39"/>
      <c r="B116" t="s" s="51">
        <v>177</v>
      </c>
      <c r="C116" s="74"/>
      <c r="D116" s="53"/>
      <c r="E116" s="53"/>
      <c r="F116" s="53"/>
      <c r="G116" s="53"/>
      <c r="H116" s="46">
        <f>SUM(D116:G116)</f>
        <v>0</v>
      </c>
      <c r="I116" s="55"/>
      <c r="J116" s="53"/>
      <c r="K116" s="61"/>
      <c r="L116" s="62"/>
      <c r="M116" s="42"/>
      <c r="N116" s="13"/>
    </row>
    <row r="117" ht="18" customHeight="1">
      <c r="A117" s="39"/>
      <c r="B117" t="s" s="51">
        <v>178</v>
      </c>
      <c r="C117" s="74"/>
      <c r="D117" s="53"/>
      <c r="E117" s="53"/>
      <c r="F117" s="53"/>
      <c r="G117" s="53"/>
      <c r="H117" s="46">
        <f>SUM(D117:G117)</f>
        <v>0</v>
      </c>
      <c r="I117" s="55"/>
      <c r="J117" s="53"/>
      <c r="K117" s="61"/>
      <c r="L117" s="62"/>
      <c r="M117" s="42"/>
      <c r="N117" s="13"/>
    </row>
    <row r="118" ht="18" customHeight="1">
      <c r="A118" s="5"/>
      <c r="B118" s="76"/>
      <c r="C118" t="s" s="48">
        <v>35</v>
      </c>
      <c r="D118" s="65">
        <f>SUM(D110:D117)</f>
        <v>0</v>
      </c>
      <c r="E118" s="65">
        <f>SUM(E110:E117)</f>
        <v>0</v>
      </c>
      <c r="F118" s="65">
        <f>SUM(F110:F117)</f>
        <v>0</v>
      </c>
      <c r="G118" s="65">
        <f>SUM(G110:G117)</f>
        <v>0</v>
      </c>
      <c r="H118" s="65">
        <f>SUM(H110:H117)</f>
        <v>0</v>
      </c>
      <c r="I118" s="65">
        <f>(I110*H110)+(I111*H111)+(I112*H112)+(I113*H113)+(I114*H114)+(I115*H115)+(I116*H116)+(I117*H117)</f>
        <v>0</v>
      </c>
      <c r="J118" s="65">
        <f>SUM(J110:J117)</f>
        <v>0</v>
      </c>
      <c r="K118" s="66"/>
      <c r="L118" s="62"/>
      <c r="M118" s="42"/>
      <c r="N118" s="13"/>
    </row>
    <row r="119" ht="15.75" customHeight="1">
      <c r="A119" s="5"/>
      <c r="B119" s="82"/>
      <c r="C119" s="83"/>
      <c r="D119" s="84"/>
      <c r="E119" s="84"/>
      <c r="F119" s="84"/>
      <c r="G119" s="84"/>
      <c r="H119" s="84"/>
      <c r="I119" s="84"/>
      <c r="J119" s="84"/>
      <c r="K119" s="80"/>
      <c r="L119" s="83"/>
      <c r="M119" s="12"/>
      <c r="N119" s="13"/>
    </row>
    <row r="120" ht="41.25" customHeight="1">
      <c r="A120" s="39"/>
      <c r="B120" t="s" s="48">
        <v>179</v>
      </c>
      <c r="C120" t="s" s="49">
        <v>180</v>
      </c>
      <c r="D120" s="67"/>
      <c r="E120" s="67"/>
      <c r="F120" s="67"/>
      <c r="G120" s="67"/>
      <c r="H120" s="67"/>
      <c r="I120" s="67"/>
      <c r="J120" s="50"/>
      <c r="K120" s="50"/>
      <c r="L120" s="67"/>
      <c r="M120" s="42"/>
      <c r="N120" s="13"/>
    </row>
    <row r="121" ht="29.25" customHeight="1">
      <c r="A121" s="39"/>
      <c r="B121" t="s" s="48">
        <v>181</v>
      </c>
      <c r="C121" t="s" s="49">
        <v>182</v>
      </c>
      <c r="D121" s="67"/>
      <c r="E121" s="67"/>
      <c r="F121" s="67"/>
      <c r="G121" s="67"/>
      <c r="H121" s="67"/>
      <c r="I121" s="67"/>
      <c r="J121" s="50"/>
      <c r="K121" s="50"/>
      <c r="L121" s="67"/>
      <c r="M121" s="42"/>
      <c r="N121" s="13"/>
    </row>
    <row r="122" ht="63.5" customHeight="1">
      <c r="A122" s="39"/>
      <c r="B122" t="s" s="51">
        <v>183</v>
      </c>
      <c r="C122" t="s" s="52">
        <v>184</v>
      </c>
      <c r="D122" s="53"/>
      <c r="E122" s="53"/>
      <c r="F122" s="53">
        <v>20000</v>
      </c>
      <c r="G122" s="53"/>
      <c r="H122" s="46">
        <f>SUM(D122:G122)</f>
        <v>20000</v>
      </c>
      <c r="I122" s="55">
        <v>0.18</v>
      </c>
      <c r="J122" s="53">
        <v>19333</v>
      </c>
      <c r="K122" t="s" s="85">
        <v>185</v>
      </c>
      <c r="L122" s="62"/>
      <c r="M122" s="42"/>
      <c r="N122" s="13"/>
    </row>
    <row r="123" ht="51.5" customHeight="1">
      <c r="A123" s="39"/>
      <c r="B123" t="s" s="51">
        <v>186</v>
      </c>
      <c r="C123" t="s" s="52">
        <v>187</v>
      </c>
      <c r="D123" s="53"/>
      <c r="E123" s="53"/>
      <c r="F123" s="53">
        <v>40000</v>
      </c>
      <c r="G123" s="53"/>
      <c r="H123" s="46">
        <f>SUM(D123:G123)</f>
        <v>40000</v>
      </c>
      <c r="I123" s="55">
        <v>0.18</v>
      </c>
      <c r="J123" s="53">
        <v>41500</v>
      </c>
      <c r="K123" t="s" s="85">
        <v>185</v>
      </c>
      <c r="L123" s="62"/>
      <c r="M123" s="42"/>
      <c r="N123" s="13"/>
    </row>
    <row r="124" ht="57.5" customHeight="1">
      <c r="A124" s="39"/>
      <c r="B124" t="s" s="51">
        <v>188</v>
      </c>
      <c r="C124" t="s" s="52">
        <v>189</v>
      </c>
      <c r="D124" s="53"/>
      <c r="E124" s="53"/>
      <c r="F124" s="53">
        <v>15000</v>
      </c>
      <c r="G124" s="53"/>
      <c r="H124" s="46">
        <f>SUM(D124:G124)</f>
        <v>15000</v>
      </c>
      <c r="I124" s="55">
        <v>0.29</v>
      </c>
      <c r="J124" s="53">
        <v>16770</v>
      </c>
      <c r="K124" t="s" s="85">
        <v>190</v>
      </c>
      <c r="L124" s="62"/>
      <c r="M124" s="42"/>
      <c r="N124" s="13"/>
    </row>
    <row r="125" ht="52.5" customHeight="1">
      <c r="A125" s="39"/>
      <c r="B125" t="s" s="51">
        <v>191</v>
      </c>
      <c r="C125" t="s" s="52">
        <v>192</v>
      </c>
      <c r="D125" s="74"/>
      <c r="E125" s="53"/>
      <c r="F125" s="53">
        <v>20000</v>
      </c>
      <c r="G125" s="53"/>
      <c r="H125" s="46">
        <f>SUM(D125:G125)</f>
        <v>20000</v>
      </c>
      <c r="I125" s="55">
        <v>0.3</v>
      </c>
      <c r="J125" s="53">
        <v>19450</v>
      </c>
      <c r="K125" t="s" s="85">
        <v>190</v>
      </c>
      <c r="L125" s="62"/>
      <c r="M125" s="42"/>
      <c r="N125" s="13"/>
    </row>
    <row r="126" ht="54" customHeight="1">
      <c r="A126" s="39"/>
      <c r="B126" t="s" s="51">
        <v>193</v>
      </c>
      <c r="C126" t="s" s="52">
        <v>194</v>
      </c>
      <c r="D126" s="53"/>
      <c r="E126" s="53"/>
      <c r="F126" s="53">
        <v>50000</v>
      </c>
      <c r="G126" s="53"/>
      <c r="H126" s="46">
        <f>SUM(D126:G126)</f>
        <v>50000</v>
      </c>
      <c r="I126" s="55">
        <v>0.2</v>
      </c>
      <c r="J126" s="53">
        <v>46800</v>
      </c>
      <c r="K126" t="s" s="85">
        <v>195</v>
      </c>
      <c r="L126" s="62"/>
      <c r="M126" s="42"/>
      <c r="N126" s="13"/>
    </row>
    <row r="127" ht="73.5" customHeight="1">
      <c r="A127" s="39"/>
      <c r="B127" t="s" s="51">
        <v>196</v>
      </c>
      <c r="C127" t="s" s="52">
        <v>197</v>
      </c>
      <c r="D127" s="53"/>
      <c r="E127" s="53"/>
      <c r="F127" s="53">
        <v>20000</v>
      </c>
      <c r="G127" s="53"/>
      <c r="H127" s="46">
        <f>SUM(D127:G127)</f>
        <v>20000</v>
      </c>
      <c r="I127" s="55">
        <v>0.5</v>
      </c>
      <c r="J127" s="53">
        <v>18700</v>
      </c>
      <c r="K127" t="s" s="85">
        <v>198</v>
      </c>
      <c r="L127" s="62"/>
      <c r="M127" s="42"/>
      <c r="N127" s="13"/>
    </row>
    <row r="128" ht="48" customHeight="1">
      <c r="A128" s="39"/>
      <c r="B128" t="s" s="51">
        <v>199</v>
      </c>
      <c r="C128" t="s" s="52">
        <v>200</v>
      </c>
      <c r="D128" s="53"/>
      <c r="E128" s="53"/>
      <c r="F128" s="53">
        <v>25000</v>
      </c>
      <c r="G128" s="53"/>
      <c r="H128" s="46">
        <f>SUM(D128:G128)</f>
        <v>25000</v>
      </c>
      <c r="I128" s="55">
        <v>0.5</v>
      </c>
      <c r="J128" s="53">
        <v>25000</v>
      </c>
      <c r="K128" t="s" s="85">
        <v>201</v>
      </c>
      <c r="L128" s="62"/>
      <c r="M128" s="42"/>
      <c r="N128" s="13"/>
    </row>
    <row r="129" ht="15.5" customHeight="1">
      <c r="A129" s="39"/>
      <c r="B129" t="s" s="51">
        <v>202</v>
      </c>
      <c r="C129" s="74"/>
      <c r="D129" s="53"/>
      <c r="E129" s="53"/>
      <c r="F129" s="53"/>
      <c r="G129" s="53"/>
      <c r="H129" s="46">
        <f>SUM(D129:G129)</f>
        <v>0</v>
      </c>
      <c r="I129" s="55"/>
      <c r="J129" s="53"/>
      <c r="K129" s="61"/>
      <c r="L129" s="62"/>
      <c r="M129" s="42"/>
      <c r="N129" s="13"/>
    </row>
    <row r="130" ht="15.5" customHeight="1">
      <c r="A130" s="5"/>
      <c r="B130" s="64"/>
      <c r="C130" t="s" s="48">
        <v>35</v>
      </c>
      <c r="D130" s="65">
        <f>SUM(D122:D129)</f>
        <v>0</v>
      </c>
      <c r="E130" s="65">
        <f>SUM(E122:E129)</f>
        <v>0</v>
      </c>
      <c r="F130" s="65">
        <f>SUM(F122:F129)</f>
        <v>190000</v>
      </c>
      <c r="G130" s="65">
        <f>SUM(G122:G129)</f>
        <v>0</v>
      </c>
      <c r="H130" s="65">
        <f>SUM(H122:H129)</f>
        <v>190000</v>
      </c>
      <c r="I130" s="65">
        <f>(I122*H122)+(I123*H123)+(I124*H124)+(I125*H125)+(I126*H126)+(I127*H127)+(I128*H128)+(I129*H129)</f>
        <v>53650</v>
      </c>
      <c r="J130" s="65">
        <f>SUM(J122:J129)</f>
        <v>187553</v>
      </c>
      <c r="K130" s="66"/>
      <c r="L130" s="62"/>
      <c r="M130" s="42"/>
      <c r="N130" s="13"/>
    </row>
    <row r="131" ht="28.5" customHeight="1">
      <c r="A131" s="39"/>
      <c r="B131" t="s" s="48">
        <v>203</v>
      </c>
      <c r="C131" t="s" s="49">
        <v>204</v>
      </c>
      <c r="D131" s="67"/>
      <c r="E131" s="67"/>
      <c r="F131" s="67"/>
      <c r="G131" s="67"/>
      <c r="H131" s="67"/>
      <c r="I131" s="67"/>
      <c r="J131" s="50"/>
      <c r="K131" s="50"/>
      <c r="L131" s="67"/>
      <c r="M131" s="42"/>
      <c r="N131" s="13"/>
    </row>
    <row r="132" ht="56" customHeight="1">
      <c r="A132" s="39"/>
      <c r="B132" t="s" s="51">
        <v>205</v>
      </c>
      <c r="C132" t="s" s="52">
        <v>206</v>
      </c>
      <c r="D132" s="53"/>
      <c r="E132" s="53"/>
      <c r="F132" s="53">
        <v>40000</v>
      </c>
      <c r="G132" s="53"/>
      <c r="H132" s="46">
        <f>SUM(D132:G132)</f>
        <v>40000</v>
      </c>
      <c r="I132" s="55">
        <v>1</v>
      </c>
      <c r="J132" s="53">
        <v>35000</v>
      </c>
      <c r="K132" s="61"/>
      <c r="L132" s="62"/>
      <c r="M132" s="42"/>
      <c r="N132" s="13"/>
    </row>
    <row r="133" ht="58.5" customHeight="1">
      <c r="A133" s="39"/>
      <c r="B133" t="s" s="51">
        <v>207</v>
      </c>
      <c r="C133" t="s" s="52">
        <v>208</v>
      </c>
      <c r="D133" s="53"/>
      <c r="E133" s="53"/>
      <c r="F133" s="53">
        <v>100000</v>
      </c>
      <c r="G133" s="53"/>
      <c r="H133" s="46">
        <f>SUM(D133:G133)</f>
        <v>100000</v>
      </c>
      <c r="I133" s="55">
        <v>1</v>
      </c>
      <c r="J133" s="53">
        <v>100000</v>
      </c>
      <c r="K133" s="61"/>
      <c r="L133" s="62"/>
      <c r="M133" s="42"/>
      <c r="N133" s="13"/>
    </row>
    <row r="134" ht="69.75" customHeight="1">
      <c r="A134" s="39"/>
      <c r="B134" t="s" s="51">
        <v>209</v>
      </c>
      <c r="C134" t="s" s="52">
        <v>210</v>
      </c>
      <c r="D134" s="53"/>
      <c r="E134" s="53"/>
      <c r="F134" s="53">
        <v>50000</v>
      </c>
      <c r="G134" s="53"/>
      <c r="H134" s="46">
        <f>SUM(D134:G134)</f>
        <v>50000</v>
      </c>
      <c r="I134" s="55">
        <v>1</v>
      </c>
      <c r="J134" s="53">
        <v>65000</v>
      </c>
      <c r="K134" s="61"/>
      <c r="L134" s="62"/>
      <c r="M134" s="42"/>
      <c r="N134" s="13"/>
    </row>
    <row r="135" ht="15.5" customHeight="1">
      <c r="A135" s="39"/>
      <c r="B135" t="s" s="51">
        <v>211</v>
      </c>
      <c r="C135" s="74"/>
      <c r="D135" s="53"/>
      <c r="E135" s="53"/>
      <c r="F135" s="53"/>
      <c r="G135" s="53"/>
      <c r="H135" s="46">
        <f>SUM(D135:G135)</f>
        <v>0</v>
      </c>
      <c r="I135" s="55"/>
      <c r="J135" s="53"/>
      <c r="K135" s="61"/>
      <c r="L135" s="62"/>
      <c r="M135" s="42"/>
      <c r="N135" s="13"/>
    </row>
    <row r="136" ht="15.5" customHeight="1">
      <c r="A136" s="39"/>
      <c r="B136" t="s" s="51">
        <v>212</v>
      </c>
      <c r="C136" s="74"/>
      <c r="D136" s="53"/>
      <c r="E136" s="53"/>
      <c r="F136" s="53"/>
      <c r="G136" s="53"/>
      <c r="H136" s="46">
        <f>SUM(D136:G136)</f>
        <v>0</v>
      </c>
      <c r="I136" s="55"/>
      <c r="J136" s="53"/>
      <c r="K136" s="61"/>
      <c r="L136" s="62"/>
      <c r="M136" s="42"/>
      <c r="N136" s="13"/>
    </row>
    <row r="137" ht="15.5" customHeight="1">
      <c r="A137" s="39"/>
      <c r="B137" t="s" s="51">
        <v>213</v>
      </c>
      <c r="C137" s="74"/>
      <c r="D137" s="53"/>
      <c r="E137" s="53"/>
      <c r="F137" s="53"/>
      <c r="G137" s="53"/>
      <c r="H137" s="46">
        <f>SUM(D137:G137)</f>
        <v>0</v>
      </c>
      <c r="I137" s="55"/>
      <c r="J137" s="53"/>
      <c r="K137" s="61"/>
      <c r="L137" s="62"/>
      <c r="M137" s="42"/>
      <c r="N137" s="13"/>
    </row>
    <row r="138" ht="15.5" customHeight="1">
      <c r="A138" s="39"/>
      <c r="B138" t="s" s="51">
        <v>214</v>
      </c>
      <c r="C138" s="74"/>
      <c r="D138" s="53"/>
      <c r="E138" s="53"/>
      <c r="F138" s="53"/>
      <c r="G138" s="53"/>
      <c r="H138" s="46">
        <f>SUM(D138:G138)</f>
        <v>0</v>
      </c>
      <c r="I138" s="55"/>
      <c r="J138" s="53"/>
      <c r="K138" s="61"/>
      <c r="L138" s="62"/>
      <c r="M138" s="42"/>
      <c r="N138" s="13"/>
    </row>
    <row r="139" ht="15.5" customHeight="1">
      <c r="A139" s="39"/>
      <c r="B139" t="s" s="51">
        <v>215</v>
      </c>
      <c r="C139" s="74"/>
      <c r="D139" s="53"/>
      <c r="E139" s="53"/>
      <c r="F139" s="53"/>
      <c r="G139" s="53"/>
      <c r="H139" s="46">
        <f>SUM(D139:G139)</f>
        <v>0</v>
      </c>
      <c r="I139" s="55"/>
      <c r="J139" s="53"/>
      <c r="K139" s="61"/>
      <c r="L139" s="62"/>
      <c r="M139" s="42"/>
      <c r="N139" s="13"/>
    </row>
    <row r="140" ht="15.5" customHeight="1">
      <c r="A140" s="5"/>
      <c r="B140" s="64"/>
      <c r="C140" t="s" s="48">
        <v>35</v>
      </c>
      <c r="D140" s="65">
        <f>SUM(D132:D139)</f>
        <v>0</v>
      </c>
      <c r="E140" s="65">
        <f>SUM(E132:E139)</f>
        <v>0</v>
      </c>
      <c r="F140" s="65">
        <f>SUM(F132:F139)</f>
        <v>190000</v>
      </c>
      <c r="G140" s="65">
        <f>SUM(G132:G139)</f>
        <v>0</v>
      </c>
      <c r="H140" s="65">
        <f>SUM(H132:H139)</f>
        <v>190000</v>
      </c>
      <c r="I140" s="65">
        <f>(I132*H132)+(I133*H133)+(I134*H134)+(I135*H135)+(I136*H136)+(I137*H137)+(I138*H138)+(I139*H139)</f>
        <v>190000</v>
      </c>
      <c r="J140" s="65">
        <f>SUM(J132:J139)</f>
        <v>200000</v>
      </c>
      <c r="K140" s="66"/>
      <c r="L140" s="62"/>
      <c r="M140" s="42"/>
      <c r="N140" s="13"/>
    </row>
    <row r="141" ht="29" customHeight="1">
      <c r="A141" s="39"/>
      <c r="B141" t="s" s="48">
        <v>216</v>
      </c>
      <c r="C141" t="s" s="49">
        <v>217</v>
      </c>
      <c r="D141" s="67"/>
      <c r="E141" s="67"/>
      <c r="F141" s="67"/>
      <c r="G141" s="67"/>
      <c r="H141" s="67"/>
      <c r="I141" s="67"/>
      <c r="J141" s="50"/>
      <c r="K141" s="50"/>
      <c r="L141" s="67"/>
      <c r="M141" s="42"/>
      <c r="N141" s="13"/>
    </row>
    <row r="142" ht="196" customHeight="1">
      <c r="A142" s="39"/>
      <c r="B142" t="s" s="51">
        <v>218</v>
      </c>
      <c r="C142" t="s" s="52">
        <v>219</v>
      </c>
      <c r="D142" s="53"/>
      <c r="E142" s="86">
        <v>67136.789854545394</v>
      </c>
      <c r="F142" s="53"/>
      <c r="G142" s="53"/>
      <c r="H142" s="46">
        <f>SUM(D142:G142)</f>
        <v>67136.789854545394</v>
      </c>
      <c r="I142" s="55">
        <v>0.3</v>
      </c>
      <c r="J142" s="53">
        <v>52858.84</v>
      </c>
      <c r="K142" t="s" s="59">
        <v>220</v>
      </c>
      <c r="L142" t="s" s="62">
        <v>221</v>
      </c>
      <c r="M142" s="42"/>
      <c r="N142" s="13"/>
    </row>
    <row r="143" ht="183" customHeight="1">
      <c r="A143" s="39"/>
      <c r="B143" t="s" s="51">
        <v>222</v>
      </c>
      <c r="C143" t="s" s="52">
        <v>223</v>
      </c>
      <c r="D143" s="53"/>
      <c r="E143" s="86">
        <v>13784.1999636364</v>
      </c>
      <c r="F143" s="53"/>
      <c r="G143" s="53"/>
      <c r="H143" s="46">
        <f>SUM(D143:G143)</f>
        <v>13784.1999636364</v>
      </c>
      <c r="I143" s="55">
        <v>0.3</v>
      </c>
      <c r="J143" s="53">
        <v>12781.8</v>
      </c>
      <c r="K143" t="s" s="59">
        <v>224</v>
      </c>
      <c r="L143" t="s" s="52">
        <v>225</v>
      </c>
      <c r="M143" s="42"/>
      <c r="N143" s="13"/>
    </row>
    <row r="144" ht="195" customHeight="1">
      <c r="A144" s="39"/>
      <c r="B144" t="s" s="51">
        <v>226</v>
      </c>
      <c r="C144" t="s" s="52">
        <v>227</v>
      </c>
      <c r="D144" s="53"/>
      <c r="E144" s="86">
        <v>27366.1899272727</v>
      </c>
      <c r="F144" s="53"/>
      <c r="G144" s="53"/>
      <c r="H144" s="46">
        <f>SUM(D144:G144)</f>
        <v>27366.1899272727</v>
      </c>
      <c r="I144" s="55">
        <v>0.3</v>
      </c>
      <c r="J144" s="53">
        <v>25356.71</v>
      </c>
      <c r="K144" t="s" s="59">
        <v>228</v>
      </c>
      <c r="L144" t="s" s="52">
        <v>229</v>
      </c>
      <c r="M144" s="42"/>
      <c r="N144" s="13"/>
    </row>
    <row r="145" ht="162.5" customHeight="1">
      <c r="A145" s="39"/>
      <c r="B145" t="s" s="51">
        <v>230</v>
      </c>
      <c r="C145" t="s" s="52">
        <v>231</v>
      </c>
      <c r="D145" s="53"/>
      <c r="E145" s="86">
        <v>47532.7098909091</v>
      </c>
      <c r="F145" s="53"/>
      <c r="G145" s="53"/>
      <c r="H145" s="46">
        <f>SUM(D145:G145)</f>
        <v>47532.7098909091</v>
      </c>
      <c r="I145" s="55">
        <v>0.4</v>
      </c>
      <c r="J145" s="53">
        <v>43531.71</v>
      </c>
      <c r="K145" t="s" s="59">
        <v>232</v>
      </c>
      <c r="L145" t="s" s="52">
        <v>233</v>
      </c>
      <c r="M145" s="42"/>
      <c r="N145" s="13"/>
    </row>
    <row r="146" ht="15.5" customHeight="1">
      <c r="A146" s="39"/>
      <c r="B146" t="s" s="51">
        <v>234</v>
      </c>
      <c r="C146" s="74"/>
      <c r="D146" s="53"/>
      <c r="E146" s="53"/>
      <c r="F146" s="53"/>
      <c r="G146" s="53"/>
      <c r="H146" s="46">
        <f>SUM(D146:G146)</f>
        <v>0</v>
      </c>
      <c r="I146" s="55"/>
      <c r="J146" s="53"/>
      <c r="K146" s="61"/>
      <c r="L146" s="62"/>
      <c r="M146" s="42"/>
      <c r="N146" s="13"/>
    </row>
    <row r="147" ht="15.5" customHeight="1">
      <c r="A147" s="39"/>
      <c r="B147" t="s" s="51">
        <v>235</v>
      </c>
      <c r="C147" s="74"/>
      <c r="D147" s="53"/>
      <c r="E147" s="53"/>
      <c r="F147" s="53"/>
      <c r="G147" s="53"/>
      <c r="H147" s="46">
        <f>SUM(D147:G147)</f>
        <v>0</v>
      </c>
      <c r="I147" s="55"/>
      <c r="J147" s="53"/>
      <c r="K147" s="61"/>
      <c r="L147" s="62"/>
      <c r="M147" s="42"/>
      <c r="N147" s="13"/>
    </row>
    <row r="148" ht="15.5" customHeight="1">
      <c r="A148" s="39"/>
      <c r="B148" t="s" s="51">
        <v>236</v>
      </c>
      <c r="C148" s="74"/>
      <c r="D148" s="53"/>
      <c r="E148" s="53"/>
      <c r="F148" s="53"/>
      <c r="G148" s="53"/>
      <c r="H148" s="46">
        <f>SUM(D148:G148)</f>
        <v>0</v>
      </c>
      <c r="I148" s="55"/>
      <c r="J148" s="53"/>
      <c r="K148" s="61"/>
      <c r="L148" s="62"/>
      <c r="M148" s="42"/>
      <c r="N148" s="13"/>
    </row>
    <row r="149" ht="15.5" customHeight="1">
      <c r="A149" s="39"/>
      <c r="B149" t="s" s="51">
        <v>237</v>
      </c>
      <c r="C149" s="74"/>
      <c r="D149" s="53"/>
      <c r="E149" s="53"/>
      <c r="F149" s="53"/>
      <c r="G149" s="53"/>
      <c r="H149" s="46">
        <f>SUM(D149:G149)</f>
        <v>0</v>
      </c>
      <c r="I149" s="55"/>
      <c r="J149" s="53"/>
      <c r="K149" s="61"/>
      <c r="L149" s="62"/>
      <c r="M149" s="42"/>
      <c r="N149" s="13"/>
    </row>
    <row r="150" ht="15.5" customHeight="1">
      <c r="A150" s="5"/>
      <c r="B150" s="64"/>
      <c r="C150" t="s" s="48">
        <v>35</v>
      </c>
      <c r="D150" s="65">
        <f>SUM(D142:D149)</f>
        <v>0</v>
      </c>
      <c r="E150" s="65">
        <f>SUM(E142:E149)</f>
        <v>155819.889636364</v>
      </c>
      <c r="F150" s="65">
        <f>SUM(F142:F149)</f>
        <v>0</v>
      </c>
      <c r="G150" s="65">
        <f>SUM(G142:G149)</f>
        <v>0</v>
      </c>
      <c r="H150" s="65">
        <f>SUM(H142:H149)</f>
        <v>155819.889636364</v>
      </c>
      <c r="I150" s="65">
        <f>(I142*H142)+(I143*H143)+(I144*H144)+(I145*H145)+(I146*H146)+(I147*H147)+(I148*H148)+(I149*H149)</f>
        <v>51499.23788</v>
      </c>
      <c r="J150" s="65">
        <f>SUM(J142:J149)</f>
        <v>134529.06</v>
      </c>
      <c r="K150" s="66"/>
      <c r="L150" s="62"/>
      <c r="M150" s="42"/>
      <c r="N150" s="13"/>
    </row>
    <row r="151" ht="51" customHeight="1">
      <c r="A151" s="39"/>
      <c r="B151" t="s" s="48">
        <v>238</v>
      </c>
      <c r="C151" t="s" s="52">
        <v>239</v>
      </c>
      <c r="D151" s="74"/>
      <c r="E151" s="74"/>
      <c r="F151" s="74"/>
      <c r="G151" s="74"/>
      <c r="H151" s="74"/>
      <c r="I151" s="74"/>
      <c r="J151" s="75"/>
      <c r="K151" s="75"/>
      <c r="L151" s="74"/>
      <c r="M151" s="42"/>
      <c r="N151" s="13"/>
    </row>
    <row r="152" ht="164.5" customHeight="1">
      <c r="A152" s="39"/>
      <c r="B152" t="s" s="51">
        <v>240</v>
      </c>
      <c r="C152" t="s" s="59">
        <v>241</v>
      </c>
      <c r="D152" s="53">
        <v>95000</v>
      </c>
      <c r="E152" s="53"/>
      <c r="F152" s="53"/>
      <c r="G152" s="53"/>
      <c r="H152" s="46">
        <f>SUM(D152:G152)</f>
        <v>95000</v>
      </c>
      <c r="I152" s="55">
        <v>0.3</v>
      </c>
      <c r="J152" s="53">
        <v>95000</v>
      </c>
      <c r="K152" t="s" s="70">
        <v>242</v>
      </c>
      <c r="L152" t="s" s="59">
        <v>51</v>
      </c>
      <c r="M152" s="42"/>
      <c r="N152" s="13"/>
    </row>
    <row r="153" ht="151" customHeight="1">
      <c r="A153" s="39"/>
      <c r="B153" t="s" s="51">
        <v>243</v>
      </c>
      <c r="C153" t="s" s="68">
        <v>244</v>
      </c>
      <c r="D153" s="53">
        <v>50000</v>
      </c>
      <c r="E153" s="53"/>
      <c r="F153" s="53"/>
      <c r="G153" s="53"/>
      <c r="H153" s="46">
        <f>SUM(D153:G153)</f>
        <v>50000</v>
      </c>
      <c r="I153" s="55">
        <v>0.4</v>
      </c>
      <c r="J153" s="53">
        <v>50000</v>
      </c>
      <c r="K153" t="s" s="70">
        <v>245</v>
      </c>
      <c r="L153" t="s" s="59">
        <v>51</v>
      </c>
      <c r="M153" s="42"/>
      <c r="N153" s="13"/>
    </row>
    <row r="154" ht="154.5" customHeight="1">
      <c r="A154" s="39"/>
      <c r="B154" t="s" s="51">
        <v>246</v>
      </c>
      <c r="C154" t="s" s="59">
        <v>247</v>
      </c>
      <c r="D154" s="53">
        <v>50000</v>
      </c>
      <c r="E154" s="53"/>
      <c r="F154" s="53"/>
      <c r="G154" s="53"/>
      <c r="H154" s="46">
        <f>SUM(D154:G154)</f>
        <v>50000</v>
      </c>
      <c r="I154" s="55">
        <v>0.35</v>
      </c>
      <c r="J154" s="53">
        <v>50000</v>
      </c>
      <c r="K154" t="s" s="70">
        <v>245</v>
      </c>
      <c r="L154" t="s" s="59">
        <v>51</v>
      </c>
      <c r="M154" s="42"/>
      <c r="N154" s="13"/>
    </row>
    <row r="155" ht="15.5" customHeight="1">
      <c r="A155" s="39"/>
      <c r="B155" t="s" s="51">
        <v>248</v>
      </c>
      <c r="C155" s="74"/>
      <c r="D155" s="53"/>
      <c r="E155" s="53"/>
      <c r="F155" s="53"/>
      <c r="G155" s="53"/>
      <c r="H155" s="46">
        <f>SUM(D155:G155)</f>
        <v>0</v>
      </c>
      <c r="I155" s="55"/>
      <c r="J155" s="53"/>
      <c r="K155" s="61"/>
      <c r="L155" s="62"/>
      <c r="M155" s="42"/>
      <c r="N155" s="13"/>
    </row>
    <row r="156" ht="15.5" customHeight="1">
      <c r="A156" s="39"/>
      <c r="B156" t="s" s="51">
        <v>249</v>
      </c>
      <c r="C156" s="74"/>
      <c r="D156" s="53"/>
      <c r="E156" s="53"/>
      <c r="F156" s="53"/>
      <c r="G156" s="53"/>
      <c r="H156" s="46">
        <f>SUM(D156:G156)</f>
        <v>0</v>
      </c>
      <c r="I156" s="55"/>
      <c r="J156" s="53"/>
      <c r="K156" s="61"/>
      <c r="L156" s="62"/>
      <c r="M156" s="42"/>
      <c r="N156" s="13"/>
    </row>
    <row r="157" ht="15.5" customHeight="1">
      <c r="A157" s="39"/>
      <c r="B157" t="s" s="51">
        <v>250</v>
      </c>
      <c r="C157" s="74"/>
      <c r="D157" s="53"/>
      <c r="E157" s="53"/>
      <c r="F157" s="53"/>
      <c r="G157" s="53"/>
      <c r="H157" s="46">
        <f>SUM(D157:G157)</f>
        <v>0</v>
      </c>
      <c r="I157" s="55"/>
      <c r="J157" s="53"/>
      <c r="K157" s="61"/>
      <c r="L157" s="62"/>
      <c r="M157" s="42"/>
      <c r="N157" s="13"/>
    </row>
    <row r="158" ht="15.5" customHeight="1">
      <c r="A158" s="39"/>
      <c r="B158" t="s" s="51">
        <v>251</v>
      </c>
      <c r="C158" s="74"/>
      <c r="D158" s="53"/>
      <c r="E158" s="53"/>
      <c r="F158" s="53"/>
      <c r="G158" s="53"/>
      <c r="H158" s="46">
        <f>SUM(D158:G158)</f>
        <v>0</v>
      </c>
      <c r="I158" s="55"/>
      <c r="J158" s="53"/>
      <c r="K158" s="61"/>
      <c r="L158" s="62"/>
      <c r="M158" s="42"/>
      <c r="N158" s="13"/>
    </row>
    <row r="159" ht="15.5" customHeight="1">
      <c r="A159" s="39"/>
      <c r="B159" t="s" s="51">
        <v>252</v>
      </c>
      <c r="C159" s="74"/>
      <c r="D159" s="53"/>
      <c r="E159" s="53"/>
      <c r="F159" s="53"/>
      <c r="G159" s="53"/>
      <c r="H159" s="46">
        <f>SUM(D159:G159)</f>
        <v>0</v>
      </c>
      <c r="I159" s="55"/>
      <c r="J159" s="53"/>
      <c r="K159" s="61"/>
      <c r="L159" s="62"/>
      <c r="M159" s="42"/>
      <c r="N159" s="13"/>
    </row>
    <row r="160" ht="15.5" customHeight="1">
      <c r="A160" s="5"/>
      <c r="B160" s="64"/>
      <c r="C160" t="s" s="48">
        <v>35</v>
      </c>
      <c r="D160" s="65">
        <f>SUM(D152:D159)</f>
        <v>195000</v>
      </c>
      <c r="E160" s="65">
        <f>SUM(E152:E159)</f>
        <v>0</v>
      </c>
      <c r="F160" s="65">
        <f>SUM(F152:F159)</f>
        <v>0</v>
      </c>
      <c r="G160" s="65">
        <f>SUM(G152:G159)</f>
        <v>0</v>
      </c>
      <c r="H160" s="65">
        <f>SUM(H152:H159)</f>
        <v>195000</v>
      </c>
      <c r="I160" s="65">
        <f>(I152*H152)+(I153*H153)+(I154*H154)+(I155*H155)+(I156*H156)+(I157*H157)+(I158*H158)+(I159*H159)</f>
        <v>66000</v>
      </c>
      <c r="J160" s="65">
        <f>SUM(J152:J159)</f>
        <v>195000</v>
      </c>
      <c r="K160" s="66"/>
      <c r="L160" s="62"/>
      <c r="M160" s="42"/>
      <c r="N160" s="13"/>
    </row>
    <row r="161" ht="15.5" customHeight="1">
      <c r="A161" s="39"/>
      <c r="B161" t="s" s="48">
        <v>253</v>
      </c>
      <c r="C161" t="s" s="49">
        <v>254</v>
      </c>
      <c r="D161" s="67"/>
      <c r="E161" s="67"/>
      <c r="F161" s="67"/>
      <c r="G161" s="67"/>
      <c r="H161" s="67"/>
      <c r="I161" s="67"/>
      <c r="J161" s="50"/>
      <c r="K161" s="50"/>
      <c r="L161" s="67"/>
      <c r="M161" s="42"/>
      <c r="N161" s="13"/>
    </row>
    <row r="162" ht="31" customHeight="1">
      <c r="A162" s="39"/>
      <c r="B162" t="s" s="51">
        <v>255</v>
      </c>
      <c r="C162" t="s" s="52">
        <v>256</v>
      </c>
      <c r="D162" s="53"/>
      <c r="E162" s="53"/>
      <c r="F162" s="53">
        <v>38000</v>
      </c>
      <c r="G162" s="53"/>
      <c r="H162" s="46">
        <f>SUM(D162:G162)</f>
        <v>38000</v>
      </c>
      <c r="I162" s="55">
        <v>0.3</v>
      </c>
      <c r="J162" s="53">
        <v>39100</v>
      </c>
      <c r="K162" s="61"/>
      <c r="L162" s="62"/>
      <c r="M162" s="42"/>
      <c r="N162" s="13"/>
    </row>
    <row r="163" ht="15.5" customHeight="1">
      <c r="A163" s="39"/>
      <c r="B163" t="s" s="51">
        <v>257</v>
      </c>
      <c r="C163" s="74"/>
      <c r="D163" s="53"/>
      <c r="E163" s="53"/>
      <c r="F163" s="53"/>
      <c r="G163" s="53"/>
      <c r="H163" s="46">
        <f>SUM(D163:G163)</f>
        <v>0</v>
      </c>
      <c r="I163" s="55"/>
      <c r="J163" s="53"/>
      <c r="K163" s="61"/>
      <c r="L163" s="62"/>
      <c r="M163" s="42"/>
      <c r="N163" s="13"/>
    </row>
    <row r="164" ht="15.5" customHeight="1">
      <c r="A164" s="39"/>
      <c r="B164" t="s" s="51">
        <v>258</v>
      </c>
      <c r="C164" s="74"/>
      <c r="D164" s="53"/>
      <c r="E164" s="53"/>
      <c r="F164" s="53"/>
      <c r="G164" s="53"/>
      <c r="H164" s="46">
        <f>SUM(D164:G164)</f>
        <v>0</v>
      </c>
      <c r="I164" s="55"/>
      <c r="J164" s="53"/>
      <c r="K164" s="61"/>
      <c r="L164" s="62"/>
      <c r="M164" s="42"/>
      <c r="N164" s="13"/>
    </row>
    <row r="165" ht="15.5" customHeight="1">
      <c r="A165" s="39"/>
      <c r="B165" t="s" s="51">
        <v>259</v>
      </c>
      <c r="C165" s="74"/>
      <c r="D165" s="53"/>
      <c r="E165" s="53"/>
      <c r="F165" s="53"/>
      <c r="G165" s="53"/>
      <c r="H165" s="46">
        <f>SUM(D165:G165)</f>
        <v>0</v>
      </c>
      <c r="I165" s="55"/>
      <c r="J165" s="53"/>
      <c r="K165" s="61"/>
      <c r="L165" s="62"/>
      <c r="M165" s="42"/>
      <c r="N165" s="13"/>
    </row>
    <row r="166" ht="15.5" customHeight="1">
      <c r="A166" s="39"/>
      <c r="B166" t="s" s="51">
        <v>260</v>
      </c>
      <c r="C166" s="74"/>
      <c r="D166" s="53"/>
      <c r="E166" s="53"/>
      <c r="F166" s="53"/>
      <c r="G166" s="53"/>
      <c r="H166" s="46">
        <f>SUM(D166:G166)</f>
        <v>0</v>
      </c>
      <c r="I166" s="55"/>
      <c r="J166" s="53"/>
      <c r="K166" s="61"/>
      <c r="L166" s="62"/>
      <c r="M166" s="42"/>
      <c r="N166" s="13"/>
    </row>
    <row r="167" ht="15.5" customHeight="1">
      <c r="A167" s="39"/>
      <c r="B167" t="s" s="51">
        <v>261</v>
      </c>
      <c r="C167" s="74"/>
      <c r="D167" s="53"/>
      <c r="E167" s="53"/>
      <c r="F167" s="53"/>
      <c r="G167" s="53"/>
      <c r="H167" s="46">
        <f>SUM(D167:G167)</f>
        <v>0</v>
      </c>
      <c r="I167" s="55"/>
      <c r="J167" s="53"/>
      <c r="K167" s="61"/>
      <c r="L167" s="62"/>
      <c r="M167" s="42"/>
      <c r="N167" s="13"/>
    </row>
    <row r="168" ht="15.5" customHeight="1">
      <c r="A168" s="39"/>
      <c r="B168" t="s" s="51">
        <v>262</v>
      </c>
      <c r="C168" s="74"/>
      <c r="D168" s="53"/>
      <c r="E168" s="53"/>
      <c r="F168" s="53"/>
      <c r="G168" s="53"/>
      <c r="H168" s="46">
        <f>SUM(D168:G168)</f>
        <v>0</v>
      </c>
      <c r="I168" s="55"/>
      <c r="J168" s="53"/>
      <c r="K168" s="61"/>
      <c r="L168" s="62"/>
      <c r="M168" s="42"/>
      <c r="N168" s="13"/>
    </row>
    <row r="169" ht="15.5" customHeight="1">
      <c r="A169" s="39"/>
      <c r="B169" t="s" s="51">
        <v>263</v>
      </c>
      <c r="C169" s="74"/>
      <c r="D169" s="53"/>
      <c r="E169" s="53"/>
      <c r="F169" s="53"/>
      <c r="G169" s="53"/>
      <c r="H169" s="46">
        <f>SUM(D169:G169)</f>
        <v>0</v>
      </c>
      <c r="I169" s="55"/>
      <c r="J169" s="53"/>
      <c r="K169" s="61"/>
      <c r="L169" s="62"/>
      <c r="M169" s="42"/>
      <c r="N169" s="13"/>
    </row>
    <row r="170" ht="15.5" customHeight="1">
      <c r="A170" s="5"/>
      <c r="B170" s="76"/>
      <c r="C170" t="s" s="48">
        <v>35</v>
      </c>
      <c r="D170" s="65">
        <f>SUM(D162:D169)</f>
        <v>0</v>
      </c>
      <c r="E170" s="65">
        <f>SUM(E162:E169)</f>
        <v>0</v>
      </c>
      <c r="F170" s="65">
        <f>SUM(F162:F169)</f>
        <v>38000</v>
      </c>
      <c r="G170" s="65">
        <f>SUM(G162:G169)</f>
        <v>0</v>
      </c>
      <c r="H170" s="65">
        <f>SUM(H162:H169)</f>
        <v>38000</v>
      </c>
      <c r="I170" s="65">
        <f>(I162*H162)+(I163*H163)+(I164*H164)+(I165*H165)+(I166*H166)+(I167*H167)+(I168*H168)+(I169*H169)</f>
        <v>11400</v>
      </c>
      <c r="J170" s="65">
        <f>SUM(J162:J169)</f>
        <v>39100</v>
      </c>
      <c r="K170" s="66"/>
      <c r="L170" s="62"/>
      <c r="M170" s="42"/>
      <c r="N170" s="13"/>
    </row>
    <row r="171" ht="15.75" customHeight="1">
      <c r="A171" s="5"/>
      <c r="B171" s="82"/>
      <c r="C171" s="83"/>
      <c r="D171" s="84"/>
      <c r="E171" s="84"/>
      <c r="F171" s="84"/>
      <c r="G171" s="84"/>
      <c r="H171" s="84"/>
      <c r="I171" s="84"/>
      <c r="J171" s="84"/>
      <c r="K171" s="87"/>
      <c r="L171" s="88"/>
      <c r="M171" s="12"/>
      <c r="N171" s="13"/>
    </row>
    <row r="172" ht="51" customHeight="1" hidden="1">
      <c r="A172" s="39"/>
      <c r="B172" t="s" s="48">
        <v>264</v>
      </c>
      <c r="C172" s="67"/>
      <c r="D172" s="67"/>
      <c r="E172" s="67"/>
      <c r="F172" s="67"/>
      <c r="G172" s="67"/>
      <c r="H172" s="67"/>
      <c r="I172" s="67"/>
      <c r="J172" s="50"/>
      <c r="K172" s="89"/>
      <c r="L172" s="90"/>
      <c r="M172" s="42"/>
      <c r="N172" s="13"/>
    </row>
    <row r="173" ht="51" customHeight="1" hidden="1">
      <c r="A173" s="39"/>
      <c r="B173" t="s" s="48">
        <v>265</v>
      </c>
      <c r="C173" s="74"/>
      <c r="D173" s="74"/>
      <c r="E173" s="74"/>
      <c r="F173" s="74"/>
      <c r="G173" s="74"/>
      <c r="H173" s="74"/>
      <c r="I173" s="74"/>
      <c r="J173" s="75"/>
      <c r="K173" s="91"/>
      <c r="L173" s="92"/>
      <c r="M173" s="42"/>
      <c r="N173" s="13"/>
    </row>
    <row r="174" ht="15.5" customHeight="1" hidden="1">
      <c r="A174" s="39"/>
      <c r="B174" t="s" s="51">
        <v>266</v>
      </c>
      <c r="C174" s="74"/>
      <c r="D174" s="53"/>
      <c r="E174" s="53"/>
      <c r="F174" s="53"/>
      <c r="G174" s="53"/>
      <c r="H174" s="46">
        <f>SUM(D174:G174)</f>
        <v>0</v>
      </c>
      <c r="I174" s="55"/>
      <c r="J174" s="53"/>
      <c r="K174" s="93"/>
      <c r="L174" s="94"/>
      <c r="M174" s="42"/>
      <c r="N174" s="13"/>
    </row>
    <row r="175" ht="15.5" customHeight="1" hidden="1">
      <c r="A175" s="39"/>
      <c r="B175" t="s" s="51">
        <v>267</v>
      </c>
      <c r="C175" s="74"/>
      <c r="D175" s="53"/>
      <c r="E175" s="53"/>
      <c r="F175" s="53"/>
      <c r="G175" s="53"/>
      <c r="H175" s="46">
        <f>SUM(D175:G175)</f>
        <v>0</v>
      </c>
      <c r="I175" s="55"/>
      <c r="J175" s="53"/>
      <c r="K175" s="93"/>
      <c r="L175" s="94"/>
      <c r="M175" s="42"/>
      <c r="N175" s="13"/>
    </row>
    <row r="176" ht="15.5" customHeight="1" hidden="1">
      <c r="A176" s="39"/>
      <c r="B176" t="s" s="51">
        <v>268</v>
      </c>
      <c r="C176" s="74"/>
      <c r="D176" s="53"/>
      <c r="E176" s="53"/>
      <c r="F176" s="53"/>
      <c r="G176" s="53"/>
      <c r="H176" s="46">
        <f>SUM(D176:G176)</f>
        <v>0</v>
      </c>
      <c r="I176" s="55"/>
      <c r="J176" s="53"/>
      <c r="K176" s="93"/>
      <c r="L176" s="94"/>
      <c r="M176" s="42"/>
      <c r="N176" s="13"/>
    </row>
    <row r="177" ht="15.5" customHeight="1" hidden="1">
      <c r="A177" s="39"/>
      <c r="B177" t="s" s="51">
        <v>269</v>
      </c>
      <c r="C177" s="74"/>
      <c r="D177" s="53"/>
      <c r="E177" s="53"/>
      <c r="F177" s="53"/>
      <c r="G177" s="53"/>
      <c r="H177" s="46">
        <f>SUM(D177:G177)</f>
        <v>0</v>
      </c>
      <c r="I177" s="55"/>
      <c r="J177" s="53"/>
      <c r="K177" s="93"/>
      <c r="L177" s="94"/>
      <c r="M177" s="42"/>
      <c r="N177" s="13"/>
    </row>
    <row r="178" ht="15.5" customHeight="1" hidden="1">
      <c r="A178" s="39"/>
      <c r="B178" t="s" s="51">
        <v>270</v>
      </c>
      <c r="C178" s="74"/>
      <c r="D178" s="53"/>
      <c r="E178" s="53"/>
      <c r="F178" s="53"/>
      <c r="G178" s="53"/>
      <c r="H178" s="46">
        <f>SUM(D178:G178)</f>
        <v>0</v>
      </c>
      <c r="I178" s="55"/>
      <c r="J178" s="53"/>
      <c r="K178" s="93"/>
      <c r="L178" s="94"/>
      <c r="M178" s="42"/>
      <c r="N178" s="13"/>
    </row>
    <row r="179" ht="15.5" customHeight="1" hidden="1">
      <c r="A179" s="39"/>
      <c r="B179" t="s" s="51">
        <v>271</v>
      </c>
      <c r="C179" s="74"/>
      <c r="D179" s="53"/>
      <c r="E179" s="53"/>
      <c r="F179" s="53"/>
      <c r="G179" s="53"/>
      <c r="H179" s="46">
        <f>SUM(D179:G179)</f>
        <v>0</v>
      </c>
      <c r="I179" s="55"/>
      <c r="J179" s="53"/>
      <c r="K179" s="93"/>
      <c r="L179" s="94"/>
      <c r="M179" s="42"/>
      <c r="N179" s="13"/>
    </row>
    <row r="180" ht="15.5" customHeight="1" hidden="1">
      <c r="A180" s="39"/>
      <c r="B180" t="s" s="51">
        <v>272</v>
      </c>
      <c r="C180" s="74"/>
      <c r="D180" s="53"/>
      <c r="E180" s="53"/>
      <c r="F180" s="53"/>
      <c r="G180" s="53"/>
      <c r="H180" s="46">
        <f>SUM(D180:G180)</f>
        <v>0</v>
      </c>
      <c r="I180" s="55"/>
      <c r="J180" s="53"/>
      <c r="K180" s="93"/>
      <c r="L180" s="94"/>
      <c r="M180" s="42"/>
      <c r="N180" s="13"/>
    </row>
    <row r="181" ht="15.5" customHeight="1" hidden="1">
      <c r="A181" s="39"/>
      <c r="B181" t="s" s="51">
        <v>273</v>
      </c>
      <c r="C181" s="74"/>
      <c r="D181" s="53"/>
      <c r="E181" s="53"/>
      <c r="F181" s="53"/>
      <c r="G181" s="53"/>
      <c r="H181" s="46">
        <f>SUM(D181:G181)</f>
        <v>0</v>
      </c>
      <c r="I181" s="55"/>
      <c r="J181" s="53"/>
      <c r="K181" s="93"/>
      <c r="L181" s="94"/>
      <c r="M181" s="42"/>
      <c r="N181" s="13"/>
    </row>
    <row r="182" ht="15.5" customHeight="1" hidden="1">
      <c r="A182" s="5"/>
      <c r="B182" s="64"/>
      <c r="C182" t="s" s="48">
        <v>274</v>
      </c>
      <c r="D182" s="65">
        <f>SUM(D174:D181)</f>
        <v>0</v>
      </c>
      <c r="E182" s="65">
        <f>SUM(E174:E181)</f>
        <v>0</v>
      </c>
      <c r="F182" s="65">
        <f>SUM(F174:F181)</f>
        <v>0</v>
      </c>
      <c r="G182" s="65">
        <f>SUM(G174:G181)</f>
        <v>0</v>
      </c>
      <c r="H182" s="65">
        <f>SUM(H174:H181)</f>
        <v>0</v>
      </c>
      <c r="I182" s="65">
        <f>(I174*H174)+(I175*H175)+(I176*H176)+(I177*H177)+(I178*H178)+(I179*H179)+(I180*H180)+(I181*H181)</f>
        <v>0</v>
      </c>
      <c r="J182" s="65">
        <f>SUM(J174:J181)</f>
        <v>0</v>
      </c>
      <c r="K182" s="95"/>
      <c r="L182" s="94"/>
      <c r="M182" s="42"/>
      <c r="N182" s="13"/>
    </row>
    <row r="183" ht="51" customHeight="1" hidden="1">
      <c r="A183" s="39"/>
      <c r="B183" t="s" s="48">
        <v>275</v>
      </c>
      <c r="C183" s="74"/>
      <c r="D183" s="74"/>
      <c r="E183" s="74"/>
      <c r="F183" s="74"/>
      <c r="G183" s="74"/>
      <c r="H183" s="74"/>
      <c r="I183" s="74"/>
      <c r="J183" s="75"/>
      <c r="K183" s="91"/>
      <c r="L183" s="92"/>
      <c r="M183" s="42"/>
      <c r="N183" s="13"/>
    </row>
    <row r="184" ht="15.5" customHeight="1" hidden="1">
      <c r="A184" s="39"/>
      <c r="B184" t="s" s="51">
        <v>276</v>
      </c>
      <c r="C184" s="74"/>
      <c r="D184" s="53"/>
      <c r="E184" s="53"/>
      <c r="F184" s="53"/>
      <c r="G184" s="53"/>
      <c r="H184" s="46">
        <f>SUM(D184:G184)</f>
        <v>0</v>
      </c>
      <c r="I184" s="55"/>
      <c r="J184" s="53"/>
      <c r="K184" s="93"/>
      <c r="L184" s="94"/>
      <c r="M184" s="42"/>
      <c r="N184" s="13"/>
    </row>
    <row r="185" ht="15.5" customHeight="1" hidden="1">
      <c r="A185" s="39"/>
      <c r="B185" t="s" s="51">
        <v>277</v>
      </c>
      <c r="C185" s="74"/>
      <c r="D185" s="53"/>
      <c r="E185" s="53"/>
      <c r="F185" s="53"/>
      <c r="G185" s="53"/>
      <c r="H185" s="46">
        <f>SUM(D185:G185)</f>
        <v>0</v>
      </c>
      <c r="I185" s="55"/>
      <c r="J185" s="53"/>
      <c r="K185" s="93"/>
      <c r="L185" s="94"/>
      <c r="M185" s="42"/>
      <c r="N185" s="13"/>
    </row>
    <row r="186" ht="15.5" customHeight="1" hidden="1">
      <c r="A186" s="39"/>
      <c r="B186" t="s" s="51">
        <v>278</v>
      </c>
      <c r="C186" s="74"/>
      <c r="D186" s="53"/>
      <c r="E186" s="53"/>
      <c r="F186" s="53"/>
      <c r="G186" s="53"/>
      <c r="H186" s="46">
        <f>SUM(D186:G186)</f>
        <v>0</v>
      </c>
      <c r="I186" s="55"/>
      <c r="J186" s="53"/>
      <c r="K186" s="93"/>
      <c r="L186" s="94"/>
      <c r="M186" s="42"/>
      <c r="N186" s="13"/>
    </row>
    <row r="187" ht="15.5" customHeight="1" hidden="1">
      <c r="A187" s="39"/>
      <c r="B187" t="s" s="51">
        <v>279</v>
      </c>
      <c r="C187" s="74"/>
      <c r="D187" s="53"/>
      <c r="E187" s="53"/>
      <c r="F187" s="53"/>
      <c r="G187" s="53"/>
      <c r="H187" s="46">
        <f>SUM(D187:G187)</f>
        <v>0</v>
      </c>
      <c r="I187" s="55"/>
      <c r="J187" s="53"/>
      <c r="K187" s="93"/>
      <c r="L187" s="94"/>
      <c r="M187" s="42"/>
      <c r="N187" s="13"/>
    </row>
    <row r="188" ht="15.5" customHeight="1" hidden="1">
      <c r="A188" s="39"/>
      <c r="B188" t="s" s="51">
        <v>280</v>
      </c>
      <c r="C188" s="74"/>
      <c r="D188" s="53"/>
      <c r="E188" s="53"/>
      <c r="F188" s="53"/>
      <c r="G188" s="53"/>
      <c r="H188" s="46">
        <f>SUM(D188:G188)</f>
        <v>0</v>
      </c>
      <c r="I188" s="55"/>
      <c r="J188" s="53"/>
      <c r="K188" s="93"/>
      <c r="L188" s="94"/>
      <c r="M188" s="42"/>
      <c r="N188" s="13"/>
    </row>
    <row r="189" ht="15.5" customHeight="1" hidden="1">
      <c r="A189" s="39"/>
      <c r="B189" t="s" s="51">
        <v>281</v>
      </c>
      <c r="C189" s="74"/>
      <c r="D189" s="53"/>
      <c r="E189" s="53"/>
      <c r="F189" s="53"/>
      <c r="G189" s="53"/>
      <c r="H189" s="46">
        <f>SUM(D189:G189)</f>
        <v>0</v>
      </c>
      <c r="I189" s="55"/>
      <c r="J189" s="53"/>
      <c r="K189" s="93"/>
      <c r="L189" s="94"/>
      <c r="M189" s="42"/>
      <c r="N189" s="13"/>
    </row>
    <row r="190" ht="15.5" customHeight="1" hidden="1">
      <c r="A190" s="39"/>
      <c r="B190" t="s" s="51">
        <v>282</v>
      </c>
      <c r="C190" s="74"/>
      <c r="D190" s="53"/>
      <c r="E190" s="53"/>
      <c r="F190" s="53"/>
      <c r="G190" s="53"/>
      <c r="H190" s="46">
        <f>SUM(D190:G190)</f>
        <v>0</v>
      </c>
      <c r="I190" s="55"/>
      <c r="J190" s="53"/>
      <c r="K190" s="93"/>
      <c r="L190" s="94"/>
      <c r="M190" s="42"/>
      <c r="N190" s="13"/>
    </row>
    <row r="191" ht="15.5" customHeight="1" hidden="1">
      <c r="A191" s="39"/>
      <c r="B191" t="s" s="51">
        <v>283</v>
      </c>
      <c r="C191" s="74"/>
      <c r="D191" s="53"/>
      <c r="E191" s="53"/>
      <c r="F191" s="53"/>
      <c r="G191" s="53"/>
      <c r="H191" s="46">
        <f>SUM(D191:G191)</f>
        <v>0</v>
      </c>
      <c r="I191" s="55"/>
      <c r="J191" s="53"/>
      <c r="K191" s="93"/>
      <c r="L191" s="94"/>
      <c r="M191" s="42"/>
      <c r="N191" s="13"/>
    </row>
    <row r="192" ht="15.5" customHeight="1" hidden="1">
      <c r="A192" s="5"/>
      <c r="B192" s="64"/>
      <c r="C192" t="s" s="48">
        <v>274</v>
      </c>
      <c r="D192" s="65">
        <f>SUM(D184:D191)</f>
        <v>0</v>
      </c>
      <c r="E192" s="65">
        <f>SUM(E184:E191)</f>
        <v>0</v>
      </c>
      <c r="F192" s="65">
        <f>SUM(F184:F191)</f>
        <v>0</v>
      </c>
      <c r="G192" s="65">
        <f>SUM(G184:G191)</f>
        <v>0</v>
      </c>
      <c r="H192" s="65">
        <f>SUM(H184:H191)</f>
        <v>0</v>
      </c>
      <c r="I192" s="65">
        <f>(I184*H184)+(I185*H185)+(I186*H186)+(I187*H187)+(I188*H188)+(I189*H189)+(I190*H190)+(I191*H191)</f>
        <v>0</v>
      </c>
      <c r="J192" s="65">
        <f>SUM(J184:J191)</f>
        <v>0</v>
      </c>
      <c r="K192" s="95"/>
      <c r="L192" s="94"/>
      <c r="M192" s="42"/>
      <c r="N192" s="13"/>
    </row>
    <row r="193" ht="51" customHeight="1" hidden="1">
      <c r="A193" s="39"/>
      <c r="B193" t="s" s="48">
        <v>284</v>
      </c>
      <c r="C193" s="74"/>
      <c r="D193" s="74"/>
      <c r="E193" s="74"/>
      <c r="F193" s="74"/>
      <c r="G193" s="74"/>
      <c r="H193" s="74"/>
      <c r="I193" s="74"/>
      <c r="J193" s="75"/>
      <c r="K193" s="91"/>
      <c r="L193" s="92"/>
      <c r="M193" s="42"/>
      <c r="N193" s="13"/>
    </row>
    <row r="194" ht="15.5" customHeight="1" hidden="1">
      <c r="A194" s="39"/>
      <c r="B194" t="s" s="51">
        <v>285</v>
      </c>
      <c r="C194" s="74"/>
      <c r="D194" s="53"/>
      <c r="E194" s="53"/>
      <c r="F194" s="53"/>
      <c r="G194" s="53"/>
      <c r="H194" s="46">
        <f>SUM(D194:G194)</f>
        <v>0</v>
      </c>
      <c r="I194" s="55"/>
      <c r="J194" s="53"/>
      <c r="K194" s="93"/>
      <c r="L194" s="94"/>
      <c r="M194" s="42"/>
      <c r="N194" s="13"/>
    </row>
    <row r="195" ht="15.5" customHeight="1" hidden="1">
      <c r="A195" s="39"/>
      <c r="B195" t="s" s="51">
        <v>286</v>
      </c>
      <c r="C195" s="74"/>
      <c r="D195" s="53"/>
      <c r="E195" s="53"/>
      <c r="F195" s="53"/>
      <c r="G195" s="53"/>
      <c r="H195" s="46">
        <f>SUM(D195:G195)</f>
        <v>0</v>
      </c>
      <c r="I195" s="55"/>
      <c r="J195" s="53"/>
      <c r="K195" s="93"/>
      <c r="L195" s="94"/>
      <c r="M195" s="42"/>
      <c r="N195" s="13"/>
    </row>
    <row r="196" ht="15.5" customHeight="1" hidden="1">
      <c r="A196" s="39"/>
      <c r="B196" t="s" s="51">
        <v>287</v>
      </c>
      <c r="C196" s="74"/>
      <c r="D196" s="53"/>
      <c r="E196" s="53"/>
      <c r="F196" s="53"/>
      <c r="G196" s="53"/>
      <c r="H196" s="46">
        <f>SUM(D196:G196)</f>
        <v>0</v>
      </c>
      <c r="I196" s="55"/>
      <c r="J196" s="53"/>
      <c r="K196" s="93"/>
      <c r="L196" s="94"/>
      <c r="M196" s="42"/>
      <c r="N196" s="13"/>
    </row>
    <row r="197" ht="15.5" customHeight="1" hidden="1">
      <c r="A197" s="39"/>
      <c r="B197" t="s" s="51">
        <v>288</v>
      </c>
      <c r="C197" s="74"/>
      <c r="D197" s="53"/>
      <c r="E197" s="53"/>
      <c r="F197" s="53"/>
      <c r="G197" s="53"/>
      <c r="H197" s="46">
        <f>SUM(D197:G197)</f>
        <v>0</v>
      </c>
      <c r="I197" s="55"/>
      <c r="J197" s="53"/>
      <c r="K197" s="93"/>
      <c r="L197" s="94"/>
      <c r="M197" s="42"/>
      <c r="N197" s="13"/>
    </row>
    <row r="198" ht="15.5" customHeight="1" hidden="1">
      <c r="A198" s="39"/>
      <c r="B198" t="s" s="51">
        <v>289</v>
      </c>
      <c r="C198" s="74"/>
      <c r="D198" s="53"/>
      <c r="E198" s="53"/>
      <c r="F198" s="53"/>
      <c r="G198" s="53"/>
      <c r="H198" s="46">
        <f>SUM(D198:G198)</f>
        <v>0</v>
      </c>
      <c r="I198" s="55"/>
      <c r="J198" s="53"/>
      <c r="K198" s="93"/>
      <c r="L198" s="94"/>
      <c r="M198" s="42"/>
      <c r="N198" s="13"/>
    </row>
    <row r="199" ht="15.5" customHeight="1" hidden="1">
      <c r="A199" s="39"/>
      <c r="B199" t="s" s="51">
        <v>290</v>
      </c>
      <c r="C199" s="74"/>
      <c r="D199" s="53"/>
      <c r="E199" s="53"/>
      <c r="F199" s="53"/>
      <c r="G199" s="53"/>
      <c r="H199" s="46">
        <f>SUM(D199:G199)</f>
        <v>0</v>
      </c>
      <c r="I199" s="55"/>
      <c r="J199" s="53"/>
      <c r="K199" s="93"/>
      <c r="L199" s="94"/>
      <c r="M199" s="42"/>
      <c r="N199" s="13"/>
    </row>
    <row r="200" ht="15.5" customHeight="1" hidden="1">
      <c r="A200" s="39"/>
      <c r="B200" t="s" s="51">
        <v>291</v>
      </c>
      <c r="C200" s="74"/>
      <c r="D200" s="53"/>
      <c r="E200" s="53"/>
      <c r="F200" s="53"/>
      <c r="G200" s="53"/>
      <c r="H200" s="46">
        <f>SUM(D200:G200)</f>
        <v>0</v>
      </c>
      <c r="I200" s="55"/>
      <c r="J200" s="53"/>
      <c r="K200" s="93"/>
      <c r="L200" s="94"/>
      <c r="M200" s="42"/>
      <c r="N200" s="13"/>
    </row>
    <row r="201" ht="15.5" customHeight="1" hidden="1">
      <c r="A201" s="39"/>
      <c r="B201" t="s" s="51">
        <v>292</v>
      </c>
      <c r="C201" s="74"/>
      <c r="D201" s="53"/>
      <c r="E201" s="53"/>
      <c r="F201" s="53"/>
      <c r="G201" s="53"/>
      <c r="H201" s="46">
        <f>SUM(D201:G201)</f>
        <v>0</v>
      </c>
      <c r="I201" s="55"/>
      <c r="J201" s="53"/>
      <c r="K201" s="93"/>
      <c r="L201" s="94"/>
      <c r="M201" s="42"/>
      <c r="N201" s="13"/>
    </row>
    <row r="202" ht="15.5" customHeight="1" hidden="1">
      <c r="A202" s="5"/>
      <c r="B202" s="64"/>
      <c r="C202" t="s" s="48">
        <v>274</v>
      </c>
      <c r="D202" s="65">
        <f>SUM(D194:D201)</f>
        <v>0</v>
      </c>
      <c r="E202" s="65">
        <f>SUM(E194:E201)</f>
        <v>0</v>
      </c>
      <c r="F202" s="65">
        <f>SUM(F194:F201)</f>
        <v>0</v>
      </c>
      <c r="G202" s="65">
        <f>SUM(G194:G201)</f>
        <v>0</v>
      </c>
      <c r="H202" s="65">
        <f>SUM(H194:H201)</f>
        <v>0</v>
      </c>
      <c r="I202" s="65">
        <f>(I194*H194)+(I195*H195)+(I196*H196)+(I197*H197)+(I198*H198)+(I199*H199)+(I200*H200)+(I201*H201)</f>
        <v>0</v>
      </c>
      <c r="J202" s="65">
        <f>SUM(J194:J201)</f>
        <v>0</v>
      </c>
      <c r="K202" s="95"/>
      <c r="L202" s="94"/>
      <c r="M202" s="42"/>
      <c r="N202" s="13"/>
    </row>
    <row r="203" ht="51" customHeight="1" hidden="1">
      <c r="A203" s="39"/>
      <c r="B203" t="s" s="48">
        <v>293</v>
      </c>
      <c r="C203" s="74"/>
      <c r="D203" s="74"/>
      <c r="E203" s="74"/>
      <c r="F203" s="74"/>
      <c r="G203" s="74"/>
      <c r="H203" s="74"/>
      <c r="I203" s="74"/>
      <c r="J203" s="75"/>
      <c r="K203" s="91"/>
      <c r="L203" s="92"/>
      <c r="M203" s="42"/>
      <c r="N203" s="13"/>
    </row>
    <row r="204" ht="15.5" customHeight="1" hidden="1">
      <c r="A204" s="39"/>
      <c r="B204" t="s" s="51">
        <v>294</v>
      </c>
      <c r="C204" s="74"/>
      <c r="D204" s="53"/>
      <c r="E204" s="53"/>
      <c r="F204" s="53"/>
      <c r="G204" s="53"/>
      <c r="H204" s="46">
        <f>SUM(D204:G204)</f>
        <v>0</v>
      </c>
      <c r="I204" s="55"/>
      <c r="J204" s="53"/>
      <c r="K204" s="93"/>
      <c r="L204" s="94"/>
      <c r="M204" s="42"/>
      <c r="N204" s="13"/>
    </row>
    <row r="205" ht="15.5" customHeight="1" hidden="1">
      <c r="A205" s="39"/>
      <c r="B205" t="s" s="51">
        <v>295</v>
      </c>
      <c r="C205" s="74"/>
      <c r="D205" s="53"/>
      <c r="E205" s="53"/>
      <c r="F205" s="53"/>
      <c r="G205" s="53"/>
      <c r="H205" s="46">
        <f>SUM(D205:G205)</f>
        <v>0</v>
      </c>
      <c r="I205" s="55"/>
      <c r="J205" s="53"/>
      <c r="K205" s="93"/>
      <c r="L205" s="94"/>
      <c r="M205" s="42"/>
      <c r="N205" s="13"/>
    </row>
    <row r="206" ht="15.5" customHeight="1" hidden="1">
      <c r="A206" s="39"/>
      <c r="B206" t="s" s="51">
        <v>296</v>
      </c>
      <c r="C206" s="74"/>
      <c r="D206" s="53"/>
      <c r="E206" s="53"/>
      <c r="F206" s="53"/>
      <c r="G206" s="53"/>
      <c r="H206" s="46">
        <f>SUM(D206:G206)</f>
        <v>0</v>
      </c>
      <c r="I206" s="55"/>
      <c r="J206" s="53"/>
      <c r="K206" s="93"/>
      <c r="L206" s="94"/>
      <c r="M206" s="42"/>
      <c r="N206" s="13"/>
    </row>
    <row r="207" ht="15.5" customHeight="1" hidden="1">
      <c r="A207" s="39"/>
      <c r="B207" t="s" s="51">
        <v>297</v>
      </c>
      <c r="C207" s="74"/>
      <c r="D207" s="53"/>
      <c r="E207" s="53"/>
      <c r="F207" s="53"/>
      <c r="G207" s="53"/>
      <c r="H207" s="46">
        <f>SUM(D207:G207)</f>
        <v>0</v>
      </c>
      <c r="I207" s="55"/>
      <c r="J207" s="53"/>
      <c r="K207" s="93"/>
      <c r="L207" s="94"/>
      <c r="M207" s="42"/>
      <c r="N207" s="13"/>
    </row>
    <row r="208" ht="15.5" customHeight="1" hidden="1">
      <c r="A208" s="39"/>
      <c r="B208" t="s" s="51">
        <v>298</v>
      </c>
      <c r="C208" s="74"/>
      <c r="D208" s="53"/>
      <c r="E208" s="53"/>
      <c r="F208" s="53"/>
      <c r="G208" s="53"/>
      <c r="H208" s="46">
        <f>SUM(D208:G208)</f>
        <v>0</v>
      </c>
      <c r="I208" s="55"/>
      <c r="J208" s="53"/>
      <c r="K208" s="93"/>
      <c r="L208" s="94"/>
      <c r="M208" s="42"/>
      <c r="N208" s="13"/>
    </row>
    <row r="209" ht="15.5" customHeight="1" hidden="1">
      <c r="A209" s="39"/>
      <c r="B209" t="s" s="51">
        <v>299</v>
      </c>
      <c r="C209" s="74"/>
      <c r="D209" s="53"/>
      <c r="E209" s="53"/>
      <c r="F209" s="53"/>
      <c r="G209" s="53"/>
      <c r="H209" s="46">
        <f>SUM(D209:G209)</f>
        <v>0</v>
      </c>
      <c r="I209" s="55"/>
      <c r="J209" s="53"/>
      <c r="K209" s="93"/>
      <c r="L209" s="94"/>
      <c r="M209" s="42"/>
      <c r="N209" s="13"/>
    </row>
    <row r="210" ht="15.5" customHeight="1" hidden="1">
      <c r="A210" s="39"/>
      <c r="B210" t="s" s="51">
        <v>300</v>
      </c>
      <c r="C210" s="74"/>
      <c r="D210" s="53"/>
      <c r="E210" s="53"/>
      <c r="F210" s="53"/>
      <c r="G210" s="53"/>
      <c r="H210" s="46">
        <f>SUM(D210:G210)</f>
        <v>0</v>
      </c>
      <c r="I210" s="55"/>
      <c r="J210" s="53"/>
      <c r="K210" s="93"/>
      <c r="L210" s="94"/>
      <c r="M210" s="42"/>
      <c r="N210" s="13"/>
    </row>
    <row r="211" ht="15.5" customHeight="1" hidden="1">
      <c r="A211" s="39"/>
      <c r="B211" t="s" s="51">
        <v>301</v>
      </c>
      <c r="C211" s="74"/>
      <c r="D211" s="53"/>
      <c r="E211" s="53"/>
      <c r="F211" s="53"/>
      <c r="G211" s="53"/>
      <c r="H211" s="46">
        <f>SUM(D211:G211)</f>
        <v>0</v>
      </c>
      <c r="I211" s="55"/>
      <c r="J211" s="53"/>
      <c r="K211" s="93"/>
      <c r="L211" s="94"/>
      <c r="M211" s="42"/>
      <c r="N211" s="13"/>
    </row>
    <row r="212" ht="15.5" customHeight="1" hidden="1">
      <c r="A212" s="5"/>
      <c r="B212" s="64"/>
      <c r="C212" t="s" s="48">
        <v>274</v>
      </c>
      <c r="D212" s="65">
        <f>SUM(D204:D211)</f>
        <v>0</v>
      </c>
      <c r="E212" s="65">
        <f>SUM(E204:E211)</f>
        <v>0</v>
      </c>
      <c r="F212" s="65">
        <f>SUM(F204:F211)</f>
        <v>0</v>
      </c>
      <c r="G212" s="65">
        <f>SUM(G204:G211)</f>
        <v>0</v>
      </c>
      <c r="H212" s="65">
        <f>SUM(H204:H211)</f>
        <v>0</v>
      </c>
      <c r="I212" s="65">
        <f>(I204*H204)+(I205*H205)+(I206*H206)+(I207*H207)+(I208*H208)+(I209*H209)+(I210*H210)+(I211*H211)</f>
        <v>0</v>
      </c>
      <c r="J212" s="65">
        <f>SUM(J204:J211)</f>
        <v>0</v>
      </c>
      <c r="K212" s="95"/>
      <c r="L212" s="94"/>
      <c r="M212" s="42"/>
      <c r="N212" s="13"/>
    </row>
    <row r="213" ht="15.75" customHeight="1" hidden="1">
      <c r="A213" s="5"/>
      <c r="B213" s="96"/>
      <c r="C213" s="83"/>
      <c r="D213" s="84"/>
      <c r="E213" s="84"/>
      <c r="F213" s="84"/>
      <c r="G213" s="84"/>
      <c r="H213" s="84"/>
      <c r="I213" s="84"/>
      <c r="J213" s="84"/>
      <c r="K213" s="97"/>
      <c r="L213" s="98"/>
      <c r="M213" s="12"/>
      <c r="N213" s="13"/>
    </row>
    <row r="214" ht="15.75" customHeight="1">
      <c r="A214" s="5"/>
      <c r="B214" s="96"/>
      <c r="C214" s="83"/>
      <c r="D214" s="84"/>
      <c r="E214" s="84"/>
      <c r="F214" s="84"/>
      <c r="G214" s="84"/>
      <c r="H214" s="84"/>
      <c r="I214" s="84"/>
      <c r="J214" s="84"/>
      <c r="K214" s="99"/>
      <c r="L214" s="77"/>
      <c r="M214" s="12"/>
      <c r="N214" s="13"/>
    </row>
    <row r="215" ht="34.5" customHeight="1">
      <c r="A215" s="39"/>
      <c r="B215" t="s" s="48">
        <v>302</v>
      </c>
      <c r="C215" s="73"/>
      <c r="D215" s="56"/>
      <c r="E215" s="56"/>
      <c r="F215" s="56"/>
      <c r="G215" s="56"/>
      <c r="H215" s="100">
        <f>SUM(D215:G215)</f>
        <v>0</v>
      </c>
      <c r="I215" s="101"/>
      <c r="J215" s="56">
        <v>40640.77</v>
      </c>
      <c r="K215" s="61"/>
      <c r="L215" s="62"/>
      <c r="M215" s="42"/>
      <c r="N215" s="13"/>
    </row>
    <row r="216" ht="36.75" customHeight="1">
      <c r="A216" s="39"/>
      <c r="B216" t="s" s="48">
        <v>303</v>
      </c>
      <c r="C216" s="73"/>
      <c r="D216" s="56"/>
      <c r="E216" s="56">
        <v>28037.3836363636</v>
      </c>
      <c r="F216" s="56"/>
      <c r="G216" s="56"/>
      <c r="H216" s="100">
        <f>SUM(D216:G216)</f>
        <v>28037.3836363636</v>
      </c>
      <c r="I216" s="101"/>
      <c r="J216" s="56">
        <v>30445.58</v>
      </c>
      <c r="K216" s="61"/>
      <c r="L216" s="62"/>
      <c r="M216" s="42"/>
      <c r="N216" s="13"/>
    </row>
    <row r="217" ht="35.25" customHeight="1">
      <c r="A217" s="39"/>
      <c r="B217" t="s" s="48">
        <v>304</v>
      </c>
      <c r="C217" s="73"/>
      <c r="D217" s="56">
        <v>100000</v>
      </c>
      <c r="E217" s="56">
        <v>65420.5618181818</v>
      </c>
      <c r="F217" s="56">
        <v>65800</v>
      </c>
      <c r="G217" s="56"/>
      <c r="H217" s="100">
        <f>SUM(D217:G217)</f>
        <v>231220.561818182</v>
      </c>
      <c r="I217" s="101"/>
      <c r="J217" s="56">
        <v>223811.06</v>
      </c>
      <c r="K217" s="102"/>
      <c r="L217" t="s" s="62">
        <v>305</v>
      </c>
      <c r="M217" s="42"/>
      <c r="N217" s="13"/>
    </row>
    <row r="218" ht="51" customHeight="1">
      <c r="A218" s="39"/>
      <c r="B218" t="s" s="48">
        <v>306</v>
      </c>
      <c r="C218" s="73"/>
      <c r="D218" s="56">
        <v>90000</v>
      </c>
      <c r="E218" s="56"/>
      <c r="F218" s="56"/>
      <c r="G218" s="56"/>
      <c r="H218" s="100">
        <f>SUM(D218:G218)</f>
        <v>90000</v>
      </c>
      <c r="I218" s="101"/>
      <c r="J218" s="56">
        <v>90000</v>
      </c>
      <c r="K218" t="s" s="59">
        <v>307</v>
      </c>
      <c r="L218" s="62"/>
      <c r="M218" s="42"/>
      <c r="N218" s="13"/>
    </row>
    <row r="219" ht="38.25" customHeight="1">
      <c r="A219" s="5"/>
      <c r="B219" s="103"/>
      <c r="C219" t="s" s="104">
        <v>308</v>
      </c>
      <c r="D219" s="105">
        <f>SUM(D215:D218)</f>
        <v>190000</v>
      </c>
      <c r="E219" s="105">
        <f>SUM(E215:E218)</f>
        <v>93457.945454545406</v>
      </c>
      <c r="F219" s="105">
        <f>SUM(F215:F218)</f>
        <v>65800</v>
      </c>
      <c r="G219" s="105">
        <f>SUM(G215:G218)</f>
        <v>0</v>
      </c>
      <c r="H219" s="105">
        <f>SUM(H215:H218)</f>
        <v>349257.945454546</v>
      </c>
      <c r="I219" s="65">
        <f>(I215*H215)+(I216*H216)+(I217*H217)+(I218*H218)</f>
        <v>0</v>
      </c>
      <c r="J219" s="65">
        <f>SUM(J215:J218)</f>
        <v>384897.41</v>
      </c>
      <c r="K219" s="66"/>
      <c r="L219" s="73"/>
      <c r="M219" s="42"/>
      <c r="N219" s="13"/>
    </row>
    <row r="220" ht="15.75" customHeight="1">
      <c r="A220" s="5"/>
      <c r="B220" s="106"/>
      <c r="C220" s="88"/>
      <c r="D220" s="107"/>
      <c r="E220" s="107"/>
      <c r="F220" s="107"/>
      <c r="G220" s="107"/>
      <c r="H220" s="107"/>
      <c r="I220" s="107"/>
      <c r="J220" s="107"/>
      <c r="K220" s="87"/>
      <c r="L220" s="88"/>
      <c r="M220" s="12"/>
      <c r="N220" s="13"/>
    </row>
    <row r="221" ht="15.75" customHeight="1">
      <c r="A221" s="5"/>
      <c r="B221" s="106"/>
      <c r="C221" s="98"/>
      <c r="D221" s="108"/>
      <c r="E221" s="108"/>
      <c r="F221" s="108"/>
      <c r="G221" s="108"/>
      <c r="H221" s="108"/>
      <c r="I221" s="108"/>
      <c r="J221" s="108"/>
      <c r="K221" s="97"/>
      <c r="L221" s="98"/>
      <c r="M221" s="12"/>
      <c r="N221" s="13"/>
    </row>
    <row r="222" ht="15.75" customHeight="1">
      <c r="A222" s="5"/>
      <c r="B222" s="106"/>
      <c r="C222" s="98"/>
      <c r="D222" s="108"/>
      <c r="E222" s="108"/>
      <c r="F222" s="108"/>
      <c r="G222" s="108"/>
      <c r="H222" s="108"/>
      <c r="I222" s="108"/>
      <c r="J222" s="108"/>
      <c r="K222" s="97"/>
      <c r="L222" s="98"/>
      <c r="M222" s="12"/>
      <c r="N222" s="13"/>
    </row>
    <row r="223" ht="15.75" customHeight="1">
      <c r="A223" s="5"/>
      <c r="B223" s="106"/>
      <c r="C223" s="98"/>
      <c r="D223" s="108"/>
      <c r="E223" s="108"/>
      <c r="F223" s="108"/>
      <c r="G223" s="108"/>
      <c r="H223" s="108"/>
      <c r="I223" s="108"/>
      <c r="J223" s="108"/>
      <c r="K223" s="97"/>
      <c r="L223" s="98"/>
      <c r="M223" s="12"/>
      <c r="N223" s="13"/>
    </row>
    <row r="224" ht="15.75" customHeight="1">
      <c r="A224" s="5"/>
      <c r="B224" s="106"/>
      <c r="C224" s="98"/>
      <c r="D224" s="108"/>
      <c r="E224" s="108"/>
      <c r="F224" s="108"/>
      <c r="G224" s="108"/>
      <c r="H224" s="108"/>
      <c r="I224" s="108"/>
      <c r="J224" s="108"/>
      <c r="K224" s="97"/>
      <c r="L224" s="98"/>
      <c r="M224" s="12"/>
      <c r="N224" s="13"/>
    </row>
    <row r="225" ht="15.75" customHeight="1">
      <c r="A225" s="5"/>
      <c r="B225" s="106"/>
      <c r="C225" s="98"/>
      <c r="D225" s="108"/>
      <c r="E225" s="108"/>
      <c r="F225" s="108"/>
      <c r="G225" s="108"/>
      <c r="H225" s="108"/>
      <c r="I225" s="108"/>
      <c r="J225" s="108"/>
      <c r="K225" s="97"/>
      <c r="L225" s="98"/>
      <c r="M225" s="12"/>
      <c r="N225" s="13"/>
    </row>
    <row r="226" ht="15.75" customHeight="1">
      <c r="A226" s="5"/>
      <c r="B226" s="106"/>
      <c r="C226" s="109"/>
      <c r="D226" s="110"/>
      <c r="E226" s="110"/>
      <c r="F226" s="110"/>
      <c r="G226" s="110"/>
      <c r="H226" s="110"/>
      <c r="I226" s="108"/>
      <c r="J226" s="108"/>
      <c r="K226" s="97"/>
      <c r="L226" s="98"/>
      <c r="M226" s="12"/>
      <c r="N226" s="13"/>
    </row>
    <row r="227" ht="15.5" customHeight="1">
      <c r="A227" s="5"/>
      <c r="B227" s="111"/>
      <c r="C227" t="s" s="112">
        <v>309</v>
      </c>
      <c r="D227" s="113"/>
      <c r="E227" s="113"/>
      <c r="F227" s="113"/>
      <c r="G227" s="113"/>
      <c r="H227" s="114"/>
      <c r="I227" s="115"/>
      <c r="J227" s="116"/>
      <c r="K227" s="117"/>
      <c r="L227" s="106"/>
      <c r="M227" s="12"/>
      <c r="N227" s="13"/>
    </row>
    <row r="228" ht="40.5" customHeight="1">
      <c r="A228" s="5"/>
      <c r="B228" s="111"/>
      <c r="C228" s="118"/>
      <c r="D228" t="s" s="41">
        <v>310</v>
      </c>
      <c r="E228" t="s" s="41">
        <v>311</v>
      </c>
      <c r="F228" t="s" s="41">
        <v>312</v>
      </c>
      <c r="G228" t="s" s="41">
        <v>313</v>
      </c>
      <c r="H228" t="s" s="119">
        <v>10</v>
      </c>
      <c r="I228" s="120"/>
      <c r="J228" s="108"/>
      <c r="K228" s="97"/>
      <c r="L228" s="106"/>
      <c r="M228" s="12"/>
      <c r="N228" s="13"/>
    </row>
    <row r="229" ht="24.75" customHeight="1">
      <c r="A229" s="5"/>
      <c r="B229" s="111"/>
      <c r="C229" s="121"/>
      <c r="D229" t="s" s="41">
        <f>D13</f>
        <v>314</v>
      </c>
      <c r="E229" t="s" s="41">
        <f>E13</f>
        <v>315</v>
      </c>
      <c r="F229" t="s" s="41">
        <f>F13</f>
        <v>316</v>
      </c>
      <c r="G229" t="s" s="41">
        <f>G13</f>
        <v>317</v>
      </c>
      <c r="H229" s="122"/>
      <c r="I229" s="120"/>
      <c r="J229" s="108"/>
      <c r="K229" s="97"/>
      <c r="L229" s="106"/>
      <c r="M229" s="12"/>
      <c r="N229" s="13"/>
    </row>
    <row r="230" ht="41.25" customHeight="1">
      <c r="A230" s="5"/>
      <c r="B230" s="123"/>
      <c r="C230" t="s" s="124">
        <v>318</v>
      </c>
      <c r="D230" s="125">
        <f>SUM(D24,D36,D46,D56,D66,D78,D88,D98,D108,D118,D130,D140,D150,D160,D170,D182,D192,D202,D212,D215,D216,D217,D218)</f>
        <v>1226700</v>
      </c>
      <c r="E230" s="125">
        <f>SUM(E24,E36,E46,E56,E66,E78,E88,E98,E108,E118,E130,E140,E150,E160,E170,E182,E192,E202,E212,E215,E216,E217,E218)</f>
        <v>934579.4336363639</v>
      </c>
      <c r="F230" s="125">
        <f>SUM(F24,F36,F46,F56,F66,F78,F88,F98,F108,F118,F130,F140,F150,F160,F170,F182,F192,F202,F212,F215,F216,F217,F218)</f>
        <v>1316000</v>
      </c>
      <c r="G230" s="125">
        <f>SUM(G24,G36,G46,G56,G66,G78,G88,G98,G108,G118,G130,G140,G150,G160,G170,G182,G192,G202,G212,G215,G216,G217,G218)</f>
        <v>560747.66</v>
      </c>
      <c r="H230" s="126">
        <f>SUM(D230:G230)</f>
        <v>4038027.09363636</v>
      </c>
      <c r="I230" s="120"/>
      <c r="J230" s="108"/>
      <c r="K230" s="97"/>
      <c r="L230" s="98"/>
      <c r="M230" s="12"/>
      <c r="N230" s="13"/>
    </row>
    <row r="231" ht="51.75" customHeight="1">
      <c r="A231" s="5"/>
      <c r="B231" s="123"/>
      <c r="C231" t="s" s="124">
        <v>319</v>
      </c>
      <c r="D231" s="125">
        <f>D230*0.07</f>
        <v>85869</v>
      </c>
      <c r="E231" s="125">
        <f>E230*0.07</f>
        <v>65420.5603545455</v>
      </c>
      <c r="F231" s="125">
        <f>F230*0.07</f>
        <v>92120</v>
      </c>
      <c r="G231" s="125">
        <f>G230*0.07</f>
        <v>39252.3362</v>
      </c>
      <c r="H231" s="126">
        <f>H230*0.07</f>
        <v>282661.896554545</v>
      </c>
      <c r="I231" s="120"/>
      <c r="J231" s="108"/>
      <c r="K231" s="97"/>
      <c r="L231" s="98"/>
      <c r="M231" s="12"/>
      <c r="N231" s="13"/>
    </row>
    <row r="232" ht="51.75" customHeight="1">
      <c r="A232" s="5"/>
      <c r="B232" s="123"/>
      <c r="C232" t="s" s="127">
        <v>10</v>
      </c>
      <c r="D232" s="128">
        <f>SUM(D230:D231)</f>
        <v>1312569</v>
      </c>
      <c r="E232" s="128">
        <f>SUM(E230:E231)</f>
        <v>999999.99399091</v>
      </c>
      <c r="F232" s="128">
        <f>SUM(F230:F231)</f>
        <v>1408120</v>
      </c>
      <c r="G232" s="128">
        <f>SUM(G230:G231)</f>
        <v>599999.9962000001</v>
      </c>
      <c r="H232" s="129">
        <f>SUM(H230:H231)</f>
        <v>4320688.99019091</v>
      </c>
      <c r="I232" s="120"/>
      <c r="J232" s="108"/>
      <c r="K232" s="97"/>
      <c r="L232" s="98"/>
      <c r="M232" s="12"/>
      <c r="N232" s="13"/>
    </row>
    <row r="233" ht="42" customHeight="1">
      <c r="A233" s="5"/>
      <c r="B233" s="98"/>
      <c r="C233" s="29"/>
      <c r="D233" s="29"/>
      <c r="E233" s="29"/>
      <c r="F233" s="29"/>
      <c r="G233" s="29"/>
      <c r="H233" s="29"/>
      <c r="I233" s="12"/>
      <c r="J233" s="12"/>
      <c r="K233" s="12"/>
      <c r="L233" s="106"/>
      <c r="M233" s="12"/>
      <c r="N233" s="13"/>
    </row>
    <row r="234" ht="29.25" customHeight="1">
      <c r="A234" s="5"/>
      <c r="B234" s="98"/>
      <c r="C234" s="130"/>
      <c r="D234" s="131"/>
      <c r="E234" s="131"/>
      <c r="F234" s="131"/>
      <c r="G234" s="131"/>
      <c r="H234" s="131"/>
      <c r="I234" s="131"/>
      <c r="J234" s="116"/>
      <c r="K234" s="117"/>
      <c r="L234" s="106"/>
      <c r="M234" s="12"/>
      <c r="N234" s="13"/>
    </row>
    <row r="235" ht="23.25" customHeight="1">
      <c r="A235" s="5"/>
      <c r="B235" s="123"/>
      <c r="C235" t="s" s="132">
        <v>320</v>
      </c>
      <c r="D235" s="133"/>
      <c r="E235" s="133"/>
      <c r="F235" s="133"/>
      <c r="G235" s="133"/>
      <c r="H235" s="133"/>
      <c r="I235" s="134"/>
      <c r="J235" s="135"/>
      <c r="K235" s="117"/>
      <c r="L235" s="98"/>
      <c r="M235" s="12"/>
      <c r="N235" s="13"/>
    </row>
    <row r="236" ht="41.25" customHeight="1">
      <c r="A236" s="5"/>
      <c r="B236" s="123"/>
      <c r="C236" s="136"/>
      <c r="D236" t="s" s="41">
        <v>310</v>
      </c>
      <c r="E236" t="s" s="41">
        <v>311</v>
      </c>
      <c r="F236" t="s" s="41">
        <v>312</v>
      </c>
      <c r="G236" t="s" s="41">
        <v>313</v>
      </c>
      <c r="H236" t="s" s="137">
        <v>10</v>
      </c>
      <c r="I236" t="s" s="119">
        <v>321</v>
      </c>
      <c r="J236" s="135"/>
      <c r="K236" s="117"/>
      <c r="L236" s="98"/>
      <c r="M236" s="12"/>
      <c r="N236" s="13"/>
    </row>
    <row r="237" ht="27.75" customHeight="1">
      <c r="A237" s="5"/>
      <c r="B237" s="123"/>
      <c r="C237" s="136"/>
      <c r="D237" t="s" s="41">
        <f>D13</f>
        <v>314</v>
      </c>
      <c r="E237" t="s" s="41">
        <f>E13</f>
        <v>315</v>
      </c>
      <c r="F237" t="s" s="41">
        <f>F13</f>
        <v>316</v>
      </c>
      <c r="G237" t="s" s="41">
        <f>G13</f>
        <v>317</v>
      </c>
      <c r="H237" s="138"/>
      <c r="I237" s="139"/>
      <c r="J237" s="135"/>
      <c r="K237" s="117"/>
      <c r="L237" s="98"/>
      <c r="M237" s="12"/>
      <c r="N237" s="13"/>
    </row>
    <row r="238" ht="27" customHeight="1">
      <c r="A238" s="5"/>
      <c r="B238" s="123"/>
      <c r="C238" t="s" s="140">
        <v>322</v>
      </c>
      <c r="D238" s="141">
        <f>$D$232*I238</f>
        <v>393770.7</v>
      </c>
      <c r="E238" s="141">
        <f>$E$232*I238</f>
        <v>299999.998197273</v>
      </c>
      <c r="F238" s="141">
        <f>$F$232*I238</f>
        <v>422436</v>
      </c>
      <c r="G238" s="141">
        <f>$G$232*I238</f>
        <v>179999.99886</v>
      </c>
      <c r="H238" s="141">
        <f>SUM(D238:G238)</f>
        <v>1296206.69705727</v>
      </c>
      <c r="I238" s="142">
        <v>0.3</v>
      </c>
      <c r="J238" s="143"/>
      <c r="K238" s="117"/>
      <c r="L238" s="98"/>
      <c r="M238" s="12"/>
      <c r="N238" s="13"/>
    </row>
    <row r="239" ht="27" customHeight="1">
      <c r="A239" s="5"/>
      <c r="B239" s="144"/>
      <c r="C239" t="s" s="140">
        <v>323</v>
      </c>
      <c r="D239" s="141">
        <f>$D$232*I239</f>
        <v>459399.15</v>
      </c>
      <c r="E239" s="145">
        <f>$E$232*I239</f>
        <v>349999.997896819</v>
      </c>
      <c r="F239" s="141">
        <f>$F$232*I239</f>
        <v>492842</v>
      </c>
      <c r="G239" s="141">
        <f>$G$232*I239</f>
        <v>209999.99867</v>
      </c>
      <c r="H239" s="141">
        <f>SUM(D239:G239)</f>
        <v>1512241.14656682</v>
      </c>
      <c r="I239" s="142">
        <v>0.35</v>
      </c>
      <c r="J239" s="143"/>
      <c r="K239" s="117"/>
      <c r="L239" s="12"/>
      <c r="M239" s="12"/>
      <c r="N239" s="13"/>
    </row>
    <row r="240" ht="27" customHeight="1">
      <c r="A240" s="5"/>
      <c r="B240" s="144"/>
      <c r="C240" t="s" s="140">
        <v>324</v>
      </c>
      <c r="D240" s="141">
        <f>$D$232*I240</f>
        <v>459399.15</v>
      </c>
      <c r="E240" s="141">
        <f>$E$232*I240</f>
        <v>349999.997896819</v>
      </c>
      <c r="F240" s="141">
        <f>$F$232*I240</f>
        <v>492842</v>
      </c>
      <c r="G240" s="141">
        <f>$G$232*I240</f>
        <v>209999.99867</v>
      </c>
      <c r="H240" s="141">
        <f>SUM(D240:G240)</f>
        <v>1512241.14656682</v>
      </c>
      <c r="I240" s="146">
        <v>0.35</v>
      </c>
      <c r="J240" s="147"/>
      <c r="K240" s="117"/>
      <c r="L240" s="12"/>
      <c r="M240" s="12"/>
      <c r="N240" s="13"/>
    </row>
    <row r="241" ht="38.25" customHeight="1">
      <c r="A241" s="5"/>
      <c r="B241" s="144"/>
      <c r="C241" t="s" s="127">
        <v>325</v>
      </c>
      <c r="D241" s="128">
        <f>SUM(D238:D240)</f>
        <v>1312569</v>
      </c>
      <c r="E241" s="128">
        <f>SUM(E238:E240)</f>
        <v>999999.9939909111</v>
      </c>
      <c r="F241" s="128">
        <f>SUM(F238:F240)</f>
        <v>1408120</v>
      </c>
      <c r="G241" s="128">
        <f>SUM(G238:G240)</f>
        <v>599999.9962000001</v>
      </c>
      <c r="H241" s="128">
        <f>SUM(H238:H240)</f>
        <v>4320688.99019091</v>
      </c>
      <c r="I241" s="148">
        <f>SUM(I238:I240)</f>
        <v>1</v>
      </c>
      <c r="J241" s="143"/>
      <c r="K241" s="117"/>
      <c r="L241" s="12"/>
      <c r="M241" s="12"/>
      <c r="N241" s="13"/>
    </row>
    <row r="242" ht="21.75" customHeight="1">
      <c r="A242" s="5"/>
      <c r="B242" s="149"/>
      <c r="C242" s="150"/>
      <c r="D242" s="151"/>
      <c r="E242" s="152"/>
      <c r="F242" s="152"/>
      <c r="G242" s="152"/>
      <c r="H242" s="152"/>
      <c r="I242" s="151"/>
      <c r="J242" s="131"/>
      <c r="K242" s="117"/>
      <c r="L242" s="12"/>
      <c r="M242" s="12"/>
      <c r="N242" s="13"/>
    </row>
    <row r="243" ht="49.5" customHeight="1">
      <c r="A243" s="5"/>
      <c r="B243" s="144"/>
      <c r="C243" t="s" s="153">
        <v>326</v>
      </c>
      <c r="D243" s="154">
        <f>SUM(I24,I36,I46,I56,I66,I78,I88,I98,I108,I118,I130,I140,I150,I160,I182,I170,I192,I202,I212,I219)*1.07</f>
        <v>1499250.45886175</v>
      </c>
      <c r="E243" s="143"/>
      <c r="F243" s="116"/>
      <c r="G243" s="116"/>
      <c r="H243" s="155"/>
      <c r="I243" t="s" s="156">
        <v>327</v>
      </c>
      <c r="J243" s="157">
        <f>SUM(J219,J212,J202,J192,J182,J170,J160,J150,J140,J130,J118,J108,J98,J88,J78,J66,J56,J46,J36,J24)</f>
        <v>3951357.01</v>
      </c>
      <c r="K243" s="158"/>
      <c r="L243" s="12"/>
      <c r="M243" s="12"/>
      <c r="N243" s="71"/>
    </row>
    <row r="244" ht="28.5" customHeight="1">
      <c r="A244" s="5"/>
      <c r="B244" s="144"/>
      <c r="C244" t="s" s="159">
        <v>328</v>
      </c>
      <c r="D244" s="160">
        <f>D243/H232</f>
        <v>0.346993375886448</v>
      </c>
      <c r="E244" s="161"/>
      <c r="F244" s="162"/>
      <c r="G244" s="162"/>
      <c r="H244" s="163"/>
      <c r="I244" t="s" s="164">
        <v>329</v>
      </c>
      <c r="J244" s="165">
        <f>J243/H230</f>
        <v>0.978536527460911</v>
      </c>
      <c r="K244" s="166"/>
      <c r="L244" s="12"/>
      <c r="M244" s="12"/>
      <c r="N244" s="13"/>
    </row>
    <row r="245" ht="28.5" customHeight="1">
      <c r="A245" s="5"/>
      <c r="B245" s="144"/>
      <c r="C245" s="167"/>
      <c r="D245" s="168"/>
      <c r="E245" s="169"/>
      <c r="F245" s="170"/>
      <c r="G245" s="170"/>
      <c r="H245" s="170"/>
      <c r="I245" s="29"/>
      <c r="J245" s="29"/>
      <c r="K245" s="12"/>
      <c r="L245" s="12"/>
      <c r="M245" s="12"/>
      <c r="N245" s="13"/>
    </row>
    <row r="246" ht="28.5" customHeight="1">
      <c r="A246" s="5"/>
      <c r="B246" s="144"/>
      <c r="C246" t="s" s="159">
        <v>330</v>
      </c>
      <c r="D246" s="171">
        <f>SUM(D217:G218)*1.07</f>
        <v>343706.001145455</v>
      </c>
      <c r="E246" s="172"/>
      <c r="F246" s="173"/>
      <c r="G246" s="173"/>
      <c r="H246" s="173"/>
      <c r="I246" s="12"/>
      <c r="J246" s="12"/>
      <c r="K246" s="12"/>
      <c r="L246" s="12"/>
      <c r="M246" s="12"/>
      <c r="N246" s="13"/>
    </row>
    <row r="247" ht="23.25" customHeight="1">
      <c r="A247" s="5"/>
      <c r="B247" s="144"/>
      <c r="C247" t="s" s="159">
        <v>331</v>
      </c>
      <c r="D247" s="174">
        <f>D246/H232</f>
        <v>0.0795488872089052</v>
      </c>
      <c r="E247" s="172"/>
      <c r="F247" s="173"/>
      <c r="G247" s="173"/>
      <c r="H247" s="173"/>
      <c r="I247" s="12"/>
      <c r="J247" s="12"/>
      <c r="K247" s="12"/>
      <c r="L247" s="12"/>
      <c r="M247" s="12"/>
      <c r="N247" s="13"/>
    </row>
    <row r="248" ht="66.75" customHeight="1">
      <c r="A248" s="5"/>
      <c r="B248" s="144"/>
      <c r="C248" t="s" s="175">
        <v>332</v>
      </c>
      <c r="D248" s="176"/>
      <c r="E248" s="177"/>
      <c r="F248" s="178"/>
      <c r="G248" s="178"/>
      <c r="H248" s="178"/>
      <c r="I248" s="12"/>
      <c r="J248" s="179"/>
      <c r="K248" s="179"/>
      <c r="L248" s="12"/>
      <c r="M248" s="12"/>
      <c r="N248" s="13"/>
    </row>
    <row r="249" ht="55.5" customHeight="1">
      <c r="A249" s="5"/>
      <c r="B249" s="149"/>
      <c r="C249" s="29"/>
      <c r="D249" s="29"/>
      <c r="E249" s="12"/>
      <c r="F249" s="12"/>
      <c r="G249" s="12"/>
      <c r="H249" s="12"/>
      <c r="I249" s="12"/>
      <c r="J249" s="12"/>
      <c r="K249" s="12"/>
      <c r="L249" s="12"/>
      <c r="M249" s="12"/>
      <c r="N249" s="13"/>
    </row>
    <row r="250" ht="42.75" customHeight="1">
      <c r="A250" s="5"/>
      <c r="B250" s="149"/>
      <c r="C250" s="12"/>
      <c r="D250" s="12"/>
      <c r="E250" s="12"/>
      <c r="F250" s="12"/>
      <c r="G250" s="12"/>
      <c r="H250" s="12"/>
      <c r="I250" s="12"/>
      <c r="J250" s="12"/>
      <c r="K250" s="12"/>
      <c r="L250" s="12"/>
      <c r="M250" s="12"/>
      <c r="N250" s="13"/>
    </row>
    <row r="251" ht="21.75" customHeight="1">
      <c r="A251" s="5"/>
      <c r="B251" s="149"/>
      <c r="C251" s="12"/>
      <c r="D251" s="12"/>
      <c r="E251" s="12"/>
      <c r="F251" s="12"/>
      <c r="G251" s="12"/>
      <c r="H251" s="12"/>
      <c r="I251" s="12"/>
      <c r="J251" s="12"/>
      <c r="K251" s="12"/>
      <c r="L251" s="12"/>
      <c r="M251" s="12"/>
      <c r="N251" s="13"/>
    </row>
    <row r="252" ht="21.75" customHeight="1">
      <c r="A252" s="5"/>
      <c r="B252" s="149"/>
      <c r="C252" s="12"/>
      <c r="D252" s="12"/>
      <c r="E252" s="12"/>
      <c r="F252" s="12"/>
      <c r="G252" s="12"/>
      <c r="H252" s="12"/>
      <c r="I252" s="12"/>
      <c r="J252" s="12"/>
      <c r="K252" s="12"/>
      <c r="L252" s="12"/>
      <c r="M252" s="12"/>
      <c r="N252" s="13"/>
    </row>
    <row r="253" ht="23.25" customHeight="1">
      <c r="A253" s="5"/>
      <c r="B253" s="149"/>
      <c r="C253" s="12"/>
      <c r="D253" s="12"/>
      <c r="E253" s="12"/>
      <c r="F253" s="12"/>
      <c r="G253" s="12"/>
      <c r="H253" s="12"/>
      <c r="I253" s="12"/>
      <c r="J253" s="179"/>
      <c r="K253" s="180"/>
      <c r="L253" s="12"/>
      <c r="M253" s="12"/>
      <c r="N253" s="13"/>
    </row>
    <row r="254" ht="23.25" customHeight="1">
      <c r="A254" s="5"/>
      <c r="B254" s="12"/>
      <c r="C254" s="12"/>
      <c r="D254" s="12"/>
      <c r="E254" s="12"/>
      <c r="F254" s="12"/>
      <c r="G254" s="12"/>
      <c r="H254" s="12"/>
      <c r="I254" s="12"/>
      <c r="J254" s="12"/>
      <c r="K254" s="12"/>
      <c r="L254" s="12"/>
      <c r="M254" s="12"/>
      <c r="N254" s="13"/>
    </row>
    <row r="255" ht="21.75" customHeight="1">
      <c r="A255" s="5"/>
      <c r="B255" s="12"/>
      <c r="C255" s="12"/>
      <c r="D255" s="12"/>
      <c r="E255" s="12"/>
      <c r="F255" s="12"/>
      <c r="G255" s="12"/>
      <c r="H255" s="12"/>
      <c r="I255" s="12"/>
      <c r="J255" s="12"/>
      <c r="K255" s="12"/>
      <c r="L255" s="12"/>
      <c r="M255" s="12"/>
      <c r="N255" s="13"/>
    </row>
    <row r="256" ht="16.5" customHeight="1">
      <c r="A256" s="5"/>
      <c r="B256" s="12"/>
      <c r="C256" s="12"/>
      <c r="D256" s="12"/>
      <c r="E256" s="12"/>
      <c r="F256" s="12"/>
      <c r="G256" s="12"/>
      <c r="H256" s="12"/>
      <c r="I256" s="12"/>
      <c r="J256" s="12"/>
      <c r="K256" s="12"/>
      <c r="L256" s="12"/>
      <c r="M256" s="12"/>
      <c r="N256" s="13"/>
    </row>
    <row r="257" ht="29.25" customHeight="1">
      <c r="A257" s="5"/>
      <c r="B257" s="12"/>
      <c r="C257" s="12"/>
      <c r="D257" s="12"/>
      <c r="E257" s="12"/>
      <c r="F257" s="12"/>
      <c r="G257" s="12"/>
      <c r="H257" s="12"/>
      <c r="I257" s="12"/>
      <c r="J257" s="12"/>
      <c r="K257" s="12"/>
      <c r="L257" s="12"/>
      <c r="M257" s="12"/>
      <c r="N257" s="13"/>
    </row>
    <row r="258" ht="24.75" customHeight="1">
      <c r="A258" s="5"/>
      <c r="B258" s="12"/>
      <c r="C258" s="12"/>
      <c r="D258" s="12"/>
      <c r="E258" s="12"/>
      <c r="F258" s="12"/>
      <c r="G258" s="12"/>
      <c r="H258" s="12"/>
      <c r="I258" s="12"/>
      <c r="J258" s="12"/>
      <c r="K258" s="12"/>
      <c r="L258" s="12"/>
      <c r="M258" s="12"/>
      <c r="N258" s="13"/>
    </row>
    <row r="259" ht="33" customHeight="1">
      <c r="A259" s="5"/>
      <c r="B259" s="12"/>
      <c r="C259" s="12"/>
      <c r="D259" s="12"/>
      <c r="E259" s="12"/>
      <c r="F259" s="12"/>
      <c r="G259" s="12"/>
      <c r="H259" s="12"/>
      <c r="I259" s="12"/>
      <c r="J259" s="12"/>
      <c r="K259" s="12"/>
      <c r="L259" s="12"/>
      <c r="M259" s="12"/>
      <c r="N259" s="13"/>
    </row>
    <row r="260" ht="13.55" customHeight="1">
      <c r="A260" s="5"/>
      <c r="B260" s="12"/>
      <c r="C260" s="12"/>
      <c r="D260" s="12"/>
      <c r="E260" s="12"/>
      <c r="F260" s="12"/>
      <c r="G260" s="12"/>
      <c r="H260" s="12"/>
      <c r="I260" s="12"/>
      <c r="J260" s="12"/>
      <c r="K260" s="12"/>
      <c r="L260" s="12"/>
      <c r="M260" s="12"/>
      <c r="N260" s="13"/>
    </row>
    <row r="261" ht="15" customHeight="1">
      <c r="A261" s="5"/>
      <c r="B261" s="12"/>
      <c r="C261" s="12"/>
      <c r="D261" s="12"/>
      <c r="E261" s="12"/>
      <c r="F261" s="12"/>
      <c r="G261" s="12"/>
      <c r="H261" s="12"/>
      <c r="I261" s="12"/>
      <c r="J261" s="12"/>
      <c r="K261" s="12"/>
      <c r="L261" s="12"/>
      <c r="M261" s="12"/>
      <c r="N261" s="13"/>
    </row>
    <row r="262" ht="25.5" customHeight="1">
      <c r="A262" s="5"/>
      <c r="B262" s="12"/>
      <c r="C262" s="12"/>
      <c r="D262" s="12"/>
      <c r="E262" s="12"/>
      <c r="F262" s="12"/>
      <c r="G262" s="12"/>
      <c r="H262" s="12"/>
      <c r="I262" s="12"/>
      <c r="J262" s="12"/>
      <c r="K262" s="12"/>
      <c r="L262" s="12"/>
      <c r="M262" s="12"/>
      <c r="N262" s="13"/>
    </row>
    <row r="263" ht="13.55" customHeight="1">
      <c r="A263" s="5"/>
      <c r="B263" s="12"/>
      <c r="C263" s="12"/>
      <c r="D263" s="12"/>
      <c r="E263" s="12"/>
      <c r="F263" s="12"/>
      <c r="G263" s="12"/>
      <c r="H263" s="12"/>
      <c r="I263" s="12"/>
      <c r="J263" s="12"/>
      <c r="K263" s="12"/>
      <c r="L263" s="12"/>
      <c r="M263" s="12"/>
      <c r="N263" s="13"/>
    </row>
    <row r="264" ht="13.55" customHeight="1">
      <c r="A264" s="5"/>
      <c r="B264" s="12"/>
      <c r="C264" s="12"/>
      <c r="D264" s="12"/>
      <c r="E264" s="12"/>
      <c r="F264" s="12"/>
      <c r="G264" s="12"/>
      <c r="H264" s="12"/>
      <c r="I264" s="12"/>
      <c r="J264" s="12"/>
      <c r="K264" s="12"/>
      <c r="L264" s="12"/>
      <c r="M264" s="12"/>
      <c r="N264" s="13"/>
    </row>
    <row r="265" ht="13.55" customHeight="1">
      <c r="A265" s="5"/>
      <c r="B265" s="12"/>
      <c r="C265" s="12"/>
      <c r="D265" s="12"/>
      <c r="E265" s="12"/>
      <c r="F265" s="12"/>
      <c r="G265" s="12"/>
      <c r="H265" s="12"/>
      <c r="I265" s="12"/>
      <c r="J265" s="12"/>
      <c r="K265" s="12"/>
      <c r="L265" s="12"/>
      <c r="M265" s="12"/>
      <c r="N265" s="13"/>
    </row>
    <row r="266" ht="13.55" customHeight="1">
      <c r="A266" s="5"/>
      <c r="B266" s="12"/>
      <c r="C266" s="12"/>
      <c r="D266" s="12"/>
      <c r="E266" s="12"/>
      <c r="F266" s="12"/>
      <c r="G266" s="12"/>
      <c r="H266" s="12"/>
      <c r="I266" s="12"/>
      <c r="J266" s="12"/>
      <c r="K266" s="12"/>
      <c r="L266" s="12"/>
      <c r="M266" s="12"/>
      <c r="N266" s="13"/>
    </row>
    <row r="267" ht="13.55" customHeight="1">
      <c r="A267" s="5"/>
      <c r="B267" s="12"/>
      <c r="C267" s="12"/>
      <c r="D267" s="12"/>
      <c r="E267" s="12"/>
      <c r="F267" s="12"/>
      <c r="G267" s="12"/>
      <c r="H267" s="12"/>
      <c r="I267" s="12"/>
      <c r="J267" s="12"/>
      <c r="K267" s="12"/>
      <c r="L267" s="12"/>
      <c r="M267" s="12"/>
      <c r="N267" s="13"/>
    </row>
    <row r="268" ht="13.55" customHeight="1">
      <c r="A268" s="5"/>
      <c r="B268" s="12"/>
      <c r="C268" s="12"/>
      <c r="D268" s="12"/>
      <c r="E268" s="12"/>
      <c r="F268" s="12"/>
      <c r="G268" s="12"/>
      <c r="H268" s="12"/>
      <c r="I268" s="12"/>
      <c r="J268" s="12"/>
      <c r="K268" s="12"/>
      <c r="L268" s="12"/>
      <c r="M268" s="12"/>
      <c r="N268" s="13"/>
    </row>
    <row r="269" ht="13.55" customHeight="1">
      <c r="A269" s="5"/>
      <c r="B269" s="12"/>
      <c r="C269" s="12"/>
      <c r="D269" s="12"/>
      <c r="E269" s="12"/>
      <c r="F269" s="12"/>
      <c r="G269" s="12"/>
      <c r="H269" s="12"/>
      <c r="I269" s="12"/>
      <c r="J269" s="12"/>
      <c r="K269" s="12"/>
      <c r="L269" s="12"/>
      <c r="M269" s="12"/>
      <c r="N269" s="13"/>
    </row>
    <row r="270" ht="13.55" customHeight="1">
      <c r="A270" s="5"/>
      <c r="B270" s="12"/>
      <c r="C270" s="12"/>
      <c r="D270" s="12"/>
      <c r="E270" s="12"/>
      <c r="F270" s="12"/>
      <c r="G270" s="12"/>
      <c r="H270" s="12"/>
      <c r="I270" s="12"/>
      <c r="J270" s="12"/>
      <c r="K270" s="12"/>
      <c r="L270" s="12"/>
      <c r="M270" s="12"/>
      <c r="N270" s="13"/>
    </row>
    <row r="271" ht="13.55" customHeight="1">
      <c r="A271" s="5"/>
      <c r="B271" s="12"/>
      <c r="C271" s="12"/>
      <c r="D271" s="12"/>
      <c r="E271" s="12"/>
      <c r="F271" s="12"/>
      <c r="G271" s="12"/>
      <c r="H271" s="12"/>
      <c r="I271" s="12"/>
      <c r="J271" s="12"/>
      <c r="K271" s="12"/>
      <c r="L271" s="12"/>
      <c r="M271" s="12"/>
      <c r="N271" s="13"/>
    </row>
    <row r="272" ht="13.55" customHeight="1">
      <c r="A272" s="5"/>
      <c r="B272" s="12"/>
      <c r="C272" s="12"/>
      <c r="D272" s="12"/>
      <c r="E272" s="12"/>
      <c r="F272" s="12"/>
      <c r="G272" s="12"/>
      <c r="H272" s="12"/>
      <c r="I272" s="12"/>
      <c r="J272" s="12"/>
      <c r="K272" s="12"/>
      <c r="L272" s="12"/>
      <c r="M272" s="12"/>
      <c r="N272" s="13"/>
    </row>
    <row r="273" ht="13.55" customHeight="1">
      <c r="A273" s="5"/>
      <c r="B273" s="12"/>
      <c r="C273" s="12"/>
      <c r="D273" s="12"/>
      <c r="E273" s="12"/>
      <c r="F273" s="12"/>
      <c r="G273" s="12"/>
      <c r="H273" s="12"/>
      <c r="I273" s="12"/>
      <c r="J273" s="12"/>
      <c r="K273" s="12"/>
      <c r="L273" s="12"/>
      <c r="M273" s="12"/>
      <c r="N273" s="13"/>
    </row>
    <row r="274" ht="13.55" customHeight="1">
      <c r="A274" s="5"/>
      <c r="B274" s="12"/>
      <c r="C274" s="12"/>
      <c r="D274" s="12"/>
      <c r="E274" s="12"/>
      <c r="F274" s="12"/>
      <c r="G274" s="12"/>
      <c r="H274" s="12"/>
      <c r="I274" s="12"/>
      <c r="J274" s="12"/>
      <c r="K274" s="12"/>
      <c r="L274" s="12"/>
      <c r="M274" s="12"/>
      <c r="N274" s="13"/>
    </row>
    <row r="275" ht="13.55" customHeight="1">
      <c r="A275" s="5"/>
      <c r="B275" s="12"/>
      <c r="C275" s="12"/>
      <c r="D275" s="12"/>
      <c r="E275" s="12"/>
      <c r="F275" s="12"/>
      <c r="G275" s="12"/>
      <c r="H275" s="12"/>
      <c r="I275" s="12"/>
      <c r="J275" s="12"/>
      <c r="K275" s="12"/>
      <c r="L275" s="12"/>
      <c r="M275" s="12"/>
      <c r="N275" s="13"/>
    </row>
    <row r="276" ht="13.55" customHeight="1">
      <c r="A276" s="5"/>
      <c r="B276" s="12"/>
      <c r="C276" s="12"/>
      <c r="D276" s="12"/>
      <c r="E276" s="12"/>
      <c r="F276" s="12"/>
      <c r="G276" s="12"/>
      <c r="H276" s="12"/>
      <c r="I276" s="12"/>
      <c r="J276" s="12"/>
      <c r="K276" s="12"/>
      <c r="L276" s="12"/>
      <c r="M276" s="12"/>
      <c r="N276" s="13"/>
    </row>
    <row r="277" ht="13.55" customHeight="1">
      <c r="A277" s="5"/>
      <c r="B277" s="12"/>
      <c r="C277" s="12"/>
      <c r="D277" s="12"/>
      <c r="E277" s="12"/>
      <c r="F277" s="12"/>
      <c r="G277" s="12"/>
      <c r="H277" s="12"/>
      <c r="I277" s="12"/>
      <c r="J277" s="12"/>
      <c r="K277" s="12"/>
      <c r="L277" s="12"/>
      <c r="M277" s="12"/>
      <c r="N277" s="13"/>
    </row>
    <row r="278" ht="13.55" customHeight="1">
      <c r="A278" s="5"/>
      <c r="B278" s="12"/>
      <c r="C278" s="12"/>
      <c r="D278" s="12"/>
      <c r="E278" s="12"/>
      <c r="F278" s="12"/>
      <c r="G278" s="12"/>
      <c r="H278" s="12"/>
      <c r="I278" s="12"/>
      <c r="J278" s="12"/>
      <c r="K278" s="12"/>
      <c r="L278" s="12"/>
      <c r="M278" s="12"/>
      <c r="N278" s="13"/>
    </row>
    <row r="279" ht="13.55" customHeight="1">
      <c r="A279" s="5"/>
      <c r="B279" s="12"/>
      <c r="C279" s="12"/>
      <c r="D279" s="12"/>
      <c r="E279" s="12"/>
      <c r="F279" s="12"/>
      <c r="G279" s="12"/>
      <c r="H279" s="12"/>
      <c r="I279" s="12"/>
      <c r="J279" s="12"/>
      <c r="K279" s="12"/>
      <c r="L279" s="12"/>
      <c r="M279" s="12"/>
      <c r="N279" s="13"/>
    </row>
    <row r="280" ht="13.55" customHeight="1">
      <c r="A280" s="5"/>
      <c r="B280" s="12"/>
      <c r="C280" s="12"/>
      <c r="D280" s="12"/>
      <c r="E280" s="12"/>
      <c r="F280" s="12"/>
      <c r="G280" s="12"/>
      <c r="H280" s="12"/>
      <c r="I280" s="12"/>
      <c r="J280" s="12"/>
      <c r="K280" s="12"/>
      <c r="L280" s="12"/>
      <c r="M280" s="12"/>
      <c r="N280" s="13"/>
    </row>
    <row r="281" ht="13.55" customHeight="1">
      <c r="A281" s="5"/>
      <c r="B281" s="12"/>
      <c r="C281" s="12"/>
      <c r="D281" s="12"/>
      <c r="E281" s="12"/>
      <c r="F281" s="12"/>
      <c r="G281" s="12"/>
      <c r="H281" s="12"/>
      <c r="I281" s="12"/>
      <c r="J281" s="12"/>
      <c r="K281" s="12"/>
      <c r="L281" s="12"/>
      <c r="M281" s="12"/>
      <c r="N281" s="13"/>
    </row>
    <row r="282" ht="13.55" customHeight="1">
      <c r="A282" s="5"/>
      <c r="B282" s="12"/>
      <c r="C282" s="12"/>
      <c r="D282" s="12"/>
      <c r="E282" s="12"/>
      <c r="F282" s="12"/>
      <c r="G282" s="12"/>
      <c r="H282" s="12"/>
      <c r="I282" s="12"/>
      <c r="J282" s="12"/>
      <c r="K282" s="12"/>
      <c r="L282" s="12"/>
      <c r="M282" s="12"/>
      <c r="N282" s="13"/>
    </row>
    <row r="283" ht="13.55" customHeight="1">
      <c r="A283" s="5"/>
      <c r="B283" s="12"/>
      <c r="C283" s="12"/>
      <c r="D283" s="12"/>
      <c r="E283" s="12"/>
      <c r="F283" s="12"/>
      <c r="G283" s="12"/>
      <c r="H283" s="12"/>
      <c r="I283" s="12"/>
      <c r="J283" s="12"/>
      <c r="K283" s="12"/>
      <c r="L283" s="12"/>
      <c r="M283" s="12"/>
      <c r="N283" s="13"/>
    </row>
    <row r="284" ht="13.55" customHeight="1">
      <c r="A284" s="5"/>
      <c r="B284" s="12"/>
      <c r="C284" s="12"/>
      <c r="D284" s="12"/>
      <c r="E284" s="12"/>
      <c r="F284" s="12"/>
      <c r="G284" s="12"/>
      <c r="H284" s="12"/>
      <c r="I284" s="12"/>
      <c r="J284" s="12"/>
      <c r="K284" s="12"/>
      <c r="L284" s="12"/>
      <c r="M284" s="12"/>
      <c r="N284" s="13"/>
    </row>
    <row r="285" ht="13.55" customHeight="1">
      <c r="A285" s="5"/>
      <c r="B285" s="12"/>
      <c r="C285" s="12"/>
      <c r="D285" s="12"/>
      <c r="E285" s="12"/>
      <c r="F285" s="12"/>
      <c r="G285" s="12"/>
      <c r="H285" s="12"/>
      <c r="I285" s="12"/>
      <c r="J285" s="12"/>
      <c r="K285" s="12"/>
      <c r="L285" s="12"/>
      <c r="M285" s="12"/>
      <c r="N285" s="13"/>
    </row>
    <row r="286" ht="13.55" customHeight="1">
      <c r="A286" s="5"/>
      <c r="B286" s="12"/>
      <c r="C286" s="12"/>
      <c r="D286" s="12"/>
      <c r="E286" s="12"/>
      <c r="F286" s="12"/>
      <c r="G286" s="12"/>
      <c r="H286" s="12"/>
      <c r="I286" s="12"/>
      <c r="J286" s="12"/>
      <c r="K286" s="12"/>
      <c r="L286" s="12"/>
      <c r="M286" s="12"/>
      <c r="N286" s="13"/>
    </row>
    <row r="287" ht="13.55" customHeight="1">
      <c r="A287" s="5"/>
      <c r="B287" s="12"/>
      <c r="C287" s="12"/>
      <c r="D287" s="12"/>
      <c r="E287" s="12"/>
      <c r="F287" s="12"/>
      <c r="G287" s="12"/>
      <c r="H287" s="12"/>
      <c r="I287" s="12"/>
      <c r="J287" s="12"/>
      <c r="K287" s="12"/>
      <c r="L287" s="12"/>
      <c r="M287" s="12"/>
      <c r="N287" s="13"/>
    </row>
    <row r="288" ht="13.55" customHeight="1">
      <c r="A288" s="5"/>
      <c r="B288" s="12"/>
      <c r="C288" s="12"/>
      <c r="D288" s="12"/>
      <c r="E288" s="12"/>
      <c r="F288" s="12"/>
      <c r="G288" s="12"/>
      <c r="H288" s="12"/>
      <c r="I288" s="12"/>
      <c r="J288" s="12"/>
      <c r="K288" s="12"/>
      <c r="L288" s="12"/>
      <c r="M288" s="12"/>
      <c r="N288" s="13"/>
    </row>
    <row r="289" ht="13.55" customHeight="1">
      <c r="A289" s="5"/>
      <c r="B289" s="12"/>
      <c r="C289" s="12"/>
      <c r="D289" s="12"/>
      <c r="E289" s="12"/>
      <c r="F289" s="12"/>
      <c r="G289" s="12"/>
      <c r="H289" s="12"/>
      <c r="I289" s="12"/>
      <c r="J289" s="12"/>
      <c r="K289" s="12"/>
      <c r="L289" s="12"/>
      <c r="M289" s="12"/>
      <c r="N289" s="13"/>
    </row>
    <row r="290" ht="13.55" customHeight="1">
      <c r="A290" s="5"/>
      <c r="B290" s="12"/>
      <c r="C290" s="12"/>
      <c r="D290" s="12"/>
      <c r="E290" s="12"/>
      <c r="F290" s="12"/>
      <c r="G290" s="12"/>
      <c r="H290" s="12"/>
      <c r="I290" s="12"/>
      <c r="J290" s="12"/>
      <c r="K290" s="12"/>
      <c r="L290" s="12"/>
      <c r="M290" s="12"/>
      <c r="N290" s="13"/>
    </row>
    <row r="291" ht="13.55" customHeight="1">
      <c r="A291" s="5"/>
      <c r="B291" s="12"/>
      <c r="C291" s="12"/>
      <c r="D291" s="12"/>
      <c r="E291" s="12"/>
      <c r="F291" s="12"/>
      <c r="G291" s="12"/>
      <c r="H291" s="12"/>
      <c r="I291" s="12"/>
      <c r="J291" s="12"/>
      <c r="K291" s="12"/>
      <c r="L291" s="12"/>
      <c r="M291" s="12"/>
      <c r="N291" s="13"/>
    </row>
    <row r="292" ht="13.55" customHeight="1">
      <c r="A292" s="5"/>
      <c r="B292" s="12"/>
      <c r="C292" s="12"/>
      <c r="D292" s="12"/>
      <c r="E292" s="12"/>
      <c r="F292" s="12"/>
      <c r="G292" s="12"/>
      <c r="H292" s="12"/>
      <c r="I292" s="12"/>
      <c r="J292" s="12"/>
      <c r="K292" s="12"/>
      <c r="L292" s="12"/>
      <c r="M292" s="12"/>
      <c r="N292" s="13"/>
    </row>
    <row r="293" ht="13.55" customHeight="1">
      <c r="A293" s="5"/>
      <c r="B293" s="12"/>
      <c r="C293" s="12"/>
      <c r="D293" s="12"/>
      <c r="E293" s="12"/>
      <c r="F293" s="12"/>
      <c r="G293" s="12"/>
      <c r="H293" s="12"/>
      <c r="I293" s="12"/>
      <c r="J293" s="12"/>
      <c r="K293" s="12"/>
      <c r="L293" s="12"/>
      <c r="M293" s="12"/>
      <c r="N293" s="13"/>
    </row>
    <row r="294" ht="13.55" customHeight="1">
      <c r="A294" s="5"/>
      <c r="B294" s="12"/>
      <c r="C294" s="12"/>
      <c r="D294" s="12"/>
      <c r="E294" s="12"/>
      <c r="F294" s="12"/>
      <c r="G294" s="12"/>
      <c r="H294" s="12"/>
      <c r="I294" s="12"/>
      <c r="J294" s="12"/>
      <c r="K294" s="12"/>
      <c r="L294" s="12"/>
      <c r="M294" s="12"/>
      <c r="N294" s="13"/>
    </row>
    <row r="295" ht="13.55" customHeight="1">
      <c r="A295" s="5"/>
      <c r="B295" s="12"/>
      <c r="C295" s="12"/>
      <c r="D295" s="12"/>
      <c r="E295" s="12"/>
      <c r="F295" s="12"/>
      <c r="G295" s="12"/>
      <c r="H295" s="12"/>
      <c r="I295" s="12"/>
      <c r="J295" s="12"/>
      <c r="K295" s="12"/>
      <c r="L295" s="12"/>
      <c r="M295" s="12"/>
      <c r="N295" s="13"/>
    </row>
    <row r="296" ht="13.55" customHeight="1">
      <c r="A296" s="5"/>
      <c r="B296" s="12"/>
      <c r="C296" s="12"/>
      <c r="D296" s="12"/>
      <c r="E296" s="12"/>
      <c r="F296" s="12"/>
      <c r="G296" s="12"/>
      <c r="H296" s="12"/>
      <c r="I296" s="12"/>
      <c r="J296" s="12"/>
      <c r="K296" s="12"/>
      <c r="L296" s="12"/>
      <c r="M296" s="12"/>
      <c r="N296" s="13"/>
    </row>
    <row r="297" ht="13.55" customHeight="1">
      <c r="A297" s="5"/>
      <c r="B297" s="12"/>
      <c r="C297" s="12"/>
      <c r="D297" s="12"/>
      <c r="E297" s="12"/>
      <c r="F297" s="12"/>
      <c r="G297" s="12"/>
      <c r="H297" s="12"/>
      <c r="I297" s="12"/>
      <c r="J297" s="12"/>
      <c r="K297" s="12"/>
      <c r="L297" s="12"/>
      <c r="M297" s="12"/>
      <c r="N297" s="13"/>
    </row>
    <row r="298" ht="13.55" customHeight="1">
      <c r="A298" s="5"/>
      <c r="B298" s="12"/>
      <c r="C298" s="12"/>
      <c r="D298" s="12"/>
      <c r="E298" s="12"/>
      <c r="F298" s="12"/>
      <c r="G298" s="12"/>
      <c r="H298" s="12"/>
      <c r="I298" s="12"/>
      <c r="J298" s="12"/>
      <c r="K298" s="12"/>
      <c r="L298" s="12"/>
      <c r="M298" s="12"/>
      <c r="N298" s="13"/>
    </row>
    <row r="299" ht="13.55" customHeight="1">
      <c r="A299" s="5"/>
      <c r="B299" s="12"/>
      <c r="C299" s="12"/>
      <c r="D299" s="12"/>
      <c r="E299" s="12"/>
      <c r="F299" s="12"/>
      <c r="G299" s="12"/>
      <c r="H299" s="12"/>
      <c r="I299" s="12"/>
      <c r="J299" s="12"/>
      <c r="K299" s="12"/>
      <c r="L299" s="12"/>
      <c r="M299" s="12"/>
      <c r="N299" s="13"/>
    </row>
    <row r="300" ht="13.55" customHeight="1">
      <c r="A300" s="5"/>
      <c r="B300" s="12"/>
      <c r="C300" s="12"/>
      <c r="D300" s="12"/>
      <c r="E300" s="12"/>
      <c r="F300" s="12"/>
      <c r="G300" s="12"/>
      <c r="H300" s="12"/>
      <c r="I300" s="12"/>
      <c r="J300" s="12"/>
      <c r="K300" s="12"/>
      <c r="L300" s="12"/>
      <c r="M300" s="12"/>
      <c r="N300" s="13"/>
    </row>
    <row r="301" ht="13.55" customHeight="1">
      <c r="A301" s="5"/>
      <c r="B301" s="12"/>
      <c r="C301" s="12"/>
      <c r="D301" s="12"/>
      <c r="E301" s="12"/>
      <c r="F301" s="12"/>
      <c r="G301" s="12"/>
      <c r="H301" s="12"/>
      <c r="I301" s="12"/>
      <c r="J301" s="12"/>
      <c r="K301" s="12"/>
      <c r="L301" s="12"/>
      <c r="M301" s="12"/>
      <c r="N301" s="13"/>
    </row>
    <row r="302" ht="13.55" customHeight="1">
      <c r="A302" s="5"/>
      <c r="B302" s="12"/>
      <c r="C302" s="12"/>
      <c r="D302" s="12"/>
      <c r="E302" s="12"/>
      <c r="F302" s="12"/>
      <c r="G302" s="12"/>
      <c r="H302" s="12"/>
      <c r="I302" s="12"/>
      <c r="J302" s="12"/>
      <c r="K302" s="12"/>
      <c r="L302" s="12"/>
      <c r="M302" s="12"/>
      <c r="N302" s="13"/>
    </row>
    <row r="303" ht="13.55" customHeight="1">
      <c r="A303" s="5"/>
      <c r="B303" s="12"/>
      <c r="C303" s="12"/>
      <c r="D303" s="12"/>
      <c r="E303" s="12"/>
      <c r="F303" s="12"/>
      <c r="G303" s="12"/>
      <c r="H303" s="12"/>
      <c r="I303" s="12"/>
      <c r="J303" s="12"/>
      <c r="K303" s="12"/>
      <c r="L303" s="12"/>
      <c r="M303" s="12"/>
      <c r="N303" s="13"/>
    </row>
    <row r="304" ht="13.55" customHeight="1">
      <c r="A304" s="5"/>
      <c r="B304" s="12"/>
      <c r="C304" s="12"/>
      <c r="D304" s="12"/>
      <c r="E304" s="12"/>
      <c r="F304" s="12"/>
      <c r="G304" s="12"/>
      <c r="H304" s="12"/>
      <c r="I304" s="12"/>
      <c r="J304" s="12"/>
      <c r="K304" s="12"/>
      <c r="L304" s="12"/>
      <c r="M304" s="12"/>
      <c r="N304" s="13"/>
    </row>
    <row r="305" ht="13.55" customHeight="1">
      <c r="A305" s="5"/>
      <c r="B305" s="12"/>
      <c r="C305" s="12"/>
      <c r="D305" s="12"/>
      <c r="E305" s="12"/>
      <c r="F305" s="12"/>
      <c r="G305" s="12"/>
      <c r="H305" s="12"/>
      <c r="I305" s="12"/>
      <c r="J305" s="12"/>
      <c r="K305" s="12"/>
      <c r="L305" s="12"/>
      <c r="M305" s="12"/>
      <c r="N305" s="13"/>
    </row>
    <row r="306" ht="13.55" customHeight="1">
      <c r="A306" s="5"/>
      <c r="B306" s="12"/>
      <c r="C306" s="12"/>
      <c r="D306" s="12"/>
      <c r="E306" s="12"/>
      <c r="F306" s="12"/>
      <c r="G306" s="12"/>
      <c r="H306" s="12"/>
      <c r="I306" s="12"/>
      <c r="J306" s="12"/>
      <c r="K306" s="12"/>
      <c r="L306" s="12"/>
      <c r="M306" s="12"/>
      <c r="N306" s="13"/>
    </row>
    <row r="307" ht="13.55" customHeight="1">
      <c r="A307" s="5"/>
      <c r="B307" s="12"/>
      <c r="C307" s="12"/>
      <c r="D307" s="12"/>
      <c r="E307" s="12"/>
      <c r="F307" s="12"/>
      <c r="G307" s="12"/>
      <c r="H307" s="12"/>
      <c r="I307" s="12"/>
      <c r="J307" s="12"/>
      <c r="K307" s="12"/>
      <c r="L307" s="12"/>
      <c r="M307" s="12"/>
      <c r="N307" s="13"/>
    </row>
    <row r="308" ht="13.55" customHeight="1">
      <c r="A308" s="5"/>
      <c r="B308" s="12"/>
      <c r="C308" s="12"/>
      <c r="D308" s="12"/>
      <c r="E308" s="12"/>
      <c r="F308" s="12"/>
      <c r="G308" s="12"/>
      <c r="H308" s="12"/>
      <c r="I308" s="12"/>
      <c r="J308" s="12"/>
      <c r="K308" s="12"/>
      <c r="L308" s="12"/>
      <c r="M308" s="12"/>
      <c r="N308" s="13"/>
    </row>
    <row r="309" ht="13.55" customHeight="1">
      <c r="A309" s="5"/>
      <c r="B309" s="12"/>
      <c r="C309" s="12"/>
      <c r="D309" s="12"/>
      <c r="E309" s="12"/>
      <c r="F309" s="12"/>
      <c r="G309" s="12"/>
      <c r="H309" s="12"/>
      <c r="I309" s="12"/>
      <c r="J309" s="12"/>
      <c r="K309" s="12"/>
      <c r="L309" s="12"/>
      <c r="M309" s="12"/>
      <c r="N309" s="13"/>
    </row>
    <row r="310" ht="13.55" customHeight="1">
      <c r="A310" s="5"/>
      <c r="B310" s="12"/>
      <c r="C310" s="12"/>
      <c r="D310" s="12"/>
      <c r="E310" s="12"/>
      <c r="F310" s="12"/>
      <c r="G310" s="12"/>
      <c r="H310" s="12"/>
      <c r="I310" s="12"/>
      <c r="J310" s="12"/>
      <c r="K310" s="12"/>
      <c r="L310" s="12"/>
      <c r="M310" s="12"/>
      <c r="N310" s="13"/>
    </row>
    <row r="311" ht="13.55" customHeight="1">
      <c r="A311" s="5"/>
      <c r="B311" s="12"/>
      <c r="C311" s="12"/>
      <c r="D311" s="12"/>
      <c r="E311" s="12"/>
      <c r="F311" s="12"/>
      <c r="G311" s="12"/>
      <c r="H311" s="12"/>
      <c r="I311" s="12"/>
      <c r="J311" s="12"/>
      <c r="K311" s="12"/>
      <c r="L311" s="12"/>
      <c r="M311" s="12"/>
      <c r="N311" s="13"/>
    </row>
    <row r="312" ht="13.55" customHeight="1">
      <c r="A312" s="5"/>
      <c r="B312" s="12"/>
      <c r="C312" s="12"/>
      <c r="D312" s="12"/>
      <c r="E312" s="12"/>
      <c r="F312" s="12"/>
      <c r="G312" s="12"/>
      <c r="H312" s="12"/>
      <c r="I312" s="12"/>
      <c r="J312" s="12"/>
      <c r="K312" s="12"/>
      <c r="L312" s="12"/>
      <c r="M312" s="12"/>
      <c r="N312" s="13"/>
    </row>
    <row r="313" ht="13.55" customHeight="1">
      <c r="A313" t="s" s="181">
        <v>333</v>
      </c>
      <c r="B313" s="182"/>
      <c r="C313" s="182"/>
      <c r="D313" s="182"/>
      <c r="E313" s="182"/>
      <c r="F313" s="182"/>
      <c r="G313" s="182"/>
      <c r="H313" s="182"/>
      <c r="I313" s="182"/>
      <c r="J313" s="182"/>
      <c r="K313" s="182"/>
      <c r="L313" s="182"/>
      <c r="M313" s="182"/>
      <c r="N313" s="183"/>
    </row>
  </sheetData>
  <mergeCells count="35">
    <mergeCell ref="C131:L131"/>
    <mergeCell ref="C141:L141"/>
    <mergeCell ref="C172:L172"/>
    <mergeCell ref="C151:L151"/>
    <mergeCell ref="C183:L183"/>
    <mergeCell ref="C173:L173"/>
    <mergeCell ref="C161:L161"/>
    <mergeCell ref="C79:L79"/>
    <mergeCell ref="C89:L89"/>
    <mergeCell ref="C99:L99"/>
    <mergeCell ref="C120:L120"/>
    <mergeCell ref="C121:L121"/>
    <mergeCell ref="C109:L109"/>
    <mergeCell ref="C47:L47"/>
    <mergeCell ref="C14:L14"/>
    <mergeCell ref="C68:L68"/>
    <mergeCell ref="C69:L69"/>
    <mergeCell ref="B6:N6"/>
    <mergeCell ref="C57:L57"/>
    <mergeCell ref="B2:E2"/>
    <mergeCell ref="B9:I9"/>
    <mergeCell ref="C25:L25"/>
    <mergeCell ref="C15:L15"/>
    <mergeCell ref="C37:L37"/>
    <mergeCell ref="C193:L193"/>
    <mergeCell ref="C203:L203"/>
    <mergeCell ref="B239:B253"/>
    <mergeCell ref="C235:I235"/>
    <mergeCell ref="C248:D248"/>
    <mergeCell ref="C228:C229"/>
    <mergeCell ref="H228:H229"/>
    <mergeCell ref="H236:H237"/>
    <mergeCell ref="I236:I237"/>
    <mergeCell ref="C245:D245"/>
    <mergeCell ref="C227:H227"/>
  </mergeCells>
  <conditionalFormatting sqref="F16:F18 G100:G102 G110:G112">
    <cfRule type="cellIs" dxfId="0" priority="1" operator="lessThan" stopIfTrue="1">
      <formula>0</formula>
    </cfRule>
  </conditionalFormatting>
  <conditionalFormatting sqref="I241:K241">
    <cfRule type="cellIs" dxfId="1" priority="1" operator="greaterThan" stopIfTrue="1">
      <formula>1</formula>
    </cfRule>
  </conditionalFormatting>
  <conditionalFormatting sqref="D244">
    <cfRule type="cellIs" dxfId="2" priority="1" operator="lessThan" stopIfTrue="1">
      <formula>0.15</formula>
    </cfRule>
  </conditionalFormatting>
  <conditionalFormatting sqref="D247">
    <cfRule type="cellIs" dxfId="3" priority="1" operator="lessThan" stopIfTrue="1">
      <formula>0.05</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277"/>
  <sheetViews>
    <sheetView workbookViewId="0" showGridLines="0" defaultGridColor="1"/>
  </sheetViews>
  <sheetFormatPr defaultColWidth="9.16667" defaultRowHeight="15.5" customHeight="1" outlineLevelRow="0" outlineLevelCol="0"/>
  <cols>
    <col min="1" max="1" width="4.5" style="184" customWidth="1"/>
    <col min="2" max="2" width="3.35156" style="184" customWidth="1"/>
    <col min="3" max="3" width="51.5" style="184" customWidth="1"/>
    <col min="4" max="4" width="34.3516" style="184" customWidth="1"/>
    <col min="5" max="5" width="35" style="184" customWidth="1"/>
    <col min="6" max="7" width="34" style="184" customWidth="1"/>
    <col min="8" max="8" width="25.6719" style="184" customWidth="1"/>
    <col min="9" max="9" width="21.5" style="184" customWidth="1"/>
    <col min="10" max="10" width="16.8516" style="184" customWidth="1"/>
    <col min="11" max="11" width="19.5" style="184" customWidth="1"/>
    <col min="12" max="12" width="19" style="184" customWidth="1"/>
    <col min="13" max="13" width="26" style="184" customWidth="1"/>
    <col min="14" max="14" width="21.1719" style="184" customWidth="1"/>
    <col min="15" max="15" width="7" style="184" customWidth="1"/>
    <col min="16" max="16384" width="9.17188" style="184" customWidth="1"/>
  </cols>
  <sheetData>
    <row r="1" ht="24" customHeight="1">
      <c r="A1" s="2"/>
      <c r="B1" s="3"/>
      <c r="C1" s="3"/>
      <c r="D1" s="3"/>
      <c r="E1" s="3"/>
      <c r="F1" s="3"/>
      <c r="G1" s="3"/>
      <c r="H1" s="3"/>
      <c r="I1" s="3"/>
      <c r="J1" s="3"/>
      <c r="K1" s="3"/>
      <c r="L1" s="3"/>
      <c r="M1" s="185"/>
      <c r="N1" s="186"/>
      <c r="O1" s="4"/>
    </row>
    <row r="2" ht="46.5" customHeight="1">
      <c r="A2" s="5"/>
      <c r="B2" s="12"/>
      <c r="C2" t="s" s="6">
        <v>0</v>
      </c>
      <c r="D2" s="7"/>
      <c r="E2" s="7"/>
      <c r="F2" s="7"/>
      <c r="G2" s="7"/>
      <c r="H2" s="8"/>
      <c r="I2" s="9"/>
      <c r="J2" s="9"/>
      <c r="K2" s="12"/>
      <c r="L2" s="12"/>
      <c r="M2" s="116"/>
      <c r="N2" s="187"/>
      <c r="O2" s="13"/>
    </row>
    <row r="3" ht="24" customHeight="1">
      <c r="A3" s="5"/>
      <c r="B3" s="12"/>
      <c r="C3" s="188"/>
      <c r="D3" s="12"/>
      <c r="E3" s="12"/>
      <c r="F3" s="12"/>
      <c r="G3" s="12"/>
      <c r="H3" s="12"/>
      <c r="I3" s="12"/>
      <c r="J3" s="12"/>
      <c r="K3" s="12"/>
      <c r="L3" s="12"/>
      <c r="M3" s="116"/>
      <c r="N3" s="187"/>
      <c r="O3" s="13"/>
    </row>
    <row r="4" ht="24" customHeight="1">
      <c r="A4" s="5"/>
      <c r="B4" s="12"/>
      <c r="C4" s="15"/>
      <c r="D4" s="16"/>
      <c r="E4" s="16"/>
      <c r="F4" s="16"/>
      <c r="G4" s="16"/>
      <c r="H4" s="16"/>
      <c r="I4" s="12"/>
      <c r="J4" s="12"/>
      <c r="K4" s="12"/>
      <c r="L4" s="12"/>
      <c r="M4" s="116"/>
      <c r="N4" s="187"/>
      <c r="O4" s="13"/>
    </row>
    <row r="5" ht="30" customHeight="1">
      <c r="A5" s="5"/>
      <c r="B5" s="189"/>
      <c r="C5" t="s" s="190">
        <v>1</v>
      </c>
      <c r="D5" s="191"/>
      <c r="E5" s="191"/>
      <c r="F5" s="191"/>
      <c r="G5" s="191"/>
      <c r="H5" s="192"/>
      <c r="I5" s="193"/>
      <c r="J5" s="12"/>
      <c r="K5" s="116"/>
      <c r="L5" s="187"/>
      <c r="M5" s="12"/>
      <c r="N5" s="12"/>
      <c r="O5" s="13"/>
    </row>
    <row r="6" ht="24" customHeight="1">
      <c r="A6" s="5"/>
      <c r="B6" s="189"/>
      <c r="C6" t="s" s="194">
        <v>334</v>
      </c>
      <c r="D6" s="195"/>
      <c r="E6" s="195"/>
      <c r="F6" s="195"/>
      <c r="G6" s="195"/>
      <c r="H6" s="196"/>
      <c r="I6" s="193"/>
      <c r="J6" s="12"/>
      <c r="K6" s="116"/>
      <c r="L6" s="187"/>
      <c r="M6" s="12"/>
      <c r="N6" s="12"/>
      <c r="O6" s="13"/>
    </row>
    <row r="7" ht="41.25" customHeight="1">
      <c r="A7" s="5"/>
      <c r="B7" s="189"/>
      <c r="C7" s="197"/>
      <c r="D7" s="195"/>
      <c r="E7" s="195"/>
      <c r="F7" s="195"/>
      <c r="G7" s="195"/>
      <c r="H7" s="196"/>
      <c r="I7" s="193"/>
      <c r="J7" s="12"/>
      <c r="K7" s="116"/>
      <c r="L7" s="187"/>
      <c r="M7" s="12"/>
      <c r="N7" s="12"/>
      <c r="O7" s="13"/>
    </row>
    <row r="8" ht="24" customHeight="1">
      <c r="A8" s="5"/>
      <c r="B8" s="189"/>
      <c r="C8" s="198"/>
      <c r="D8" s="199"/>
      <c r="E8" s="199"/>
      <c r="F8" s="199"/>
      <c r="G8" s="199"/>
      <c r="H8" s="200"/>
      <c r="I8" s="193"/>
      <c r="J8" s="12"/>
      <c r="K8" s="116"/>
      <c r="L8" s="187"/>
      <c r="M8" s="12"/>
      <c r="N8" s="12"/>
      <c r="O8" s="13"/>
    </row>
    <row r="9" ht="24" customHeight="1">
      <c r="A9" s="5"/>
      <c r="B9" s="12"/>
      <c r="C9" s="201"/>
      <c r="D9" s="201"/>
      <c r="E9" s="201"/>
      <c r="F9" s="201"/>
      <c r="G9" s="202"/>
      <c r="H9" s="29"/>
      <c r="I9" s="12"/>
      <c r="J9" s="12"/>
      <c r="K9" s="12"/>
      <c r="L9" s="12"/>
      <c r="M9" s="116"/>
      <c r="N9" s="187"/>
      <c r="O9" s="13"/>
    </row>
    <row r="10" ht="25.5" customHeight="1">
      <c r="A10" s="5"/>
      <c r="B10" s="189"/>
      <c r="C10" t="s" s="31">
        <v>335</v>
      </c>
      <c r="D10" s="32"/>
      <c r="E10" s="32"/>
      <c r="F10" s="33"/>
      <c r="G10" s="203"/>
      <c r="H10" s="12"/>
      <c r="I10" s="12"/>
      <c r="J10" s="12"/>
      <c r="K10" s="12"/>
      <c r="L10" s="12"/>
      <c r="M10" s="116"/>
      <c r="N10" s="187"/>
      <c r="O10" s="13"/>
    </row>
    <row r="11" ht="24" customHeight="1">
      <c r="A11" s="5"/>
      <c r="B11" s="12"/>
      <c r="C11" s="202"/>
      <c r="D11" s="204"/>
      <c r="E11" s="204"/>
      <c r="F11" s="204"/>
      <c r="G11" s="205"/>
      <c r="H11" s="36"/>
      <c r="I11" s="12"/>
      <c r="J11" s="12"/>
      <c r="K11" s="12"/>
      <c r="L11" s="12"/>
      <c r="M11" s="116"/>
      <c r="N11" s="187"/>
      <c r="O11" s="13"/>
    </row>
    <row r="12" ht="40.5" customHeight="1">
      <c r="A12" s="5"/>
      <c r="B12" s="12"/>
      <c r="C12" s="206"/>
      <c r="D12" t="s" s="41">
        <v>336</v>
      </c>
      <c r="E12" t="s" s="41">
        <v>337</v>
      </c>
      <c r="F12" t="s" s="41">
        <v>338</v>
      </c>
      <c r="G12" t="s" s="41">
        <v>339</v>
      </c>
      <c r="H12" t="s" s="137">
        <v>10</v>
      </c>
      <c r="I12" s="42"/>
      <c r="J12" s="12"/>
      <c r="K12" s="12"/>
      <c r="L12" s="12"/>
      <c r="M12" s="116"/>
      <c r="N12" s="187"/>
      <c r="O12" s="13"/>
    </row>
    <row r="13" ht="24" customHeight="1">
      <c r="A13" s="5"/>
      <c r="B13" s="36"/>
      <c r="C13" s="207"/>
      <c r="D13" t="s" s="41">
        <v>15</v>
      </c>
      <c r="E13" t="s" s="41">
        <v>16</v>
      </c>
      <c r="F13" t="s" s="41">
        <v>17</v>
      </c>
      <c r="G13" t="s" s="41">
        <v>18</v>
      </c>
      <c r="H13" s="138"/>
      <c r="I13" s="42"/>
      <c r="J13" s="12"/>
      <c r="K13" s="12"/>
      <c r="L13" s="12"/>
      <c r="M13" s="116"/>
      <c r="N13" s="187"/>
      <c r="O13" s="13"/>
    </row>
    <row r="14" ht="24" customHeight="1">
      <c r="A14" s="39"/>
      <c r="B14" t="s" s="208">
        <v>340</v>
      </c>
      <c r="C14" s="209"/>
      <c r="D14" s="209"/>
      <c r="E14" s="209"/>
      <c r="F14" s="209"/>
      <c r="G14" s="209"/>
      <c r="H14" s="210"/>
      <c r="I14" s="42"/>
      <c r="J14" s="12"/>
      <c r="K14" s="12"/>
      <c r="L14" s="12"/>
      <c r="M14" s="116"/>
      <c r="N14" s="187"/>
      <c r="O14" s="13"/>
    </row>
    <row r="15" ht="22.5" customHeight="1">
      <c r="A15" s="5"/>
      <c r="B15" s="76"/>
      <c r="C15" t="s" s="208">
        <v>341</v>
      </c>
      <c r="D15" s="209"/>
      <c r="E15" s="209"/>
      <c r="F15" s="209"/>
      <c r="G15" s="209"/>
      <c r="H15" s="210"/>
      <c r="I15" s="42"/>
      <c r="J15" s="12"/>
      <c r="K15" s="12"/>
      <c r="L15" s="12"/>
      <c r="M15" s="116"/>
      <c r="N15" s="187"/>
      <c r="O15" s="13"/>
    </row>
    <row r="16" ht="24.75" customHeight="1">
      <c r="A16" s="5"/>
      <c r="B16" s="211"/>
      <c r="C16" t="s" s="212">
        <v>342</v>
      </c>
      <c r="D16" s="213">
        <v>0</v>
      </c>
      <c r="E16" s="213">
        <v>0</v>
      </c>
      <c r="F16" s="213">
        <f>'1) Budget Table'!F24</f>
        <v>95000</v>
      </c>
      <c r="G16" s="213">
        <v>0</v>
      </c>
      <c r="H16" s="214">
        <f>SUM(D16:G16)</f>
        <v>95000</v>
      </c>
      <c r="I16" s="42"/>
      <c r="J16" s="12"/>
      <c r="K16" s="12"/>
      <c r="L16" s="12"/>
      <c r="M16" s="116"/>
      <c r="N16" s="187"/>
      <c r="O16" s="13"/>
    </row>
    <row r="17" ht="21.75" customHeight="1">
      <c r="A17" s="5"/>
      <c r="B17" s="211"/>
      <c r="C17" t="s" s="215">
        <v>343</v>
      </c>
      <c r="D17" s="216"/>
      <c r="E17" s="217"/>
      <c r="F17" s="217">
        <v>19000</v>
      </c>
      <c r="G17" s="217"/>
      <c r="H17" s="218">
        <f>SUM(D17:G17)</f>
        <v>19000</v>
      </c>
      <c r="I17" s="42"/>
      <c r="J17" s="12"/>
      <c r="K17" s="12"/>
      <c r="L17" s="12"/>
      <c r="M17" s="12"/>
      <c r="N17" s="12"/>
      <c r="O17" s="13"/>
    </row>
    <row r="18" ht="15.35" customHeight="1">
      <c r="A18" s="5"/>
      <c r="B18" s="211"/>
      <c r="C18" t="s" s="219">
        <v>344</v>
      </c>
      <c r="D18" s="220"/>
      <c r="E18" s="53"/>
      <c r="F18" s="53">
        <v>5898</v>
      </c>
      <c r="G18" s="53"/>
      <c r="H18" s="221">
        <f>SUM(D18:G18)</f>
        <v>5898</v>
      </c>
      <c r="I18" s="42"/>
      <c r="J18" s="12"/>
      <c r="K18" s="12"/>
      <c r="L18" s="12"/>
      <c r="M18" s="12"/>
      <c r="N18" s="12"/>
      <c r="O18" s="13"/>
    </row>
    <row r="19" ht="15.75" customHeight="1">
      <c r="A19" s="5"/>
      <c r="B19" s="211"/>
      <c r="C19" t="s" s="219">
        <v>345</v>
      </c>
      <c r="D19" s="220"/>
      <c r="E19" s="220"/>
      <c r="F19" s="220">
        <v>4600</v>
      </c>
      <c r="G19" s="220"/>
      <c r="H19" s="221">
        <f>SUM(D19:G19)</f>
        <v>4600</v>
      </c>
      <c r="I19" s="42"/>
      <c r="J19" s="12"/>
      <c r="K19" s="12"/>
      <c r="L19" s="12"/>
      <c r="M19" s="12"/>
      <c r="N19" s="12"/>
      <c r="O19" s="13"/>
    </row>
    <row r="20" ht="15.35" customHeight="1">
      <c r="A20" s="5"/>
      <c r="B20" s="211"/>
      <c r="C20" t="s" s="219">
        <v>346</v>
      </c>
      <c r="D20" s="220"/>
      <c r="E20" s="220"/>
      <c r="F20" s="220">
        <v>11040</v>
      </c>
      <c r="G20" s="220"/>
      <c r="H20" s="221">
        <f>SUM(D20:G20)</f>
        <v>11040</v>
      </c>
      <c r="I20" s="42"/>
      <c r="J20" s="12"/>
      <c r="K20" s="12"/>
      <c r="L20" s="12"/>
      <c r="M20" s="12"/>
      <c r="N20" s="12"/>
      <c r="O20" s="13"/>
    </row>
    <row r="21" ht="15.35" customHeight="1">
      <c r="A21" s="5"/>
      <c r="B21" s="211"/>
      <c r="C21" t="s" s="219">
        <v>347</v>
      </c>
      <c r="D21" s="220"/>
      <c r="E21" s="220"/>
      <c r="F21" s="220"/>
      <c r="G21" s="220"/>
      <c r="H21" s="221">
        <f>SUM(D21:G21)</f>
        <v>0</v>
      </c>
      <c r="I21" s="42"/>
      <c r="J21" s="12"/>
      <c r="K21" s="12"/>
      <c r="L21" s="12"/>
      <c r="M21" s="12"/>
      <c r="N21" s="12"/>
      <c r="O21" s="13"/>
    </row>
    <row r="22" ht="21.75" customHeight="1">
      <c r="A22" s="5"/>
      <c r="B22" s="211"/>
      <c r="C22" t="s" s="219">
        <v>348</v>
      </c>
      <c r="D22" s="220"/>
      <c r="E22" s="220"/>
      <c r="F22" s="220">
        <v>46862</v>
      </c>
      <c r="G22" s="220"/>
      <c r="H22" s="221">
        <f>SUM(D22:G22)</f>
        <v>46862</v>
      </c>
      <c r="I22" s="42"/>
      <c r="J22" s="12"/>
      <c r="K22" s="12"/>
      <c r="L22" s="12"/>
      <c r="M22" s="12"/>
      <c r="N22" s="12"/>
      <c r="O22" s="13"/>
    </row>
    <row r="23" ht="36.75" customHeight="1">
      <c r="A23" s="5"/>
      <c r="B23" s="211"/>
      <c r="C23" t="s" s="219">
        <v>349</v>
      </c>
      <c r="D23" s="220"/>
      <c r="E23" s="220"/>
      <c r="F23" s="220">
        <v>7600</v>
      </c>
      <c r="G23" s="220"/>
      <c r="H23" s="221">
        <f>SUM(D23:G23)</f>
        <v>7600</v>
      </c>
      <c r="I23" s="42"/>
      <c r="J23" s="12"/>
      <c r="K23" s="12"/>
      <c r="L23" s="12"/>
      <c r="M23" s="12"/>
      <c r="N23" s="12"/>
      <c r="O23" s="13"/>
    </row>
    <row r="24" ht="15.75" customHeight="1">
      <c r="A24" s="5"/>
      <c r="B24" s="211"/>
      <c r="C24" t="s" s="222">
        <v>350</v>
      </c>
      <c r="D24" s="223">
        <f>SUM(D17:D23)</f>
        <v>0</v>
      </c>
      <c r="E24" s="223">
        <f>SUM(E17:E23)</f>
        <v>0</v>
      </c>
      <c r="F24" s="223">
        <f>SUM(F17:F23)</f>
        <v>95000</v>
      </c>
      <c r="G24" s="223">
        <f>SUM(G17:G23)</f>
        <v>0</v>
      </c>
      <c r="H24" s="221">
        <f>SUM(D24:G24)</f>
        <v>95000</v>
      </c>
      <c r="I24" s="42"/>
      <c r="J24" s="12"/>
      <c r="K24" s="12"/>
      <c r="L24" s="12"/>
      <c r="M24" s="12"/>
      <c r="N24" s="12"/>
      <c r="O24" s="13"/>
    </row>
    <row r="25" ht="15.35" customHeight="1">
      <c r="A25" s="5"/>
      <c r="B25" s="211"/>
      <c r="C25" s="224"/>
      <c r="D25" s="225"/>
      <c r="E25" s="225"/>
      <c r="F25" s="225"/>
      <c r="G25" s="225"/>
      <c r="H25" s="225"/>
      <c r="I25" s="12"/>
      <c r="J25" s="12"/>
      <c r="K25" s="12"/>
      <c r="L25" s="12"/>
      <c r="M25" s="12"/>
      <c r="N25" s="12"/>
      <c r="O25" s="13"/>
    </row>
    <row r="26" ht="15.35" customHeight="1">
      <c r="A26" s="5"/>
      <c r="B26" s="211"/>
      <c r="C26" t="s" s="208">
        <v>351</v>
      </c>
      <c r="D26" s="209"/>
      <c r="E26" s="209"/>
      <c r="F26" s="209"/>
      <c r="G26" s="209"/>
      <c r="H26" s="210"/>
      <c r="I26" s="42"/>
      <c r="J26" s="12"/>
      <c r="K26" s="12"/>
      <c r="L26" s="12"/>
      <c r="M26" s="12"/>
      <c r="N26" s="12"/>
      <c r="O26" s="13"/>
    </row>
    <row r="27" ht="27" customHeight="1">
      <c r="A27" s="5"/>
      <c r="B27" s="211"/>
      <c r="C27" t="s" s="212">
        <v>342</v>
      </c>
      <c r="D27" s="213">
        <f>'1) Budget Table'!D36</f>
        <v>841700</v>
      </c>
      <c r="E27" s="213">
        <v>0</v>
      </c>
      <c r="F27" s="213">
        <v>0</v>
      </c>
      <c r="G27" s="213">
        <f>'1) Budget Table'!G36</f>
        <v>560747.66</v>
      </c>
      <c r="H27" s="221">
        <f>SUM(D27:G27)</f>
        <v>1402447.66</v>
      </c>
      <c r="I27" s="42"/>
      <c r="J27" s="12"/>
      <c r="K27" s="12"/>
      <c r="L27" s="12"/>
      <c r="M27" s="12"/>
      <c r="N27" s="12"/>
      <c r="O27" s="13"/>
    </row>
    <row r="28" ht="15.85" customHeight="1">
      <c r="A28" s="5"/>
      <c r="B28" s="211"/>
      <c r="C28" t="s" s="215">
        <v>343</v>
      </c>
      <c r="D28" s="216">
        <v>60000</v>
      </c>
      <c r="E28" s="217"/>
      <c r="F28" s="217"/>
      <c r="G28" s="217">
        <v>88380</v>
      </c>
      <c r="H28" s="221">
        <f>SUM(D28:G28)</f>
        <v>148380</v>
      </c>
      <c r="I28" s="42"/>
      <c r="J28" s="12"/>
      <c r="K28" s="12"/>
      <c r="L28" s="12"/>
      <c r="M28" s="12"/>
      <c r="N28" s="12"/>
      <c r="O28" s="13"/>
    </row>
    <row r="29" ht="15.35" customHeight="1">
      <c r="A29" s="5"/>
      <c r="B29" s="211"/>
      <c r="C29" t="s" s="219">
        <v>344</v>
      </c>
      <c r="D29" s="220"/>
      <c r="E29" s="53"/>
      <c r="F29" s="53"/>
      <c r="G29" s="53">
        <v>45000</v>
      </c>
      <c r="H29" s="221">
        <f>SUM(D29:G29)</f>
        <v>45000</v>
      </c>
      <c r="I29" s="42"/>
      <c r="J29" s="12"/>
      <c r="K29" s="12"/>
      <c r="L29" s="12"/>
      <c r="M29" s="12"/>
      <c r="N29" s="12"/>
      <c r="O29" s="13"/>
    </row>
    <row r="30" ht="31" customHeight="1">
      <c r="A30" s="5"/>
      <c r="B30" s="211"/>
      <c r="C30" t="s" s="219">
        <v>345</v>
      </c>
      <c r="D30" s="220"/>
      <c r="E30" s="220"/>
      <c r="F30" s="220"/>
      <c r="G30" s="220">
        <v>37117.66</v>
      </c>
      <c r="H30" s="221">
        <f>SUM(D30:G30)</f>
        <v>37117.66</v>
      </c>
      <c r="I30" s="42"/>
      <c r="J30" s="12"/>
      <c r="K30" s="12"/>
      <c r="L30" s="12"/>
      <c r="M30" s="12"/>
      <c r="N30" s="12"/>
      <c r="O30" s="13"/>
    </row>
    <row r="31" ht="15.35" customHeight="1">
      <c r="A31" s="5"/>
      <c r="B31" s="211"/>
      <c r="C31" t="s" s="219">
        <v>346</v>
      </c>
      <c r="D31" s="220">
        <v>60000</v>
      </c>
      <c r="E31" s="220"/>
      <c r="F31" s="220"/>
      <c r="G31" s="220">
        <v>260000</v>
      </c>
      <c r="H31" s="221">
        <f>SUM(D31:G31)</f>
        <v>320000</v>
      </c>
      <c r="I31" s="42"/>
      <c r="J31" s="12"/>
      <c r="K31" s="12"/>
      <c r="L31" s="12"/>
      <c r="M31" s="12"/>
      <c r="N31" s="12"/>
      <c r="O31" s="13"/>
    </row>
    <row r="32" ht="15.35" customHeight="1">
      <c r="A32" s="5"/>
      <c r="B32" s="211"/>
      <c r="C32" t="s" s="219">
        <v>347</v>
      </c>
      <c r="D32" s="220"/>
      <c r="E32" s="220"/>
      <c r="F32" s="220"/>
      <c r="G32" s="220">
        <v>70250</v>
      </c>
      <c r="H32" s="221">
        <f>SUM(D32:G32)</f>
        <v>70250</v>
      </c>
      <c r="I32" s="42"/>
      <c r="J32" s="12"/>
      <c r="K32" s="12"/>
      <c r="L32" s="12"/>
      <c r="M32" s="12"/>
      <c r="N32" s="12"/>
      <c r="O32" s="13"/>
    </row>
    <row r="33" ht="15.35" customHeight="1">
      <c r="A33" s="5"/>
      <c r="B33" s="211"/>
      <c r="C33" t="s" s="219">
        <v>348</v>
      </c>
      <c r="D33" s="220">
        <v>700000</v>
      </c>
      <c r="E33" s="220"/>
      <c r="F33" s="220"/>
      <c r="G33" s="220"/>
      <c r="H33" s="221">
        <f>SUM(D33:G33)</f>
        <v>700000</v>
      </c>
      <c r="I33" s="42"/>
      <c r="J33" s="12"/>
      <c r="K33" s="12"/>
      <c r="L33" s="12"/>
      <c r="M33" s="12"/>
      <c r="N33" s="12"/>
      <c r="O33" s="13"/>
    </row>
    <row r="34" ht="15.35" customHeight="1">
      <c r="A34" s="5"/>
      <c r="B34" s="211"/>
      <c r="C34" t="s" s="219">
        <v>349</v>
      </c>
      <c r="D34" s="220">
        <v>61700</v>
      </c>
      <c r="E34" s="220"/>
      <c r="F34" s="220"/>
      <c r="G34" s="220">
        <v>60000</v>
      </c>
      <c r="H34" s="221">
        <f>SUM(D34:G34)</f>
        <v>121700</v>
      </c>
      <c r="I34" s="42"/>
      <c r="J34" s="12"/>
      <c r="K34" s="12"/>
      <c r="L34" s="12"/>
      <c r="M34" s="12"/>
      <c r="N34" s="12"/>
      <c r="O34" s="13"/>
    </row>
    <row r="35" ht="15.35" customHeight="1">
      <c r="A35" s="5"/>
      <c r="B35" s="211"/>
      <c r="C35" t="s" s="222">
        <v>350</v>
      </c>
      <c r="D35" s="223">
        <f>SUM(D28:D34)</f>
        <v>881700</v>
      </c>
      <c r="E35" s="223">
        <f>SUM(E28:E34)</f>
        <v>0</v>
      </c>
      <c r="F35" s="223">
        <f>SUM(F28:F34)</f>
        <v>0</v>
      </c>
      <c r="G35" s="223">
        <f>SUM(G28:G34)</f>
        <v>560747.66</v>
      </c>
      <c r="H35" s="221">
        <f>SUM(D35:G35)</f>
        <v>1442447.66</v>
      </c>
      <c r="I35" s="42"/>
      <c r="J35" s="12"/>
      <c r="K35" s="12"/>
      <c r="L35" s="12"/>
      <c r="M35" s="12"/>
      <c r="N35" s="12"/>
      <c r="O35" s="13"/>
    </row>
    <row r="36" ht="15.35" customHeight="1">
      <c r="A36" s="5"/>
      <c r="B36" s="211"/>
      <c r="C36" s="224"/>
      <c r="D36" s="225"/>
      <c r="E36" s="225"/>
      <c r="F36" s="225"/>
      <c r="G36" s="225"/>
      <c r="H36" s="226"/>
      <c r="I36" s="42"/>
      <c r="J36" s="12"/>
      <c r="K36" s="12"/>
      <c r="L36" s="12"/>
      <c r="M36" s="12"/>
      <c r="N36" s="12"/>
      <c r="O36" s="13"/>
    </row>
    <row r="37" ht="15.35" customHeight="1">
      <c r="A37" s="5"/>
      <c r="B37" s="211"/>
      <c r="C37" t="s" s="208">
        <v>352</v>
      </c>
      <c r="D37" s="209"/>
      <c r="E37" s="209"/>
      <c r="F37" s="209"/>
      <c r="G37" s="209"/>
      <c r="H37" s="210"/>
      <c r="I37" s="42"/>
      <c r="J37" s="12"/>
      <c r="K37" s="12"/>
      <c r="L37" s="12"/>
      <c r="M37" s="12"/>
      <c r="N37" s="12"/>
      <c r="O37" s="13"/>
    </row>
    <row r="38" ht="21.75" customHeight="1">
      <c r="A38" s="5"/>
      <c r="B38" s="211"/>
      <c r="C38" t="s" s="212">
        <v>342</v>
      </c>
      <c r="D38" s="213">
        <v>0</v>
      </c>
      <c r="E38" s="213">
        <v>0</v>
      </c>
      <c r="F38" s="213">
        <f>'1) Budget Table'!F46</f>
        <v>95000</v>
      </c>
      <c r="G38" s="213">
        <v>0</v>
      </c>
      <c r="H38" s="221">
        <f>SUM(D38:G38)</f>
        <v>95000</v>
      </c>
      <c r="I38" s="42"/>
      <c r="J38" s="12"/>
      <c r="K38" s="12"/>
      <c r="L38" s="12"/>
      <c r="M38" s="12"/>
      <c r="N38" s="12"/>
      <c r="O38" s="13"/>
    </row>
    <row r="39" ht="15.85" customHeight="1">
      <c r="A39" s="5"/>
      <c r="B39" s="211"/>
      <c r="C39" t="s" s="215">
        <v>343</v>
      </c>
      <c r="D39" s="216"/>
      <c r="E39" s="217"/>
      <c r="F39" s="217">
        <v>19000</v>
      </c>
      <c r="G39" s="217"/>
      <c r="H39" s="221">
        <f>SUM(D39:G39)</f>
        <v>19000</v>
      </c>
      <c r="I39" s="42"/>
      <c r="J39" s="12"/>
      <c r="K39" s="12"/>
      <c r="L39" s="12"/>
      <c r="M39" s="12"/>
      <c r="N39" s="12"/>
      <c r="O39" s="13"/>
    </row>
    <row r="40" ht="15.75" customHeight="1">
      <c r="A40" s="5"/>
      <c r="B40" s="211"/>
      <c r="C40" t="s" s="219">
        <v>344</v>
      </c>
      <c r="D40" s="220"/>
      <c r="E40" s="53"/>
      <c r="F40" s="53">
        <v>5898</v>
      </c>
      <c r="G40" s="53"/>
      <c r="H40" s="221">
        <f>SUM(D40:G40)</f>
        <v>5898</v>
      </c>
      <c r="I40" s="42"/>
      <c r="J40" s="12"/>
      <c r="K40" s="12"/>
      <c r="L40" s="12"/>
      <c r="M40" s="12"/>
      <c r="N40" s="12"/>
      <c r="O40" s="13"/>
    </row>
    <row r="41" ht="31" customHeight="1">
      <c r="A41" s="5"/>
      <c r="B41" s="211"/>
      <c r="C41" t="s" s="219">
        <v>345</v>
      </c>
      <c r="D41" s="220"/>
      <c r="E41" s="220"/>
      <c r="F41" s="220">
        <v>4600</v>
      </c>
      <c r="G41" s="220"/>
      <c r="H41" s="221">
        <f>SUM(D41:G41)</f>
        <v>4600</v>
      </c>
      <c r="I41" s="42"/>
      <c r="J41" s="12"/>
      <c r="K41" s="12"/>
      <c r="L41" s="12"/>
      <c r="M41" s="12"/>
      <c r="N41" s="12"/>
      <c r="O41" s="13"/>
    </row>
    <row r="42" ht="15.35" customHeight="1">
      <c r="A42" s="5"/>
      <c r="B42" s="211"/>
      <c r="C42" t="s" s="219">
        <v>346</v>
      </c>
      <c r="D42" s="220">
        <v>0</v>
      </c>
      <c r="E42" s="220"/>
      <c r="F42" s="220">
        <v>11040</v>
      </c>
      <c r="G42" s="220"/>
      <c r="H42" s="221">
        <f>SUM(D42:G42)</f>
        <v>11040</v>
      </c>
      <c r="I42" s="42"/>
      <c r="J42" s="12"/>
      <c r="K42" s="12"/>
      <c r="L42" s="12"/>
      <c r="M42" s="12"/>
      <c r="N42" s="12"/>
      <c r="O42" s="13"/>
    </row>
    <row r="43" ht="15.35" customHeight="1">
      <c r="A43" s="5"/>
      <c r="B43" s="211"/>
      <c r="C43" t="s" s="219">
        <v>347</v>
      </c>
      <c r="D43" s="220">
        <v>0</v>
      </c>
      <c r="E43" s="220"/>
      <c r="F43" s="220"/>
      <c r="G43" s="220"/>
      <c r="H43" s="221">
        <f>SUM(D43:G43)</f>
        <v>0</v>
      </c>
      <c r="I43" s="42"/>
      <c r="J43" s="12"/>
      <c r="K43" s="12"/>
      <c r="L43" s="12"/>
      <c r="M43" s="12"/>
      <c r="N43" s="12"/>
      <c r="O43" s="13"/>
    </row>
    <row r="44" ht="15.35" customHeight="1">
      <c r="A44" s="5"/>
      <c r="B44" s="211"/>
      <c r="C44" t="s" s="219">
        <v>348</v>
      </c>
      <c r="D44" s="220"/>
      <c r="E44" s="220"/>
      <c r="F44" s="220">
        <v>46862</v>
      </c>
      <c r="G44" s="220"/>
      <c r="H44" s="221">
        <f>SUM(D44:G44)</f>
        <v>46862</v>
      </c>
      <c r="I44" s="42"/>
      <c r="J44" s="12"/>
      <c r="K44" s="12"/>
      <c r="L44" s="12"/>
      <c r="M44" s="12"/>
      <c r="N44" s="12"/>
      <c r="O44" s="13"/>
    </row>
    <row r="45" ht="15.35" customHeight="1">
      <c r="A45" s="5"/>
      <c r="B45" s="211"/>
      <c r="C45" t="s" s="219">
        <v>349</v>
      </c>
      <c r="D45" s="220"/>
      <c r="E45" s="220"/>
      <c r="F45" s="220">
        <v>7600</v>
      </c>
      <c r="G45" s="220"/>
      <c r="H45" s="221">
        <f>SUM(D45:G45)</f>
        <v>7600</v>
      </c>
      <c r="I45" s="42"/>
      <c r="J45" s="12"/>
      <c r="K45" s="12"/>
      <c r="L45" s="12"/>
      <c r="M45" s="12"/>
      <c r="N45" s="12"/>
      <c r="O45" s="13"/>
    </row>
    <row r="46" ht="15.35" customHeight="1">
      <c r="A46" s="5"/>
      <c r="B46" s="211"/>
      <c r="C46" t="s" s="222">
        <v>350</v>
      </c>
      <c r="D46" s="223">
        <f>SUM(D39:D45)</f>
        <v>0</v>
      </c>
      <c r="E46" s="223">
        <f>SUM(E39:E45)</f>
        <v>0</v>
      </c>
      <c r="F46" s="223">
        <f>SUM(F39:F45)</f>
        <v>95000</v>
      </c>
      <c r="G46" s="223">
        <f>SUM(G39:G45)</f>
        <v>0</v>
      </c>
      <c r="H46" s="221">
        <f>SUM(D46:G46)</f>
        <v>95000</v>
      </c>
      <c r="I46" s="42"/>
      <c r="J46" s="12"/>
      <c r="K46" s="12"/>
      <c r="L46" s="12"/>
      <c r="M46" s="12"/>
      <c r="N46" s="12"/>
      <c r="O46" s="13"/>
    </row>
    <row r="47" ht="13.55" customHeight="1">
      <c r="A47" s="5"/>
      <c r="B47" s="211"/>
      <c r="C47" s="227"/>
      <c r="D47" s="228"/>
      <c r="E47" s="228"/>
      <c r="F47" s="228"/>
      <c r="G47" s="228"/>
      <c r="H47" s="64"/>
      <c r="I47" s="42"/>
      <c r="J47" s="12"/>
      <c r="K47" s="12"/>
      <c r="L47" s="12"/>
      <c r="M47" s="12"/>
      <c r="N47" s="12"/>
      <c r="O47" s="13"/>
    </row>
    <row r="48" ht="15.9" customHeight="1">
      <c r="A48" s="5"/>
      <c r="B48" s="211"/>
      <c r="C48" t="s" s="208">
        <v>353</v>
      </c>
      <c r="D48" s="209"/>
      <c r="E48" s="209"/>
      <c r="F48" s="209"/>
      <c r="G48" s="209"/>
      <c r="H48" s="210"/>
      <c r="I48" s="42"/>
      <c r="J48" s="12"/>
      <c r="K48" s="12"/>
      <c r="L48" s="12"/>
      <c r="M48" s="12"/>
      <c r="N48" s="12"/>
      <c r="O48" s="13"/>
    </row>
    <row r="49" ht="20.25" customHeight="1">
      <c r="A49" s="5"/>
      <c r="B49" s="211"/>
      <c r="C49" t="s" s="212">
        <v>342</v>
      </c>
      <c r="D49" s="213">
        <v>0</v>
      </c>
      <c r="E49" s="213">
        <v>0</v>
      </c>
      <c r="F49" s="213">
        <v>0</v>
      </c>
      <c r="G49" s="213">
        <v>0</v>
      </c>
      <c r="H49" s="221">
        <f>SUM(D49:G49)</f>
        <v>0</v>
      </c>
      <c r="I49" s="42"/>
      <c r="J49" s="12"/>
      <c r="K49" s="12"/>
      <c r="L49" s="12"/>
      <c r="M49" s="12"/>
      <c r="N49" s="12"/>
      <c r="O49" s="13"/>
    </row>
    <row r="50" ht="15.85" customHeight="1">
      <c r="A50" s="5"/>
      <c r="B50" s="211"/>
      <c r="C50" t="s" s="215">
        <v>343</v>
      </c>
      <c r="D50" s="216"/>
      <c r="E50" s="217"/>
      <c r="F50" s="217"/>
      <c r="G50" s="217"/>
      <c r="H50" s="221">
        <f>SUM(D50:G50)</f>
        <v>0</v>
      </c>
      <c r="I50" s="42"/>
      <c r="J50" s="12"/>
      <c r="K50" s="12"/>
      <c r="L50" s="12"/>
      <c r="M50" s="12"/>
      <c r="N50" s="12"/>
      <c r="O50" s="13"/>
    </row>
    <row r="51" ht="15.75" customHeight="1">
      <c r="A51" s="5"/>
      <c r="B51" s="211"/>
      <c r="C51" t="s" s="219">
        <v>344</v>
      </c>
      <c r="D51" s="220"/>
      <c r="E51" s="53"/>
      <c r="F51" s="53"/>
      <c r="G51" s="53"/>
      <c r="H51" s="221">
        <f>SUM(D51:G51)</f>
        <v>0</v>
      </c>
      <c r="I51" s="42"/>
      <c r="J51" s="12"/>
      <c r="K51" s="12"/>
      <c r="L51" s="12"/>
      <c r="M51" s="12"/>
      <c r="N51" s="12"/>
      <c r="O51" s="13"/>
    </row>
    <row r="52" ht="32.25" customHeight="1">
      <c r="A52" s="5"/>
      <c r="B52" s="211"/>
      <c r="C52" t="s" s="219">
        <v>345</v>
      </c>
      <c r="D52" s="220"/>
      <c r="E52" s="220"/>
      <c r="F52" s="220"/>
      <c r="G52" s="220"/>
      <c r="H52" s="221">
        <f>SUM(D52:G52)</f>
        <v>0</v>
      </c>
      <c r="I52" s="42"/>
      <c r="J52" s="12"/>
      <c r="K52" s="12"/>
      <c r="L52" s="12"/>
      <c r="M52" s="12"/>
      <c r="N52" s="12"/>
      <c r="O52" s="13"/>
    </row>
    <row r="53" ht="15.35" customHeight="1">
      <c r="A53" s="5"/>
      <c r="B53" s="211"/>
      <c r="C53" t="s" s="219">
        <v>346</v>
      </c>
      <c r="D53" s="220"/>
      <c r="E53" s="220"/>
      <c r="F53" s="220"/>
      <c r="G53" s="220"/>
      <c r="H53" s="221">
        <f>SUM(D53:G53)</f>
        <v>0</v>
      </c>
      <c r="I53" s="42"/>
      <c r="J53" s="12"/>
      <c r="K53" s="12"/>
      <c r="L53" s="12"/>
      <c r="M53" s="12"/>
      <c r="N53" s="12"/>
      <c r="O53" s="13"/>
    </row>
    <row r="54" ht="15.35" customHeight="1">
      <c r="A54" s="5"/>
      <c r="B54" s="211"/>
      <c r="C54" t="s" s="219">
        <v>347</v>
      </c>
      <c r="D54" s="220"/>
      <c r="E54" s="220"/>
      <c r="F54" s="220"/>
      <c r="G54" s="220"/>
      <c r="H54" s="221">
        <f>SUM(D54:G54)</f>
        <v>0</v>
      </c>
      <c r="I54" s="42"/>
      <c r="J54" s="12"/>
      <c r="K54" s="12"/>
      <c r="L54" s="12"/>
      <c r="M54" s="12"/>
      <c r="N54" s="12"/>
      <c r="O54" s="13"/>
    </row>
    <row r="55" ht="15.35" customHeight="1">
      <c r="A55" s="5"/>
      <c r="B55" s="211"/>
      <c r="C55" t="s" s="219">
        <v>348</v>
      </c>
      <c r="D55" s="220"/>
      <c r="E55" s="220"/>
      <c r="F55" s="220"/>
      <c r="G55" s="220"/>
      <c r="H55" s="221">
        <f>SUM(D55:G55)</f>
        <v>0</v>
      </c>
      <c r="I55" s="42"/>
      <c r="J55" s="12"/>
      <c r="K55" s="12"/>
      <c r="L55" s="12"/>
      <c r="M55" s="12"/>
      <c r="N55" s="12"/>
      <c r="O55" s="13"/>
    </row>
    <row r="56" ht="15.35" customHeight="1">
      <c r="A56" s="5"/>
      <c r="B56" s="211"/>
      <c r="C56" t="s" s="219">
        <v>349</v>
      </c>
      <c r="D56" s="220"/>
      <c r="E56" s="220"/>
      <c r="F56" s="220"/>
      <c r="G56" s="220"/>
      <c r="H56" s="221">
        <f>SUM(D56:G56)</f>
        <v>0</v>
      </c>
      <c r="I56" s="42"/>
      <c r="J56" s="12"/>
      <c r="K56" s="12"/>
      <c r="L56" s="12"/>
      <c r="M56" s="12"/>
      <c r="N56" s="12"/>
      <c r="O56" s="13"/>
    </row>
    <row r="57" ht="21" customHeight="1">
      <c r="A57" s="5"/>
      <c r="B57" s="211"/>
      <c r="C57" t="s" s="222">
        <v>350</v>
      </c>
      <c r="D57" s="223">
        <f>SUM(D50:D56)</f>
        <v>0</v>
      </c>
      <c r="E57" s="223">
        <f>SUM(E50:E56)</f>
        <v>0</v>
      </c>
      <c r="F57" s="223">
        <f>SUM(F50:F56)</f>
        <v>0</v>
      </c>
      <c r="G57" s="223">
        <f>SUM(G50:G56)</f>
        <v>0</v>
      </c>
      <c r="H57" s="221">
        <f>SUM(D57:G57)</f>
        <v>0</v>
      </c>
      <c r="I57" s="42"/>
      <c r="J57" s="12"/>
      <c r="K57" s="12"/>
      <c r="L57" s="12"/>
      <c r="M57" s="12"/>
      <c r="N57" s="12"/>
      <c r="O57" s="13"/>
    </row>
    <row r="58" ht="21" customHeight="1">
      <c r="A58" s="5"/>
      <c r="B58" s="211"/>
      <c r="C58" s="224"/>
      <c r="D58" s="225"/>
      <c r="E58" s="225"/>
      <c r="F58" s="225"/>
      <c r="G58" s="225"/>
      <c r="H58" s="226"/>
      <c r="I58" s="42"/>
      <c r="J58" s="12"/>
      <c r="K58" s="12"/>
      <c r="L58" s="12"/>
      <c r="M58" s="12"/>
      <c r="N58" s="12"/>
      <c r="O58" s="13"/>
    </row>
    <row r="59" ht="21" customHeight="1">
      <c r="A59" s="5"/>
      <c r="B59" s="211"/>
      <c r="C59" t="s" s="208">
        <v>354</v>
      </c>
      <c r="D59" s="209"/>
      <c r="E59" s="209"/>
      <c r="F59" s="209"/>
      <c r="G59" s="209"/>
      <c r="H59" s="210"/>
      <c r="I59" s="42"/>
      <c r="J59" s="12"/>
      <c r="K59" s="12"/>
      <c r="L59" s="12"/>
      <c r="M59" s="12"/>
      <c r="N59" s="12"/>
      <c r="O59" s="13"/>
    </row>
    <row r="60" ht="21" customHeight="1">
      <c r="A60" s="5"/>
      <c r="B60" s="211"/>
      <c r="C60" t="s" s="212">
        <v>342</v>
      </c>
      <c r="D60" s="213">
        <v>0</v>
      </c>
      <c r="E60" s="213">
        <v>0</v>
      </c>
      <c r="F60" s="213">
        <v>0</v>
      </c>
      <c r="G60" s="213">
        <v>0</v>
      </c>
      <c r="H60" s="221">
        <f>SUM(D60:G60)</f>
        <v>0</v>
      </c>
      <c r="I60" s="42"/>
      <c r="J60" s="12"/>
      <c r="K60" s="12"/>
      <c r="L60" s="12"/>
      <c r="M60" s="12"/>
      <c r="N60" s="12"/>
      <c r="O60" s="13"/>
    </row>
    <row r="61" ht="21" customHeight="1">
      <c r="A61" s="5"/>
      <c r="B61" s="211"/>
      <c r="C61" t="s" s="215">
        <v>343</v>
      </c>
      <c r="D61" s="216"/>
      <c r="E61" s="217"/>
      <c r="F61" s="217"/>
      <c r="G61" s="217"/>
      <c r="H61" s="221">
        <f>SUM(D61:G61)</f>
        <v>0</v>
      </c>
      <c r="I61" s="42"/>
      <c r="J61" s="12"/>
      <c r="K61" s="12"/>
      <c r="L61" s="12"/>
      <c r="M61" s="12"/>
      <c r="N61" s="12"/>
      <c r="O61" s="13"/>
    </row>
    <row r="62" ht="21" customHeight="1">
      <c r="A62" s="5"/>
      <c r="B62" s="211"/>
      <c r="C62" t="s" s="219">
        <v>344</v>
      </c>
      <c r="D62" s="220"/>
      <c r="E62" s="53"/>
      <c r="F62" s="53"/>
      <c r="G62" s="53"/>
      <c r="H62" s="221">
        <f>SUM(D62:G62)</f>
        <v>0</v>
      </c>
      <c r="I62" s="42"/>
      <c r="J62" s="12"/>
      <c r="K62" s="12"/>
      <c r="L62" s="12"/>
      <c r="M62" s="12"/>
      <c r="N62" s="12"/>
      <c r="O62" s="13"/>
    </row>
    <row r="63" ht="21" customHeight="1">
      <c r="A63" s="5"/>
      <c r="B63" s="211"/>
      <c r="C63" t="s" s="219">
        <v>345</v>
      </c>
      <c r="D63" s="220"/>
      <c r="E63" s="220"/>
      <c r="F63" s="220"/>
      <c r="G63" s="220"/>
      <c r="H63" s="221">
        <f>SUM(D63:G63)</f>
        <v>0</v>
      </c>
      <c r="I63" s="42"/>
      <c r="J63" s="12"/>
      <c r="K63" s="12"/>
      <c r="L63" s="12"/>
      <c r="M63" s="12"/>
      <c r="N63" s="12"/>
      <c r="O63" s="13"/>
    </row>
    <row r="64" ht="21" customHeight="1">
      <c r="A64" s="5"/>
      <c r="B64" s="211"/>
      <c r="C64" t="s" s="219">
        <v>346</v>
      </c>
      <c r="D64" s="220"/>
      <c r="E64" s="220"/>
      <c r="F64" s="220"/>
      <c r="G64" s="220"/>
      <c r="H64" s="221">
        <f>SUM(D64:G64)</f>
        <v>0</v>
      </c>
      <c r="I64" s="42"/>
      <c r="J64" s="12"/>
      <c r="K64" s="12"/>
      <c r="L64" s="12"/>
      <c r="M64" s="12"/>
      <c r="N64" s="12"/>
      <c r="O64" s="13"/>
    </row>
    <row r="65" ht="21" customHeight="1">
      <c r="A65" s="5"/>
      <c r="B65" s="211"/>
      <c r="C65" t="s" s="219">
        <v>347</v>
      </c>
      <c r="D65" s="220"/>
      <c r="E65" s="220"/>
      <c r="F65" s="220"/>
      <c r="G65" s="220"/>
      <c r="H65" s="221">
        <f>SUM(D65:G65)</f>
        <v>0</v>
      </c>
      <c r="I65" s="42"/>
      <c r="J65" s="12"/>
      <c r="K65" s="12"/>
      <c r="L65" s="12"/>
      <c r="M65" s="12"/>
      <c r="N65" s="12"/>
      <c r="O65" s="13"/>
    </row>
    <row r="66" ht="21" customHeight="1">
      <c r="A66" s="5"/>
      <c r="B66" s="211"/>
      <c r="C66" t="s" s="219">
        <v>348</v>
      </c>
      <c r="D66" s="220"/>
      <c r="E66" s="220"/>
      <c r="F66" s="220"/>
      <c r="G66" s="220"/>
      <c r="H66" s="221">
        <f>SUM(D66:G66)</f>
        <v>0</v>
      </c>
      <c r="I66" s="42"/>
      <c r="J66" s="12"/>
      <c r="K66" s="12"/>
      <c r="L66" s="12"/>
      <c r="M66" s="12"/>
      <c r="N66" s="12"/>
      <c r="O66" s="13"/>
    </row>
    <row r="67" ht="21" customHeight="1">
      <c r="A67" s="5"/>
      <c r="B67" s="211"/>
      <c r="C67" t="s" s="219">
        <v>349</v>
      </c>
      <c r="D67" s="220"/>
      <c r="E67" s="220"/>
      <c r="F67" s="220"/>
      <c r="G67" s="220"/>
      <c r="H67" s="221">
        <f>SUM(D67:G67)</f>
        <v>0</v>
      </c>
      <c r="I67" s="42"/>
      <c r="J67" s="12"/>
      <c r="K67" s="12"/>
      <c r="L67" s="12"/>
      <c r="M67" s="12"/>
      <c r="N67" s="12"/>
      <c r="O67" s="13"/>
    </row>
    <row r="68" ht="21" customHeight="1">
      <c r="A68" s="5"/>
      <c r="B68" s="211"/>
      <c r="C68" t="s" s="222">
        <v>350</v>
      </c>
      <c r="D68" s="223">
        <f>SUM(D61:D67)</f>
        <v>0</v>
      </c>
      <c r="E68" s="223">
        <f>SUM(E61:E67)</f>
        <v>0</v>
      </c>
      <c r="F68" s="223">
        <f>SUM(F61:F67)</f>
        <v>0</v>
      </c>
      <c r="G68" s="223">
        <f>SUM(G61:G67)</f>
        <v>0</v>
      </c>
      <c r="H68" s="221">
        <f>SUM(D68:G68)</f>
        <v>0</v>
      </c>
      <c r="I68" s="42"/>
      <c r="J68" s="12"/>
      <c r="K68" s="12"/>
      <c r="L68" s="12"/>
      <c r="M68" s="12"/>
      <c r="N68" s="12"/>
      <c r="O68" s="13"/>
    </row>
    <row r="69" ht="22.5" customHeight="1">
      <c r="A69" s="5"/>
      <c r="B69" s="36"/>
      <c r="C69" s="225"/>
      <c r="D69" s="225"/>
      <c r="E69" s="225"/>
      <c r="F69" s="225"/>
      <c r="G69" s="225"/>
      <c r="H69" s="226"/>
      <c r="I69" s="42"/>
      <c r="J69" s="12"/>
      <c r="K69" s="12"/>
      <c r="L69" s="12"/>
      <c r="M69" s="12"/>
      <c r="N69" s="12"/>
      <c r="O69" s="13"/>
    </row>
    <row r="70" ht="15.35" customHeight="1">
      <c r="A70" s="39"/>
      <c r="B70" t="s" s="208">
        <v>355</v>
      </c>
      <c r="C70" s="209"/>
      <c r="D70" s="209"/>
      <c r="E70" s="209"/>
      <c r="F70" s="209"/>
      <c r="G70" s="209"/>
      <c r="H70" s="210"/>
      <c r="I70" s="42"/>
      <c r="J70" s="12"/>
      <c r="K70" s="12"/>
      <c r="L70" s="12"/>
      <c r="M70" s="12"/>
      <c r="N70" s="12"/>
      <c r="O70" s="13"/>
    </row>
    <row r="71" ht="15.35" customHeight="1">
      <c r="A71" s="5"/>
      <c r="B71" s="76"/>
      <c r="C71" t="s" s="208">
        <v>356</v>
      </c>
      <c r="D71" s="209"/>
      <c r="E71" s="209"/>
      <c r="F71" s="209"/>
      <c r="G71" s="209"/>
      <c r="H71" s="210"/>
      <c r="I71" s="42"/>
      <c r="J71" s="12"/>
      <c r="K71" s="12"/>
      <c r="L71" s="12"/>
      <c r="M71" s="12"/>
      <c r="N71" s="12"/>
      <c r="O71" s="13"/>
    </row>
    <row r="72" ht="24" customHeight="1">
      <c r="A72" s="5"/>
      <c r="B72" s="211"/>
      <c r="C72" t="s" s="212">
        <v>342</v>
      </c>
      <c r="D72" s="213">
        <v>0</v>
      </c>
      <c r="E72" s="213">
        <v>0</v>
      </c>
      <c r="F72" s="213">
        <f>'1) Budget Table'!F78</f>
        <v>186200</v>
      </c>
      <c r="G72" s="213">
        <v>0</v>
      </c>
      <c r="H72" s="221">
        <f>SUM(D72:G72)</f>
        <v>186200</v>
      </c>
      <c r="I72" s="42"/>
      <c r="J72" s="12"/>
      <c r="K72" s="12"/>
      <c r="L72" s="12"/>
      <c r="M72" s="12"/>
      <c r="N72" s="12"/>
      <c r="O72" s="13"/>
    </row>
    <row r="73" ht="15.75" customHeight="1">
      <c r="A73" s="5"/>
      <c r="B73" s="211"/>
      <c r="C73" t="s" s="215">
        <v>343</v>
      </c>
      <c r="D73" s="216"/>
      <c r="E73" s="217"/>
      <c r="F73" s="217">
        <v>37240</v>
      </c>
      <c r="G73" s="217"/>
      <c r="H73" s="221">
        <f>SUM(D73:G73)</f>
        <v>37240</v>
      </c>
      <c r="I73" s="42"/>
      <c r="J73" s="12"/>
      <c r="K73" s="12"/>
      <c r="L73" s="12"/>
      <c r="M73" s="12"/>
      <c r="N73" s="12"/>
      <c r="O73" s="13"/>
    </row>
    <row r="74" ht="15.75" customHeight="1">
      <c r="A74" s="5"/>
      <c r="B74" s="211"/>
      <c r="C74" t="s" s="219">
        <v>344</v>
      </c>
      <c r="D74" s="220"/>
      <c r="E74" s="53"/>
      <c r="F74" s="53">
        <v>10150.1</v>
      </c>
      <c r="G74" s="53"/>
      <c r="H74" s="221">
        <f>SUM(D74:G74)</f>
        <v>10150.1</v>
      </c>
      <c r="I74" s="42"/>
      <c r="J74" s="12"/>
      <c r="K74" s="12"/>
      <c r="L74" s="12"/>
      <c r="M74" s="12"/>
      <c r="N74" s="12"/>
      <c r="O74" s="13"/>
    </row>
    <row r="75" ht="15.75" customHeight="1">
      <c r="A75" s="5"/>
      <c r="B75" s="211"/>
      <c r="C75" t="s" s="219">
        <v>345</v>
      </c>
      <c r="D75" s="220"/>
      <c r="E75" s="220"/>
      <c r="F75" s="220"/>
      <c r="G75" s="220"/>
      <c r="H75" s="221">
        <f>SUM(D75:G75)</f>
        <v>0</v>
      </c>
      <c r="I75" s="42"/>
      <c r="J75" s="12"/>
      <c r="K75" s="12"/>
      <c r="L75" s="12"/>
      <c r="M75" s="12"/>
      <c r="N75" s="12"/>
      <c r="O75" s="13"/>
    </row>
    <row r="76" ht="18.75" customHeight="1">
      <c r="A76" s="5"/>
      <c r="B76" s="211"/>
      <c r="C76" t="s" s="219">
        <v>346</v>
      </c>
      <c r="D76" s="220"/>
      <c r="E76" s="220"/>
      <c r="F76" s="220">
        <v>24360.24</v>
      </c>
      <c r="G76" s="220"/>
      <c r="H76" s="221">
        <f>SUM(D76:G76)</f>
        <v>24360.24</v>
      </c>
      <c r="I76" s="42"/>
      <c r="J76" s="12"/>
      <c r="K76" s="12"/>
      <c r="L76" s="12"/>
      <c r="M76" s="12"/>
      <c r="N76" s="12"/>
      <c r="O76" s="13"/>
    </row>
    <row r="77" ht="15.35" customHeight="1">
      <c r="A77" s="5"/>
      <c r="B77" s="211"/>
      <c r="C77" t="s" s="219">
        <v>347</v>
      </c>
      <c r="D77" s="220"/>
      <c r="E77" s="220"/>
      <c r="F77" s="220"/>
      <c r="G77" s="220"/>
      <c r="H77" s="221">
        <f>SUM(D77:G77)</f>
        <v>0</v>
      </c>
      <c r="I77" s="42"/>
      <c r="J77" s="12"/>
      <c r="K77" s="12"/>
      <c r="L77" s="12"/>
      <c r="M77" s="12"/>
      <c r="N77" s="12"/>
      <c r="O77" s="13"/>
    </row>
    <row r="78" ht="21.75" customHeight="1">
      <c r="A78" s="5"/>
      <c r="B78" s="211"/>
      <c r="C78" t="s" s="219">
        <v>348</v>
      </c>
      <c r="D78" s="220"/>
      <c r="E78" s="220"/>
      <c r="F78" s="220">
        <v>99553.66</v>
      </c>
      <c r="G78" s="220"/>
      <c r="H78" s="221">
        <f>SUM(D78:G78)</f>
        <v>99553.66</v>
      </c>
      <c r="I78" s="42"/>
      <c r="J78" s="12"/>
      <c r="K78" s="12"/>
      <c r="L78" s="12"/>
      <c r="M78" s="12"/>
      <c r="N78" s="12"/>
      <c r="O78" s="13"/>
    </row>
    <row r="79" ht="15.35" customHeight="1">
      <c r="A79" s="5"/>
      <c r="B79" s="211"/>
      <c r="C79" t="s" s="219">
        <v>349</v>
      </c>
      <c r="D79" s="220"/>
      <c r="E79" s="220"/>
      <c r="F79" s="220">
        <v>14896</v>
      </c>
      <c r="G79" s="220"/>
      <c r="H79" s="221">
        <f>SUM(D79:G79)</f>
        <v>14896</v>
      </c>
      <c r="I79" s="42"/>
      <c r="J79" s="12"/>
      <c r="K79" s="12"/>
      <c r="L79" s="12"/>
      <c r="M79" s="12"/>
      <c r="N79" s="12"/>
      <c r="O79" s="13"/>
    </row>
    <row r="80" ht="15.35" customHeight="1">
      <c r="A80" s="5"/>
      <c r="B80" s="211"/>
      <c r="C80" t="s" s="222">
        <v>350</v>
      </c>
      <c r="D80" s="223">
        <f>SUM(D73:D79)</f>
        <v>0</v>
      </c>
      <c r="E80" s="223">
        <f>SUM(E73:E79)</f>
        <v>0</v>
      </c>
      <c r="F80" s="223">
        <f>SUM(F73:F79)</f>
        <v>186200</v>
      </c>
      <c r="G80" s="223">
        <f>SUM(G73:G79)</f>
        <v>0</v>
      </c>
      <c r="H80" s="221">
        <f>SUM(D80:G80)</f>
        <v>186200</v>
      </c>
      <c r="I80" s="42"/>
      <c r="J80" s="12"/>
      <c r="K80" s="12"/>
      <c r="L80" s="12"/>
      <c r="M80" s="12"/>
      <c r="N80" s="12"/>
      <c r="O80" s="13"/>
    </row>
    <row r="81" ht="15.35" customHeight="1">
      <c r="A81" s="5"/>
      <c r="B81" s="211"/>
      <c r="C81" s="224"/>
      <c r="D81" s="225"/>
      <c r="E81" s="225"/>
      <c r="F81" s="225"/>
      <c r="G81" s="225"/>
      <c r="H81" s="226"/>
      <c r="I81" s="42"/>
      <c r="J81" s="12"/>
      <c r="K81" s="12"/>
      <c r="L81" s="12"/>
      <c r="M81" s="12"/>
      <c r="N81" s="12"/>
      <c r="O81" s="13"/>
    </row>
    <row r="82" ht="15.35" customHeight="1">
      <c r="A82" s="5"/>
      <c r="B82" s="211"/>
      <c r="C82" t="s" s="208">
        <v>113</v>
      </c>
      <c r="D82" s="209"/>
      <c r="E82" s="209"/>
      <c r="F82" s="209"/>
      <c r="G82" s="209"/>
      <c r="H82" s="210"/>
      <c r="I82" s="42"/>
      <c r="J82" s="12"/>
      <c r="K82" s="12"/>
      <c r="L82" s="12"/>
      <c r="M82" s="12"/>
      <c r="N82" s="12"/>
      <c r="O82" s="13"/>
    </row>
    <row r="83" ht="21.75" customHeight="1">
      <c r="A83" s="5"/>
      <c r="B83" s="211"/>
      <c r="C83" t="s" s="212">
        <v>342</v>
      </c>
      <c r="D83" s="213">
        <v>0</v>
      </c>
      <c r="E83" s="213">
        <v>0</v>
      </c>
      <c r="F83" s="213">
        <f>'1) Budget Table'!F88</f>
        <v>456000</v>
      </c>
      <c r="G83" s="213">
        <v>0</v>
      </c>
      <c r="H83" s="221">
        <f>SUM(D83:G83)</f>
        <v>456000</v>
      </c>
      <c r="I83" s="42"/>
      <c r="J83" s="12"/>
      <c r="K83" s="12"/>
      <c r="L83" s="12"/>
      <c r="M83" s="12"/>
      <c r="N83" s="12"/>
      <c r="O83" s="13"/>
    </row>
    <row r="84" ht="15.75" customHeight="1">
      <c r="A84" s="5"/>
      <c r="B84" s="211"/>
      <c r="C84" t="s" s="215">
        <v>343</v>
      </c>
      <c r="D84" s="216"/>
      <c r="E84" s="217"/>
      <c r="F84" s="217">
        <v>91200</v>
      </c>
      <c r="G84" s="217"/>
      <c r="H84" s="221">
        <f>SUM(D84:G84)</f>
        <v>91200</v>
      </c>
      <c r="I84" s="42"/>
      <c r="J84" s="12"/>
      <c r="K84" s="12"/>
      <c r="L84" s="12"/>
      <c r="M84" s="12"/>
      <c r="N84" s="12"/>
      <c r="O84" s="13"/>
    </row>
    <row r="85" ht="15.75" customHeight="1">
      <c r="A85" s="5"/>
      <c r="B85" s="211"/>
      <c r="C85" t="s" s="219">
        <v>344</v>
      </c>
      <c r="D85" s="220"/>
      <c r="E85" s="53"/>
      <c r="F85" s="53">
        <v>21785.6</v>
      </c>
      <c r="G85" s="53"/>
      <c r="H85" s="221">
        <f>SUM(D85:G85)</f>
        <v>21785.6</v>
      </c>
      <c r="I85" s="42"/>
      <c r="J85" s="12"/>
      <c r="K85" s="12"/>
      <c r="L85" s="12"/>
      <c r="M85" s="12"/>
      <c r="N85" s="12"/>
      <c r="O85" s="13"/>
    </row>
    <row r="86" ht="15.75" customHeight="1">
      <c r="A86" s="5"/>
      <c r="B86" s="211"/>
      <c r="C86" t="s" s="219">
        <v>345</v>
      </c>
      <c r="D86" s="220"/>
      <c r="E86" s="220"/>
      <c r="F86" s="220"/>
      <c r="G86" s="220"/>
      <c r="H86" s="221">
        <f>SUM(D86:G86)</f>
        <v>0</v>
      </c>
      <c r="I86" s="42"/>
      <c r="J86" s="12"/>
      <c r="K86" s="12"/>
      <c r="L86" s="12"/>
      <c r="M86" s="12"/>
      <c r="N86" s="12"/>
      <c r="O86" s="13"/>
    </row>
    <row r="87" ht="15.35" customHeight="1">
      <c r="A87" s="5"/>
      <c r="B87" s="211"/>
      <c r="C87" t="s" s="219">
        <v>346</v>
      </c>
      <c r="D87" s="220"/>
      <c r="E87" s="220"/>
      <c r="F87" s="220">
        <v>52285.44</v>
      </c>
      <c r="G87" s="220"/>
      <c r="H87" s="221">
        <f>SUM(D87:G87)</f>
        <v>52285.44</v>
      </c>
      <c r="I87" s="42"/>
      <c r="J87" s="12"/>
      <c r="K87" s="12"/>
      <c r="L87" s="12"/>
      <c r="M87" s="12"/>
      <c r="N87" s="12"/>
      <c r="O87" s="13"/>
    </row>
    <row r="88" ht="15.35" customHeight="1">
      <c r="A88" s="5"/>
      <c r="B88" s="211"/>
      <c r="C88" t="s" s="219">
        <v>347</v>
      </c>
      <c r="D88" s="220"/>
      <c r="E88" s="220"/>
      <c r="F88" s="220"/>
      <c r="G88" s="220"/>
      <c r="H88" s="221">
        <f>SUM(D88:G88)</f>
        <v>0</v>
      </c>
      <c r="I88" s="42"/>
      <c r="J88" s="12"/>
      <c r="K88" s="12"/>
      <c r="L88" s="12"/>
      <c r="M88" s="12"/>
      <c r="N88" s="12"/>
      <c r="O88" s="13"/>
    </row>
    <row r="89" ht="15.35" customHeight="1">
      <c r="A89" s="5"/>
      <c r="B89" s="211"/>
      <c r="C89" t="s" s="219">
        <v>348</v>
      </c>
      <c r="D89" s="220"/>
      <c r="E89" s="220"/>
      <c r="F89" s="220">
        <v>256248.96</v>
      </c>
      <c r="G89" s="220"/>
      <c r="H89" s="221">
        <f>SUM(D89:G89)</f>
        <v>256248.96</v>
      </c>
      <c r="I89" s="42"/>
      <c r="J89" s="12"/>
      <c r="K89" s="12"/>
      <c r="L89" s="12"/>
      <c r="M89" s="12"/>
      <c r="N89" s="12"/>
      <c r="O89" s="13"/>
    </row>
    <row r="90" ht="15.35" customHeight="1">
      <c r="A90" s="5"/>
      <c r="B90" s="211"/>
      <c r="C90" t="s" s="219">
        <v>349</v>
      </c>
      <c r="D90" s="220"/>
      <c r="E90" s="220"/>
      <c r="F90" s="220">
        <v>34480</v>
      </c>
      <c r="G90" s="220"/>
      <c r="H90" s="221">
        <f>SUM(D90:G90)</f>
        <v>34480</v>
      </c>
      <c r="I90" s="42"/>
      <c r="J90" s="12"/>
      <c r="K90" s="12"/>
      <c r="L90" s="12"/>
      <c r="M90" s="12"/>
      <c r="N90" s="12"/>
      <c r="O90" s="13"/>
    </row>
    <row r="91" ht="15.35" customHeight="1">
      <c r="A91" s="5"/>
      <c r="B91" s="211"/>
      <c r="C91" t="s" s="222">
        <v>350</v>
      </c>
      <c r="D91" s="223">
        <f>SUM(D84:D90)</f>
        <v>0</v>
      </c>
      <c r="E91" s="223">
        <f>SUM(E84:E90)</f>
        <v>0</v>
      </c>
      <c r="F91" s="223">
        <f>SUM(F84:F90)</f>
        <v>456000</v>
      </c>
      <c r="G91" s="223">
        <f>SUM(G84:G90)</f>
        <v>0</v>
      </c>
      <c r="H91" s="221">
        <f>SUM(D91:G91)</f>
        <v>456000</v>
      </c>
      <c r="I91" s="42"/>
      <c r="J91" s="12"/>
      <c r="K91" s="12"/>
      <c r="L91" s="12"/>
      <c r="M91" s="12"/>
      <c r="N91" s="12"/>
      <c r="O91" s="13"/>
    </row>
    <row r="92" ht="15.35" customHeight="1">
      <c r="A92" s="5"/>
      <c r="B92" s="211"/>
      <c r="C92" s="224"/>
      <c r="D92" s="225"/>
      <c r="E92" s="225"/>
      <c r="F92" s="225"/>
      <c r="G92" s="225"/>
      <c r="H92" s="226"/>
      <c r="I92" s="42"/>
      <c r="J92" s="12"/>
      <c r="K92" s="12"/>
      <c r="L92" s="12"/>
      <c r="M92" s="12"/>
      <c r="N92" s="12"/>
      <c r="O92" s="13"/>
    </row>
    <row r="93" ht="15.35" customHeight="1">
      <c r="A93" s="5"/>
      <c r="B93" s="211"/>
      <c r="C93" t="s" s="208">
        <v>132</v>
      </c>
      <c r="D93" s="209"/>
      <c r="E93" s="209"/>
      <c r="F93" s="209"/>
      <c r="G93" s="209"/>
      <c r="H93" s="210"/>
      <c r="I93" s="42"/>
      <c r="J93" s="12"/>
      <c r="K93" s="12"/>
      <c r="L93" s="12"/>
      <c r="M93" s="12"/>
      <c r="N93" s="12"/>
      <c r="O93" s="13"/>
    </row>
    <row r="94" ht="21.75" customHeight="1">
      <c r="A94" s="5"/>
      <c r="B94" s="211"/>
      <c r="C94" t="s" s="212">
        <v>342</v>
      </c>
      <c r="D94" s="213">
        <v>0</v>
      </c>
      <c r="E94" s="213">
        <f>'1) Budget Table'!E98</f>
        <v>534248.083854546</v>
      </c>
      <c r="F94" s="213">
        <v>0</v>
      </c>
      <c r="G94" s="213">
        <v>0</v>
      </c>
      <c r="H94" s="221">
        <f>SUM(D94:G94)</f>
        <v>534248.083854546</v>
      </c>
      <c r="I94" s="42"/>
      <c r="J94" s="12"/>
      <c r="K94" s="12"/>
      <c r="L94" s="12"/>
      <c r="M94" s="12"/>
      <c r="N94" s="12"/>
      <c r="O94" s="13"/>
    </row>
    <row r="95" ht="18" customHeight="1">
      <c r="A95" s="5"/>
      <c r="B95" s="211"/>
      <c r="C95" t="s" s="215">
        <v>343</v>
      </c>
      <c r="D95" s="216"/>
      <c r="E95" s="229">
        <v>88317.75</v>
      </c>
      <c r="F95" s="217"/>
      <c r="G95" s="217"/>
      <c r="H95" s="221">
        <f>SUM(D95:G95)</f>
        <v>88317.75</v>
      </c>
      <c r="I95" s="42"/>
      <c r="J95" s="12"/>
      <c r="K95" s="12"/>
      <c r="L95" s="12"/>
      <c r="M95" s="12"/>
      <c r="N95" s="12"/>
      <c r="O95" s="13"/>
    </row>
    <row r="96" ht="15.75" customHeight="1">
      <c r="A96" s="5"/>
      <c r="B96" s="211"/>
      <c r="C96" t="s" s="219">
        <v>344</v>
      </c>
      <c r="D96" s="220"/>
      <c r="E96" s="230">
        <v>100000</v>
      </c>
      <c r="F96" s="53"/>
      <c r="G96" s="53"/>
      <c r="H96" s="221">
        <f>SUM(D96:G96)</f>
        <v>100000</v>
      </c>
      <c r="I96" s="42"/>
      <c r="J96" s="12"/>
      <c r="K96" s="12"/>
      <c r="L96" s="12"/>
      <c r="M96" s="12"/>
      <c r="N96" s="12"/>
      <c r="O96" s="13"/>
    </row>
    <row r="97" ht="15.75" customHeight="1">
      <c r="A97" s="5"/>
      <c r="B97" s="211"/>
      <c r="C97" t="s" s="219">
        <v>345</v>
      </c>
      <c r="D97" s="220"/>
      <c r="E97" s="230">
        <v>20000</v>
      </c>
      <c r="F97" s="220"/>
      <c r="G97" s="220"/>
      <c r="H97" s="221">
        <f>SUM(D97:G97)</f>
        <v>20000</v>
      </c>
      <c r="I97" s="42"/>
      <c r="J97" s="12"/>
      <c r="K97" s="12"/>
      <c r="L97" s="12"/>
      <c r="M97" s="12"/>
      <c r="N97" s="12"/>
      <c r="O97" s="13"/>
    </row>
    <row r="98" ht="15.35" customHeight="1">
      <c r="A98" s="5"/>
      <c r="B98" s="211"/>
      <c r="C98" t="s" s="219">
        <v>346</v>
      </c>
      <c r="D98" s="220"/>
      <c r="E98" s="230">
        <v>21775.7</v>
      </c>
      <c r="F98" s="220"/>
      <c r="G98" s="220"/>
      <c r="H98" s="221">
        <f>SUM(D98:G98)</f>
        <v>21775.7</v>
      </c>
      <c r="I98" s="42"/>
      <c r="J98" s="12"/>
      <c r="K98" s="12"/>
      <c r="L98" s="12"/>
      <c r="M98" s="12"/>
      <c r="N98" s="12"/>
      <c r="O98" s="13"/>
    </row>
    <row r="99" ht="15.35" customHeight="1">
      <c r="A99" s="5"/>
      <c r="B99" s="211"/>
      <c r="C99" t="s" s="219">
        <v>347</v>
      </c>
      <c r="D99" s="220"/>
      <c r="E99" s="230">
        <v>15000</v>
      </c>
      <c r="F99" s="220"/>
      <c r="G99" s="220"/>
      <c r="H99" s="221">
        <f>SUM(D99:G99)</f>
        <v>15000</v>
      </c>
      <c r="I99" s="42"/>
      <c r="J99" s="12"/>
      <c r="K99" s="12"/>
      <c r="L99" s="12"/>
      <c r="M99" s="12"/>
      <c r="N99" s="12"/>
      <c r="O99" s="13"/>
    </row>
    <row r="100" ht="15.35" customHeight="1">
      <c r="A100" s="5"/>
      <c r="B100" s="211"/>
      <c r="C100" t="s" s="219">
        <v>348</v>
      </c>
      <c r="D100" s="220"/>
      <c r="E100" s="230">
        <v>289154.63</v>
      </c>
      <c r="F100" s="220"/>
      <c r="G100" s="220"/>
      <c r="H100" s="221">
        <f>SUM(D100:G100)</f>
        <v>289154.63</v>
      </c>
      <c r="I100" s="42"/>
      <c r="J100" s="12"/>
      <c r="K100" s="12"/>
      <c r="L100" s="12"/>
      <c r="M100" s="12"/>
      <c r="N100" s="12"/>
      <c r="O100" s="13"/>
    </row>
    <row r="101" ht="35.15" customHeight="1">
      <c r="A101" s="5"/>
      <c r="B101" s="211"/>
      <c r="C101" t="s" s="219">
        <v>349</v>
      </c>
      <c r="D101" s="220"/>
      <c r="E101" s="220"/>
      <c r="F101" s="220"/>
      <c r="G101" s="220"/>
      <c r="H101" s="221">
        <f>SUM(D101:G101)</f>
        <v>0</v>
      </c>
      <c r="I101" s="42"/>
      <c r="J101" s="12"/>
      <c r="K101" s="12"/>
      <c r="L101" s="12"/>
      <c r="M101" s="12"/>
      <c r="N101" s="12"/>
      <c r="O101" s="13"/>
    </row>
    <row r="102" ht="15.35" customHeight="1">
      <c r="A102" s="5"/>
      <c r="B102" s="211"/>
      <c r="C102" t="s" s="231">
        <v>357</v>
      </c>
      <c r="D102" s="223">
        <f>SUM(D95:D101)</f>
        <v>0</v>
      </c>
      <c r="E102" s="223">
        <f>SUM(E95:E101)</f>
        <v>534248.08</v>
      </c>
      <c r="F102" s="223">
        <f>SUM(F95:F101)</f>
        <v>0</v>
      </c>
      <c r="G102" s="223">
        <f>SUM(G95:G101)</f>
        <v>0</v>
      </c>
      <c r="H102" s="221">
        <f>SUM(D102:G102)</f>
        <v>534248.08</v>
      </c>
      <c r="I102" s="42"/>
      <c r="J102" s="12"/>
      <c r="K102" s="12"/>
      <c r="L102" s="12"/>
      <c r="M102" s="12"/>
      <c r="N102" s="12"/>
      <c r="O102" s="13"/>
    </row>
    <row r="103" ht="15.35" customHeight="1">
      <c r="A103" s="5"/>
      <c r="B103" s="211"/>
      <c r="C103" s="224"/>
      <c r="D103" s="225"/>
      <c r="E103" s="225"/>
      <c r="F103" s="225"/>
      <c r="G103" s="225"/>
      <c r="H103" s="226"/>
      <c r="I103" s="42"/>
      <c r="J103" s="12"/>
      <c r="K103" s="12"/>
      <c r="L103" s="12"/>
      <c r="M103" s="12"/>
      <c r="N103" s="12"/>
      <c r="O103" s="13"/>
    </row>
    <row r="104" ht="15.35" customHeight="1">
      <c r="A104" s="5"/>
      <c r="B104" s="211"/>
      <c r="C104" t="s" s="208">
        <v>151</v>
      </c>
      <c r="D104" s="209"/>
      <c r="E104" s="209"/>
      <c r="F104" s="209"/>
      <c r="G104" s="209"/>
      <c r="H104" s="210"/>
      <c r="I104" s="42"/>
      <c r="J104" s="12"/>
      <c r="K104" s="12"/>
      <c r="L104" s="12"/>
      <c r="M104" s="12"/>
      <c r="N104" s="12"/>
      <c r="O104" s="13"/>
    </row>
    <row r="105" ht="21.75" customHeight="1">
      <c r="A105" s="5"/>
      <c r="B105" s="211"/>
      <c r="C105" t="s" s="212">
        <v>342</v>
      </c>
      <c r="D105" s="213">
        <v>0</v>
      </c>
      <c r="E105" s="213">
        <f>'1) Budget Table'!E108</f>
        <v>151053.514690909</v>
      </c>
      <c r="F105" s="213">
        <v>0</v>
      </c>
      <c r="G105" s="213">
        <v>0</v>
      </c>
      <c r="H105" s="221">
        <f>SUM(D105:G105)</f>
        <v>151053.514690909</v>
      </c>
      <c r="I105" s="42"/>
      <c r="J105" s="12"/>
      <c r="K105" s="12"/>
      <c r="L105" s="12"/>
      <c r="M105" s="12"/>
      <c r="N105" s="12"/>
      <c r="O105" s="13"/>
    </row>
    <row r="106" ht="15.75" customHeight="1">
      <c r="A106" s="5"/>
      <c r="B106" s="211"/>
      <c r="C106" t="s" s="215">
        <v>343</v>
      </c>
      <c r="D106" s="216"/>
      <c r="E106" s="229">
        <v>23831.77</v>
      </c>
      <c r="F106" s="217"/>
      <c r="G106" s="217"/>
      <c r="H106" s="221">
        <f>SUM(D106:G106)</f>
        <v>23831.77</v>
      </c>
      <c r="I106" s="42"/>
      <c r="J106" s="12"/>
      <c r="K106" s="12"/>
      <c r="L106" s="12"/>
      <c r="M106" s="12"/>
      <c r="N106" s="12"/>
      <c r="O106" s="13"/>
    </row>
    <row r="107" ht="15.75" customHeight="1">
      <c r="A107" s="5"/>
      <c r="B107" s="211"/>
      <c r="C107" t="s" s="219">
        <v>344</v>
      </c>
      <c r="D107" s="220"/>
      <c r="E107" s="53">
        <v>5000</v>
      </c>
      <c r="F107" s="53"/>
      <c r="G107" s="53"/>
      <c r="H107" s="221">
        <f>SUM(D107:G107)</f>
        <v>5000</v>
      </c>
      <c r="I107" s="42"/>
      <c r="J107" s="12"/>
      <c r="K107" s="12"/>
      <c r="L107" s="12"/>
      <c r="M107" s="12"/>
      <c r="N107" s="12"/>
      <c r="O107" s="13"/>
    </row>
    <row r="108" ht="15.75" customHeight="1">
      <c r="A108" s="5"/>
      <c r="B108" s="211"/>
      <c r="C108" t="s" s="219">
        <v>345</v>
      </c>
      <c r="D108" s="220"/>
      <c r="E108" s="220"/>
      <c r="F108" s="220"/>
      <c r="G108" s="220"/>
      <c r="H108" s="221">
        <f>SUM(D108:G108)</f>
        <v>0</v>
      </c>
      <c r="I108" s="42"/>
      <c r="J108" s="12"/>
      <c r="K108" s="12"/>
      <c r="L108" s="12"/>
      <c r="M108" s="12"/>
      <c r="N108" s="12"/>
      <c r="O108" s="13"/>
    </row>
    <row r="109" ht="15.35" customHeight="1">
      <c r="A109" s="5"/>
      <c r="B109" s="211"/>
      <c r="C109" t="s" s="219">
        <v>346</v>
      </c>
      <c r="D109" s="220"/>
      <c r="E109" s="220">
        <f>(18691.589090909*0.17)</f>
        <v>3177.570145454530</v>
      </c>
      <c r="F109" s="220"/>
      <c r="G109" s="220"/>
      <c r="H109" s="221">
        <f>SUM(D109:G109)</f>
        <v>3177.570145454530</v>
      </c>
      <c r="I109" s="42"/>
      <c r="J109" s="12"/>
      <c r="K109" s="12"/>
      <c r="L109" s="12"/>
      <c r="M109" s="12"/>
      <c r="N109" s="12"/>
      <c r="O109" s="13"/>
    </row>
    <row r="110" ht="15.35" customHeight="1">
      <c r="A110" s="5"/>
      <c r="B110" s="211"/>
      <c r="C110" t="s" s="219">
        <v>347</v>
      </c>
      <c r="D110" s="220"/>
      <c r="E110" s="220">
        <v>7000</v>
      </c>
      <c r="F110" s="220"/>
      <c r="G110" s="220"/>
      <c r="H110" s="221">
        <f>SUM(D110:G110)</f>
        <v>7000</v>
      </c>
      <c r="I110" s="42"/>
      <c r="J110" s="12"/>
      <c r="K110" s="12"/>
      <c r="L110" s="12"/>
      <c r="M110" s="12"/>
      <c r="N110" s="12"/>
      <c r="O110" s="13"/>
    </row>
    <row r="111" ht="25.5" customHeight="1">
      <c r="A111" s="5"/>
      <c r="B111" s="211"/>
      <c r="C111" t="s" s="219">
        <v>348</v>
      </c>
      <c r="D111" s="220"/>
      <c r="E111" s="220">
        <f>112044.17</f>
        <v>112044.17</v>
      </c>
      <c r="F111" s="220"/>
      <c r="G111" s="220"/>
      <c r="H111" s="221">
        <f>SUM(D111:G111)</f>
        <v>112044.17</v>
      </c>
      <c r="I111" s="42"/>
      <c r="J111" s="12"/>
      <c r="K111" s="12"/>
      <c r="L111" s="12"/>
      <c r="M111" s="12"/>
      <c r="N111" s="12"/>
      <c r="O111" s="13"/>
    </row>
    <row r="112" ht="35.15" customHeight="1">
      <c r="A112" s="5"/>
      <c r="B112" s="211"/>
      <c r="C112" t="s" s="219">
        <v>349</v>
      </c>
      <c r="D112" s="220"/>
      <c r="E112" s="220"/>
      <c r="F112" s="220"/>
      <c r="G112" s="220"/>
      <c r="H112" s="221">
        <f>SUM(D112:G112)</f>
        <v>0</v>
      </c>
      <c r="I112" s="42"/>
      <c r="J112" s="12"/>
      <c r="K112" s="12"/>
      <c r="L112" s="12"/>
      <c r="M112" s="12"/>
      <c r="N112" s="12"/>
      <c r="O112" s="13"/>
    </row>
    <row r="113" ht="15.75" customHeight="1">
      <c r="A113" s="5"/>
      <c r="B113" s="211"/>
      <c r="C113" t="s" s="231">
        <v>357</v>
      </c>
      <c r="D113" s="223">
        <f>SUM(D106:D112)</f>
        <v>0</v>
      </c>
      <c r="E113" s="223">
        <f>SUM(E106:E112)</f>
        <v>151053.510145455</v>
      </c>
      <c r="F113" s="223">
        <f>SUM(F106:F112)</f>
        <v>0</v>
      </c>
      <c r="G113" s="223">
        <f>SUM(G106:G112)</f>
        <v>0</v>
      </c>
      <c r="H113" s="221">
        <f>SUM(D113:G113)</f>
        <v>151053.510145455</v>
      </c>
      <c r="I113" s="42"/>
      <c r="J113" s="12"/>
      <c r="K113" s="12"/>
      <c r="L113" s="12"/>
      <c r="M113" s="12"/>
      <c r="N113" s="12"/>
      <c r="O113" s="13"/>
    </row>
    <row r="114" ht="15.75" customHeight="1">
      <c r="A114" s="5"/>
      <c r="B114" s="12"/>
      <c r="C114" s="225"/>
      <c r="D114" s="225"/>
      <c r="E114" s="225"/>
      <c r="F114" s="225"/>
      <c r="G114" s="225"/>
      <c r="H114" s="225"/>
      <c r="I114" s="12"/>
      <c r="J114" s="12"/>
      <c r="K114" s="12"/>
      <c r="L114" s="12"/>
      <c r="M114" s="12"/>
      <c r="N114" s="12"/>
      <c r="O114" s="13"/>
    </row>
    <row r="115" ht="15.75" customHeight="1">
      <c r="A115" s="5"/>
      <c r="B115" s="211"/>
      <c r="C115" t="s" s="208">
        <v>170</v>
      </c>
      <c r="D115" s="209"/>
      <c r="E115" s="209"/>
      <c r="F115" s="209"/>
      <c r="G115" s="209"/>
      <c r="H115" s="210"/>
      <c r="I115" s="42"/>
      <c r="J115" s="12"/>
      <c r="K115" s="12"/>
      <c r="L115" s="12"/>
      <c r="M115" s="12"/>
      <c r="N115" s="12"/>
      <c r="O115" s="13"/>
    </row>
    <row r="116" ht="15.75" customHeight="1">
      <c r="A116" s="5"/>
      <c r="B116" s="211"/>
      <c r="C116" t="s" s="212">
        <v>342</v>
      </c>
      <c r="D116" s="213">
        <v>0</v>
      </c>
      <c r="E116" s="213">
        <v>0</v>
      </c>
      <c r="F116" s="213">
        <v>0</v>
      </c>
      <c r="G116" s="213">
        <v>0</v>
      </c>
      <c r="H116" s="221">
        <f>SUM(D116:G116)</f>
        <v>0</v>
      </c>
      <c r="I116" s="42"/>
      <c r="J116" s="12"/>
      <c r="K116" s="12"/>
      <c r="L116" s="12"/>
      <c r="M116" s="12"/>
      <c r="N116" s="12"/>
      <c r="O116" s="13"/>
    </row>
    <row r="117" ht="15.75" customHeight="1">
      <c r="A117" s="5"/>
      <c r="B117" s="211"/>
      <c r="C117" t="s" s="215">
        <v>343</v>
      </c>
      <c r="D117" s="216"/>
      <c r="E117" s="217"/>
      <c r="F117" s="217"/>
      <c r="G117" s="217"/>
      <c r="H117" s="221">
        <f>SUM(D117:G117)</f>
        <v>0</v>
      </c>
      <c r="I117" s="42"/>
      <c r="J117" s="12"/>
      <c r="K117" s="12"/>
      <c r="L117" s="12"/>
      <c r="M117" s="12"/>
      <c r="N117" s="12"/>
      <c r="O117" s="13"/>
    </row>
    <row r="118" ht="15.75" customHeight="1">
      <c r="A118" s="5"/>
      <c r="B118" s="211"/>
      <c r="C118" t="s" s="219">
        <v>344</v>
      </c>
      <c r="D118" s="220"/>
      <c r="E118" s="53"/>
      <c r="F118" s="53"/>
      <c r="G118" s="53"/>
      <c r="H118" s="221">
        <f>SUM(D118:G118)</f>
        <v>0</v>
      </c>
      <c r="I118" s="42"/>
      <c r="J118" s="12"/>
      <c r="K118" s="12"/>
      <c r="L118" s="12"/>
      <c r="M118" s="12"/>
      <c r="N118" s="12"/>
      <c r="O118" s="13"/>
    </row>
    <row r="119" ht="15.75" customHeight="1">
      <c r="A119" s="5"/>
      <c r="B119" s="211"/>
      <c r="C119" t="s" s="219">
        <v>345</v>
      </c>
      <c r="D119" s="220"/>
      <c r="E119" s="220"/>
      <c r="F119" s="220"/>
      <c r="G119" s="220"/>
      <c r="H119" s="221">
        <f>SUM(D119:G119)</f>
        <v>0</v>
      </c>
      <c r="I119" s="42"/>
      <c r="J119" s="12"/>
      <c r="K119" s="12"/>
      <c r="L119" s="12"/>
      <c r="M119" s="12"/>
      <c r="N119" s="12"/>
      <c r="O119" s="13"/>
    </row>
    <row r="120" ht="15.75" customHeight="1">
      <c r="A120" s="5"/>
      <c r="B120" s="211"/>
      <c r="C120" t="s" s="219">
        <v>346</v>
      </c>
      <c r="D120" s="220"/>
      <c r="E120" s="220"/>
      <c r="F120" s="220"/>
      <c r="G120" s="220"/>
      <c r="H120" s="221">
        <f>SUM(D120:G120)</f>
        <v>0</v>
      </c>
      <c r="I120" s="42"/>
      <c r="J120" s="12"/>
      <c r="K120" s="12"/>
      <c r="L120" s="12"/>
      <c r="M120" s="12"/>
      <c r="N120" s="12"/>
      <c r="O120" s="13"/>
    </row>
    <row r="121" ht="15.75" customHeight="1">
      <c r="A121" s="5"/>
      <c r="B121" s="211"/>
      <c r="C121" t="s" s="219">
        <v>347</v>
      </c>
      <c r="D121" s="220"/>
      <c r="E121" s="220"/>
      <c r="F121" s="220"/>
      <c r="G121" s="220"/>
      <c r="H121" s="221">
        <f>SUM(D121:G121)</f>
        <v>0</v>
      </c>
      <c r="I121" s="42"/>
      <c r="J121" s="12"/>
      <c r="K121" s="12"/>
      <c r="L121" s="12"/>
      <c r="M121" s="12"/>
      <c r="N121" s="12"/>
      <c r="O121" s="13"/>
    </row>
    <row r="122" ht="15.75" customHeight="1">
      <c r="A122" s="5"/>
      <c r="B122" s="211"/>
      <c r="C122" t="s" s="219">
        <v>348</v>
      </c>
      <c r="D122" s="220"/>
      <c r="E122" s="220"/>
      <c r="F122" s="220"/>
      <c r="G122" s="220"/>
      <c r="H122" s="221">
        <f>SUM(D122:G122)</f>
        <v>0</v>
      </c>
      <c r="I122" s="42"/>
      <c r="J122" s="12"/>
      <c r="K122" s="12"/>
      <c r="L122" s="12"/>
      <c r="M122" s="12"/>
      <c r="N122" s="12"/>
      <c r="O122" s="13"/>
    </row>
    <row r="123" ht="15.75" customHeight="1">
      <c r="A123" s="5"/>
      <c r="B123" s="211"/>
      <c r="C123" t="s" s="219">
        <v>349</v>
      </c>
      <c r="D123" s="220"/>
      <c r="E123" s="220"/>
      <c r="F123" s="220"/>
      <c r="G123" s="220"/>
      <c r="H123" s="221">
        <f>SUM(D123:G123)</f>
        <v>0</v>
      </c>
      <c r="I123" s="42"/>
      <c r="J123" s="12"/>
      <c r="K123" s="12"/>
      <c r="L123" s="12"/>
      <c r="M123" s="12"/>
      <c r="N123" s="12"/>
      <c r="O123" s="13"/>
    </row>
    <row r="124" ht="15.75" customHeight="1">
      <c r="A124" s="5"/>
      <c r="B124" s="211"/>
      <c r="C124" t="s" s="231">
        <v>357</v>
      </c>
      <c r="D124" s="223">
        <f>SUM(D117:D123)</f>
        <v>0</v>
      </c>
      <c r="E124" s="223">
        <f>SUM(E117:E123)</f>
        <v>0</v>
      </c>
      <c r="F124" s="223">
        <f>SUM(F117:F123)</f>
        <v>0</v>
      </c>
      <c r="G124" s="223">
        <f>SUM(G117:G123)</f>
        <v>0</v>
      </c>
      <c r="H124" s="221">
        <f>SUM(D124:G124)</f>
        <v>0</v>
      </c>
      <c r="I124" s="42"/>
      <c r="J124" s="12"/>
      <c r="K124" s="12"/>
      <c r="L124" s="12"/>
      <c r="M124" s="12"/>
      <c r="N124" s="12"/>
      <c r="O124" s="13"/>
    </row>
    <row r="125" ht="25.5" customHeight="1">
      <c r="A125" s="5"/>
      <c r="B125" s="36"/>
      <c r="C125" s="228"/>
      <c r="D125" s="228"/>
      <c r="E125" s="228"/>
      <c r="F125" s="228"/>
      <c r="G125" s="228"/>
      <c r="H125" s="228"/>
      <c r="I125" s="12"/>
      <c r="J125" s="12"/>
      <c r="K125" s="12"/>
      <c r="L125" s="12"/>
      <c r="M125" s="12"/>
      <c r="N125" s="12"/>
      <c r="O125" s="13"/>
    </row>
    <row r="126" ht="15.35" customHeight="1">
      <c r="A126" s="39"/>
      <c r="B126" t="s" s="208">
        <v>358</v>
      </c>
      <c r="C126" s="209"/>
      <c r="D126" s="209"/>
      <c r="E126" s="209"/>
      <c r="F126" s="209"/>
      <c r="G126" s="209"/>
      <c r="H126" s="210"/>
      <c r="I126" s="42"/>
      <c r="J126" s="12"/>
      <c r="K126" s="12"/>
      <c r="L126" s="12"/>
      <c r="M126" s="12"/>
      <c r="N126" s="12"/>
      <c r="O126" s="13"/>
    </row>
    <row r="127" ht="15.35" customHeight="1">
      <c r="A127" s="5"/>
      <c r="B127" s="76"/>
      <c r="C127" t="s" s="208">
        <v>181</v>
      </c>
      <c r="D127" s="209"/>
      <c r="E127" s="209"/>
      <c r="F127" s="209"/>
      <c r="G127" s="209"/>
      <c r="H127" s="210"/>
      <c r="I127" s="42"/>
      <c r="J127" s="12"/>
      <c r="K127" s="12"/>
      <c r="L127" s="12"/>
      <c r="M127" s="12"/>
      <c r="N127" s="12"/>
      <c r="O127" s="13"/>
    </row>
    <row r="128" ht="22.5" customHeight="1">
      <c r="A128" s="5"/>
      <c r="B128" s="211"/>
      <c r="C128" t="s" s="212">
        <v>342</v>
      </c>
      <c r="D128" s="213">
        <v>0</v>
      </c>
      <c r="E128" s="213">
        <v>0</v>
      </c>
      <c r="F128" s="213">
        <f>'1) Budget Table'!F130</f>
        <v>190000</v>
      </c>
      <c r="G128" s="213">
        <v>0</v>
      </c>
      <c r="H128" s="221">
        <f>SUM(D128:G128)</f>
        <v>190000</v>
      </c>
      <c r="I128" s="42"/>
      <c r="J128" s="12"/>
      <c r="K128" s="12"/>
      <c r="L128" s="12"/>
      <c r="M128" s="12"/>
      <c r="N128" s="12"/>
      <c r="O128" s="13"/>
    </row>
    <row r="129" ht="15.85" customHeight="1">
      <c r="A129" s="5"/>
      <c r="B129" s="211"/>
      <c r="C129" t="s" s="215">
        <v>343</v>
      </c>
      <c r="D129" s="216"/>
      <c r="E129" s="217"/>
      <c r="F129" s="217">
        <v>38000</v>
      </c>
      <c r="G129" s="217"/>
      <c r="H129" s="221">
        <f>SUM(D129:G129)</f>
        <v>38000</v>
      </c>
      <c r="I129" s="42"/>
      <c r="J129" s="12"/>
      <c r="K129" s="12"/>
      <c r="L129" s="12"/>
      <c r="M129" s="12"/>
      <c r="N129" s="12"/>
      <c r="O129" s="13"/>
    </row>
    <row r="130" ht="15.35" customHeight="1">
      <c r="A130" s="5"/>
      <c r="B130" s="211"/>
      <c r="C130" t="s" s="219">
        <v>344</v>
      </c>
      <c r="D130" s="220"/>
      <c r="E130" s="53"/>
      <c r="F130" s="53">
        <v>3500</v>
      </c>
      <c r="G130" s="53"/>
      <c r="H130" s="221">
        <f>SUM(D130:G130)</f>
        <v>3500</v>
      </c>
      <c r="I130" s="42"/>
      <c r="J130" s="12"/>
      <c r="K130" s="12"/>
      <c r="L130" s="12"/>
      <c r="M130" s="12"/>
      <c r="N130" s="12"/>
      <c r="O130" s="13"/>
    </row>
    <row r="131" ht="15.75" customHeight="1">
      <c r="A131" s="5"/>
      <c r="B131" s="211"/>
      <c r="C131" t="s" s="219">
        <v>345</v>
      </c>
      <c r="D131" s="220"/>
      <c r="E131" s="220"/>
      <c r="F131" s="220"/>
      <c r="G131" s="220"/>
      <c r="H131" s="221">
        <f>SUM(D131:G131)</f>
        <v>0</v>
      </c>
      <c r="I131" s="42"/>
      <c r="J131" s="12"/>
      <c r="K131" s="12"/>
      <c r="L131" s="12"/>
      <c r="M131" s="12"/>
      <c r="N131" s="12"/>
      <c r="O131" s="13"/>
    </row>
    <row r="132" ht="15.35" customHeight="1">
      <c r="A132" s="5"/>
      <c r="B132" s="211"/>
      <c r="C132" t="s" s="219">
        <v>346</v>
      </c>
      <c r="D132" s="220"/>
      <c r="E132" s="220"/>
      <c r="F132" s="220">
        <v>40000</v>
      </c>
      <c r="G132" s="220"/>
      <c r="H132" s="221">
        <f>SUM(D132:G132)</f>
        <v>40000</v>
      </c>
      <c r="I132" s="42"/>
      <c r="J132" s="12"/>
      <c r="K132" s="12"/>
      <c r="L132" s="12"/>
      <c r="M132" s="12"/>
      <c r="N132" s="12"/>
      <c r="O132" s="13"/>
    </row>
    <row r="133" ht="15.35" customHeight="1">
      <c r="A133" s="5"/>
      <c r="B133" s="211"/>
      <c r="C133" t="s" s="219">
        <v>347</v>
      </c>
      <c r="D133" s="220"/>
      <c r="E133" s="220"/>
      <c r="F133" s="220"/>
      <c r="G133" s="220"/>
      <c r="H133" s="221">
        <f>SUM(D133:G133)</f>
        <v>0</v>
      </c>
      <c r="I133" s="42"/>
      <c r="J133" s="12"/>
      <c r="K133" s="12"/>
      <c r="L133" s="12"/>
      <c r="M133" s="12"/>
      <c r="N133" s="12"/>
      <c r="O133" s="13"/>
    </row>
    <row r="134" ht="15.35" customHeight="1">
      <c r="A134" s="5"/>
      <c r="B134" s="211"/>
      <c r="C134" t="s" s="219">
        <v>348</v>
      </c>
      <c r="D134" s="220"/>
      <c r="E134" s="220"/>
      <c r="F134" s="220">
        <v>93300</v>
      </c>
      <c r="G134" s="220"/>
      <c r="H134" s="221">
        <f>SUM(D134:G134)</f>
        <v>93300</v>
      </c>
      <c r="I134" s="42"/>
      <c r="J134" s="12"/>
      <c r="K134" s="12"/>
      <c r="L134" s="12"/>
      <c r="M134" s="12"/>
      <c r="N134" s="12"/>
      <c r="O134" s="13"/>
    </row>
    <row r="135" ht="35.15" customHeight="1">
      <c r="A135" s="5"/>
      <c r="B135" s="211"/>
      <c r="C135" t="s" s="219">
        <v>349</v>
      </c>
      <c r="D135" s="220"/>
      <c r="E135" s="220"/>
      <c r="F135" s="220">
        <v>15200</v>
      </c>
      <c r="G135" s="220"/>
      <c r="H135" s="221">
        <f>SUM(D135:G135)</f>
        <v>15200</v>
      </c>
      <c r="I135" s="42"/>
      <c r="J135" s="12"/>
      <c r="K135" s="12"/>
      <c r="L135" s="12"/>
      <c r="M135" s="12"/>
      <c r="N135" s="12"/>
      <c r="O135" s="13"/>
    </row>
    <row r="136" ht="15.35" customHeight="1">
      <c r="A136" s="5"/>
      <c r="B136" s="211"/>
      <c r="C136" t="s" s="231">
        <v>357</v>
      </c>
      <c r="D136" s="223">
        <f>SUM(D129:D135)</f>
        <v>0</v>
      </c>
      <c r="E136" s="223">
        <f>SUM(E129:E135)</f>
        <v>0</v>
      </c>
      <c r="F136" s="223">
        <f>SUM(F129:F135)</f>
        <v>190000</v>
      </c>
      <c r="G136" s="223">
        <f>SUM(G129:G135)</f>
        <v>0</v>
      </c>
      <c r="H136" s="221">
        <f>SUM(D136:G136)</f>
        <v>190000</v>
      </c>
      <c r="I136" s="42"/>
      <c r="J136" s="12"/>
      <c r="K136" s="12"/>
      <c r="L136" s="12"/>
      <c r="M136" s="12"/>
      <c r="N136" s="12"/>
      <c r="O136" s="13"/>
    </row>
    <row r="137" ht="15.35" customHeight="1">
      <c r="A137" s="5"/>
      <c r="B137" s="211"/>
      <c r="C137" s="224"/>
      <c r="D137" s="225"/>
      <c r="E137" s="225"/>
      <c r="F137" s="225"/>
      <c r="G137" s="225"/>
      <c r="H137" s="226"/>
      <c r="I137" s="42"/>
      <c r="J137" s="12"/>
      <c r="K137" s="12"/>
      <c r="L137" s="12"/>
      <c r="M137" s="12"/>
      <c r="N137" s="12"/>
      <c r="O137" s="13"/>
    </row>
    <row r="138" ht="15.75" customHeight="1">
      <c r="A138" s="5"/>
      <c r="B138" s="211"/>
      <c r="C138" t="s" s="208">
        <v>359</v>
      </c>
      <c r="D138" s="209"/>
      <c r="E138" s="209"/>
      <c r="F138" s="209"/>
      <c r="G138" s="209"/>
      <c r="H138" s="210"/>
      <c r="I138" s="42"/>
      <c r="J138" s="12"/>
      <c r="K138" s="12"/>
      <c r="L138" s="12"/>
      <c r="M138" s="12"/>
      <c r="N138" s="12"/>
      <c r="O138" s="13"/>
    </row>
    <row r="139" ht="21.75" customHeight="1">
      <c r="A139" s="5"/>
      <c r="B139" s="211"/>
      <c r="C139" t="s" s="212">
        <v>342</v>
      </c>
      <c r="D139" s="213">
        <v>0</v>
      </c>
      <c r="E139" s="213">
        <v>0</v>
      </c>
      <c r="F139" s="213">
        <f>'1) Budget Table'!F140</f>
        <v>190000</v>
      </c>
      <c r="G139" s="213">
        <v>0</v>
      </c>
      <c r="H139" s="221">
        <f>SUM(D139:G139)</f>
        <v>190000</v>
      </c>
      <c r="I139" s="42"/>
      <c r="J139" s="12"/>
      <c r="K139" s="12"/>
      <c r="L139" s="12"/>
      <c r="M139" s="12"/>
      <c r="N139" s="12"/>
      <c r="O139" s="13"/>
    </row>
    <row r="140" ht="15.85" customHeight="1">
      <c r="A140" s="5"/>
      <c r="B140" s="211"/>
      <c r="C140" t="s" s="215">
        <v>343</v>
      </c>
      <c r="D140" s="216"/>
      <c r="E140" s="217"/>
      <c r="F140" s="217">
        <v>38000</v>
      </c>
      <c r="G140" s="217"/>
      <c r="H140" s="221">
        <f>SUM(D140:G140)</f>
        <v>38000</v>
      </c>
      <c r="I140" s="42"/>
      <c r="J140" s="12"/>
      <c r="K140" s="12"/>
      <c r="L140" s="12"/>
      <c r="M140" s="12"/>
      <c r="N140" s="12"/>
      <c r="O140" s="13"/>
    </row>
    <row r="141" ht="15.35" customHeight="1">
      <c r="A141" s="5"/>
      <c r="B141" s="211"/>
      <c r="C141" t="s" s="219">
        <v>344</v>
      </c>
      <c r="D141" s="220"/>
      <c r="E141" s="53"/>
      <c r="F141" s="53">
        <v>3500</v>
      </c>
      <c r="G141" s="53"/>
      <c r="H141" s="221">
        <f>SUM(D141:G141)</f>
        <v>3500</v>
      </c>
      <c r="I141" s="42"/>
      <c r="J141" s="12"/>
      <c r="K141" s="12"/>
      <c r="L141" s="12"/>
      <c r="M141" s="12"/>
      <c r="N141" s="12"/>
      <c r="O141" s="13"/>
    </row>
    <row r="142" ht="31" customHeight="1">
      <c r="A142" s="5"/>
      <c r="B142" s="211"/>
      <c r="C142" t="s" s="219">
        <v>345</v>
      </c>
      <c r="D142" s="220"/>
      <c r="E142" s="220"/>
      <c r="F142" s="220"/>
      <c r="G142" s="220"/>
      <c r="H142" s="221">
        <f>SUM(D142:G142)</f>
        <v>0</v>
      </c>
      <c r="I142" s="42"/>
      <c r="J142" s="12"/>
      <c r="K142" s="12"/>
      <c r="L142" s="12"/>
      <c r="M142" s="12"/>
      <c r="N142" s="12"/>
      <c r="O142" s="13"/>
    </row>
    <row r="143" ht="15.35" customHeight="1">
      <c r="A143" s="5"/>
      <c r="B143" s="211"/>
      <c r="C143" t="s" s="219">
        <v>346</v>
      </c>
      <c r="D143" s="220"/>
      <c r="E143" s="220"/>
      <c r="F143" s="220">
        <v>40000</v>
      </c>
      <c r="G143" s="220"/>
      <c r="H143" s="221">
        <f>SUM(D143:G143)</f>
        <v>40000</v>
      </c>
      <c r="I143" s="42"/>
      <c r="J143" s="12"/>
      <c r="K143" s="12"/>
      <c r="L143" s="12"/>
      <c r="M143" s="12"/>
      <c r="N143" s="12"/>
      <c r="O143" s="13"/>
    </row>
    <row r="144" ht="15.35" customHeight="1">
      <c r="A144" s="5"/>
      <c r="B144" s="211"/>
      <c r="C144" t="s" s="219">
        <v>347</v>
      </c>
      <c r="D144" s="220"/>
      <c r="E144" s="220"/>
      <c r="F144" s="220"/>
      <c r="G144" s="220"/>
      <c r="H144" s="221">
        <f>SUM(D144:G144)</f>
        <v>0</v>
      </c>
      <c r="I144" s="42"/>
      <c r="J144" s="12"/>
      <c r="K144" s="12"/>
      <c r="L144" s="12"/>
      <c r="M144" s="12"/>
      <c r="N144" s="12"/>
      <c r="O144" s="13"/>
    </row>
    <row r="145" ht="15.35" customHeight="1">
      <c r="A145" s="5"/>
      <c r="B145" s="211"/>
      <c r="C145" t="s" s="219">
        <v>348</v>
      </c>
      <c r="D145" s="220"/>
      <c r="E145" s="220"/>
      <c r="F145" s="220">
        <v>93300</v>
      </c>
      <c r="G145" s="220"/>
      <c r="H145" s="221">
        <f>SUM(D145:G145)</f>
        <v>93300</v>
      </c>
      <c r="I145" s="42"/>
      <c r="J145" s="12"/>
      <c r="K145" s="12"/>
      <c r="L145" s="12"/>
      <c r="M145" s="12"/>
      <c r="N145" s="12"/>
      <c r="O145" s="13"/>
    </row>
    <row r="146" ht="35.15" customHeight="1">
      <c r="A146" s="5"/>
      <c r="B146" s="211"/>
      <c r="C146" t="s" s="219">
        <v>349</v>
      </c>
      <c r="D146" s="220"/>
      <c r="E146" s="220"/>
      <c r="F146" s="220">
        <v>15200</v>
      </c>
      <c r="G146" s="220"/>
      <c r="H146" s="221">
        <f>SUM(D146:G146)</f>
        <v>15200</v>
      </c>
      <c r="I146" s="42"/>
      <c r="J146" s="12"/>
      <c r="K146" s="12"/>
      <c r="L146" s="12"/>
      <c r="M146" s="12"/>
      <c r="N146" s="12"/>
      <c r="O146" s="13"/>
    </row>
    <row r="147" ht="15.35" customHeight="1">
      <c r="A147" s="5"/>
      <c r="B147" s="211"/>
      <c r="C147" t="s" s="231">
        <v>357</v>
      </c>
      <c r="D147" s="223">
        <f>SUM(D140:D146)</f>
        <v>0</v>
      </c>
      <c r="E147" s="223">
        <f>SUM(E140:E146)</f>
        <v>0</v>
      </c>
      <c r="F147" s="223">
        <f>SUM(F140:F146)</f>
        <v>190000</v>
      </c>
      <c r="G147" s="223">
        <f>SUM(G140:G146)</f>
        <v>0</v>
      </c>
      <c r="H147" s="221">
        <f>SUM(D147:G147)</f>
        <v>190000</v>
      </c>
      <c r="I147" s="42"/>
      <c r="J147" s="12"/>
      <c r="K147" s="12"/>
      <c r="L147" s="12"/>
      <c r="M147" s="12"/>
      <c r="N147" s="12"/>
      <c r="O147" s="13"/>
    </row>
    <row r="148" ht="15.35" customHeight="1">
      <c r="A148" s="5"/>
      <c r="B148" s="211"/>
      <c r="C148" s="224"/>
      <c r="D148" s="225"/>
      <c r="E148" s="225"/>
      <c r="F148" s="225"/>
      <c r="G148" s="225"/>
      <c r="H148" s="226"/>
      <c r="I148" s="42"/>
      <c r="J148" s="12"/>
      <c r="K148" s="12"/>
      <c r="L148" s="12"/>
      <c r="M148" s="12"/>
      <c r="N148" s="12"/>
      <c r="O148" s="13"/>
    </row>
    <row r="149" ht="15.35" customHeight="1">
      <c r="A149" s="5"/>
      <c r="B149" s="211"/>
      <c r="C149" t="s" s="208">
        <v>216</v>
      </c>
      <c r="D149" s="209"/>
      <c r="E149" s="209"/>
      <c r="F149" s="209"/>
      <c r="G149" s="209"/>
      <c r="H149" s="210"/>
      <c r="I149" s="42"/>
      <c r="J149" s="12"/>
      <c r="K149" s="12"/>
      <c r="L149" s="12"/>
      <c r="M149" s="12"/>
      <c r="N149" s="12"/>
      <c r="O149" s="13"/>
    </row>
    <row r="150" ht="21" customHeight="1">
      <c r="A150" s="5"/>
      <c r="B150" s="211"/>
      <c r="C150" t="s" s="212">
        <v>342</v>
      </c>
      <c r="D150" s="213">
        <v>0</v>
      </c>
      <c r="E150" s="213">
        <f>'1) Budget Table'!E150</f>
        <v>155819.889636364</v>
      </c>
      <c r="F150" s="213">
        <v>0</v>
      </c>
      <c r="G150" s="213">
        <v>0</v>
      </c>
      <c r="H150" s="221">
        <f>SUM(D150:G150)</f>
        <v>155819.889636364</v>
      </c>
      <c r="I150" s="42"/>
      <c r="J150" s="12"/>
      <c r="K150" s="12"/>
      <c r="L150" s="12"/>
      <c r="M150" s="12"/>
      <c r="N150" s="12"/>
      <c r="O150" s="13"/>
    </row>
    <row r="151" ht="15.85" customHeight="1">
      <c r="A151" s="5"/>
      <c r="B151" s="211"/>
      <c r="C151" t="s" s="215">
        <v>343</v>
      </c>
      <c r="D151" s="216"/>
      <c r="E151" s="216">
        <f>140186.909090909*0.2</f>
        <v>28037.3818181818</v>
      </c>
      <c r="F151" s="217"/>
      <c r="G151" s="217"/>
      <c r="H151" s="221">
        <f>SUM(D151:G151)</f>
        <v>28037.3818181818</v>
      </c>
      <c r="I151" s="42"/>
      <c r="J151" s="12"/>
      <c r="K151" s="12"/>
      <c r="L151" s="12"/>
      <c r="M151" s="12"/>
      <c r="N151" s="12"/>
      <c r="O151" s="13"/>
    </row>
    <row r="152" ht="15.35" customHeight="1">
      <c r="A152" s="5"/>
      <c r="B152" s="211"/>
      <c r="C152" t="s" s="219">
        <v>344</v>
      </c>
      <c r="D152" s="220"/>
      <c r="E152" s="220">
        <v>10000</v>
      </c>
      <c r="F152" s="53"/>
      <c r="G152" s="53"/>
      <c r="H152" s="221">
        <f>SUM(D152:G152)</f>
        <v>10000</v>
      </c>
      <c r="I152" s="42"/>
      <c r="J152" s="12"/>
      <c r="K152" s="12"/>
      <c r="L152" s="12"/>
      <c r="M152" s="12"/>
      <c r="N152" s="12"/>
      <c r="O152" s="13"/>
    </row>
    <row r="153" ht="31" customHeight="1">
      <c r="A153" s="5"/>
      <c r="B153" s="211"/>
      <c r="C153" t="s" s="219">
        <v>345</v>
      </c>
      <c r="D153" s="220"/>
      <c r="E153" s="220">
        <v>20000</v>
      </c>
      <c r="F153" s="220"/>
      <c r="G153" s="220"/>
      <c r="H153" s="221">
        <f>SUM(D153:G153)</f>
        <v>20000</v>
      </c>
      <c r="I153" s="42"/>
      <c r="J153" s="12"/>
      <c r="K153" s="12"/>
      <c r="L153" s="12"/>
      <c r="M153" s="12"/>
      <c r="N153" s="12"/>
      <c r="O153" s="13"/>
    </row>
    <row r="154" ht="15.35" customHeight="1">
      <c r="A154" s="5"/>
      <c r="B154" s="211"/>
      <c r="C154" t="s" s="219">
        <v>346</v>
      </c>
      <c r="D154" s="220"/>
      <c r="E154" s="220">
        <f>(18691.589090909*0.2)</f>
        <v>3738.3178181818</v>
      </c>
      <c r="F154" s="220"/>
      <c r="G154" s="220"/>
      <c r="H154" s="221">
        <f>SUM(D154:G154)</f>
        <v>3738.3178181818</v>
      </c>
      <c r="I154" s="42"/>
      <c r="J154" s="12"/>
      <c r="K154" s="12"/>
      <c r="L154" s="12"/>
      <c r="M154" s="12"/>
      <c r="N154" s="12"/>
      <c r="O154" s="13"/>
    </row>
    <row r="155" ht="15.35" customHeight="1">
      <c r="A155" s="5"/>
      <c r="B155" s="211"/>
      <c r="C155" t="s" s="219">
        <v>347</v>
      </c>
      <c r="D155" s="220"/>
      <c r="E155" s="220">
        <v>2000</v>
      </c>
      <c r="F155" s="220"/>
      <c r="G155" s="220"/>
      <c r="H155" s="221">
        <f>SUM(D155:G155)</f>
        <v>2000</v>
      </c>
      <c r="I155" s="42"/>
      <c r="J155" s="12"/>
      <c r="K155" s="12"/>
      <c r="L155" s="12"/>
      <c r="M155" s="12"/>
      <c r="N155" s="12"/>
      <c r="O155" s="13"/>
    </row>
    <row r="156" ht="15.35" customHeight="1">
      <c r="A156" s="5"/>
      <c r="B156" s="211"/>
      <c r="C156" t="s" s="219">
        <v>348</v>
      </c>
      <c r="D156" s="220"/>
      <c r="E156" s="220">
        <v>92044.19</v>
      </c>
      <c r="F156" s="220"/>
      <c r="G156" s="220"/>
      <c r="H156" s="221">
        <f>SUM(D156:G156)</f>
        <v>92044.19</v>
      </c>
      <c r="I156" s="42"/>
      <c r="J156" s="12"/>
      <c r="K156" s="12"/>
      <c r="L156" s="12"/>
      <c r="M156" s="12"/>
      <c r="N156" s="12"/>
      <c r="O156" s="13"/>
    </row>
    <row r="157" ht="35.15" customHeight="1">
      <c r="A157" s="5"/>
      <c r="B157" s="211"/>
      <c r="C157" t="s" s="219">
        <v>349</v>
      </c>
      <c r="D157" s="220"/>
      <c r="E157" s="220"/>
      <c r="F157" s="220"/>
      <c r="G157" s="220"/>
      <c r="H157" s="221">
        <f>SUM(D157:G157)</f>
        <v>0</v>
      </c>
      <c r="I157" s="42"/>
      <c r="J157" s="12"/>
      <c r="K157" s="12"/>
      <c r="L157" s="12"/>
      <c r="M157" s="12"/>
      <c r="N157" s="12"/>
      <c r="O157" s="13"/>
    </row>
    <row r="158" ht="15.35" customHeight="1">
      <c r="A158" s="5"/>
      <c r="B158" s="211"/>
      <c r="C158" t="s" s="231">
        <v>357</v>
      </c>
      <c r="D158" s="223">
        <f>SUM(D151:D157)</f>
        <v>0</v>
      </c>
      <c r="E158" s="223">
        <f>SUM(E151:E157)</f>
        <v>155819.889636364</v>
      </c>
      <c r="F158" s="223">
        <f>SUM(F151:F157)</f>
        <v>0</v>
      </c>
      <c r="G158" s="223">
        <f>SUM(G151:G157)</f>
        <v>0</v>
      </c>
      <c r="H158" s="221">
        <f>SUM(D158:G158)</f>
        <v>155819.889636364</v>
      </c>
      <c r="I158" s="42"/>
      <c r="J158" s="12"/>
      <c r="K158" s="12"/>
      <c r="L158" s="12"/>
      <c r="M158" s="12"/>
      <c r="N158" s="12"/>
      <c r="O158" s="13"/>
    </row>
    <row r="159" ht="15.35" customHeight="1">
      <c r="A159" s="5"/>
      <c r="B159" s="211"/>
      <c r="C159" s="224"/>
      <c r="D159" s="225"/>
      <c r="E159" s="225"/>
      <c r="F159" s="225"/>
      <c r="G159" s="225"/>
      <c r="H159" s="226"/>
      <c r="I159" s="42"/>
      <c r="J159" s="12"/>
      <c r="K159" s="12"/>
      <c r="L159" s="12"/>
      <c r="M159" s="12"/>
      <c r="N159" s="12"/>
      <c r="O159" s="13"/>
    </row>
    <row r="160" ht="15.35" customHeight="1">
      <c r="A160" s="5"/>
      <c r="B160" s="211"/>
      <c r="C160" t="s" s="208">
        <v>238</v>
      </c>
      <c r="D160" s="209"/>
      <c r="E160" s="209"/>
      <c r="F160" s="209"/>
      <c r="G160" s="209"/>
      <c r="H160" s="210"/>
      <c r="I160" s="42"/>
      <c r="J160" s="12"/>
      <c r="K160" s="12"/>
      <c r="L160" s="12"/>
      <c r="M160" s="12"/>
      <c r="N160" s="12"/>
      <c r="O160" s="13"/>
    </row>
    <row r="161" ht="24" customHeight="1">
      <c r="A161" s="5"/>
      <c r="B161" s="211"/>
      <c r="C161" t="s" s="212">
        <v>342</v>
      </c>
      <c r="D161" s="213">
        <f>'1) Budget Table'!D160</f>
        <v>195000</v>
      </c>
      <c r="E161" s="213">
        <v>0</v>
      </c>
      <c r="F161" s="213">
        <v>0</v>
      </c>
      <c r="G161" s="213">
        <v>0</v>
      </c>
      <c r="H161" s="221">
        <f>SUM(D161:G161)</f>
        <v>195000</v>
      </c>
      <c r="I161" s="42"/>
      <c r="J161" s="12"/>
      <c r="K161" s="12"/>
      <c r="L161" s="12"/>
      <c r="M161" s="12"/>
      <c r="N161" s="12"/>
      <c r="O161" s="13"/>
    </row>
    <row r="162" ht="15.75" customHeight="1">
      <c r="A162" s="5"/>
      <c r="B162" s="211"/>
      <c r="C162" t="s" s="215">
        <v>343</v>
      </c>
      <c r="D162" s="216">
        <v>30000</v>
      </c>
      <c r="E162" s="217"/>
      <c r="F162" s="217"/>
      <c r="G162" s="217"/>
      <c r="H162" s="221">
        <f>SUM(D162:G162)</f>
        <v>30000</v>
      </c>
      <c r="I162" s="42"/>
      <c r="J162" s="12"/>
      <c r="K162" s="12"/>
      <c r="L162" s="12"/>
      <c r="M162" s="12"/>
      <c r="N162" s="12"/>
      <c r="O162" s="13"/>
    </row>
    <row r="163" ht="15.35" customHeight="1">
      <c r="A163" s="5"/>
      <c r="B163" s="211"/>
      <c r="C163" t="s" s="219">
        <v>344</v>
      </c>
      <c r="D163" s="220"/>
      <c r="E163" s="53"/>
      <c r="F163" s="53"/>
      <c r="G163" s="53"/>
      <c r="H163" s="221">
        <f>SUM(D163:G163)</f>
        <v>0</v>
      </c>
      <c r="I163" s="42"/>
      <c r="J163" s="12"/>
      <c r="K163" s="12"/>
      <c r="L163" s="12"/>
      <c r="M163" s="12"/>
      <c r="N163" s="12"/>
      <c r="O163" s="13"/>
    </row>
    <row r="164" ht="15.75" customHeight="1">
      <c r="A164" s="5"/>
      <c r="B164" s="211"/>
      <c r="C164" t="s" s="219">
        <v>345</v>
      </c>
      <c r="D164" s="220"/>
      <c r="E164" s="220"/>
      <c r="F164" s="220"/>
      <c r="G164" s="220"/>
      <c r="H164" s="221">
        <f>SUM(D164:G164)</f>
        <v>0</v>
      </c>
      <c r="I164" s="42"/>
      <c r="J164" s="12"/>
      <c r="K164" s="12"/>
      <c r="L164" s="12"/>
      <c r="M164" s="12"/>
      <c r="N164" s="12"/>
      <c r="O164" s="13"/>
    </row>
    <row r="165" ht="15.35" customHeight="1">
      <c r="A165" s="5"/>
      <c r="B165" s="211"/>
      <c r="C165" t="s" s="219">
        <v>346</v>
      </c>
      <c r="D165" s="220"/>
      <c r="E165" s="220"/>
      <c r="F165" s="220"/>
      <c r="G165" s="220"/>
      <c r="H165" s="221">
        <f>SUM(D165:G165)</f>
        <v>0</v>
      </c>
      <c r="I165" s="42"/>
      <c r="J165" s="12"/>
      <c r="K165" s="12"/>
      <c r="L165" s="12"/>
      <c r="M165" s="12"/>
      <c r="N165" s="12"/>
      <c r="O165" s="13"/>
    </row>
    <row r="166" ht="15.35" customHeight="1">
      <c r="A166" s="5"/>
      <c r="B166" s="211"/>
      <c r="C166" t="s" s="219">
        <v>347</v>
      </c>
      <c r="D166" s="220"/>
      <c r="E166" s="220"/>
      <c r="F166" s="220"/>
      <c r="G166" s="220"/>
      <c r="H166" s="221">
        <f>SUM(D166:G166)</f>
        <v>0</v>
      </c>
      <c r="I166" s="42"/>
      <c r="J166" s="12"/>
      <c r="K166" s="12"/>
      <c r="L166" s="12"/>
      <c r="M166" s="12"/>
      <c r="N166" s="12"/>
      <c r="O166" s="13"/>
    </row>
    <row r="167" ht="15.75" customHeight="1">
      <c r="A167" s="5"/>
      <c r="B167" s="211"/>
      <c r="C167" t="s" s="219">
        <v>348</v>
      </c>
      <c r="D167" s="220">
        <v>165000</v>
      </c>
      <c r="E167" s="220"/>
      <c r="F167" s="220"/>
      <c r="G167" s="220"/>
      <c r="H167" s="221">
        <f>SUM(D167:G167)</f>
        <v>165000</v>
      </c>
      <c r="I167" s="42"/>
      <c r="J167" s="12"/>
      <c r="K167" s="12"/>
      <c r="L167" s="12"/>
      <c r="M167" s="12"/>
      <c r="N167" s="12"/>
      <c r="O167" s="13"/>
    </row>
    <row r="168" ht="35.15" customHeight="1">
      <c r="A168" s="5"/>
      <c r="B168" s="211"/>
      <c r="C168" t="s" s="219">
        <v>349</v>
      </c>
      <c r="D168" s="60"/>
      <c r="E168" s="220"/>
      <c r="F168" s="220"/>
      <c r="G168" s="220"/>
      <c r="H168" s="221">
        <f>SUM(D168:G168)</f>
        <v>0</v>
      </c>
      <c r="I168" s="42"/>
      <c r="J168" s="12"/>
      <c r="K168" s="12"/>
      <c r="L168" s="12"/>
      <c r="M168" s="12"/>
      <c r="N168" s="12"/>
      <c r="O168" s="13"/>
    </row>
    <row r="169" ht="15.35" customHeight="1">
      <c r="A169" s="5"/>
      <c r="B169" s="211"/>
      <c r="C169" t="s" s="231">
        <v>357</v>
      </c>
      <c r="D169" s="223">
        <f>SUM(D162:D167)</f>
        <v>195000</v>
      </c>
      <c r="E169" s="223">
        <f>SUM(E162:E168)</f>
        <v>0</v>
      </c>
      <c r="F169" s="223">
        <f>SUM(F162:F168)</f>
        <v>0</v>
      </c>
      <c r="G169" s="223">
        <f>SUM(G162:G168)</f>
        <v>0</v>
      </c>
      <c r="H169" s="221">
        <f>SUM(D169:G169)</f>
        <v>195000</v>
      </c>
      <c r="I169" s="42"/>
      <c r="J169" s="12"/>
      <c r="K169" s="12"/>
      <c r="L169" s="12"/>
      <c r="M169" s="12"/>
      <c r="N169" s="12"/>
      <c r="O169" s="13"/>
    </row>
    <row r="170" ht="15.35" customHeight="1">
      <c r="A170" s="5"/>
      <c r="B170" s="12"/>
      <c r="C170" s="225"/>
      <c r="D170" s="225"/>
      <c r="E170" s="225"/>
      <c r="F170" s="225"/>
      <c r="G170" s="225"/>
      <c r="H170" s="225"/>
      <c r="I170" s="12"/>
      <c r="J170" s="12"/>
      <c r="K170" s="12"/>
      <c r="L170" s="12"/>
      <c r="M170" s="12"/>
      <c r="N170" s="12"/>
      <c r="O170" s="13"/>
    </row>
    <row r="171" ht="15.35" customHeight="1">
      <c r="A171" s="5"/>
      <c r="B171" s="211"/>
      <c r="C171" t="s" s="208">
        <v>253</v>
      </c>
      <c r="D171" s="209"/>
      <c r="E171" s="209"/>
      <c r="F171" s="209"/>
      <c r="G171" s="209"/>
      <c r="H171" s="210"/>
      <c r="I171" s="42"/>
      <c r="J171" s="12"/>
      <c r="K171" s="12"/>
      <c r="L171" s="12"/>
      <c r="M171" s="12"/>
      <c r="N171" s="12"/>
      <c r="O171" s="13"/>
    </row>
    <row r="172" ht="16" customHeight="1">
      <c r="A172" s="5"/>
      <c r="B172" s="211"/>
      <c r="C172" t="s" s="212">
        <v>342</v>
      </c>
      <c r="D172" s="213">
        <v>0</v>
      </c>
      <c r="E172" s="213">
        <v>0</v>
      </c>
      <c r="F172" s="213">
        <f>'1) Budget Table'!F170</f>
        <v>38000</v>
      </c>
      <c r="G172" s="213">
        <v>0</v>
      </c>
      <c r="H172" s="221">
        <f>SUM(D172:G172)</f>
        <v>38000</v>
      </c>
      <c r="I172" s="42"/>
      <c r="J172" s="12"/>
      <c r="K172" s="12"/>
      <c r="L172" s="12"/>
      <c r="M172" s="12"/>
      <c r="N172" s="12"/>
      <c r="O172" s="13"/>
    </row>
    <row r="173" ht="15.85" customHeight="1">
      <c r="A173" s="5"/>
      <c r="B173" s="211"/>
      <c r="C173" t="s" s="215">
        <v>343</v>
      </c>
      <c r="D173" s="216"/>
      <c r="E173" s="217"/>
      <c r="F173" s="217">
        <v>7600</v>
      </c>
      <c r="G173" s="217"/>
      <c r="H173" s="221">
        <f>SUM(D173:G173)</f>
        <v>7600</v>
      </c>
      <c r="I173" s="42"/>
      <c r="J173" s="12"/>
      <c r="K173" s="12"/>
      <c r="L173" s="12"/>
      <c r="M173" s="12"/>
      <c r="N173" s="12"/>
      <c r="O173" s="13"/>
    </row>
    <row r="174" ht="15.35" customHeight="1">
      <c r="A174" s="5"/>
      <c r="B174" s="211"/>
      <c r="C174" t="s" s="219">
        <v>344</v>
      </c>
      <c r="D174" s="220"/>
      <c r="E174" s="53"/>
      <c r="F174" s="53">
        <v>1840</v>
      </c>
      <c r="G174" s="53"/>
      <c r="H174" s="221">
        <f>SUM(D174:G174)</f>
        <v>1840</v>
      </c>
      <c r="I174" s="42"/>
      <c r="J174" s="12"/>
      <c r="K174" s="12"/>
      <c r="L174" s="12"/>
      <c r="M174" s="12"/>
      <c r="N174" s="12"/>
      <c r="O174" s="13"/>
    </row>
    <row r="175" ht="31" customHeight="1">
      <c r="A175" s="5"/>
      <c r="B175" s="211"/>
      <c r="C175" t="s" s="219">
        <v>345</v>
      </c>
      <c r="D175" s="220"/>
      <c r="E175" s="220"/>
      <c r="F175" s="220">
        <v>1840</v>
      </c>
      <c r="G175" s="220"/>
      <c r="H175" s="221">
        <f>SUM(D175:G175)</f>
        <v>1840</v>
      </c>
      <c r="I175" s="42"/>
      <c r="J175" s="12"/>
      <c r="K175" s="12"/>
      <c r="L175" s="12"/>
      <c r="M175" s="12"/>
      <c r="N175" s="12"/>
      <c r="O175" s="13"/>
    </row>
    <row r="176" ht="15.35" customHeight="1">
      <c r="A176" s="5"/>
      <c r="B176" s="211"/>
      <c r="C176" t="s" s="219">
        <v>346</v>
      </c>
      <c r="D176" s="220"/>
      <c r="E176" s="220"/>
      <c r="F176" s="220">
        <v>4416</v>
      </c>
      <c r="G176" s="220"/>
      <c r="H176" s="221">
        <f>SUM(D176:G176)</f>
        <v>4416</v>
      </c>
      <c r="I176" s="42"/>
      <c r="J176" s="12"/>
      <c r="K176" s="12"/>
      <c r="L176" s="12"/>
      <c r="M176" s="12"/>
      <c r="N176" s="12"/>
      <c r="O176" s="13"/>
    </row>
    <row r="177" ht="15.35" customHeight="1">
      <c r="A177" s="5"/>
      <c r="B177" s="211"/>
      <c r="C177" t="s" s="219">
        <v>347</v>
      </c>
      <c r="D177" s="220"/>
      <c r="E177" s="220"/>
      <c r="F177" s="220"/>
      <c r="G177" s="220"/>
      <c r="H177" s="221">
        <f>SUM(D177:G177)</f>
        <v>0</v>
      </c>
      <c r="I177" s="42"/>
      <c r="J177" s="12"/>
      <c r="K177" s="12"/>
      <c r="L177" s="12"/>
      <c r="M177" s="12"/>
      <c r="N177" s="12"/>
      <c r="O177" s="13"/>
    </row>
    <row r="178" ht="15.35" customHeight="1">
      <c r="A178" s="5"/>
      <c r="B178" s="211"/>
      <c r="C178" t="s" s="219">
        <v>348</v>
      </c>
      <c r="D178" s="220"/>
      <c r="E178" s="220"/>
      <c r="F178" s="220">
        <v>19264</v>
      </c>
      <c r="G178" s="220"/>
      <c r="H178" s="221">
        <f>SUM(D178:G178)</f>
        <v>19264</v>
      </c>
      <c r="I178" s="42"/>
      <c r="J178" s="12"/>
      <c r="K178" s="12"/>
      <c r="L178" s="12"/>
      <c r="M178" s="12"/>
      <c r="N178" s="12"/>
      <c r="O178" s="13"/>
    </row>
    <row r="179" ht="15.35" customHeight="1">
      <c r="A179" s="5"/>
      <c r="B179" s="211"/>
      <c r="C179" t="s" s="219">
        <v>349</v>
      </c>
      <c r="D179" s="220"/>
      <c r="E179" s="220"/>
      <c r="F179" s="220">
        <v>3040</v>
      </c>
      <c r="G179" s="220"/>
      <c r="H179" s="221">
        <f>SUM(D179:G179)</f>
        <v>3040</v>
      </c>
      <c r="I179" s="42"/>
      <c r="J179" s="12"/>
      <c r="K179" s="12"/>
      <c r="L179" s="12"/>
      <c r="M179" s="12"/>
      <c r="N179" s="12"/>
      <c r="O179" s="13"/>
    </row>
    <row r="180" ht="15.35" customHeight="1">
      <c r="A180" s="5"/>
      <c r="B180" s="211"/>
      <c r="C180" t="s" s="231">
        <v>357</v>
      </c>
      <c r="D180" s="223">
        <f>SUM(D173:D179)</f>
        <v>0</v>
      </c>
      <c r="E180" s="223">
        <f>SUM(E173:E179)</f>
        <v>0</v>
      </c>
      <c r="F180" s="223">
        <f>SUM(F173:F179)</f>
        <v>38000</v>
      </c>
      <c r="G180" s="223">
        <f>SUM(G173:G179)</f>
        <v>0</v>
      </c>
      <c r="H180" s="221">
        <f>SUM(D180:G180)</f>
        <v>38000</v>
      </c>
      <c r="I180" s="42"/>
      <c r="J180" s="12"/>
      <c r="K180" s="12"/>
      <c r="L180" s="12"/>
      <c r="M180" s="12"/>
      <c r="N180" s="12"/>
      <c r="O180" s="13"/>
    </row>
    <row r="181" ht="13.55" customHeight="1">
      <c r="A181" s="5"/>
      <c r="B181" s="12"/>
      <c r="C181" s="228"/>
      <c r="D181" s="228"/>
      <c r="E181" s="228"/>
      <c r="F181" s="228"/>
      <c r="G181" s="228"/>
      <c r="H181" s="228"/>
      <c r="I181" s="12"/>
      <c r="J181" s="12"/>
      <c r="K181" s="12"/>
      <c r="L181" s="12"/>
      <c r="M181" s="12"/>
      <c r="N181" s="12"/>
      <c r="O181" s="13"/>
    </row>
    <row r="182" ht="9" customHeight="1" hidden="1">
      <c r="A182" s="39"/>
      <c r="B182" t="s" s="232">
        <v>360</v>
      </c>
      <c r="C182" s="209"/>
      <c r="D182" s="209"/>
      <c r="E182" s="209"/>
      <c r="F182" s="209"/>
      <c r="G182" s="209"/>
      <c r="H182" s="210"/>
      <c r="I182" s="42"/>
      <c r="J182" s="12"/>
      <c r="K182" s="12"/>
      <c r="L182" s="12"/>
      <c r="M182" s="12"/>
      <c r="N182" s="12"/>
      <c r="O182" s="13"/>
    </row>
    <row r="183" ht="9" customHeight="1" hidden="1">
      <c r="A183" s="5"/>
      <c r="B183" s="211"/>
      <c r="C183" t="s" s="208">
        <v>361</v>
      </c>
      <c r="D183" s="209"/>
      <c r="E183" s="209"/>
      <c r="F183" s="209"/>
      <c r="G183" s="209"/>
      <c r="H183" s="210"/>
      <c r="I183" s="42"/>
      <c r="J183" s="12"/>
      <c r="K183" s="12"/>
      <c r="L183" s="12"/>
      <c r="M183" s="12"/>
      <c r="N183" s="12"/>
      <c r="O183" s="13"/>
    </row>
    <row r="184" ht="24" customHeight="1" hidden="1">
      <c r="A184" s="5"/>
      <c r="B184" s="211"/>
      <c r="C184" t="s" s="233">
        <v>362</v>
      </c>
      <c r="D184" s="234">
        <v>0</v>
      </c>
      <c r="E184" s="234">
        <v>0</v>
      </c>
      <c r="F184" s="234">
        <v>0</v>
      </c>
      <c r="G184" s="234">
        <v>0</v>
      </c>
      <c r="H184" s="221">
        <f>SUM(D184:G184)</f>
        <v>0</v>
      </c>
      <c r="I184" s="42"/>
      <c r="J184" s="12"/>
      <c r="K184" s="12"/>
      <c r="L184" s="12"/>
      <c r="M184" s="12"/>
      <c r="N184" s="12"/>
      <c r="O184" s="13"/>
    </row>
    <row r="185" ht="24.75" customHeight="1" hidden="1">
      <c r="A185" s="5"/>
      <c r="B185" s="211"/>
      <c r="C185" t="s" s="219">
        <v>363</v>
      </c>
      <c r="D185" s="220"/>
      <c r="E185" s="53"/>
      <c r="F185" s="53"/>
      <c r="G185" s="53"/>
      <c r="H185" s="221">
        <f>SUM(D185:G185)</f>
        <v>0</v>
      </c>
      <c r="I185" s="42"/>
      <c r="J185" s="12"/>
      <c r="K185" s="12"/>
      <c r="L185" s="12"/>
      <c r="M185" s="12"/>
      <c r="N185" s="12"/>
      <c r="O185" s="13"/>
    </row>
    <row r="186" ht="15.75" customHeight="1" hidden="1">
      <c r="A186" s="5"/>
      <c r="B186" s="211"/>
      <c r="C186" t="s" s="219">
        <v>364</v>
      </c>
      <c r="D186" s="220"/>
      <c r="E186" s="53"/>
      <c r="F186" s="53"/>
      <c r="G186" s="53"/>
      <c r="H186" s="221">
        <f>SUM(D186:G186)</f>
        <v>0</v>
      </c>
      <c r="I186" s="42"/>
      <c r="J186" s="12"/>
      <c r="K186" s="12"/>
      <c r="L186" s="12"/>
      <c r="M186" s="12"/>
      <c r="N186" s="12"/>
      <c r="O186" s="13"/>
    </row>
    <row r="187" ht="15.75" customHeight="1" hidden="1">
      <c r="A187" s="5"/>
      <c r="B187" s="211"/>
      <c r="C187" t="s" s="219">
        <v>365</v>
      </c>
      <c r="D187" s="220"/>
      <c r="E187" s="220"/>
      <c r="F187" s="220"/>
      <c r="G187" s="220"/>
      <c r="H187" s="221">
        <f>SUM(D187:G187)</f>
        <v>0</v>
      </c>
      <c r="I187" s="42"/>
      <c r="J187" s="12"/>
      <c r="K187" s="12"/>
      <c r="L187" s="12"/>
      <c r="M187" s="12"/>
      <c r="N187" s="12"/>
      <c r="O187" s="13"/>
    </row>
    <row r="188" ht="15.75" customHeight="1" hidden="1">
      <c r="A188" s="5"/>
      <c r="B188" s="211"/>
      <c r="C188" t="s" s="219">
        <v>366</v>
      </c>
      <c r="D188" s="220"/>
      <c r="E188" s="220"/>
      <c r="F188" s="220"/>
      <c r="G188" s="220"/>
      <c r="H188" s="221">
        <f>SUM(D188:G188)</f>
        <v>0</v>
      </c>
      <c r="I188" s="42"/>
      <c r="J188" s="12"/>
      <c r="K188" s="12"/>
      <c r="L188" s="12"/>
      <c r="M188" s="12"/>
      <c r="N188" s="12"/>
      <c r="O188" s="13"/>
    </row>
    <row r="189" ht="15.75" customHeight="1" hidden="1">
      <c r="A189" s="5"/>
      <c r="B189" s="211"/>
      <c r="C189" t="s" s="219">
        <v>367</v>
      </c>
      <c r="D189" s="220"/>
      <c r="E189" s="220"/>
      <c r="F189" s="220"/>
      <c r="G189" s="220"/>
      <c r="H189" s="221">
        <f>SUM(D189:G189)</f>
        <v>0</v>
      </c>
      <c r="I189" s="42"/>
      <c r="J189" s="12"/>
      <c r="K189" s="12"/>
      <c r="L189" s="12"/>
      <c r="M189" s="12"/>
      <c r="N189" s="12"/>
      <c r="O189" s="13"/>
    </row>
    <row r="190" ht="15.75" customHeight="1" hidden="1">
      <c r="A190" s="5"/>
      <c r="B190" s="211"/>
      <c r="C190" t="s" s="219">
        <v>368</v>
      </c>
      <c r="D190" s="220"/>
      <c r="E190" s="220"/>
      <c r="F190" s="220"/>
      <c r="G190" s="220"/>
      <c r="H190" s="221">
        <f>SUM(D190:G190)</f>
        <v>0</v>
      </c>
      <c r="I190" s="42"/>
      <c r="J190" s="12"/>
      <c r="K190" s="12"/>
      <c r="L190" s="12"/>
      <c r="M190" s="12"/>
      <c r="N190" s="12"/>
      <c r="O190" s="13"/>
    </row>
    <row r="191" ht="15.75" customHeight="1" hidden="1">
      <c r="A191" s="5"/>
      <c r="B191" s="211"/>
      <c r="C191" t="s" s="219">
        <v>369</v>
      </c>
      <c r="D191" s="220"/>
      <c r="E191" s="220"/>
      <c r="F191" s="220"/>
      <c r="G191" s="220"/>
      <c r="H191" s="221">
        <f>SUM(D191:G191)</f>
        <v>0</v>
      </c>
      <c r="I191" s="42"/>
      <c r="J191" s="12"/>
      <c r="K191" s="12"/>
      <c r="L191" s="12"/>
      <c r="M191" s="12"/>
      <c r="N191" s="12"/>
      <c r="O191" s="13"/>
    </row>
    <row r="192" ht="15.75" customHeight="1" hidden="1">
      <c r="A192" s="5"/>
      <c r="B192" s="211"/>
      <c r="C192" t="s" s="222">
        <v>350</v>
      </c>
      <c r="D192" s="223">
        <f>SUM(D185:D191)</f>
        <v>0</v>
      </c>
      <c r="E192" s="223">
        <f>SUM(E185:E191)</f>
        <v>0</v>
      </c>
      <c r="F192" s="223">
        <f>SUM(F185:F191)</f>
        <v>0</v>
      </c>
      <c r="G192" s="223">
        <f>SUM(G185:G191)</f>
        <v>0</v>
      </c>
      <c r="H192" s="221">
        <f>SUM(D192:G192)</f>
        <v>0</v>
      </c>
      <c r="I192" s="42"/>
      <c r="J192" s="12"/>
      <c r="K192" s="12"/>
      <c r="L192" s="12"/>
      <c r="M192" s="12"/>
      <c r="N192" s="12"/>
      <c r="O192" s="13"/>
    </row>
    <row r="193" ht="15.75" customHeight="1" hidden="1">
      <c r="A193" s="5"/>
      <c r="B193" s="211"/>
      <c r="C193" s="224"/>
      <c r="D193" s="225"/>
      <c r="E193" s="225"/>
      <c r="F193" s="225"/>
      <c r="G193" s="225"/>
      <c r="H193" s="226"/>
      <c r="I193" s="42"/>
      <c r="J193" s="12"/>
      <c r="K193" s="12"/>
      <c r="L193" s="12"/>
      <c r="M193" s="12"/>
      <c r="N193" s="12"/>
      <c r="O193" s="13"/>
    </row>
    <row r="194" ht="15.75" customHeight="1" hidden="1">
      <c r="A194" s="5"/>
      <c r="B194" s="211"/>
      <c r="C194" t="s" s="208">
        <v>370</v>
      </c>
      <c r="D194" s="209"/>
      <c r="E194" s="209"/>
      <c r="F194" s="209"/>
      <c r="G194" s="209"/>
      <c r="H194" s="210"/>
      <c r="I194" s="42"/>
      <c r="J194" s="12"/>
      <c r="K194" s="12"/>
      <c r="L194" s="12"/>
      <c r="M194" s="12"/>
      <c r="N194" s="12"/>
      <c r="O194" s="13"/>
    </row>
    <row r="195" ht="21" customHeight="1" hidden="1">
      <c r="A195" s="5"/>
      <c r="B195" s="211"/>
      <c r="C195" t="s" s="233">
        <v>371</v>
      </c>
      <c r="D195" s="234">
        <v>0</v>
      </c>
      <c r="E195" s="234">
        <v>0</v>
      </c>
      <c r="F195" s="234">
        <v>0</v>
      </c>
      <c r="G195" s="234">
        <v>0</v>
      </c>
      <c r="H195" s="221">
        <f>SUM(D195:G195)</f>
        <v>0</v>
      </c>
      <c r="I195" s="42"/>
      <c r="J195" s="12"/>
      <c r="K195" s="12"/>
      <c r="L195" s="12"/>
      <c r="M195" s="12"/>
      <c r="N195" s="12"/>
      <c r="O195" s="13"/>
    </row>
    <row r="196" ht="15.75" customHeight="1" hidden="1">
      <c r="A196" s="5"/>
      <c r="B196" s="211"/>
      <c r="C196" t="s" s="219">
        <v>363</v>
      </c>
      <c r="D196" s="220"/>
      <c r="E196" s="53"/>
      <c r="F196" s="53"/>
      <c r="G196" s="53"/>
      <c r="H196" s="221">
        <f>SUM(D196:G196)</f>
        <v>0</v>
      </c>
      <c r="I196" s="42"/>
      <c r="J196" s="12"/>
      <c r="K196" s="12"/>
      <c r="L196" s="12"/>
      <c r="M196" s="12"/>
      <c r="N196" s="12"/>
      <c r="O196" s="13"/>
    </row>
    <row r="197" ht="15.75" customHeight="1" hidden="1">
      <c r="A197" s="5"/>
      <c r="B197" s="211"/>
      <c r="C197" t="s" s="219">
        <v>364</v>
      </c>
      <c r="D197" s="220"/>
      <c r="E197" s="53"/>
      <c r="F197" s="53"/>
      <c r="G197" s="53"/>
      <c r="H197" s="221">
        <f>SUM(D197:G197)</f>
        <v>0</v>
      </c>
      <c r="I197" s="42"/>
      <c r="J197" s="12"/>
      <c r="K197" s="12"/>
      <c r="L197" s="12"/>
      <c r="M197" s="12"/>
      <c r="N197" s="12"/>
      <c r="O197" s="13"/>
    </row>
    <row r="198" ht="15.75" customHeight="1" hidden="1">
      <c r="A198" s="5"/>
      <c r="B198" s="211"/>
      <c r="C198" t="s" s="219">
        <v>365</v>
      </c>
      <c r="D198" s="220"/>
      <c r="E198" s="220"/>
      <c r="F198" s="220"/>
      <c r="G198" s="220"/>
      <c r="H198" s="221">
        <f>SUM(D198:G198)</f>
        <v>0</v>
      </c>
      <c r="I198" s="42"/>
      <c r="J198" s="12"/>
      <c r="K198" s="12"/>
      <c r="L198" s="12"/>
      <c r="M198" s="12"/>
      <c r="N198" s="12"/>
      <c r="O198" s="13"/>
    </row>
    <row r="199" ht="15.75" customHeight="1" hidden="1">
      <c r="A199" s="5"/>
      <c r="B199" s="211"/>
      <c r="C199" t="s" s="219">
        <v>366</v>
      </c>
      <c r="D199" s="220"/>
      <c r="E199" s="220"/>
      <c r="F199" s="220"/>
      <c r="G199" s="220"/>
      <c r="H199" s="221">
        <f>SUM(D199:G199)</f>
        <v>0</v>
      </c>
      <c r="I199" s="42"/>
      <c r="J199" s="12"/>
      <c r="K199" s="12"/>
      <c r="L199" s="12"/>
      <c r="M199" s="12"/>
      <c r="N199" s="12"/>
      <c r="O199" s="13"/>
    </row>
    <row r="200" ht="15.75" customHeight="1" hidden="1">
      <c r="A200" s="5"/>
      <c r="B200" s="211"/>
      <c r="C200" t="s" s="219">
        <v>367</v>
      </c>
      <c r="D200" s="220"/>
      <c r="E200" s="220"/>
      <c r="F200" s="220"/>
      <c r="G200" s="220"/>
      <c r="H200" s="221">
        <f>SUM(D200:G200)</f>
        <v>0</v>
      </c>
      <c r="I200" s="42"/>
      <c r="J200" s="12"/>
      <c r="K200" s="12"/>
      <c r="L200" s="12"/>
      <c r="M200" s="12"/>
      <c r="N200" s="12"/>
      <c r="O200" s="13"/>
    </row>
    <row r="201" ht="15.75" customHeight="1" hidden="1">
      <c r="A201" s="5"/>
      <c r="B201" s="211"/>
      <c r="C201" t="s" s="219">
        <v>368</v>
      </c>
      <c r="D201" s="220"/>
      <c r="E201" s="220"/>
      <c r="F201" s="220"/>
      <c r="G201" s="220"/>
      <c r="H201" s="221">
        <f>SUM(D201:G201)</f>
        <v>0</v>
      </c>
      <c r="I201" s="42"/>
      <c r="J201" s="12"/>
      <c r="K201" s="12"/>
      <c r="L201" s="12"/>
      <c r="M201" s="12"/>
      <c r="N201" s="12"/>
      <c r="O201" s="13"/>
    </row>
    <row r="202" ht="15.75" customHeight="1" hidden="1">
      <c r="A202" s="5"/>
      <c r="B202" s="211"/>
      <c r="C202" t="s" s="219">
        <v>369</v>
      </c>
      <c r="D202" s="220"/>
      <c r="E202" s="220"/>
      <c r="F202" s="220"/>
      <c r="G202" s="220"/>
      <c r="H202" s="221">
        <f>SUM(D202:G202)</f>
        <v>0</v>
      </c>
      <c r="I202" s="42"/>
      <c r="J202" s="12"/>
      <c r="K202" s="12"/>
      <c r="L202" s="12"/>
      <c r="M202" s="12"/>
      <c r="N202" s="12"/>
      <c r="O202" s="13"/>
    </row>
    <row r="203" ht="15.75" customHeight="1" hidden="1">
      <c r="A203" s="5"/>
      <c r="B203" s="211"/>
      <c r="C203" t="s" s="222">
        <v>350</v>
      </c>
      <c r="D203" s="223">
        <f>SUM(D196:D202)</f>
        <v>0</v>
      </c>
      <c r="E203" s="223">
        <f>SUM(E196:E202)</f>
        <v>0</v>
      </c>
      <c r="F203" s="223">
        <f>SUM(F196:F202)</f>
        <v>0</v>
      </c>
      <c r="G203" s="223">
        <f>SUM(G196:G202)</f>
        <v>0</v>
      </c>
      <c r="H203" s="221">
        <f>SUM(D203:G203)</f>
        <v>0</v>
      </c>
      <c r="I203" s="42"/>
      <c r="J203" s="12"/>
      <c r="K203" s="12"/>
      <c r="L203" s="12"/>
      <c r="M203" s="12"/>
      <c r="N203" s="12"/>
      <c r="O203" s="13"/>
    </row>
    <row r="204" ht="15.75" customHeight="1" hidden="1">
      <c r="A204" s="5"/>
      <c r="B204" s="211"/>
      <c r="C204" s="224"/>
      <c r="D204" s="225"/>
      <c r="E204" s="225"/>
      <c r="F204" s="225"/>
      <c r="G204" s="225"/>
      <c r="H204" s="226"/>
      <c r="I204" s="42"/>
      <c r="J204" s="12"/>
      <c r="K204" s="12"/>
      <c r="L204" s="12"/>
      <c r="M204" s="12"/>
      <c r="N204" s="12"/>
      <c r="O204" s="13"/>
    </row>
    <row r="205" ht="15.75" customHeight="1" hidden="1">
      <c r="A205" s="5"/>
      <c r="B205" s="211"/>
      <c r="C205" t="s" s="208">
        <v>372</v>
      </c>
      <c r="D205" s="209"/>
      <c r="E205" s="209"/>
      <c r="F205" s="209"/>
      <c r="G205" s="209"/>
      <c r="H205" s="210"/>
      <c r="I205" s="42"/>
      <c r="J205" s="12"/>
      <c r="K205" s="12"/>
      <c r="L205" s="12"/>
      <c r="M205" s="12"/>
      <c r="N205" s="12"/>
      <c r="O205" s="13"/>
    </row>
    <row r="206" ht="19.5" customHeight="1" hidden="1">
      <c r="A206" s="5"/>
      <c r="B206" s="211"/>
      <c r="C206" t="s" s="233">
        <v>373</v>
      </c>
      <c r="D206" s="234">
        <v>0</v>
      </c>
      <c r="E206" s="234">
        <v>0</v>
      </c>
      <c r="F206" s="234">
        <v>0</v>
      </c>
      <c r="G206" s="234">
        <v>0</v>
      </c>
      <c r="H206" s="221">
        <f>SUM(D206:G206)</f>
        <v>0</v>
      </c>
      <c r="I206" s="42"/>
      <c r="J206" s="12"/>
      <c r="K206" s="12"/>
      <c r="L206" s="12"/>
      <c r="M206" s="12"/>
      <c r="N206" s="12"/>
      <c r="O206" s="13"/>
    </row>
    <row r="207" ht="15.75" customHeight="1" hidden="1">
      <c r="A207" s="5"/>
      <c r="B207" s="211"/>
      <c r="C207" t="s" s="219">
        <v>363</v>
      </c>
      <c r="D207" s="220"/>
      <c r="E207" s="53"/>
      <c r="F207" s="53"/>
      <c r="G207" s="53"/>
      <c r="H207" s="221">
        <f>SUM(D207:G207)</f>
        <v>0</v>
      </c>
      <c r="I207" s="42"/>
      <c r="J207" s="12"/>
      <c r="K207" s="12"/>
      <c r="L207" s="12"/>
      <c r="M207" s="12"/>
      <c r="N207" s="12"/>
      <c r="O207" s="13"/>
    </row>
    <row r="208" ht="15.75" customHeight="1" hidden="1">
      <c r="A208" s="5"/>
      <c r="B208" s="211"/>
      <c r="C208" t="s" s="219">
        <v>364</v>
      </c>
      <c r="D208" s="220"/>
      <c r="E208" s="53"/>
      <c r="F208" s="53"/>
      <c r="G208" s="53"/>
      <c r="H208" s="221">
        <f>SUM(D208:G208)</f>
        <v>0</v>
      </c>
      <c r="I208" s="42"/>
      <c r="J208" s="12"/>
      <c r="K208" s="12"/>
      <c r="L208" s="12"/>
      <c r="M208" s="12"/>
      <c r="N208" s="12"/>
      <c r="O208" s="13"/>
    </row>
    <row r="209" ht="15.75" customHeight="1" hidden="1">
      <c r="A209" s="5"/>
      <c r="B209" s="211"/>
      <c r="C209" t="s" s="219">
        <v>365</v>
      </c>
      <c r="D209" s="220"/>
      <c r="E209" s="220"/>
      <c r="F209" s="220"/>
      <c r="G209" s="220"/>
      <c r="H209" s="221">
        <f>SUM(D209:G209)</f>
        <v>0</v>
      </c>
      <c r="I209" s="42"/>
      <c r="J209" s="12"/>
      <c r="K209" s="12"/>
      <c r="L209" s="12"/>
      <c r="M209" s="12"/>
      <c r="N209" s="12"/>
      <c r="O209" s="13"/>
    </row>
    <row r="210" ht="15.75" customHeight="1" hidden="1">
      <c r="A210" s="5"/>
      <c r="B210" s="211"/>
      <c r="C210" t="s" s="219">
        <v>366</v>
      </c>
      <c r="D210" s="220"/>
      <c r="E210" s="220"/>
      <c r="F210" s="220"/>
      <c r="G210" s="220"/>
      <c r="H210" s="221">
        <f>SUM(D210:G210)</f>
        <v>0</v>
      </c>
      <c r="I210" s="42"/>
      <c r="J210" s="12"/>
      <c r="K210" s="12"/>
      <c r="L210" s="12"/>
      <c r="M210" s="12"/>
      <c r="N210" s="12"/>
      <c r="O210" s="13"/>
    </row>
    <row r="211" ht="15.75" customHeight="1" hidden="1">
      <c r="A211" s="5"/>
      <c r="B211" s="211"/>
      <c r="C211" t="s" s="219">
        <v>367</v>
      </c>
      <c r="D211" s="220"/>
      <c r="E211" s="220"/>
      <c r="F211" s="220"/>
      <c r="G211" s="220"/>
      <c r="H211" s="221">
        <f>SUM(D211:G211)</f>
        <v>0</v>
      </c>
      <c r="I211" s="42"/>
      <c r="J211" s="12"/>
      <c r="K211" s="12"/>
      <c r="L211" s="12"/>
      <c r="M211" s="12"/>
      <c r="N211" s="12"/>
      <c r="O211" s="13"/>
    </row>
    <row r="212" ht="15.75" customHeight="1" hidden="1">
      <c r="A212" s="5"/>
      <c r="B212" s="211"/>
      <c r="C212" t="s" s="219">
        <v>368</v>
      </c>
      <c r="D212" s="220"/>
      <c r="E212" s="220"/>
      <c r="F212" s="220"/>
      <c r="G212" s="220"/>
      <c r="H212" s="221">
        <f>SUM(D212:G212)</f>
        <v>0</v>
      </c>
      <c r="I212" s="42"/>
      <c r="J212" s="12"/>
      <c r="K212" s="12"/>
      <c r="L212" s="12"/>
      <c r="M212" s="12"/>
      <c r="N212" s="12"/>
      <c r="O212" s="13"/>
    </row>
    <row r="213" ht="15.75" customHeight="1" hidden="1">
      <c r="A213" s="5"/>
      <c r="B213" s="211"/>
      <c r="C213" t="s" s="219">
        <v>369</v>
      </c>
      <c r="D213" s="220"/>
      <c r="E213" s="220"/>
      <c r="F213" s="220"/>
      <c r="G213" s="220"/>
      <c r="H213" s="221">
        <f>SUM(D213:G213)</f>
        <v>0</v>
      </c>
      <c r="I213" s="42"/>
      <c r="J213" s="12"/>
      <c r="K213" s="12"/>
      <c r="L213" s="12"/>
      <c r="M213" s="12"/>
      <c r="N213" s="12"/>
      <c r="O213" s="13"/>
    </row>
    <row r="214" ht="15.75" customHeight="1" hidden="1">
      <c r="A214" s="5"/>
      <c r="B214" s="211"/>
      <c r="C214" t="s" s="222">
        <v>350</v>
      </c>
      <c r="D214" s="223">
        <f>SUM(D207:D213)</f>
        <v>0</v>
      </c>
      <c r="E214" s="223">
        <f>SUM(E207:E213)</f>
        <v>0</v>
      </c>
      <c r="F214" s="223">
        <f>SUM(F207:F213)</f>
        <v>0</v>
      </c>
      <c r="G214" s="223">
        <f>SUM(G207:G213)</f>
        <v>0</v>
      </c>
      <c r="H214" s="221">
        <f>SUM(D214:G214)</f>
        <v>0</v>
      </c>
      <c r="I214" s="42"/>
      <c r="J214" s="12"/>
      <c r="K214" s="12"/>
      <c r="L214" s="12"/>
      <c r="M214" s="12"/>
      <c r="N214" s="12"/>
      <c r="O214" s="13"/>
    </row>
    <row r="215" ht="15.75" customHeight="1" hidden="1">
      <c r="A215" s="5"/>
      <c r="B215" s="211"/>
      <c r="C215" s="224"/>
      <c r="D215" s="225"/>
      <c r="E215" s="225"/>
      <c r="F215" s="225"/>
      <c r="G215" s="225"/>
      <c r="H215" s="226"/>
      <c r="I215" s="42"/>
      <c r="J215" s="12"/>
      <c r="K215" s="12"/>
      <c r="L215" s="12"/>
      <c r="M215" s="12"/>
      <c r="N215" s="12"/>
      <c r="O215" s="13"/>
    </row>
    <row r="216" ht="15.75" customHeight="1" hidden="1">
      <c r="A216" s="5"/>
      <c r="B216" s="211"/>
      <c r="C216" t="s" s="208">
        <v>374</v>
      </c>
      <c r="D216" s="209"/>
      <c r="E216" s="209"/>
      <c r="F216" s="209"/>
      <c r="G216" s="209"/>
      <c r="H216" s="210"/>
      <c r="I216" s="42"/>
      <c r="J216" s="12"/>
      <c r="K216" s="12"/>
      <c r="L216" s="12"/>
      <c r="M216" s="12"/>
      <c r="N216" s="12"/>
      <c r="O216" s="13"/>
    </row>
    <row r="217" ht="22.5" customHeight="1" hidden="1">
      <c r="A217" s="5"/>
      <c r="B217" s="211"/>
      <c r="C217" t="s" s="233">
        <v>375</v>
      </c>
      <c r="D217" s="234">
        <v>0</v>
      </c>
      <c r="E217" s="234">
        <v>0</v>
      </c>
      <c r="F217" s="234">
        <v>0</v>
      </c>
      <c r="G217" s="234">
        <v>0</v>
      </c>
      <c r="H217" s="221">
        <f>SUM(D217:G217)</f>
        <v>0</v>
      </c>
      <c r="I217" s="42"/>
      <c r="J217" s="12"/>
      <c r="K217" s="12"/>
      <c r="L217" s="12"/>
      <c r="M217" s="12"/>
      <c r="N217" s="12"/>
      <c r="O217" s="13"/>
    </row>
    <row r="218" ht="15.75" customHeight="1" hidden="1">
      <c r="A218" s="5"/>
      <c r="B218" s="211"/>
      <c r="C218" t="s" s="219">
        <v>363</v>
      </c>
      <c r="D218" s="220"/>
      <c r="E218" s="53"/>
      <c r="F218" s="53"/>
      <c r="G218" s="53"/>
      <c r="H218" s="221">
        <f>SUM(D218:G218)</f>
        <v>0</v>
      </c>
      <c r="I218" s="42"/>
      <c r="J218" s="12"/>
      <c r="K218" s="12"/>
      <c r="L218" s="12"/>
      <c r="M218" s="12"/>
      <c r="N218" s="12"/>
      <c r="O218" s="13"/>
    </row>
    <row r="219" ht="15.75" customHeight="1" hidden="1">
      <c r="A219" s="5"/>
      <c r="B219" s="211"/>
      <c r="C219" t="s" s="219">
        <v>364</v>
      </c>
      <c r="D219" s="220"/>
      <c r="E219" s="53"/>
      <c r="F219" s="53"/>
      <c r="G219" s="53"/>
      <c r="H219" s="221">
        <f>SUM(D219:G219)</f>
        <v>0</v>
      </c>
      <c r="I219" s="42"/>
      <c r="J219" s="12"/>
      <c r="K219" s="12"/>
      <c r="L219" s="12"/>
      <c r="M219" s="12"/>
      <c r="N219" s="12"/>
      <c r="O219" s="13"/>
    </row>
    <row r="220" ht="15.75" customHeight="1" hidden="1">
      <c r="A220" s="5"/>
      <c r="B220" s="211"/>
      <c r="C220" t="s" s="219">
        <v>365</v>
      </c>
      <c r="D220" s="220"/>
      <c r="E220" s="220"/>
      <c r="F220" s="220"/>
      <c r="G220" s="220"/>
      <c r="H220" s="221">
        <f>SUM(D220:G220)</f>
        <v>0</v>
      </c>
      <c r="I220" s="42"/>
      <c r="J220" s="12"/>
      <c r="K220" s="12"/>
      <c r="L220" s="12"/>
      <c r="M220" s="12"/>
      <c r="N220" s="12"/>
      <c r="O220" s="13"/>
    </row>
    <row r="221" ht="15.75" customHeight="1" hidden="1">
      <c r="A221" s="5"/>
      <c r="B221" s="211"/>
      <c r="C221" t="s" s="219">
        <v>366</v>
      </c>
      <c r="D221" s="220"/>
      <c r="E221" s="220"/>
      <c r="F221" s="220"/>
      <c r="G221" s="220"/>
      <c r="H221" s="221">
        <f>SUM(D221:G221)</f>
        <v>0</v>
      </c>
      <c r="I221" s="42"/>
      <c r="J221" s="12"/>
      <c r="K221" s="12"/>
      <c r="L221" s="12"/>
      <c r="M221" s="12"/>
      <c r="N221" s="12"/>
      <c r="O221" s="13"/>
    </row>
    <row r="222" ht="15.75" customHeight="1" hidden="1">
      <c r="A222" s="5"/>
      <c r="B222" s="211"/>
      <c r="C222" t="s" s="219">
        <v>367</v>
      </c>
      <c r="D222" s="220"/>
      <c r="E222" s="220"/>
      <c r="F222" s="220"/>
      <c r="G222" s="220"/>
      <c r="H222" s="221">
        <f>SUM(D222:G222)</f>
        <v>0</v>
      </c>
      <c r="I222" s="42"/>
      <c r="J222" s="12"/>
      <c r="K222" s="12"/>
      <c r="L222" s="12"/>
      <c r="M222" s="12"/>
      <c r="N222" s="12"/>
      <c r="O222" s="13"/>
    </row>
    <row r="223" ht="15.75" customHeight="1" hidden="1">
      <c r="A223" s="5"/>
      <c r="B223" s="211"/>
      <c r="C223" t="s" s="219">
        <v>368</v>
      </c>
      <c r="D223" s="220"/>
      <c r="E223" s="220"/>
      <c r="F223" s="220"/>
      <c r="G223" s="220"/>
      <c r="H223" s="221">
        <f>SUM(D223:G223)</f>
        <v>0</v>
      </c>
      <c r="I223" s="42"/>
      <c r="J223" s="12"/>
      <c r="K223" s="12"/>
      <c r="L223" s="12"/>
      <c r="M223" s="12"/>
      <c r="N223" s="12"/>
      <c r="O223" s="13"/>
    </row>
    <row r="224" ht="15.75" customHeight="1" hidden="1">
      <c r="A224" s="5"/>
      <c r="B224" s="211"/>
      <c r="C224" t="s" s="219">
        <v>369</v>
      </c>
      <c r="D224" s="220"/>
      <c r="E224" s="220"/>
      <c r="F224" s="220"/>
      <c r="G224" s="220"/>
      <c r="H224" s="221">
        <f>SUM(D224:G224)</f>
        <v>0</v>
      </c>
      <c r="I224" s="42"/>
      <c r="J224" s="12"/>
      <c r="K224" s="12"/>
      <c r="L224" s="12"/>
      <c r="M224" s="12"/>
      <c r="N224" s="12"/>
      <c r="O224" s="13"/>
    </row>
    <row r="225" ht="15.75" customHeight="1" hidden="1">
      <c r="A225" s="5"/>
      <c r="B225" s="211"/>
      <c r="C225" t="s" s="222">
        <v>350</v>
      </c>
      <c r="D225" s="223">
        <f>SUM(D218:D224)</f>
        <v>0</v>
      </c>
      <c r="E225" s="223">
        <f>SUM(E218:E224)</f>
        <v>0</v>
      </c>
      <c r="F225" s="223">
        <f>SUM(F218:F224)</f>
        <v>0</v>
      </c>
      <c r="G225" s="223">
        <f>SUM(G218:G224)</f>
        <v>0</v>
      </c>
      <c r="H225" s="221">
        <f>SUM(D225:G225)</f>
        <v>0</v>
      </c>
      <c r="I225" s="42"/>
      <c r="J225" s="12"/>
      <c r="K225" s="12"/>
      <c r="L225" s="12"/>
      <c r="M225" s="12"/>
      <c r="N225" s="12"/>
      <c r="O225" s="13"/>
    </row>
    <row r="226" ht="15.75" customHeight="1" hidden="1">
      <c r="A226" s="5"/>
      <c r="B226" s="12"/>
      <c r="C226" s="228"/>
      <c r="D226" s="228"/>
      <c r="E226" s="228"/>
      <c r="F226" s="228"/>
      <c r="G226" s="228"/>
      <c r="H226" s="228"/>
      <c r="I226" s="12"/>
      <c r="J226" s="12"/>
      <c r="K226" s="12"/>
      <c r="L226" s="12"/>
      <c r="M226" s="12"/>
      <c r="N226" s="12"/>
      <c r="O226" s="13"/>
    </row>
    <row r="227" ht="15.75" customHeight="1">
      <c r="A227" s="5"/>
      <c r="B227" s="211"/>
      <c r="C227" t="s" s="208">
        <v>376</v>
      </c>
      <c r="D227" s="209"/>
      <c r="E227" s="209"/>
      <c r="F227" s="209"/>
      <c r="G227" s="209"/>
      <c r="H227" s="210"/>
      <c r="I227" s="42"/>
      <c r="J227" s="12"/>
      <c r="K227" s="12"/>
      <c r="L227" s="12"/>
      <c r="M227" s="12"/>
      <c r="N227" s="12"/>
      <c r="O227" s="13"/>
    </row>
    <row r="228" ht="36" customHeight="1">
      <c r="A228" s="5"/>
      <c r="B228" s="211"/>
      <c r="C228" t="s" s="212">
        <v>377</v>
      </c>
      <c r="D228" s="213">
        <f>'1) Budget Table'!D219</f>
        <v>190000</v>
      </c>
      <c r="E228" s="213">
        <f>'1) Budget Table'!E219</f>
        <v>93457.945454545406</v>
      </c>
      <c r="F228" s="213">
        <f>'1) Budget Table'!F219</f>
        <v>65800</v>
      </c>
      <c r="G228" s="213">
        <v>0</v>
      </c>
      <c r="H228" s="221">
        <f>SUM(D228:G228)</f>
        <v>349257.945454545</v>
      </c>
      <c r="I228" s="42"/>
      <c r="J228" s="12"/>
      <c r="K228" s="12"/>
      <c r="L228" s="12"/>
      <c r="M228" s="12"/>
      <c r="N228" s="12"/>
      <c r="O228" s="13"/>
    </row>
    <row r="229" ht="15.75" customHeight="1">
      <c r="A229" s="5"/>
      <c r="B229" s="211"/>
      <c r="C229" t="s" s="215">
        <v>343</v>
      </c>
      <c r="D229" s="216"/>
      <c r="E229" s="217"/>
      <c r="F229" s="217"/>
      <c r="G229" s="217"/>
      <c r="H229" s="221">
        <f>SUM(D229:G229)</f>
        <v>0</v>
      </c>
      <c r="I229" s="42"/>
      <c r="J229" s="12"/>
      <c r="K229" s="12"/>
      <c r="L229" s="12"/>
      <c r="M229" s="12"/>
      <c r="N229" s="12"/>
      <c r="O229" s="13"/>
    </row>
    <row r="230" ht="15.75" customHeight="1">
      <c r="A230" s="5"/>
      <c r="B230" s="211"/>
      <c r="C230" t="s" s="219">
        <v>344</v>
      </c>
      <c r="D230" s="220"/>
      <c r="E230" s="53"/>
      <c r="F230" s="53"/>
      <c r="G230" s="53"/>
      <c r="H230" s="221">
        <f>SUM(D230:G230)</f>
        <v>0</v>
      </c>
      <c r="I230" s="42"/>
      <c r="J230" s="12"/>
      <c r="K230" s="12"/>
      <c r="L230" s="12"/>
      <c r="M230" s="12"/>
      <c r="N230" s="12"/>
      <c r="O230" s="13"/>
    </row>
    <row r="231" ht="15.75" customHeight="1">
      <c r="A231" s="5"/>
      <c r="B231" s="211"/>
      <c r="C231" t="s" s="219">
        <v>345</v>
      </c>
      <c r="D231" s="220"/>
      <c r="E231" s="220"/>
      <c r="F231" s="220"/>
      <c r="G231" s="220"/>
      <c r="H231" s="221">
        <f>SUM(D231:G231)</f>
        <v>0</v>
      </c>
      <c r="I231" s="42"/>
      <c r="J231" s="12"/>
      <c r="K231" s="12"/>
      <c r="L231" s="12"/>
      <c r="M231" s="12"/>
      <c r="N231" s="12"/>
      <c r="O231" s="13"/>
    </row>
    <row r="232" ht="15.75" customHeight="1">
      <c r="A232" s="5"/>
      <c r="B232" s="211"/>
      <c r="C232" t="s" s="219">
        <v>346</v>
      </c>
      <c r="D232" s="220"/>
      <c r="E232" s="235">
        <v>65420.5618181818</v>
      </c>
      <c r="F232" s="220">
        <v>30000</v>
      </c>
      <c r="G232" s="220"/>
      <c r="H232" s="221">
        <f>SUM(D232:G232)</f>
        <v>95420.5618181818</v>
      </c>
      <c r="I232" s="42"/>
      <c r="J232" s="12"/>
      <c r="K232" s="12"/>
      <c r="L232" s="12"/>
      <c r="M232" s="12"/>
      <c r="N232" s="12"/>
      <c r="O232" s="13"/>
    </row>
    <row r="233" ht="15.75" customHeight="1">
      <c r="A233" s="5"/>
      <c r="B233" s="211"/>
      <c r="C233" t="s" s="219">
        <v>347</v>
      </c>
      <c r="D233" s="220">
        <v>150000</v>
      </c>
      <c r="E233" s="220"/>
      <c r="F233" s="220">
        <v>65800</v>
      </c>
      <c r="G233" s="220"/>
      <c r="H233" s="221">
        <f>SUM(D233:G233)</f>
        <v>215800</v>
      </c>
      <c r="I233" s="42"/>
      <c r="J233" s="12"/>
      <c r="K233" s="12"/>
      <c r="L233" s="12"/>
      <c r="M233" s="12"/>
      <c r="N233" s="12"/>
      <c r="O233" s="13"/>
    </row>
    <row r="234" ht="15.75" customHeight="1">
      <c r="A234" s="5"/>
      <c r="B234" s="211"/>
      <c r="C234" t="s" s="219">
        <v>348</v>
      </c>
      <c r="D234" s="220"/>
      <c r="E234" s="220"/>
      <c r="F234" s="220"/>
      <c r="G234" s="220"/>
      <c r="H234" s="221">
        <f>SUM(D234:G234)</f>
        <v>0</v>
      </c>
      <c r="I234" s="42"/>
      <c r="J234" s="12"/>
      <c r="K234" s="12"/>
      <c r="L234" s="12"/>
      <c r="M234" s="12"/>
      <c r="N234" s="12"/>
      <c r="O234" s="13"/>
    </row>
    <row r="235" ht="15.75" customHeight="1">
      <c r="A235" s="5"/>
      <c r="B235" s="211"/>
      <c r="C235" t="s" s="219">
        <v>349</v>
      </c>
      <c r="D235" s="220"/>
      <c r="E235" s="235">
        <v>28037.3836363636</v>
      </c>
      <c r="F235" s="220"/>
      <c r="G235" s="220"/>
      <c r="H235" s="221">
        <f>SUM(D235:G235)</f>
        <v>28037.3836363636</v>
      </c>
      <c r="I235" s="42"/>
      <c r="J235" s="12"/>
      <c r="K235" s="12"/>
      <c r="L235" s="12"/>
      <c r="M235" s="12"/>
      <c r="N235" s="12"/>
      <c r="O235" s="13"/>
    </row>
    <row r="236" ht="15.75" customHeight="1">
      <c r="A236" s="5"/>
      <c r="B236" s="211"/>
      <c r="C236" t="s" s="222">
        <v>350</v>
      </c>
      <c r="D236" s="223">
        <f>SUM(D229:D235)</f>
        <v>150000</v>
      </c>
      <c r="E236" s="223">
        <f>SUM(E229:E235)</f>
        <v>93457.945454545406</v>
      </c>
      <c r="F236" s="223">
        <f>SUM(F229:F235)</f>
        <v>95800</v>
      </c>
      <c r="G236" s="223">
        <f>SUM(G229:G235)</f>
        <v>0</v>
      </c>
      <c r="H236" s="221">
        <f>SUM(D236:G236)</f>
        <v>339257.945454545</v>
      </c>
      <c r="I236" s="42"/>
      <c r="J236" s="12"/>
      <c r="K236" s="12"/>
      <c r="L236" s="12"/>
      <c r="M236" s="12"/>
      <c r="N236" s="12"/>
      <c r="O236" s="13"/>
    </row>
    <row r="237" ht="15.75" customHeight="1">
      <c r="A237" s="5"/>
      <c r="B237" s="12"/>
      <c r="C237" s="236"/>
      <c r="D237" s="236"/>
      <c r="E237" s="236"/>
      <c r="F237" s="236"/>
      <c r="G237" s="236"/>
      <c r="H237" s="236"/>
      <c r="I237" s="12"/>
      <c r="J237" s="12"/>
      <c r="K237" s="12"/>
      <c r="L237" s="12"/>
      <c r="M237" s="12"/>
      <c r="N237" s="12"/>
      <c r="O237" s="13"/>
    </row>
    <row r="238" ht="19.5" customHeight="1">
      <c r="A238" s="5"/>
      <c r="B238" s="189"/>
      <c r="C238" t="s" s="237">
        <v>378</v>
      </c>
      <c r="D238" s="238"/>
      <c r="E238" s="238"/>
      <c r="F238" s="238"/>
      <c r="G238" s="238"/>
      <c r="H238" s="239"/>
      <c r="I238" s="240"/>
      <c r="J238" s="12"/>
      <c r="K238" s="12"/>
      <c r="L238" s="12"/>
      <c r="M238" s="12"/>
      <c r="N238" s="12"/>
      <c r="O238" s="13"/>
    </row>
    <row r="239" ht="42.75" customHeight="1">
      <c r="A239" s="5"/>
      <c r="B239" s="189"/>
      <c r="C239" s="241"/>
      <c r="D239" t="s" s="242">
        <v>310</v>
      </c>
      <c r="E239" t="s" s="242">
        <v>311</v>
      </c>
      <c r="F239" t="s" s="242">
        <v>312</v>
      </c>
      <c r="G239" t="s" s="242">
        <v>313</v>
      </c>
      <c r="H239" t="s" s="243">
        <v>10</v>
      </c>
      <c r="I239" s="240"/>
      <c r="J239" s="12"/>
      <c r="K239" s="12"/>
      <c r="L239" s="12"/>
      <c r="M239" s="12"/>
      <c r="N239" s="12"/>
      <c r="O239" s="13"/>
    </row>
    <row r="240" ht="19.5" customHeight="1">
      <c r="A240" s="5"/>
      <c r="B240" s="189"/>
      <c r="C240" s="244"/>
      <c r="D240" t="s" s="245">
        <v>15</v>
      </c>
      <c r="E240" t="s" s="245">
        <v>16</v>
      </c>
      <c r="F240" t="s" s="245">
        <v>17</v>
      </c>
      <c r="G240" t="s" s="245">
        <v>18</v>
      </c>
      <c r="H240" s="139"/>
      <c r="I240" s="240"/>
      <c r="J240" s="12"/>
      <c r="K240" s="12"/>
      <c r="L240" s="12"/>
      <c r="M240" s="12"/>
      <c r="N240" s="12"/>
      <c r="O240" s="13"/>
    </row>
    <row r="241" ht="19.5" customHeight="1">
      <c r="A241" s="5"/>
      <c r="B241" s="189"/>
      <c r="C241" t="s" s="140">
        <v>343</v>
      </c>
      <c r="D241" s="246">
        <f>SUM(D17,D28,D39,D50,D61,D73,D84,D95,D106,D117,D129,D140,D151,D162,D173,D229)</f>
        <v>90000</v>
      </c>
      <c r="E241" s="246">
        <f>SUM(E17,E28,E39,E50,E61,E73,E84,E95,E106,E117,E129,E140,E151,E162,E173,E229)</f>
        <v>140186.901818182</v>
      </c>
      <c r="F241" s="246">
        <f>SUM(F17,F28,F39,F50,F61,F73,F84,F95,F106,F117,F129,F140,F151,F162,F173,F229)</f>
        <v>250040</v>
      </c>
      <c r="G241" s="246">
        <f>SUM(G17,G28,G39,G50,G61,G73,G84,G95,G106,G117,G129,G140,G151,G162,G173,G229)</f>
        <v>88380</v>
      </c>
      <c r="H241" s="247">
        <f>SUM(D241:G241)</f>
        <v>568606.901818182</v>
      </c>
      <c r="I241" s="240"/>
      <c r="J241" s="12"/>
      <c r="K241" s="12"/>
      <c r="L241" s="12"/>
      <c r="M241" s="12"/>
      <c r="N241" s="12"/>
      <c r="O241" s="13"/>
    </row>
    <row r="242" ht="34.5" customHeight="1">
      <c r="A242" s="5"/>
      <c r="B242" s="189"/>
      <c r="C242" t="s" s="140">
        <v>344</v>
      </c>
      <c r="D242" s="246">
        <f>SUM(D18,D29,D40,D51,D62,D74,D85,D96,D107,D118,D130,D141,D152,D163,D174,D230)</f>
        <v>0</v>
      </c>
      <c r="E242" s="246">
        <f>SUM(E18,E29,E40,E51,E62,E74,E85,E96,E107,E118,E130,E141,E152,E163,E174,E230)</f>
        <v>115000</v>
      </c>
      <c r="F242" s="246">
        <f>SUM(F18,F29,F40,F51,F62,F74,F85,F96,F107,F118,F130,F141,F152,F163,F174,F230)</f>
        <v>52571.7</v>
      </c>
      <c r="G242" s="246">
        <f>SUM(G18,G29,G40,G51,G62,G74,G85,G96,G107,G118,G130,G141,G152,G163,G174,G230)</f>
        <v>45000</v>
      </c>
      <c r="H242" s="247">
        <f>SUM(D242:G242)</f>
        <v>212571.7</v>
      </c>
      <c r="I242" s="240"/>
      <c r="J242" s="12"/>
      <c r="K242" s="12"/>
      <c r="L242" s="12"/>
      <c r="M242" s="12"/>
      <c r="N242" s="12"/>
      <c r="O242" s="13"/>
    </row>
    <row r="243" ht="48" customHeight="1">
      <c r="A243" s="5"/>
      <c r="B243" s="189"/>
      <c r="C243" t="s" s="140">
        <v>345</v>
      </c>
      <c r="D243" s="246">
        <f>SUM(D19,D30,D41,D52,D63,D75,D86,D97,D108,D119,D131,D142,D153,D164,D175,D231)</f>
        <v>0</v>
      </c>
      <c r="E243" s="246">
        <f>SUM(E19,E30,E41,E52,E63,E75,E86,E97,E108,E119,E131,E142,E153,E164,E175,E231)</f>
        <v>40000</v>
      </c>
      <c r="F243" s="246">
        <f>SUM(F19,F30,F41,F52,F63,F75,F86,F97,F108,F119,F131,F142,F153,F164,F175,F231)</f>
        <v>11040</v>
      </c>
      <c r="G243" s="246">
        <f>SUM(G19,G30,G41,G52,G63,G75,G86,G97,G108,G119,G131,G142,G153,G164,G175,G231)</f>
        <v>37117.66</v>
      </c>
      <c r="H243" s="247">
        <f>SUM(D243:G243)</f>
        <v>88157.66</v>
      </c>
      <c r="I243" s="240"/>
      <c r="J243" s="12"/>
      <c r="K243" s="12"/>
      <c r="L243" s="12"/>
      <c r="M243" s="12"/>
      <c r="N243" s="12"/>
      <c r="O243" s="13"/>
    </row>
    <row r="244" ht="33" customHeight="1">
      <c r="A244" s="5"/>
      <c r="B244" s="189"/>
      <c r="C244" t="s" s="140">
        <v>346</v>
      </c>
      <c r="D244" s="246">
        <f>SUM(D20,D31,D42,D53,D64,D76,D87,D98,D109,D120,D132,D143,D154,D165,D176,D232)</f>
        <v>60000</v>
      </c>
      <c r="E244" s="246">
        <f>SUM(E20,E31,E42,E53,E64,E76,E87,E98,E109,E120,E132,E143,E154,E165,E176,E232)</f>
        <v>94112.149781818094</v>
      </c>
      <c r="F244" s="246">
        <f>SUM(F20,F31,F42,F53,F64,F76,F87,F98,F109,F120,F132,F143,F154,F165,F176,F232)</f>
        <v>213141.68</v>
      </c>
      <c r="G244" s="246">
        <f>SUM(G20,G31,G42,G53,G64,G76,G87,G98,G109,G120,G132,G143,G154,G165,G176,G232)</f>
        <v>260000</v>
      </c>
      <c r="H244" s="247">
        <f>SUM(D244:G244)</f>
        <v>627253.829781818</v>
      </c>
      <c r="I244" s="240"/>
      <c r="J244" s="12"/>
      <c r="K244" s="12"/>
      <c r="L244" s="12"/>
      <c r="M244" s="12"/>
      <c r="N244" s="12"/>
      <c r="O244" s="13"/>
    </row>
    <row r="245" ht="21" customHeight="1">
      <c r="A245" s="5"/>
      <c r="B245" s="189"/>
      <c r="C245" t="s" s="140">
        <v>347</v>
      </c>
      <c r="D245" s="246">
        <f>SUM(D21,D32,D43,D54,D65,D77,D88,D99,D110,D121,D133,D144,D155,D166,D177,D233)</f>
        <v>150000</v>
      </c>
      <c r="E245" s="246">
        <f>SUM(E21,E32,E43,E54,E65,E77,E88,E99,E110,E121,E133,E144,E155,E166,E177,E233)</f>
        <v>24000</v>
      </c>
      <c r="F245" s="246">
        <f>SUM(F21,F32,F43,F54,F65,F77,F88,F99,F110,F121,F133,F144,F155,F166,F177,F233)</f>
        <v>65800</v>
      </c>
      <c r="G245" s="246">
        <f>SUM(G21,G32,G43,G54,G65,G77,G88,G99,G110,G121,G133,G144,G155,G166,G177,G233)</f>
        <v>70250</v>
      </c>
      <c r="H245" s="247">
        <f>SUM(D245:G245)</f>
        <v>310050</v>
      </c>
      <c r="I245" s="158"/>
      <c r="J245" s="248"/>
      <c r="K245" s="248"/>
      <c r="L245" s="248"/>
      <c r="M245" s="248"/>
      <c r="N245" s="248"/>
      <c r="O245" s="13"/>
    </row>
    <row r="246" ht="39.75" customHeight="1">
      <c r="A246" s="5"/>
      <c r="B246" s="189"/>
      <c r="C246" t="s" s="140">
        <v>348</v>
      </c>
      <c r="D246" s="246">
        <f>SUM(D22,D33,D44,D55,D66,D78,D89,D100,D111,D122,D134,D145,D156,D167,D178,D234)</f>
        <v>865000</v>
      </c>
      <c r="E246" s="246">
        <f>SUM(E22,E33,E44,E55,E66,E78,E89,E100,E111,E122,E134,E145,E156,E167,E178,E234)</f>
        <v>493242.99</v>
      </c>
      <c r="F246" s="246">
        <f>SUM(F22,F33,F44,F55,F66,F78,F89,F100,F111,F122,F134,F145,F156,F167,F178,F234)</f>
        <v>655390.62</v>
      </c>
      <c r="G246" s="246">
        <f>SUM(G22,G33,G44,G55,G66,G78,G89,G100,G111,G122,G134,G145,G156,G167,G178,G234)</f>
        <v>0</v>
      </c>
      <c r="H246" s="247">
        <f>SUM(D246:G246)</f>
        <v>2013633.61</v>
      </c>
      <c r="I246" s="158"/>
      <c r="J246" s="248"/>
      <c r="K246" s="248"/>
      <c r="L246" s="248"/>
      <c r="M246" s="248"/>
      <c r="N246" s="248"/>
      <c r="O246" s="13"/>
    </row>
    <row r="247" ht="39.75" customHeight="1">
      <c r="A247" s="5"/>
      <c r="B247" s="189"/>
      <c r="C247" t="s" s="140">
        <v>349</v>
      </c>
      <c r="D247" s="246">
        <f>SUM(D23,D34,D45,D56,D67,D79,D90,D101,D112,D123,D135,D146,D157,D168,D179,D235)</f>
        <v>61700</v>
      </c>
      <c r="E247" s="246">
        <f>SUM(E23,E34,E45,E56,E67,E79,E90,E101,E112,E123,E135,E146,E157,E168,E179,E235)</f>
        <v>28037.3836363636</v>
      </c>
      <c r="F247" s="246">
        <f>SUM(F23,F34,F45,F56,F67,F79,F90,F101,F112,F123,F135,F146,F157,F168,F179,F235)</f>
        <v>98016</v>
      </c>
      <c r="G247" s="246">
        <f>SUM(G23,G34,G45,G56,G67,G79,G90,G101,G112,G123,G135,G146,G157,G168,G179,G235)</f>
        <v>60000</v>
      </c>
      <c r="H247" s="247">
        <f>SUM(D247:G247)</f>
        <v>247753.383636364</v>
      </c>
      <c r="I247" s="158"/>
      <c r="J247" s="248"/>
      <c r="K247" s="248"/>
      <c r="L247" s="248"/>
      <c r="M247" s="248"/>
      <c r="N247" s="248"/>
      <c r="O247" s="13"/>
    </row>
    <row r="248" ht="22.5" customHeight="1">
      <c r="A248" s="5"/>
      <c r="B248" s="189"/>
      <c r="C248" t="s" s="249">
        <v>379</v>
      </c>
      <c r="D248" s="246">
        <f>SUM(D241:D247)</f>
        <v>1226700</v>
      </c>
      <c r="E248" s="246">
        <f>SUM(E241:E247)</f>
        <v>934579.425236364</v>
      </c>
      <c r="F248" s="246">
        <f>SUM(F241:F247)</f>
        <v>1346000</v>
      </c>
      <c r="G248" s="246">
        <f>SUM(G241:G247)</f>
        <v>560747.66</v>
      </c>
      <c r="H248" s="250">
        <f>SUM(D248:G248)</f>
        <v>4068027.08523636</v>
      </c>
      <c r="I248" s="158"/>
      <c r="J248" s="248"/>
      <c r="K248" s="248"/>
      <c r="L248" s="248"/>
      <c r="M248" s="248"/>
      <c r="N248" s="248"/>
      <c r="O248" s="13"/>
    </row>
    <row r="249" ht="26.25" customHeight="1">
      <c r="A249" s="5"/>
      <c r="B249" s="189"/>
      <c r="C249" t="s" s="164">
        <v>380</v>
      </c>
      <c r="D249" s="251">
        <f>D248*0.07</f>
        <v>85869</v>
      </c>
      <c r="E249" s="251">
        <f>E248*0.07</f>
        <v>65420.5597665455</v>
      </c>
      <c r="F249" s="251">
        <f>F248*0.07</f>
        <v>94220</v>
      </c>
      <c r="G249" s="251">
        <f>G248*0.07</f>
        <v>39252.3362</v>
      </c>
      <c r="H249" s="252">
        <f>H248*0.07</f>
        <v>284761.895966545</v>
      </c>
      <c r="I249" s="143"/>
      <c r="J249" s="116"/>
      <c r="K249" s="116"/>
      <c r="L249" s="116"/>
      <c r="M249" s="248"/>
      <c r="N249" s="12"/>
      <c r="O249" s="13"/>
    </row>
    <row r="250" ht="23.25" customHeight="1">
      <c r="A250" s="5"/>
      <c r="B250" s="189"/>
      <c r="C250" t="s" s="253">
        <v>381</v>
      </c>
      <c r="D250" s="254">
        <f>SUM(D248:D249)</f>
        <v>1312569</v>
      </c>
      <c r="E250" s="255">
        <f>SUM(E248:E249)</f>
        <v>999999.98500291</v>
      </c>
      <c r="F250" s="254">
        <f>SUM(F248:F249)</f>
        <v>1440220</v>
      </c>
      <c r="G250" s="254">
        <f>SUM(G248:G249)</f>
        <v>599999.9962000001</v>
      </c>
      <c r="H250" s="256">
        <f>SUM(H248:H249)</f>
        <v>4352788.98120291</v>
      </c>
      <c r="I250" s="143"/>
      <c r="J250" s="116"/>
      <c r="K250" s="116"/>
      <c r="L250" s="116"/>
      <c r="M250" s="248"/>
      <c r="N250" s="12"/>
      <c r="O250" s="13"/>
    </row>
    <row r="251" ht="15.75" customHeight="1">
      <c r="A251" s="5"/>
      <c r="B251" s="12"/>
      <c r="C251" s="29"/>
      <c r="D251" s="29"/>
      <c r="E251" s="29"/>
      <c r="F251" s="29"/>
      <c r="G251" s="29"/>
      <c r="H251" s="29"/>
      <c r="I251" s="12"/>
      <c r="J251" s="12"/>
      <c r="K251" s="12"/>
      <c r="L251" s="12"/>
      <c r="M251" s="173"/>
      <c r="N251" s="12"/>
      <c r="O251" s="13"/>
    </row>
    <row r="252" ht="15.75" customHeight="1">
      <c r="A252" s="5"/>
      <c r="B252" s="12"/>
      <c r="C252" s="12"/>
      <c r="D252" s="12"/>
      <c r="E252" s="12"/>
      <c r="F252" s="12"/>
      <c r="G252" s="12"/>
      <c r="H252" s="12"/>
      <c r="I252" s="149"/>
      <c r="J252" s="149"/>
      <c r="K252" s="12"/>
      <c r="L252" s="12"/>
      <c r="M252" s="173"/>
      <c r="N252" s="12"/>
      <c r="O252" s="13"/>
    </row>
    <row r="253" ht="15.75" customHeight="1">
      <c r="A253" s="5"/>
      <c r="B253" s="12"/>
      <c r="C253" s="12"/>
      <c r="D253" s="12"/>
      <c r="E253" s="12"/>
      <c r="F253" s="12"/>
      <c r="G253" s="12"/>
      <c r="H253" s="12"/>
      <c r="I253" s="149"/>
      <c r="J253" s="149"/>
      <c r="K253" s="12"/>
      <c r="L253" s="12"/>
      <c r="M253" s="12"/>
      <c r="N253" s="12"/>
      <c r="O253" s="13"/>
    </row>
    <row r="254" ht="40.5" customHeight="1">
      <c r="A254" s="5"/>
      <c r="B254" s="12"/>
      <c r="C254" s="12"/>
      <c r="D254" s="12"/>
      <c r="E254" s="12"/>
      <c r="F254" s="12"/>
      <c r="G254" s="12"/>
      <c r="H254" s="12"/>
      <c r="I254" s="149"/>
      <c r="J254" s="149"/>
      <c r="K254" s="12"/>
      <c r="L254" s="12"/>
      <c r="M254" s="257"/>
      <c r="N254" s="12"/>
      <c r="O254" s="13"/>
    </row>
    <row r="255" ht="24.75" customHeight="1">
      <c r="A255" s="5"/>
      <c r="B255" s="12"/>
      <c r="C255" s="12"/>
      <c r="D255" s="12"/>
      <c r="E255" s="12"/>
      <c r="F255" s="12"/>
      <c r="G255" s="12"/>
      <c r="H255" s="12"/>
      <c r="I255" s="149"/>
      <c r="J255" s="149"/>
      <c r="K255" s="12"/>
      <c r="L255" s="12"/>
      <c r="M255" s="257"/>
      <c r="N255" s="12"/>
      <c r="O255" s="13"/>
    </row>
    <row r="256" ht="41.25" customHeight="1">
      <c r="A256" s="5"/>
      <c r="B256" s="12"/>
      <c r="C256" s="12"/>
      <c r="D256" s="12"/>
      <c r="E256" s="12"/>
      <c r="F256" s="12"/>
      <c r="G256" s="12"/>
      <c r="H256" s="12"/>
      <c r="I256" s="258"/>
      <c r="J256" s="149"/>
      <c r="K256" s="12"/>
      <c r="L256" s="12"/>
      <c r="M256" s="257"/>
      <c r="N256" s="12"/>
      <c r="O256" s="13"/>
    </row>
    <row r="257" ht="51.75" customHeight="1">
      <c r="A257" s="5"/>
      <c r="B257" s="12"/>
      <c r="C257" s="12"/>
      <c r="D257" s="12"/>
      <c r="E257" s="12"/>
      <c r="F257" s="12"/>
      <c r="G257" s="12"/>
      <c r="H257" s="12"/>
      <c r="I257" s="258"/>
      <c r="J257" s="149"/>
      <c r="K257" s="12"/>
      <c r="L257" s="12"/>
      <c r="M257" s="257"/>
      <c r="N257" s="12"/>
      <c r="O257" s="13"/>
    </row>
    <row r="258" ht="42" customHeight="1">
      <c r="A258" s="5"/>
      <c r="B258" s="12"/>
      <c r="C258" s="12"/>
      <c r="D258" s="12"/>
      <c r="E258" s="12"/>
      <c r="F258" s="12"/>
      <c r="G258" s="12"/>
      <c r="H258" s="12"/>
      <c r="I258" s="149"/>
      <c r="J258" s="149"/>
      <c r="K258" s="12"/>
      <c r="L258" s="12"/>
      <c r="M258" s="257"/>
      <c r="N258" s="12"/>
      <c r="O258" s="13"/>
    </row>
    <row r="259" ht="42" customHeight="1">
      <c r="A259" s="5"/>
      <c r="B259" s="12"/>
      <c r="C259" s="12"/>
      <c r="D259" s="12"/>
      <c r="E259" s="12"/>
      <c r="F259" s="12"/>
      <c r="G259" s="12"/>
      <c r="H259" s="12"/>
      <c r="I259" s="12"/>
      <c r="J259" s="149"/>
      <c r="K259" s="12"/>
      <c r="L259" s="12"/>
      <c r="M259" s="257"/>
      <c r="N259" s="12"/>
      <c r="O259" s="13"/>
    </row>
    <row r="260" ht="42" customHeight="1">
      <c r="A260" s="5"/>
      <c r="B260" s="12"/>
      <c r="C260" s="12"/>
      <c r="D260" s="12"/>
      <c r="E260" s="12"/>
      <c r="F260" s="12"/>
      <c r="G260" s="12"/>
      <c r="H260" s="12"/>
      <c r="I260" s="12"/>
      <c r="J260" s="149"/>
      <c r="K260" s="12"/>
      <c r="L260" s="12"/>
      <c r="M260" s="12"/>
      <c r="N260" s="12"/>
      <c r="O260" s="13"/>
    </row>
    <row r="261" ht="63.75" customHeight="1">
      <c r="A261" s="5"/>
      <c r="B261" s="12"/>
      <c r="C261" s="12"/>
      <c r="D261" s="12"/>
      <c r="E261" s="12"/>
      <c r="F261" s="12"/>
      <c r="G261" s="12"/>
      <c r="H261" s="12"/>
      <c r="I261" s="12"/>
      <c r="J261" s="173"/>
      <c r="K261" s="12"/>
      <c r="L261" s="12"/>
      <c r="M261" s="12"/>
      <c r="N261" s="12"/>
      <c r="O261" s="13"/>
    </row>
    <row r="262" ht="42" customHeight="1">
      <c r="A262" s="5"/>
      <c r="B262" s="12"/>
      <c r="C262" s="12"/>
      <c r="D262" s="12"/>
      <c r="E262" s="12"/>
      <c r="F262" s="12"/>
      <c r="G262" s="12"/>
      <c r="H262" s="12"/>
      <c r="I262" s="12"/>
      <c r="J262" s="12"/>
      <c r="K262" s="12"/>
      <c r="L262" s="12"/>
      <c r="M262" s="12"/>
      <c r="N262" s="173"/>
      <c r="O262" s="13"/>
    </row>
    <row r="263" ht="23.25" customHeight="1">
      <c r="A263" s="5"/>
      <c r="B263" s="12"/>
      <c r="C263" s="12"/>
      <c r="D263" s="12"/>
      <c r="E263" s="12"/>
      <c r="F263" s="12"/>
      <c r="G263" s="12"/>
      <c r="H263" s="12"/>
      <c r="I263" s="12"/>
      <c r="J263" s="12"/>
      <c r="K263" s="12"/>
      <c r="L263" s="12"/>
      <c r="M263" s="12"/>
      <c r="N263" s="12"/>
      <c r="O263" s="13"/>
    </row>
    <row r="264" ht="27.75" customHeight="1">
      <c r="A264" s="5"/>
      <c r="B264" s="12"/>
      <c r="C264" s="12"/>
      <c r="D264" s="12"/>
      <c r="E264" s="12"/>
      <c r="F264" s="12"/>
      <c r="G264" s="12"/>
      <c r="H264" s="12"/>
      <c r="I264" s="12"/>
      <c r="J264" s="12"/>
      <c r="K264" s="12"/>
      <c r="L264" s="12"/>
      <c r="M264" s="12"/>
      <c r="N264" s="12"/>
      <c r="O264" s="13"/>
    </row>
    <row r="265" ht="55.5" customHeight="1">
      <c r="A265" s="5"/>
      <c r="B265" s="12"/>
      <c r="C265" s="12"/>
      <c r="D265" s="12"/>
      <c r="E265" s="12"/>
      <c r="F265" s="12"/>
      <c r="G265" s="12"/>
      <c r="H265" s="12"/>
      <c r="I265" s="12"/>
      <c r="J265" s="12"/>
      <c r="K265" s="12"/>
      <c r="L265" s="12"/>
      <c r="M265" s="12"/>
      <c r="N265" s="12"/>
      <c r="O265" s="13"/>
    </row>
    <row r="266" ht="57.75" customHeight="1">
      <c r="A266" s="5"/>
      <c r="B266" s="12"/>
      <c r="C266" s="12"/>
      <c r="D266" s="12"/>
      <c r="E266" s="12"/>
      <c r="F266" s="12"/>
      <c r="G266" s="12"/>
      <c r="H266" s="12"/>
      <c r="I266" s="12"/>
      <c r="J266" s="12"/>
      <c r="K266" s="12"/>
      <c r="L266" s="12"/>
      <c r="M266" s="12"/>
      <c r="N266" s="12"/>
      <c r="O266" s="13"/>
    </row>
    <row r="267" ht="21.75" customHeight="1">
      <c r="A267" s="5"/>
      <c r="B267" s="12"/>
      <c r="C267" s="12"/>
      <c r="D267" s="12"/>
      <c r="E267" s="12"/>
      <c r="F267" s="12"/>
      <c r="G267" s="12"/>
      <c r="H267" s="12"/>
      <c r="I267" s="12"/>
      <c r="J267" s="12"/>
      <c r="K267" s="12"/>
      <c r="L267" s="12"/>
      <c r="M267" s="12"/>
      <c r="N267" s="12"/>
      <c r="O267" s="13"/>
    </row>
    <row r="268" ht="49.5" customHeight="1">
      <c r="A268" s="5"/>
      <c r="B268" s="12"/>
      <c r="C268" s="12"/>
      <c r="D268" s="12"/>
      <c r="E268" s="12"/>
      <c r="F268" s="12"/>
      <c r="G268" s="12"/>
      <c r="H268" s="12"/>
      <c r="I268" s="12"/>
      <c r="J268" s="12"/>
      <c r="K268" s="12"/>
      <c r="L268" s="12"/>
      <c r="M268" s="12"/>
      <c r="N268" s="12"/>
      <c r="O268" s="13"/>
    </row>
    <row r="269" ht="28.5" customHeight="1">
      <c r="A269" s="5"/>
      <c r="B269" s="12"/>
      <c r="C269" s="12"/>
      <c r="D269" s="12"/>
      <c r="E269" s="12"/>
      <c r="F269" s="12"/>
      <c r="G269" s="12"/>
      <c r="H269" s="12"/>
      <c r="I269" s="12"/>
      <c r="J269" s="12"/>
      <c r="K269" s="12"/>
      <c r="L269" s="12"/>
      <c r="M269" s="12"/>
      <c r="N269" s="12"/>
      <c r="O269" s="13"/>
    </row>
    <row r="270" ht="28.5" customHeight="1">
      <c r="A270" s="5"/>
      <c r="B270" s="12"/>
      <c r="C270" s="12"/>
      <c r="D270" s="12"/>
      <c r="E270" s="12"/>
      <c r="F270" s="12"/>
      <c r="G270" s="12"/>
      <c r="H270" s="12"/>
      <c r="I270" s="12"/>
      <c r="J270" s="12"/>
      <c r="K270" s="12"/>
      <c r="L270" s="12"/>
      <c r="M270" s="12"/>
      <c r="N270" s="12"/>
      <c r="O270" s="13"/>
    </row>
    <row r="271" ht="28.5" customHeight="1">
      <c r="A271" s="5"/>
      <c r="B271" s="12"/>
      <c r="C271" s="12"/>
      <c r="D271" s="12"/>
      <c r="E271" s="12"/>
      <c r="F271" s="12"/>
      <c r="G271" s="12"/>
      <c r="H271" s="12"/>
      <c r="I271" s="12"/>
      <c r="J271" s="12"/>
      <c r="K271" s="12"/>
      <c r="L271" s="12"/>
      <c r="M271" s="12"/>
      <c r="N271" s="12"/>
      <c r="O271" s="13"/>
    </row>
    <row r="272" ht="23.25" customHeight="1">
      <c r="A272" s="5"/>
      <c r="B272" s="12"/>
      <c r="C272" s="12"/>
      <c r="D272" s="12"/>
      <c r="E272" s="12"/>
      <c r="F272" s="12"/>
      <c r="G272" s="12"/>
      <c r="H272" s="12"/>
      <c r="I272" s="12"/>
      <c r="J272" s="12"/>
      <c r="K272" s="12"/>
      <c r="L272" s="12"/>
      <c r="M272" s="12"/>
      <c r="N272" s="12"/>
      <c r="O272" s="259"/>
    </row>
    <row r="273" ht="43.5" customHeight="1">
      <c r="A273" s="5"/>
      <c r="B273" s="12"/>
      <c r="C273" s="12"/>
      <c r="D273" s="12"/>
      <c r="E273" s="12"/>
      <c r="F273" s="12"/>
      <c r="G273" s="12"/>
      <c r="H273" s="12"/>
      <c r="I273" s="12"/>
      <c r="J273" s="12"/>
      <c r="K273" s="12"/>
      <c r="L273" s="12"/>
      <c r="M273" s="12"/>
      <c r="N273" s="12"/>
      <c r="O273" s="259"/>
    </row>
    <row r="274" ht="55.5" customHeight="1">
      <c r="A274" s="5"/>
      <c r="B274" s="12"/>
      <c r="C274" s="12"/>
      <c r="D274" s="12"/>
      <c r="E274" s="12"/>
      <c r="F274" s="12"/>
      <c r="G274" s="12"/>
      <c r="H274" s="12"/>
      <c r="I274" s="12"/>
      <c r="J274" s="12"/>
      <c r="K274" s="12"/>
      <c r="L274" s="12"/>
      <c r="M274" s="12"/>
      <c r="N274" s="12"/>
      <c r="O274" s="13"/>
    </row>
    <row r="275" ht="42.75" customHeight="1">
      <c r="A275" s="5"/>
      <c r="B275" s="12"/>
      <c r="C275" s="12"/>
      <c r="D275" s="12"/>
      <c r="E275" s="12"/>
      <c r="F275" s="12"/>
      <c r="G275" s="12"/>
      <c r="H275" s="12"/>
      <c r="I275" s="12"/>
      <c r="J275" s="12"/>
      <c r="K275" s="12"/>
      <c r="L275" s="12"/>
      <c r="M275" s="12"/>
      <c r="N275" s="12"/>
      <c r="O275" s="259"/>
    </row>
    <row r="276" ht="21.75" customHeight="1">
      <c r="A276" s="5"/>
      <c r="B276" s="12"/>
      <c r="C276" s="12"/>
      <c r="D276" s="12"/>
      <c r="E276" s="12"/>
      <c r="F276" s="12"/>
      <c r="G276" s="12"/>
      <c r="H276" s="12"/>
      <c r="I276" s="12"/>
      <c r="J276" s="12"/>
      <c r="K276" s="12"/>
      <c r="L276" s="12"/>
      <c r="M276" s="12"/>
      <c r="N276" s="12"/>
      <c r="O276" s="259"/>
    </row>
    <row r="277" ht="21.75" customHeight="1">
      <c r="A277" s="260"/>
      <c r="B277" s="182"/>
      <c r="C277" s="182"/>
      <c r="D277" s="182"/>
      <c r="E277" s="182"/>
      <c r="F277" s="182"/>
      <c r="G277" s="182"/>
      <c r="H277" s="182"/>
      <c r="I277" s="182"/>
      <c r="J277" s="182"/>
      <c r="K277" s="182"/>
      <c r="L277" s="182"/>
      <c r="M277" s="182"/>
      <c r="N277" s="182"/>
      <c r="O277" s="261"/>
    </row>
  </sheetData>
  <mergeCells count="29">
    <mergeCell ref="C194:H194"/>
    <mergeCell ref="C227:H227"/>
    <mergeCell ref="H239:H240"/>
    <mergeCell ref="C205:H205"/>
    <mergeCell ref="C216:H216"/>
    <mergeCell ref="C238:H238"/>
    <mergeCell ref="C71:H71"/>
    <mergeCell ref="C127:H127"/>
    <mergeCell ref="C138:H138"/>
    <mergeCell ref="C149:H149"/>
    <mergeCell ref="C160:H160"/>
    <mergeCell ref="C183:H183"/>
    <mergeCell ref="C82:H82"/>
    <mergeCell ref="C93:H93"/>
    <mergeCell ref="C104:H104"/>
    <mergeCell ref="B126:H126"/>
    <mergeCell ref="C115:H115"/>
    <mergeCell ref="C171:H171"/>
    <mergeCell ref="B182:H182"/>
    <mergeCell ref="C2:F2"/>
    <mergeCell ref="C10:F10"/>
    <mergeCell ref="B14:H14"/>
    <mergeCell ref="C15:H15"/>
    <mergeCell ref="B70:H70"/>
    <mergeCell ref="H12:H13"/>
    <mergeCell ref="C5:H5"/>
    <mergeCell ref="C26:H26"/>
    <mergeCell ref="C37:H37"/>
    <mergeCell ref="C6:H8"/>
  </mergeCells>
  <conditionalFormatting sqref="H24">
    <cfRule type="cellIs" dxfId="4" priority="1" operator="notEqual" stopIfTrue="1">
      <formula>$H$16</formula>
    </cfRule>
  </conditionalFormatting>
  <conditionalFormatting sqref="H35">
    <cfRule type="cellIs" dxfId="5" priority="1" operator="notEqual" stopIfTrue="1">
      <formula>$H$27</formula>
    </cfRule>
  </conditionalFormatting>
  <conditionalFormatting sqref="H46">
    <cfRule type="cellIs" dxfId="6" priority="1" operator="notEqual" stopIfTrue="1">
      <formula>$H$38</formula>
    </cfRule>
  </conditionalFormatting>
  <conditionalFormatting sqref="H57">
    <cfRule type="cellIs" dxfId="7" priority="1" operator="notEqual" stopIfTrue="1">
      <formula>$H$49</formula>
    </cfRule>
  </conditionalFormatting>
  <conditionalFormatting sqref="H68">
    <cfRule type="cellIs" dxfId="8" priority="1" operator="notEqual" stopIfTrue="1">
      <formula>$H$60</formula>
    </cfRule>
  </conditionalFormatting>
  <conditionalFormatting sqref="H80">
    <cfRule type="cellIs" dxfId="9" priority="1" operator="notEqual" stopIfTrue="1">
      <formula>$H$72</formula>
    </cfRule>
  </conditionalFormatting>
  <conditionalFormatting sqref="H91">
    <cfRule type="cellIs" dxfId="10" priority="1" operator="notEqual" stopIfTrue="1">
      <formula>$H$83</formula>
    </cfRule>
  </conditionalFormatting>
  <conditionalFormatting sqref="H102">
    <cfRule type="cellIs" dxfId="11" priority="1" operator="notEqual" stopIfTrue="1">
      <formula>$H$94</formula>
    </cfRule>
  </conditionalFormatting>
  <conditionalFormatting sqref="H113">
    <cfRule type="cellIs" dxfId="12" priority="1" operator="notEqual" stopIfTrue="1">
      <formula>$H$105</formula>
    </cfRule>
  </conditionalFormatting>
  <conditionalFormatting sqref="H124">
    <cfRule type="cellIs" dxfId="13" priority="1" operator="notEqual" stopIfTrue="1">
      <formula>$H$116</formula>
    </cfRule>
  </conditionalFormatting>
  <conditionalFormatting sqref="H136">
    <cfRule type="cellIs" dxfId="14" priority="1" operator="notEqual" stopIfTrue="1">
      <formula>$H$128</formula>
    </cfRule>
  </conditionalFormatting>
  <conditionalFormatting sqref="H147">
    <cfRule type="cellIs" dxfId="15" priority="1" operator="notEqual" stopIfTrue="1">
      <formula>$H$139</formula>
    </cfRule>
  </conditionalFormatting>
  <conditionalFormatting sqref="H158">
    <cfRule type="cellIs" dxfId="16" priority="1" operator="notEqual" stopIfTrue="1">
      <formula>$H$150</formula>
    </cfRule>
  </conditionalFormatting>
  <conditionalFormatting sqref="H169">
    <cfRule type="cellIs" dxfId="17" priority="1" operator="notEqual" stopIfTrue="1">
      <formula>$H$161</formula>
    </cfRule>
  </conditionalFormatting>
  <conditionalFormatting sqref="H180">
    <cfRule type="cellIs" dxfId="18" priority="1" operator="notEqual" stopIfTrue="1">
      <formula>$H$172</formula>
    </cfRule>
  </conditionalFormatting>
  <conditionalFormatting sqref="H192">
    <cfRule type="cellIs" dxfId="19" priority="1" operator="notEqual" stopIfTrue="1">
      <formula>$H$184</formula>
    </cfRule>
  </conditionalFormatting>
  <conditionalFormatting sqref="H203">
    <cfRule type="cellIs" dxfId="20" priority="1" operator="notEqual" stopIfTrue="1">
      <formula>$H$195</formula>
    </cfRule>
  </conditionalFormatting>
  <conditionalFormatting sqref="H214">
    <cfRule type="cellIs" dxfId="21" priority="1" operator="notEqual" stopIfTrue="1">
      <formula>$H$206</formula>
    </cfRule>
  </conditionalFormatting>
  <conditionalFormatting sqref="H225">
    <cfRule type="cellIs" dxfId="22" priority="1" operator="notEqual" stopIfTrue="1">
      <formula>$H$217</formula>
    </cfRule>
  </conditionalFormatting>
  <conditionalFormatting sqref="H236">
    <cfRule type="cellIs" dxfId="23" priority="1" operator="notEqual" stopIfTrue="1">
      <formula>$H$228</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15"/>
  <sheetViews>
    <sheetView workbookViewId="0" showGridLines="0" defaultGridColor="1"/>
  </sheetViews>
  <sheetFormatPr defaultColWidth="8.66667" defaultRowHeight="14.5" customHeight="1" outlineLevelRow="0" outlineLevelCol="0"/>
  <cols>
    <col min="1" max="1" width="8.67188" style="262" customWidth="1"/>
    <col min="2" max="2" width="73.3516" style="262" customWidth="1"/>
    <col min="3" max="6" width="8.67188" style="262" customWidth="1"/>
    <col min="7" max="16384" width="8.67188" style="262" customWidth="1"/>
  </cols>
  <sheetData>
    <row r="1" ht="15" customHeight="1">
      <c r="A1" s="263"/>
      <c r="B1" s="264"/>
      <c r="C1" s="265"/>
      <c r="D1" s="265"/>
      <c r="E1" s="265"/>
      <c r="F1" s="266"/>
    </row>
    <row r="2" ht="15" customHeight="1">
      <c r="A2" s="267"/>
      <c r="B2" t="s" s="268">
        <v>382</v>
      </c>
      <c r="C2" s="269"/>
      <c r="D2" s="270"/>
      <c r="E2" s="270"/>
      <c r="F2" s="271"/>
    </row>
    <row r="3" ht="29" customHeight="1">
      <c r="A3" s="267"/>
      <c r="B3" t="s" s="272">
        <v>383</v>
      </c>
      <c r="C3" s="269"/>
      <c r="D3" s="270"/>
      <c r="E3" s="270"/>
      <c r="F3" s="271"/>
    </row>
    <row r="4" ht="13.55" customHeight="1">
      <c r="A4" s="267"/>
      <c r="B4" s="273"/>
      <c r="C4" s="269"/>
      <c r="D4" s="270"/>
      <c r="E4" s="270"/>
      <c r="F4" s="271"/>
    </row>
    <row r="5" ht="58" customHeight="1">
      <c r="A5" s="267"/>
      <c r="B5" t="s" s="274">
        <v>384</v>
      </c>
      <c r="C5" s="269"/>
      <c r="D5" s="270"/>
      <c r="E5" s="270"/>
      <c r="F5" s="271"/>
    </row>
    <row r="6" ht="13.55" customHeight="1">
      <c r="A6" s="267"/>
      <c r="B6" s="273"/>
      <c r="C6" s="269"/>
      <c r="D6" s="270"/>
      <c r="E6" s="270"/>
      <c r="F6" s="271"/>
    </row>
    <row r="7" ht="58" customHeight="1">
      <c r="A7" s="267"/>
      <c r="B7" t="s" s="274">
        <v>385</v>
      </c>
      <c r="C7" s="269"/>
      <c r="D7" s="270"/>
      <c r="E7" s="270"/>
      <c r="F7" s="271"/>
    </row>
    <row r="8" ht="13.55" customHeight="1">
      <c r="A8" s="267"/>
      <c r="B8" s="273"/>
      <c r="C8" s="269"/>
      <c r="D8" s="270"/>
      <c r="E8" s="270"/>
      <c r="F8" s="271"/>
    </row>
    <row r="9" ht="58" customHeight="1">
      <c r="A9" s="267"/>
      <c r="B9" t="s" s="274">
        <v>386</v>
      </c>
      <c r="C9" s="269"/>
      <c r="D9" s="270"/>
      <c r="E9" s="270"/>
      <c r="F9" s="271"/>
    </row>
    <row r="10" ht="13.55" customHeight="1">
      <c r="A10" s="267"/>
      <c r="B10" s="273"/>
      <c r="C10" s="269"/>
      <c r="D10" s="270"/>
      <c r="E10" s="270"/>
      <c r="F10" s="271"/>
    </row>
    <row r="11" ht="29" customHeight="1">
      <c r="A11" s="267"/>
      <c r="B11" t="s" s="274">
        <v>387</v>
      </c>
      <c r="C11" s="269"/>
      <c r="D11" s="270"/>
      <c r="E11" s="270"/>
      <c r="F11" s="271"/>
    </row>
    <row r="12" ht="13.55" customHeight="1">
      <c r="A12" s="267"/>
      <c r="B12" s="273"/>
      <c r="C12" s="269"/>
      <c r="D12" s="270"/>
      <c r="E12" s="270"/>
      <c r="F12" s="271"/>
    </row>
    <row r="13" ht="58" customHeight="1">
      <c r="A13" s="267"/>
      <c r="B13" t="s" s="274">
        <v>388</v>
      </c>
      <c r="C13" s="269"/>
      <c r="D13" s="270"/>
      <c r="E13" s="270"/>
      <c r="F13" s="271"/>
    </row>
    <row r="14" ht="13.55" customHeight="1">
      <c r="A14" s="267"/>
      <c r="B14" s="273"/>
      <c r="C14" s="269"/>
      <c r="D14" s="270"/>
      <c r="E14" s="270"/>
      <c r="F14" s="271"/>
    </row>
    <row r="15" ht="44" customHeight="1">
      <c r="A15" s="275"/>
      <c r="B15" t="s" s="276">
        <v>389</v>
      </c>
      <c r="C15" s="277"/>
      <c r="D15" s="278"/>
      <c r="E15" s="278"/>
      <c r="F15" s="27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47"/>
  <sheetViews>
    <sheetView workbookViewId="0" showGridLines="0" defaultGridColor="1"/>
  </sheetViews>
  <sheetFormatPr defaultColWidth="8.66667" defaultRowHeight="14.5" customHeight="1" outlineLevelRow="0" outlineLevelCol="0"/>
  <cols>
    <col min="1" max="1" width="8.67188" style="280" customWidth="1"/>
    <col min="2" max="2" width="61.6719" style="280" customWidth="1"/>
    <col min="3" max="3" width="8.67188" style="280" customWidth="1"/>
    <col min="4" max="4" width="17.6719" style="280" customWidth="1"/>
    <col min="5" max="5" width="8.67188" style="280" customWidth="1"/>
    <col min="6" max="16384" width="8.67188" style="280" customWidth="1"/>
  </cols>
  <sheetData>
    <row r="1" ht="15" customHeight="1">
      <c r="A1" s="263"/>
      <c r="B1" s="264"/>
      <c r="C1" s="264"/>
      <c r="D1" s="264"/>
      <c r="E1" s="266"/>
    </row>
    <row r="2" ht="14.05" customHeight="1">
      <c r="A2" s="267"/>
      <c r="B2" t="s" s="281">
        <v>390</v>
      </c>
      <c r="C2" s="282"/>
      <c r="D2" s="283"/>
      <c r="E2" s="284"/>
    </row>
    <row r="3" ht="15" customHeight="1">
      <c r="A3" s="267"/>
      <c r="B3" s="285"/>
      <c r="C3" s="286"/>
      <c r="D3" s="287"/>
      <c r="E3" s="284"/>
    </row>
    <row r="4" ht="15" customHeight="1">
      <c r="A4" s="288"/>
      <c r="B4" s="289"/>
      <c r="C4" s="289"/>
      <c r="D4" s="289"/>
      <c r="E4" s="271"/>
    </row>
    <row r="5" ht="14.05" customHeight="1">
      <c r="A5" s="267"/>
      <c r="B5" t="s" s="290">
        <v>391</v>
      </c>
      <c r="C5" s="291"/>
      <c r="D5" s="292"/>
      <c r="E5" s="284"/>
    </row>
    <row r="6" ht="15" customHeight="1">
      <c r="A6" s="267"/>
      <c r="B6" s="293"/>
      <c r="C6" s="294"/>
      <c r="D6" s="295"/>
      <c r="E6" s="284"/>
    </row>
    <row r="7" ht="14.05" customHeight="1">
      <c r="A7" s="267"/>
      <c r="B7" t="s" s="296">
        <v>392</v>
      </c>
      <c r="C7" s="297">
        <f>SUM('1) Budget Table'!D24:F24,'1) Budget Table'!D36:F36,'1) Budget Table'!D46:F46,'1) Budget Table'!D56:F56)</f>
        <v>1031700</v>
      </c>
      <c r="D7" s="298"/>
      <c r="E7" s="284"/>
    </row>
    <row r="8" ht="13.55" customHeight="1">
      <c r="A8" s="267"/>
      <c r="B8" t="s" s="299">
        <v>393</v>
      </c>
      <c r="C8" s="300">
        <f>SUM(D10:D14)</f>
        <v>0</v>
      </c>
      <c r="D8" s="301"/>
      <c r="E8" s="284"/>
    </row>
    <row r="9" ht="13.55" customHeight="1">
      <c r="A9" s="267"/>
      <c r="B9" t="s" s="299">
        <v>394</v>
      </c>
      <c r="C9" t="s" s="302">
        <v>395</v>
      </c>
      <c r="D9" t="s" s="303">
        <v>396</v>
      </c>
      <c r="E9" s="284"/>
    </row>
    <row r="10" ht="35.15" customHeight="1">
      <c r="A10" s="267"/>
      <c r="B10" s="304"/>
      <c r="C10" s="305"/>
      <c r="D10" s="306">
        <f>$C$7*C10</f>
        <v>0</v>
      </c>
      <c r="E10" s="284"/>
    </row>
    <row r="11" ht="35.15" customHeight="1">
      <c r="A11" s="267"/>
      <c r="B11" s="304"/>
      <c r="C11" s="305"/>
      <c r="D11" s="306">
        <f>C7*C11</f>
        <v>0</v>
      </c>
      <c r="E11" s="284"/>
    </row>
    <row r="12" ht="35.15" customHeight="1">
      <c r="A12" s="267"/>
      <c r="B12" s="307"/>
      <c r="C12" s="305"/>
      <c r="D12" s="306">
        <f>C7*C12</f>
        <v>0</v>
      </c>
      <c r="E12" s="284"/>
    </row>
    <row r="13" ht="35.15" customHeight="1">
      <c r="A13" s="267"/>
      <c r="B13" s="307"/>
      <c r="C13" s="305"/>
      <c r="D13" s="306">
        <f>C7*C13</f>
        <v>0</v>
      </c>
      <c r="E13" s="284"/>
    </row>
    <row r="14" ht="35.15" customHeight="1">
      <c r="A14" s="267"/>
      <c r="B14" s="308"/>
      <c r="C14" s="305"/>
      <c r="D14" s="309">
        <f>C7*C14</f>
        <v>0</v>
      </c>
      <c r="E14" s="284"/>
    </row>
    <row r="15" ht="15" customHeight="1">
      <c r="A15" s="288"/>
      <c r="B15" s="289"/>
      <c r="C15" s="310"/>
      <c r="D15" s="289"/>
      <c r="E15" s="271"/>
    </row>
    <row r="16" ht="14.05" customHeight="1">
      <c r="A16" s="267"/>
      <c r="B16" t="s" s="290">
        <v>397</v>
      </c>
      <c r="C16" s="291"/>
      <c r="D16" s="292"/>
      <c r="E16" s="284"/>
    </row>
    <row r="17" ht="15" customHeight="1">
      <c r="A17" s="267"/>
      <c r="B17" s="311"/>
      <c r="C17" s="312"/>
      <c r="D17" s="313"/>
      <c r="E17" s="284"/>
    </row>
    <row r="18" ht="14.05" customHeight="1">
      <c r="A18" s="267"/>
      <c r="B18" t="s" s="296">
        <v>392</v>
      </c>
      <c r="C18" s="297">
        <f>SUM('1) Budget Table'!D78:F78,'1) Budget Table'!D88:F88,'1) Budget Table'!D98:F98,'1) Budget Table'!D108:F108)</f>
        <v>1327501.59854546</v>
      </c>
      <c r="D18" s="298"/>
      <c r="E18" s="284"/>
    </row>
    <row r="19" ht="13.55" customHeight="1">
      <c r="A19" s="267"/>
      <c r="B19" t="s" s="299">
        <v>393</v>
      </c>
      <c r="C19" s="300">
        <f>SUM(D21:D25)</f>
        <v>0</v>
      </c>
      <c r="D19" s="301"/>
      <c r="E19" s="284"/>
    </row>
    <row r="20" ht="13.55" customHeight="1">
      <c r="A20" s="267"/>
      <c r="B20" t="s" s="299">
        <v>394</v>
      </c>
      <c r="C20" t="s" s="302">
        <v>395</v>
      </c>
      <c r="D20" t="s" s="303">
        <v>396</v>
      </c>
      <c r="E20" s="284"/>
    </row>
    <row r="21" ht="35.15" customHeight="1">
      <c r="A21" s="267"/>
      <c r="B21" s="314"/>
      <c r="C21" s="305"/>
      <c r="D21" s="306">
        <f>$C$18*C21</f>
        <v>0</v>
      </c>
      <c r="E21" s="284"/>
    </row>
    <row r="22" ht="35.15" customHeight="1">
      <c r="A22" s="267"/>
      <c r="B22" s="315"/>
      <c r="C22" s="305"/>
      <c r="D22" s="306">
        <f>$C$18*C22</f>
        <v>0</v>
      </c>
      <c r="E22" s="284"/>
    </row>
    <row r="23" ht="35.15" customHeight="1">
      <c r="A23" s="267"/>
      <c r="B23" s="316"/>
      <c r="C23" s="305"/>
      <c r="D23" s="306">
        <f>$C$18*C23</f>
        <v>0</v>
      </c>
      <c r="E23" s="284"/>
    </row>
    <row r="24" ht="35.15" customHeight="1">
      <c r="A24" s="267"/>
      <c r="B24" s="316"/>
      <c r="C24" s="305"/>
      <c r="D24" s="306">
        <f>$C$18*C24</f>
        <v>0</v>
      </c>
      <c r="E24" s="284"/>
    </row>
    <row r="25" ht="35.15" customHeight="1">
      <c r="A25" s="267"/>
      <c r="B25" s="317"/>
      <c r="C25" s="305"/>
      <c r="D25" s="306">
        <f>$C$18*C25</f>
        <v>0</v>
      </c>
      <c r="E25" s="284"/>
    </row>
    <row r="26" ht="15" customHeight="1">
      <c r="A26" s="288"/>
      <c r="B26" s="289"/>
      <c r="C26" s="310"/>
      <c r="D26" s="310"/>
      <c r="E26" s="271"/>
    </row>
    <row r="27" ht="14.05" customHeight="1">
      <c r="A27" s="267"/>
      <c r="B27" t="s" s="290">
        <v>398</v>
      </c>
      <c r="C27" s="291"/>
      <c r="D27" s="292"/>
      <c r="E27" s="284"/>
    </row>
    <row r="28" ht="15" customHeight="1">
      <c r="A28" s="267"/>
      <c r="B28" s="293"/>
      <c r="C28" s="294"/>
      <c r="D28" s="295"/>
      <c r="E28" s="284"/>
    </row>
    <row r="29" ht="14.05" customHeight="1">
      <c r="A29" s="267"/>
      <c r="B29" t="s" s="296">
        <v>392</v>
      </c>
      <c r="C29" s="297">
        <f>SUM('1) Budget Table'!D130:F130,'1) Budget Table'!D140:F140,'1) Budget Table'!D150:F150,'1) Budget Table'!D160:F160)</f>
        <v>730819.889636364</v>
      </c>
      <c r="D29" s="298"/>
      <c r="E29" s="284"/>
    </row>
    <row r="30" ht="13.55" customHeight="1">
      <c r="A30" s="267"/>
      <c r="B30" t="s" s="299">
        <v>393</v>
      </c>
      <c r="C30" s="300">
        <f>SUM(D32:D36)</f>
        <v>0</v>
      </c>
      <c r="D30" s="301"/>
      <c r="E30" s="284"/>
    </row>
    <row r="31" ht="13.55" customHeight="1">
      <c r="A31" s="267"/>
      <c r="B31" t="s" s="299">
        <v>394</v>
      </c>
      <c r="C31" t="s" s="302">
        <v>395</v>
      </c>
      <c r="D31" t="s" s="303">
        <v>396</v>
      </c>
      <c r="E31" s="284"/>
    </row>
    <row r="32" ht="35.15" customHeight="1">
      <c r="A32" s="267"/>
      <c r="B32" s="314"/>
      <c r="C32" s="305"/>
      <c r="D32" s="306">
        <f>$C$29*C32</f>
        <v>0</v>
      </c>
      <c r="E32" s="284"/>
    </row>
    <row r="33" ht="35.15" customHeight="1">
      <c r="A33" s="267"/>
      <c r="B33" s="315"/>
      <c r="C33" s="305"/>
      <c r="D33" s="306">
        <f>$C$29*C33</f>
        <v>0</v>
      </c>
      <c r="E33" s="284"/>
    </row>
    <row r="34" ht="35.15" customHeight="1">
      <c r="A34" s="267"/>
      <c r="B34" s="316"/>
      <c r="C34" s="305"/>
      <c r="D34" s="306">
        <f>$C$29*C34</f>
        <v>0</v>
      </c>
      <c r="E34" s="284"/>
    </row>
    <row r="35" ht="35.15" customHeight="1">
      <c r="A35" s="267"/>
      <c r="B35" s="316"/>
      <c r="C35" s="305"/>
      <c r="D35" s="306">
        <f>$C$29*C35</f>
        <v>0</v>
      </c>
      <c r="E35" s="284"/>
    </row>
    <row r="36" ht="35.15" customHeight="1">
      <c r="A36" s="267"/>
      <c r="B36" s="317"/>
      <c r="C36" s="305"/>
      <c r="D36" s="306">
        <f>$C$29*C36</f>
        <v>0</v>
      </c>
      <c r="E36" s="284"/>
    </row>
    <row r="37" ht="15" customHeight="1">
      <c r="A37" s="288"/>
      <c r="B37" s="289"/>
      <c r="C37" s="310"/>
      <c r="D37" s="310"/>
      <c r="E37" s="271"/>
    </row>
    <row r="38" ht="14.05" customHeight="1">
      <c r="A38" s="267"/>
      <c r="B38" t="s" s="290">
        <v>399</v>
      </c>
      <c r="C38" s="291"/>
      <c r="D38" s="292"/>
      <c r="E38" s="284"/>
    </row>
    <row r="39" ht="15" customHeight="1">
      <c r="A39" s="267"/>
      <c r="B39" s="293"/>
      <c r="C39" s="294"/>
      <c r="D39" s="295"/>
      <c r="E39" s="284"/>
    </row>
    <row r="40" ht="14.05" customHeight="1">
      <c r="A40" s="267"/>
      <c r="B40" t="s" s="296">
        <v>392</v>
      </c>
      <c r="C40" s="297">
        <f>SUM('1) Budget Table'!D182:F182,'1) Budget Table'!D192:F192,'1) Budget Table'!D202:F202,'1) Budget Table'!D212:F212)</f>
        <v>0</v>
      </c>
      <c r="D40" s="298"/>
      <c r="E40" s="284"/>
    </row>
    <row r="41" ht="13.55" customHeight="1">
      <c r="A41" s="267"/>
      <c r="B41" t="s" s="299">
        <v>393</v>
      </c>
      <c r="C41" s="300">
        <f>SUM(D43:D47)</f>
        <v>0</v>
      </c>
      <c r="D41" s="301"/>
      <c r="E41" s="284"/>
    </row>
    <row r="42" ht="13.55" customHeight="1">
      <c r="A42" s="267"/>
      <c r="B42" t="s" s="299">
        <v>394</v>
      </c>
      <c r="C42" t="s" s="302">
        <v>395</v>
      </c>
      <c r="D42" t="s" s="303">
        <v>396</v>
      </c>
      <c r="E42" s="284"/>
    </row>
    <row r="43" ht="35.15" customHeight="1">
      <c r="A43" s="267"/>
      <c r="B43" s="314"/>
      <c r="C43" s="305"/>
      <c r="D43" s="306">
        <f>$C$40*C43</f>
        <v>0</v>
      </c>
      <c r="E43" s="284"/>
    </row>
    <row r="44" ht="35.15" customHeight="1">
      <c r="A44" s="267"/>
      <c r="B44" s="315"/>
      <c r="C44" s="305"/>
      <c r="D44" s="306">
        <f>$C$40*C44</f>
        <v>0</v>
      </c>
      <c r="E44" s="284"/>
    </row>
    <row r="45" ht="35.15" customHeight="1">
      <c r="A45" s="267"/>
      <c r="B45" s="316"/>
      <c r="C45" s="305"/>
      <c r="D45" s="306">
        <f>$C$40*C45</f>
        <v>0</v>
      </c>
      <c r="E45" s="284"/>
    </row>
    <row r="46" ht="35.15" customHeight="1">
      <c r="A46" s="267"/>
      <c r="B46" s="316"/>
      <c r="C46" s="305"/>
      <c r="D46" s="306">
        <f>$C$40*C46</f>
        <v>0</v>
      </c>
      <c r="E46" s="284"/>
    </row>
    <row r="47" ht="35.15" customHeight="1">
      <c r="A47" s="275"/>
      <c r="B47" s="317"/>
      <c r="C47" s="305"/>
      <c r="D47" s="309">
        <f>$C$40*C47</f>
        <v>0</v>
      </c>
      <c r="E47" s="318"/>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24" priority="1" operator="greaterThan" stopIfTrue="1">
      <formula>$C$7</formula>
    </cfRule>
  </conditionalFormatting>
  <conditionalFormatting sqref="C19:D19">
    <cfRule type="cellIs" dxfId="25" priority="1" operator="greaterThan" stopIfTrue="1">
      <formula>$C$18</formula>
    </cfRule>
  </conditionalFormatting>
  <conditionalFormatting sqref="C30:D30">
    <cfRule type="cellIs" dxfId="26" priority="1" operator="greaterThan" stopIfTrue="1">
      <formula>$C$29</formula>
    </cfRule>
    <cfRule type="cellIs" dxfId="27" priority="2" operator="greaterThan" stopIfTrue="1">
      <formula>$C$29</formula>
    </cfRule>
  </conditionalFormatting>
  <conditionalFormatting sqref="C41:D41">
    <cfRule type="cellIs" dxfId="28" priority="1" operator="greaterThan" stopIfTrue="1">
      <formula>$C$40</formula>
    </cfRule>
  </conditionalFormatting>
  <dataValidations count="2">
    <dataValidation type="list" allowBlank="1" showInputMessage="1" showErrorMessage="1" sqref="B10:B14 B21:B25 B32:B36 B43:B47">
      <formula1>"Other peacebuilding objectives not related to specific SDG target,5.1 End all forms of discrimination against all women and girls everywhere"</formula1>
    </dataValidation>
    <dataValidation type="list" allowBlank="1" showInputMessage="1" showErrorMessage="1" sqref="C10:C14 C21:C25 C32:C36 C43:C47">
      <formula1>"0%,20%,40%,60%,80%,100%"</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H25"/>
  <sheetViews>
    <sheetView workbookViewId="0" showGridLines="0" defaultGridColor="1"/>
  </sheetViews>
  <sheetFormatPr defaultColWidth="8.66667" defaultRowHeight="14.5" customHeight="1" outlineLevelRow="0" outlineLevelCol="0"/>
  <cols>
    <col min="1" max="1" width="12.5" style="319" customWidth="1"/>
    <col min="2" max="2" width="20.5" style="319" customWidth="1"/>
    <col min="3" max="6" width="25.5" style="319" customWidth="1"/>
    <col min="7" max="7" width="24.5" style="319" customWidth="1"/>
    <col min="8" max="8" width="18.5" style="319" customWidth="1"/>
    <col min="9" max="16384" width="8.67188" style="319" customWidth="1"/>
  </cols>
  <sheetData>
    <row r="1" ht="15" customHeight="1">
      <c r="A1" s="263"/>
      <c r="B1" s="264"/>
      <c r="C1" s="264"/>
      <c r="D1" s="264"/>
      <c r="E1" s="264"/>
      <c r="F1" s="264"/>
      <c r="G1" s="264"/>
      <c r="H1" s="266"/>
    </row>
    <row r="2" ht="15.5" customHeight="1">
      <c r="A2" s="267"/>
      <c r="B2" t="s" s="320">
        <v>400</v>
      </c>
      <c r="C2" s="321"/>
      <c r="D2" s="321"/>
      <c r="E2" s="321"/>
      <c r="F2" s="321"/>
      <c r="G2" s="322"/>
      <c r="H2" s="284"/>
    </row>
    <row r="3" ht="16" customHeight="1">
      <c r="A3" s="267"/>
      <c r="B3" s="323"/>
      <c r="C3" s="324"/>
      <c r="D3" s="324"/>
      <c r="E3" s="324"/>
      <c r="F3" s="324"/>
      <c r="G3" s="325"/>
      <c r="H3" s="284"/>
    </row>
    <row r="4" ht="16" customHeight="1">
      <c r="A4" s="288"/>
      <c r="B4" s="289"/>
      <c r="C4" s="289"/>
      <c r="D4" s="289"/>
      <c r="E4" s="289"/>
      <c r="F4" s="289"/>
      <c r="G4" s="289"/>
      <c r="H4" s="271"/>
    </row>
    <row r="5" ht="16" customHeight="1">
      <c r="A5" s="267"/>
      <c r="B5" t="s" s="237">
        <v>309</v>
      </c>
      <c r="C5" s="238"/>
      <c r="D5" s="238"/>
      <c r="E5" s="238"/>
      <c r="F5" s="238"/>
      <c r="G5" s="239"/>
      <c r="H5" s="284"/>
    </row>
    <row r="6" ht="15.5" customHeight="1">
      <c r="A6" s="267"/>
      <c r="B6" s="241"/>
      <c r="C6" t="s" s="326">
        <v>336</v>
      </c>
      <c r="D6" t="s" s="326">
        <v>337</v>
      </c>
      <c r="E6" t="s" s="326">
        <v>338</v>
      </c>
      <c r="F6" t="s" s="326">
        <v>339</v>
      </c>
      <c r="G6" t="s" s="243">
        <v>309</v>
      </c>
      <c r="H6" s="284"/>
    </row>
    <row r="7" ht="15.5" customHeight="1">
      <c r="A7" s="267"/>
      <c r="B7" s="244"/>
      <c r="C7" t="s" s="245">
        <f>'1) Budget Table'!D13</f>
        <v>314</v>
      </c>
      <c r="D7" t="s" s="245">
        <f>'1) Budget Table'!E13</f>
        <v>315</v>
      </c>
      <c r="E7" t="s" s="245">
        <f>'1) Budget Table'!F13</f>
        <v>316</v>
      </c>
      <c r="F7" t="s" s="245">
        <f>'1) Budget Table'!G13</f>
        <v>317</v>
      </c>
      <c r="G7" s="139"/>
      <c r="H7" s="284"/>
    </row>
    <row r="8" ht="31" customHeight="1">
      <c r="A8" s="267"/>
      <c r="B8" t="s" s="140">
        <v>343</v>
      </c>
      <c r="C8" s="246"/>
      <c r="D8" s="246"/>
      <c r="E8" s="246"/>
      <c r="F8" s="246"/>
      <c r="G8" s="247">
        <f>SUM(C8:F8)</f>
        <v>0</v>
      </c>
      <c r="H8" s="284"/>
    </row>
    <row r="9" ht="46.5" customHeight="1">
      <c r="A9" s="267"/>
      <c r="B9" t="s" s="140">
        <v>344</v>
      </c>
      <c r="C9" s="246"/>
      <c r="D9" s="246"/>
      <c r="E9" s="246"/>
      <c r="F9" s="246"/>
      <c r="G9" s="247">
        <f>SUM(C9:F9)</f>
        <v>0</v>
      </c>
      <c r="H9" s="284"/>
    </row>
    <row r="10" ht="62" customHeight="1">
      <c r="A10" s="267"/>
      <c r="B10" t="s" s="140">
        <v>345</v>
      </c>
      <c r="C10" s="246"/>
      <c r="D10" s="246"/>
      <c r="E10" s="246"/>
      <c r="F10" s="246"/>
      <c r="G10" s="247">
        <f>SUM(C10:F10)</f>
        <v>0</v>
      </c>
      <c r="H10" s="284"/>
    </row>
    <row r="11" ht="31" customHeight="1">
      <c r="A11" s="267"/>
      <c r="B11" t="s" s="140">
        <v>346</v>
      </c>
      <c r="C11" s="246"/>
      <c r="D11" s="246"/>
      <c r="E11" s="246"/>
      <c r="F11" s="246"/>
      <c r="G11" s="247">
        <f>SUM(C11:F11)</f>
        <v>0</v>
      </c>
      <c r="H11" s="284"/>
    </row>
    <row r="12" ht="15.5" customHeight="1">
      <c r="A12" s="267"/>
      <c r="B12" t="s" s="140">
        <v>347</v>
      </c>
      <c r="C12" s="246"/>
      <c r="D12" s="246"/>
      <c r="E12" s="246"/>
      <c r="F12" s="246"/>
      <c r="G12" s="247">
        <f>SUM(C12:F12)</f>
        <v>0</v>
      </c>
      <c r="H12" s="284"/>
    </row>
    <row r="13" ht="46.5" customHeight="1">
      <c r="A13" s="267"/>
      <c r="B13" t="s" s="140">
        <v>348</v>
      </c>
      <c r="C13" s="246"/>
      <c r="D13" s="246"/>
      <c r="E13" s="246"/>
      <c r="F13" s="246"/>
      <c r="G13" s="247">
        <f>SUM(C13:F13)</f>
        <v>0</v>
      </c>
      <c r="H13" s="284"/>
    </row>
    <row r="14" ht="31.5" customHeight="1">
      <c r="A14" s="267"/>
      <c r="B14" t="s" s="127">
        <v>349</v>
      </c>
      <c r="C14" s="251"/>
      <c r="D14" s="251"/>
      <c r="E14" s="251"/>
      <c r="F14" s="251"/>
      <c r="G14" s="327">
        <f>SUM(C14:F14)</f>
        <v>0</v>
      </c>
      <c r="H14" s="284"/>
    </row>
    <row r="15" ht="30" customHeight="1">
      <c r="A15" s="267"/>
      <c r="B15" t="s" s="328">
        <v>401</v>
      </c>
      <c r="C15" s="329">
        <f>SUM(C8:C14)</f>
        <v>0</v>
      </c>
      <c r="D15" s="329">
        <f>SUM(D8:D14)</f>
        <v>0</v>
      </c>
      <c r="E15" s="329">
        <f>SUM(E8:E14)</f>
        <v>0</v>
      </c>
      <c r="F15" s="329">
        <f>SUM(F8:F14)</f>
        <v>0</v>
      </c>
      <c r="G15" s="330">
        <f>SUM(C15:F15)</f>
        <v>0</v>
      </c>
      <c r="H15" s="284"/>
    </row>
    <row r="16" ht="22.5" customHeight="1">
      <c r="A16" s="267"/>
      <c r="B16" t="s" s="249">
        <v>380</v>
      </c>
      <c r="C16" s="221">
        <f>C15*0.07</f>
        <v>0</v>
      </c>
      <c r="D16" s="221">
        <f>D15*0.07</f>
        <v>0</v>
      </c>
      <c r="E16" s="221">
        <f>E15*0.07</f>
        <v>0</v>
      </c>
      <c r="F16" s="221">
        <f>F15*0.07</f>
        <v>0</v>
      </c>
      <c r="G16" s="247">
        <f>G15*0.07</f>
        <v>0</v>
      </c>
      <c r="H16" s="284"/>
    </row>
    <row r="17" ht="30" customHeight="1">
      <c r="A17" s="267"/>
      <c r="B17" t="s" s="331">
        <v>10</v>
      </c>
      <c r="C17" s="214">
        <f>C15+C16</f>
        <v>0</v>
      </c>
      <c r="D17" s="214">
        <f>D15+D16</f>
        <v>0</v>
      </c>
      <c r="E17" s="214">
        <f>E15+E16</f>
        <v>0</v>
      </c>
      <c r="F17" s="214">
        <f>F15+F16</f>
        <v>0</v>
      </c>
      <c r="G17" s="327">
        <f>G15+G16</f>
        <v>0</v>
      </c>
      <c r="H17" s="284"/>
    </row>
    <row r="18" ht="16" customHeight="1">
      <c r="A18" s="288"/>
      <c r="B18" s="289"/>
      <c r="C18" s="289"/>
      <c r="D18" s="289"/>
      <c r="E18" s="289"/>
      <c r="F18" s="289"/>
      <c r="G18" s="289"/>
      <c r="H18" s="271"/>
    </row>
    <row r="19" ht="16" customHeight="1">
      <c r="A19" s="267"/>
      <c r="B19" t="s" s="132">
        <v>320</v>
      </c>
      <c r="C19" s="133"/>
      <c r="D19" s="133"/>
      <c r="E19" s="133"/>
      <c r="F19" s="133"/>
      <c r="G19" s="134"/>
      <c r="H19" s="332"/>
    </row>
    <row r="20" ht="15.5" customHeight="1">
      <c r="A20" s="267"/>
      <c r="B20" s="136"/>
      <c r="C20" t="s" s="41">
        <v>402</v>
      </c>
      <c r="D20" t="s" s="41">
        <v>403</v>
      </c>
      <c r="E20" t="s" s="41">
        <v>404</v>
      </c>
      <c r="F20" t="s" s="245">
        <v>339</v>
      </c>
      <c r="G20" t="s" s="333">
        <v>381</v>
      </c>
      <c r="H20" t="s" s="334">
        <v>321</v>
      </c>
    </row>
    <row r="21" ht="15.5" customHeight="1">
      <c r="A21" s="267"/>
      <c r="B21" s="136"/>
      <c r="C21" t="s" s="41">
        <f>'1) Budget Table'!D13</f>
        <v>314</v>
      </c>
      <c r="D21" t="s" s="41">
        <f>'1) Budget Table'!E13</f>
        <v>315</v>
      </c>
      <c r="E21" t="s" s="41">
        <f>'1) Budget Table'!F13</f>
        <v>316</v>
      </c>
      <c r="F21" t="s" s="41">
        <f>'1) Budget Table'!G13</f>
        <v>317</v>
      </c>
      <c r="G21" s="335"/>
      <c r="H21" s="336"/>
    </row>
    <row r="22" ht="23.25" customHeight="1">
      <c r="A22" s="267"/>
      <c r="B22" t="s" s="140">
        <v>322</v>
      </c>
      <c r="C22" s="337">
        <f>'1) Budget Table'!D238</f>
        <v>393770.7</v>
      </c>
      <c r="D22" s="337">
        <f>'1) Budget Table'!E238</f>
        <v>299999.998197273</v>
      </c>
      <c r="E22" s="337">
        <f>'1) Budget Table'!F238</f>
        <v>422436</v>
      </c>
      <c r="F22" s="337">
        <f>'1) Budget Table'!G238</f>
        <v>179999.99886</v>
      </c>
      <c r="G22" s="171">
        <f>'1) Budget Table'!H238</f>
        <v>1296206.69705727</v>
      </c>
      <c r="H22" s="338">
        <f>'1) Budget Table'!I238</f>
        <v>0.3</v>
      </c>
    </row>
    <row r="23" ht="24.75" customHeight="1">
      <c r="A23" s="267"/>
      <c r="B23" t="s" s="140">
        <v>323</v>
      </c>
      <c r="C23" s="337">
        <f>'1) Budget Table'!D239</f>
        <v>459399.15</v>
      </c>
      <c r="D23" s="337">
        <f>'1) Budget Table'!E239</f>
        <v>349999.997896819</v>
      </c>
      <c r="E23" s="337">
        <f>'1) Budget Table'!F239</f>
        <v>492842</v>
      </c>
      <c r="F23" s="337">
        <f>'1) Budget Table'!G239</f>
        <v>209999.99867</v>
      </c>
      <c r="G23" s="171">
        <f>'1) Budget Table'!H239</f>
        <v>1512241.14656682</v>
      </c>
      <c r="H23" s="338">
        <f>'1) Budget Table'!I239</f>
        <v>0.35</v>
      </c>
    </row>
    <row r="24" ht="24.75" customHeight="1">
      <c r="A24" s="267"/>
      <c r="B24" t="s" s="140">
        <v>405</v>
      </c>
      <c r="C24" s="337">
        <f>'1) Budget Table'!D240</f>
        <v>459399.15</v>
      </c>
      <c r="D24" s="337">
        <f>'1) Budget Table'!E240</f>
        <v>349999.997896819</v>
      </c>
      <c r="E24" s="337">
        <f>'1) Budget Table'!F240</f>
        <v>492842</v>
      </c>
      <c r="F24" s="337">
        <f>'1) Budget Table'!G240</f>
        <v>209999.99867</v>
      </c>
      <c r="G24" s="171">
        <f>'1) Budget Table'!H240</f>
        <v>1512241.14656682</v>
      </c>
      <c r="H24" s="339">
        <f>'1) Budget Table'!I240</f>
        <v>0.35</v>
      </c>
    </row>
    <row r="25" ht="16" customHeight="1">
      <c r="A25" s="275"/>
      <c r="B25" t="s" s="127">
        <v>381</v>
      </c>
      <c r="C25" s="340">
        <f>'1) Budget Table'!D241</f>
        <v>1312569</v>
      </c>
      <c r="D25" s="340">
        <f>'1) Budget Table'!E241</f>
        <v>999999.9939909111</v>
      </c>
      <c r="E25" s="340">
        <f>'1) Budget Table'!F241</f>
        <v>1408120</v>
      </c>
      <c r="F25" s="341">
        <f>'1) Budget Table'!G241</f>
        <v>599999.9962000001</v>
      </c>
      <c r="G25" s="342">
        <f>'1) Budget Table'!H241</f>
        <v>4320688.99019091</v>
      </c>
      <c r="H25" s="343"/>
    </row>
  </sheetData>
  <mergeCells count="4">
    <mergeCell ref="B19:G19"/>
    <mergeCell ref="B5:G5"/>
    <mergeCell ref="G6:G7"/>
    <mergeCell ref="B2:G3"/>
  </mergeCells>
  <conditionalFormatting sqref="G17">
    <cfRule type="cellIs" dxfId="29" priority="1" operator="notEqual" stopIfTrue="1">
      <formula>'1) Budget Table'!$H$232</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66667" defaultRowHeight="14.5" customHeight="1" outlineLevelRow="0" outlineLevelCol="0"/>
  <cols>
    <col min="1" max="5" width="8.67188" style="344" customWidth="1"/>
    <col min="6" max="16384" width="8.67188" style="344" customWidth="1"/>
  </cols>
  <sheetData>
    <row r="1" ht="13.55" customHeight="1">
      <c r="A1" s="345">
        <v>0</v>
      </c>
      <c r="B1" s="346"/>
      <c r="C1" s="346"/>
      <c r="D1" s="346"/>
      <c r="E1" s="346"/>
    </row>
    <row r="2" ht="13.55" customHeight="1">
      <c r="A2" s="345">
        <v>0.2</v>
      </c>
      <c r="B2" s="346"/>
      <c r="C2" s="346"/>
      <c r="D2" s="346"/>
      <c r="E2" s="346"/>
    </row>
    <row r="3" ht="13.55" customHeight="1">
      <c r="A3" s="345">
        <v>0.4</v>
      </c>
      <c r="B3" s="346"/>
      <c r="C3" s="346"/>
      <c r="D3" s="346"/>
      <c r="E3" s="346"/>
    </row>
    <row r="4" ht="13.55" customHeight="1">
      <c r="A4" s="345">
        <v>0.6</v>
      </c>
      <c r="B4" s="346"/>
      <c r="C4" s="346"/>
      <c r="D4" s="346"/>
      <c r="E4" s="346"/>
    </row>
    <row r="5" ht="13.55" customHeight="1">
      <c r="A5" s="345">
        <v>0.8</v>
      </c>
      <c r="B5" s="346"/>
      <c r="C5" s="346"/>
      <c r="D5" s="346"/>
      <c r="E5" s="346"/>
    </row>
    <row r="6" ht="13.55" customHeight="1">
      <c r="A6" s="345">
        <v>1</v>
      </c>
      <c r="B6" s="346"/>
      <c r="C6" s="346"/>
      <c r="D6" s="346"/>
      <c r="E6" s="346"/>
    </row>
    <row r="7" ht="13.55" customHeight="1">
      <c r="A7" s="346"/>
      <c r="B7" s="346"/>
      <c r="C7" s="346"/>
      <c r="D7" s="346"/>
      <c r="E7" s="346"/>
    </row>
    <row r="8" ht="13.55" customHeight="1">
      <c r="A8" s="346"/>
      <c r="B8" s="346"/>
      <c r="C8" s="346"/>
      <c r="D8" s="346"/>
      <c r="E8" s="346"/>
    </row>
    <row r="9" ht="13.55" customHeight="1">
      <c r="A9" s="346"/>
      <c r="B9" s="346"/>
      <c r="C9" s="346"/>
      <c r="D9" s="346"/>
      <c r="E9" s="346"/>
    </row>
    <row r="10" ht="13.55" customHeight="1">
      <c r="A10" s="346"/>
      <c r="B10" s="346"/>
      <c r="C10" s="346"/>
      <c r="D10" s="346"/>
      <c r="E10" s="34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70"/>
  <sheetViews>
    <sheetView workbookViewId="0" showGridLines="0" defaultGridColor="1"/>
  </sheetViews>
  <sheetFormatPr defaultColWidth="8.66667" defaultRowHeight="14.5" customHeight="1" outlineLevelRow="0" outlineLevelCol="0"/>
  <cols>
    <col min="1" max="5" width="8.67188" style="347" customWidth="1"/>
    <col min="6" max="16384" width="8.67188" style="347" customWidth="1"/>
  </cols>
  <sheetData>
    <row r="1" ht="13.55" customHeight="1">
      <c r="A1" t="s" s="348">
        <v>406</v>
      </c>
      <c r="B1" t="s" s="349">
        <v>407</v>
      </c>
      <c r="C1" s="346"/>
      <c r="D1" s="346"/>
      <c r="E1" s="346"/>
    </row>
    <row r="2" ht="13.55" customHeight="1">
      <c r="A2" t="s" s="350">
        <v>408</v>
      </c>
      <c r="B2" t="s" s="351">
        <v>409</v>
      </c>
      <c r="C2" s="346"/>
      <c r="D2" s="346"/>
      <c r="E2" s="346"/>
    </row>
    <row r="3" ht="13.55" customHeight="1">
      <c r="A3" t="s" s="350">
        <v>410</v>
      </c>
      <c r="B3" t="s" s="351">
        <v>411</v>
      </c>
      <c r="C3" s="346"/>
      <c r="D3" s="346"/>
      <c r="E3" s="346"/>
    </row>
    <row r="4" ht="13.55" customHeight="1">
      <c r="A4" t="s" s="350">
        <v>412</v>
      </c>
      <c r="B4" t="s" s="351">
        <v>413</v>
      </c>
      <c r="C4" s="346"/>
      <c r="D4" s="346"/>
      <c r="E4" s="346"/>
    </row>
    <row r="5" ht="13.55" customHeight="1">
      <c r="A5" t="s" s="350">
        <v>414</v>
      </c>
      <c r="B5" t="s" s="351">
        <v>415</v>
      </c>
      <c r="C5" s="346"/>
      <c r="D5" s="346"/>
      <c r="E5" s="346"/>
    </row>
    <row r="6" ht="13.55" customHeight="1">
      <c r="A6" t="s" s="350">
        <v>416</v>
      </c>
      <c r="B6" t="s" s="351">
        <v>417</v>
      </c>
      <c r="C6" s="346"/>
      <c r="D6" s="346"/>
      <c r="E6" s="346"/>
    </row>
    <row r="7" ht="13.55" customHeight="1">
      <c r="A7" t="s" s="350">
        <v>418</v>
      </c>
      <c r="B7" t="s" s="351">
        <v>419</v>
      </c>
      <c r="C7" s="346"/>
      <c r="D7" s="346"/>
      <c r="E7" s="346"/>
    </row>
    <row r="8" ht="13.55" customHeight="1">
      <c r="A8" t="s" s="350">
        <v>420</v>
      </c>
      <c r="B8" t="s" s="351">
        <v>421</v>
      </c>
      <c r="C8" s="346"/>
      <c r="D8" s="346"/>
      <c r="E8" s="346"/>
    </row>
    <row r="9" ht="13.55" customHeight="1">
      <c r="A9" t="s" s="350">
        <v>422</v>
      </c>
      <c r="B9" t="s" s="351">
        <v>423</v>
      </c>
      <c r="C9" s="346"/>
      <c r="D9" s="346"/>
      <c r="E9" s="346"/>
    </row>
    <row r="10" ht="13.55" customHeight="1">
      <c r="A10" t="s" s="350">
        <v>424</v>
      </c>
      <c r="B10" t="s" s="351">
        <v>425</v>
      </c>
      <c r="C10" s="346"/>
      <c r="D10" s="346"/>
      <c r="E10" s="346"/>
    </row>
    <row r="11" ht="13.55" customHeight="1">
      <c r="A11" t="s" s="350">
        <v>426</v>
      </c>
      <c r="B11" t="s" s="351">
        <v>427</v>
      </c>
      <c r="C11" s="346"/>
      <c r="D11" s="346"/>
      <c r="E11" s="346"/>
    </row>
    <row r="12" ht="13.55" customHeight="1">
      <c r="A12" t="s" s="350">
        <v>428</v>
      </c>
      <c r="B12" t="s" s="351">
        <v>429</v>
      </c>
      <c r="C12" s="346"/>
      <c r="D12" s="346"/>
      <c r="E12" s="346"/>
    </row>
    <row r="13" ht="13.55" customHeight="1">
      <c r="A13" t="s" s="350">
        <v>430</v>
      </c>
      <c r="B13" t="s" s="351">
        <v>431</v>
      </c>
      <c r="C13" s="346"/>
      <c r="D13" s="346"/>
      <c r="E13" s="346"/>
    </row>
    <row r="14" ht="13.55" customHeight="1">
      <c r="A14" t="s" s="350">
        <v>432</v>
      </c>
      <c r="B14" t="s" s="351">
        <v>433</v>
      </c>
      <c r="C14" s="346"/>
      <c r="D14" s="346"/>
      <c r="E14" s="346"/>
    </row>
    <row r="15" ht="13.55" customHeight="1">
      <c r="A15" t="s" s="350">
        <v>434</v>
      </c>
      <c r="B15" t="s" s="351">
        <v>435</v>
      </c>
      <c r="C15" s="346"/>
      <c r="D15" s="346"/>
      <c r="E15" s="346"/>
    </row>
    <row r="16" ht="13.55" customHeight="1">
      <c r="A16" t="s" s="350">
        <v>436</v>
      </c>
      <c r="B16" t="s" s="351">
        <v>437</v>
      </c>
      <c r="C16" s="346"/>
      <c r="D16" s="346"/>
      <c r="E16" s="346"/>
    </row>
    <row r="17" ht="13.55" customHeight="1">
      <c r="A17" t="s" s="350">
        <v>438</v>
      </c>
      <c r="B17" t="s" s="351">
        <v>439</v>
      </c>
      <c r="C17" s="346"/>
      <c r="D17" s="346"/>
      <c r="E17" s="346"/>
    </row>
    <row r="18" ht="13.55" customHeight="1">
      <c r="A18" t="s" s="350">
        <v>440</v>
      </c>
      <c r="B18" t="s" s="351">
        <v>441</v>
      </c>
      <c r="C18" s="346"/>
      <c r="D18" s="346"/>
      <c r="E18" s="346"/>
    </row>
    <row r="19" ht="13.55" customHeight="1">
      <c r="A19" t="s" s="350">
        <v>442</v>
      </c>
      <c r="B19" t="s" s="351">
        <v>443</v>
      </c>
      <c r="C19" s="346"/>
      <c r="D19" s="346"/>
      <c r="E19" s="346"/>
    </row>
    <row r="20" ht="13.55" customHeight="1">
      <c r="A20" t="s" s="350">
        <v>444</v>
      </c>
      <c r="B20" t="s" s="351">
        <v>445</v>
      </c>
      <c r="C20" s="346"/>
      <c r="D20" s="346"/>
      <c r="E20" s="346"/>
    </row>
    <row r="21" ht="13.55" customHeight="1">
      <c r="A21" t="s" s="350">
        <v>446</v>
      </c>
      <c r="B21" t="s" s="351">
        <v>447</v>
      </c>
      <c r="C21" s="346"/>
      <c r="D21" s="346"/>
      <c r="E21" s="346"/>
    </row>
    <row r="22" ht="13.55" customHeight="1">
      <c r="A22" t="s" s="350">
        <v>448</v>
      </c>
      <c r="B22" t="s" s="351">
        <v>449</v>
      </c>
      <c r="C22" s="346"/>
      <c r="D22" s="346"/>
      <c r="E22" s="346"/>
    </row>
    <row r="23" ht="13.55" customHeight="1">
      <c r="A23" t="s" s="350">
        <v>450</v>
      </c>
      <c r="B23" t="s" s="351">
        <v>451</v>
      </c>
      <c r="C23" s="346"/>
      <c r="D23" s="346"/>
      <c r="E23" s="346"/>
    </row>
    <row r="24" ht="13.55" customHeight="1">
      <c r="A24" t="s" s="350">
        <v>452</v>
      </c>
      <c r="B24" t="s" s="351">
        <v>453</v>
      </c>
      <c r="C24" s="346"/>
      <c r="D24" s="346"/>
      <c r="E24" s="346"/>
    </row>
    <row r="25" ht="13.55" customHeight="1">
      <c r="A25" t="s" s="350">
        <v>454</v>
      </c>
      <c r="B25" t="s" s="351">
        <v>455</v>
      </c>
      <c r="C25" s="346"/>
      <c r="D25" s="346"/>
      <c r="E25" s="346"/>
    </row>
    <row r="26" ht="13.55" customHeight="1">
      <c r="A26" t="s" s="350">
        <v>456</v>
      </c>
      <c r="B26" t="s" s="351">
        <v>457</v>
      </c>
      <c r="C26" s="346"/>
      <c r="D26" s="346"/>
      <c r="E26" s="346"/>
    </row>
    <row r="27" ht="13.55" customHeight="1">
      <c r="A27" t="s" s="350">
        <v>458</v>
      </c>
      <c r="B27" t="s" s="351">
        <v>459</v>
      </c>
      <c r="C27" s="346"/>
      <c r="D27" s="346"/>
      <c r="E27" s="346"/>
    </row>
    <row r="28" ht="13.55" customHeight="1">
      <c r="A28" t="s" s="350">
        <v>460</v>
      </c>
      <c r="B28" t="s" s="351">
        <v>461</v>
      </c>
      <c r="C28" s="346"/>
      <c r="D28" s="346"/>
      <c r="E28" s="346"/>
    </row>
    <row r="29" ht="13.55" customHeight="1">
      <c r="A29" t="s" s="350">
        <v>462</v>
      </c>
      <c r="B29" t="s" s="351">
        <v>463</v>
      </c>
      <c r="C29" s="346"/>
      <c r="D29" s="346"/>
      <c r="E29" s="346"/>
    </row>
    <row r="30" ht="13.55" customHeight="1">
      <c r="A30" t="s" s="350">
        <v>464</v>
      </c>
      <c r="B30" t="s" s="351">
        <v>465</v>
      </c>
      <c r="C30" s="346"/>
      <c r="D30" s="346"/>
      <c r="E30" s="346"/>
    </row>
    <row r="31" ht="13.55" customHeight="1">
      <c r="A31" t="s" s="350">
        <v>466</v>
      </c>
      <c r="B31" t="s" s="351">
        <v>467</v>
      </c>
      <c r="C31" s="346"/>
      <c r="D31" s="346"/>
      <c r="E31" s="346"/>
    </row>
    <row r="32" ht="13.55" customHeight="1">
      <c r="A32" t="s" s="350">
        <v>468</v>
      </c>
      <c r="B32" t="s" s="351">
        <v>469</v>
      </c>
      <c r="C32" s="346"/>
      <c r="D32" s="346"/>
      <c r="E32" s="346"/>
    </row>
    <row r="33" ht="13.55" customHeight="1">
      <c r="A33" t="s" s="350">
        <v>470</v>
      </c>
      <c r="B33" t="s" s="351">
        <v>471</v>
      </c>
      <c r="C33" s="346"/>
      <c r="D33" s="346"/>
      <c r="E33" s="346"/>
    </row>
    <row r="34" ht="13.55" customHeight="1">
      <c r="A34" t="s" s="350">
        <v>472</v>
      </c>
      <c r="B34" t="s" s="351">
        <v>473</v>
      </c>
      <c r="C34" s="346"/>
      <c r="D34" s="346"/>
      <c r="E34" s="346"/>
    </row>
    <row r="35" ht="13.55" customHeight="1">
      <c r="A35" t="s" s="350">
        <v>474</v>
      </c>
      <c r="B35" t="s" s="351">
        <v>475</v>
      </c>
      <c r="C35" s="346"/>
      <c r="D35" s="346"/>
      <c r="E35" s="346"/>
    </row>
    <row r="36" ht="13.55" customHeight="1">
      <c r="A36" t="s" s="350">
        <v>476</v>
      </c>
      <c r="B36" t="s" s="351">
        <v>477</v>
      </c>
      <c r="C36" s="346"/>
      <c r="D36" s="346"/>
      <c r="E36" s="346"/>
    </row>
    <row r="37" ht="13.55" customHeight="1">
      <c r="A37" t="s" s="350">
        <v>478</v>
      </c>
      <c r="B37" t="s" s="351">
        <v>479</v>
      </c>
      <c r="C37" s="346"/>
      <c r="D37" s="346"/>
      <c r="E37" s="346"/>
    </row>
    <row r="38" ht="13.55" customHeight="1">
      <c r="A38" t="s" s="350">
        <v>480</v>
      </c>
      <c r="B38" t="s" s="351">
        <v>481</v>
      </c>
      <c r="C38" s="346"/>
      <c r="D38" s="346"/>
      <c r="E38" s="346"/>
    </row>
    <row r="39" ht="13.55" customHeight="1">
      <c r="A39" t="s" s="350">
        <v>482</v>
      </c>
      <c r="B39" t="s" s="351">
        <v>483</v>
      </c>
      <c r="C39" s="346"/>
      <c r="D39" s="346"/>
      <c r="E39" s="346"/>
    </row>
    <row r="40" ht="13.55" customHeight="1">
      <c r="A40" t="s" s="350">
        <v>484</v>
      </c>
      <c r="B40" t="s" s="351">
        <v>485</v>
      </c>
      <c r="C40" s="346"/>
      <c r="D40" s="346"/>
      <c r="E40" s="346"/>
    </row>
    <row r="41" ht="13.55" customHeight="1">
      <c r="A41" t="s" s="350">
        <v>486</v>
      </c>
      <c r="B41" t="s" s="351">
        <v>487</v>
      </c>
      <c r="C41" s="346"/>
      <c r="D41" s="346"/>
      <c r="E41" s="346"/>
    </row>
    <row r="42" ht="13.55" customHeight="1">
      <c r="A42" t="s" s="350">
        <v>488</v>
      </c>
      <c r="B42" t="s" s="351">
        <v>489</v>
      </c>
      <c r="C42" s="346"/>
      <c r="D42" s="346"/>
      <c r="E42" s="346"/>
    </row>
    <row r="43" ht="13.55" customHeight="1">
      <c r="A43" t="s" s="350">
        <v>490</v>
      </c>
      <c r="B43" t="s" s="351">
        <v>491</v>
      </c>
      <c r="C43" s="346"/>
      <c r="D43" s="346"/>
      <c r="E43" s="346"/>
    </row>
    <row r="44" ht="13.55" customHeight="1">
      <c r="A44" t="s" s="350">
        <v>492</v>
      </c>
      <c r="B44" t="s" s="351">
        <v>493</v>
      </c>
      <c r="C44" s="346"/>
      <c r="D44" s="346"/>
      <c r="E44" s="346"/>
    </row>
    <row r="45" ht="13.55" customHeight="1">
      <c r="A45" t="s" s="350">
        <v>494</v>
      </c>
      <c r="B45" t="s" s="351">
        <v>495</v>
      </c>
      <c r="C45" s="346"/>
      <c r="D45" s="346"/>
      <c r="E45" s="346"/>
    </row>
    <row r="46" ht="13.55" customHeight="1">
      <c r="A46" t="s" s="350">
        <v>496</v>
      </c>
      <c r="B46" t="s" s="351">
        <v>497</v>
      </c>
      <c r="C46" s="346"/>
      <c r="D46" s="346"/>
      <c r="E46" s="346"/>
    </row>
    <row r="47" ht="13.55" customHeight="1">
      <c r="A47" t="s" s="350">
        <v>498</v>
      </c>
      <c r="B47" t="s" s="351">
        <v>499</v>
      </c>
      <c r="C47" s="346"/>
      <c r="D47" s="346"/>
      <c r="E47" s="346"/>
    </row>
    <row r="48" ht="13.55" customHeight="1">
      <c r="A48" t="s" s="350">
        <v>500</v>
      </c>
      <c r="B48" t="s" s="351">
        <v>501</v>
      </c>
      <c r="C48" s="346"/>
      <c r="D48" s="346"/>
      <c r="E48" s="346"/>
    </row>
    <row r="49" ht="13.55" customHeight="1">
      <c r="A49" t="s" s="350">
        <v>502</v>
      </c>
      <c r="B49" t="s" s="351">
        <v>503</v>
      </c>
      <c r="C49" s="346"/>
      <c r="D49" s="346"/>
      <c r="E49" s="346"/>
    </row>
    <row r="50" ht="13.55" customHeight="1">
      <c r="A50" t="s" s="350">
        <v>504</v>
      </c>
      <c r="B50" t="s" s="351">
        <v>505</v>
      </c>
      <c r="C50" s="346"/>
      <c r="D50" s="346"/>
      <c r="E50" s="346"/>
    </row>
    <row r="51" ht="13.55" customHeight="1">
      <c r="A51" t="s" s="350">
        <v>506</v>
      </c>
      <c r="B51" t="s" s="351">
        <v>507</v>
      </c>
      <c r="C51" s="346"/>
      <c r="D51" s="346"/>
      <c r="E51" s="346"/>
    </row>
    <row r="52" ht="13.55" customHeight="1">
      <c r="A52" t="s" s="350">
        <v>508</v>
      </c>
      <c r="B52" t="s" s="351">
        <v>509</v>
      </c>
      <c r="C52" s="346"/>
      <c r="D52" s="346"/>
      <c r="E52" s="346"/>
    </row>
    <row r="53" ht="13.55" customHeight="1">
      <c r="A53" t="s" s="350">
        <v>510</v>
      </c>
      <c r="B53" t="s" s="351">
        <v>511</v>
      </c>
      <c r="C53" s="346"/>
      <c r="D53" s="346"/>
      <c r="E53" s="346"/>
    </row>
    <row r="54" ht="13.55" customHeight="1">
      <c r="A54" t="s" s="350">
        <v>512</v>
      </c>
      <c r="B54" t="s" s="351">
        <v>513</v>
      </c>
      <c r="C54" s="346"/>
      <c r="D54" s="346"/>
      <c r="E54" s="346"/>
    </row>
    <row r="55" ht="13.55" customHeight="1">
      <c r="A55" t="s" s="350">
        <v>514</v>
      </c>
      <c r="B55" t="s" s="351">
        <v>515</v>
      </c>
      <c r="C55" s="346"/>
      <c r="D55" s="346"/>
      <c r="E55" s="346"/>
    </row>
    <row r="56" ht="13.55" customHeight="1">
      <c r="A56" t="s" s="350">
        <v>516</v>
      </c>
      <c r="B56" t="s" s="351">
        <v>517</v>
      </c>
      <c r="C56" s="346"/>
      <c r="D56" s="346"/>
      <c r="E56" s="346"/>
    </row>
    <row r="57" ht="13.55" customHeight="1">
      <c r="A57" t="s" s="350">
        <v>518</v>
      </c>
      <c r="B57" t="s" s="351">
        <v>519</v>
      </c>
      <c r="C57" s="346"/>
      <c r="D57" s="346"/>
      <c r="E57" s="346"/>
    </row>
    <row r="58" ht="13.55" customHeight="1">
      <c r="A58" t="s" s="350">
        <v>520</v>
      </c>
      <c r="B58" t="s" s="351">
        <v>521</v>
      </c>
      <c r="C58" s="346"/>
      <c r="D58" s="346"/>
      <c r="E58" s="346"/>
    </row>
    <row r="59" ht="13.55" customHeight="1">
      <c r="A59" t="s" s="350">
        <v>522</v>
      </c>
      <c r="B59" t="s" s="351">
        <v>523</v>
      </c>
      <c r="C59" s="346"/>
      <c r="D59" s="346"/>
      <c r="E59" s="346"/>
    </row>
    <row r="60" ht="13.55" customHeight="1">
      <c r="A60" t="s" s="350">
        <v>524</v>
      </c>
      <c r="B60" t="s" s="351">
        <v>525</v>
      </c>
      <c r="C60" s="346"/>
      <c r="D60" s="346"/>
      <c r="E60" s="346"/>
    </row>
    <row r="61" ht="13.55" customHeight="1">
      <c r="A61" t="s" s="350">
        <v>526</v>
      </c>
      <c r="B61" t="s" s="351">
        <v>527</v>
      </c>
      <c r="C61" s="346"/>
      <c r="D61" s="346"/>
      <c r="E61" s="346"/>
    </row>
    <row r="62" ht="13.55" customHeight="1">
      <c r="A62" t="s" s="350">
        <v>528</v>
      </c>
      <c r="B62" t="s" s="351">
        <v>529</v>
      </c>
      <c r="C62" s="346"/>
      <c r="D62" s="346"/>
      <c r="E62" s="346"/>
    </row>
    <row r="63" ht="13.55" customHeight="1">
      <c r="A63" t="s" s="350">
        <v>530</v>
      </c>
      <c r="B63" t="s" s="351">
        <v>531</v>
      </c>
      <c r="C63" s="346"/>
      <c r="D63" s="346"/>
      <c r="E63" s="346"/>
    </row>
    <row r="64" ht="13.55" customHeight="1">
      <c r="A64" t="s" s="350">
        <v>532</v>
      </c>
      <c r="B64" t="s" s="351">
        <v>533</v>
      </c>
      <c r="C64" s="346"/>
      <c r="D64" s="346"/>
      <c r="E64" s="346"/>
    </row>
    <row r="65" ht="13.55" customHeight="1">
      <c r="A65" t="s" s="350">
        <v>534</v>
      </c>
      <c r="B65" t="s" s="351">
        <v>535</v>
      </c>
      <c r="C65" s="346"/>
      <c r="D65" s="346"/>
      <c r="E65" s="346"/>
    </row>
    <row r="66" ht="13.55" customHeight="1">
      <c r="A66" t="s" s="350">
        <v>536</v>
      </c>
      <c r="B66" t="s" s="351">
        <v>537</v>
      </c>
      <c r="C66" s="346"/>
      <c r="D66" s="346"/>
      <c r="E66" s="346"/>
    </row>
    <row r="67" ht="13.55" customHeight="1">
      <c r="A67" t="s" s="350">
        <v>538</v>
      </c>
      <c r="B67" t="s" s="351">
        <v>539</v>
      </c>
      <c r="C67" s="346"/>
      <c r="D67" s="346"/>
      <c r="E67" s="346"/>
    </row>
    <row r="68" ht="13.55" customHeight="1">
      <c r="A68" t="s" s="350">
        <v>540</v>
      </c>
      <c r="B68" t="s" s="351">
        <v>541</v>
      </c>
      <c r="C68" s="346"/>
      <c r="D68" s="346"/>
      <c r="E68" s="346"/>
    </row>
    <row r="69" ht="13.55" customHeight="1">
      <c r="A69" t="s" s="350">
        <v>542</v>
      </c>
      <c r="B69" t="s" s="351">
        <v>543</v>
      </c>
      <c r="C69" s="346"/>
      <c r="D69" s="346"/>
      <c r="E69" s="346"/>
    </row>
    <row r="70" ht="13.55" customHeight="1">
      <c r="A70" t="s" s="350">
        <v>544</v>
      </c>
      <c r="B70" t="s" s="351">
        <v>545</v>
      </c>
      <c r="C70" s="346"/>
      <c r="D70" s="346"/>
      <c r="E70" s="346"/>
    </row>
    <row r="71" ht="13.55" customHeight="1">
      <c r="A71" t="s" s="350">
        <v>546</v>
      </c>
      <c r="B71" t="s" s="351">
        <v>547</v>
      </c>
      <c r="C71" s="346"/>
      <c r="D71" s="346"/>
      <c r="E71" s="346"/>
    </row>
    <row r="72" ht="13.55" customHeight="1">
      <c r="A72" t="s" s="350">
        <v>548</v>
      </c>
      <c r="B72" t="s" s="351">
        <v>549</v>
      </c>
      <c r="C72" s="346"/>
      <c r="D72" s="346"/>
      <c r="E72" s="346"/>
    </row>
    <row r="73" ht="13.55" customHeight="1">
      <c r="A73" t="s" s="350">
        <v>550</v>
      </c>
      <c r="B73" t="s" s="351">
        <v>551</v>
      </c>
      <c r="C73" s="346"/>
      <c r="D73" s="346"/>
      <c r="E73" s="346"/>
    </row>
    <row r="74" ht="13.55" customHeight="1">
      <c r="A74" t="s" s="350">
        <v>552</v>
      </c>
      <c r="B74" t="s" s="351">
        <v>553</v>
      </c>
      <c r="C74" s="346"/>
      <c r="D74" s="346"/>
      <c r="E74" s="346"/>
    </row>
    <row r="75" ht="13.55" customHeight="1">
      <c r="A75" t="s" s="350">
        <v>554</v>
      </c>
      <c r="B75" t="s" s="352">
        <v>555</v>
      </c>
      <c r="C75" s="346"/>
      <c r="D75" s="346"/>
      <c r="E75" s="346"/>
    </row>
    <row r="76" ht="13.55" customHeight="1">
      <c r="A76" t="s" s="350">
        <v>556</v>
      </c>
      <c r="B76" t="s" s="352">
        <v>557</v>
      </c>
      <c r="C76" s="346"/>
      <c r="D76" s="346"/>
      <c r="E76" s="346"/>
    </row>
    <row r="77" ht="13.55" customHeight="1">
      <c r="A77" t="s" s="350">
        <v>558</v>
      </c>
      <c r="B77" t="s" s="352">
        <v>559</v>
      </c>
      <c r="C77" s="346"/>
      <c r="D77" s="346"/>
      <c r="E77" s="346"/>
    </row>
    <row r="78" ht="13.55" customHeight="1">
      <c r="A78" t="s" s="350">
        <v>560</v>
      </c>
      <c r="B78" t="s" s="352">
        <v>561</v>
      </c>
      <c r="C78" s="346"/>
      <c r="D78" s="346"/>
      <c r="E78" s="346"/>
    </row>
    <row r="79" ht="13.55" customHeight="1">
      <c r="A79" t="s" s="350">
        <v>562</v>
      </c>
      <c r="B79" t="s" s="352">
        <v>563</v>
      </c>
      <c r="C79" s="346"/>
      <c r="D79" s="346"/>
      <c r="E79" s="346"/>
    </row>
    <row r="80" ht="13.55" customHeight="1">
      <c r="A80" t="s" s="350">
        <v>564</v>
      </c>
      <c r="B80" t="s" s="352">
        <v>565</v>
      </c>
      <c r="C80" s="346"/>
      <c r="D80" s="346"/>
      <c r="E80" s="346"/>
    </row>
    <row r="81" ht="13.55" customHeight="1">
      <c r="A81" t="s" s="350">
        <v>566</v>
      </c>
      <c r="B81" t="s" s="352">
        <v>567</v>
      </c>
      <c r="C81" s="346"/>
      <c r="D81" s="346"/>
      <c r="E81" s="346"/>
    </row>
    <row r="82" ht="13.55" customHeight="1">
      <c r="A82" t="s" s="350">
        <v>568</v>
      </c>
      <c r="B82" t="s" s="352">
        <v>569</v>
      </c>
      <c r="C82" s="346"/>
      <c r="D82" s="346"/>
      <c r="E82" s="346"/>
    </row>
    <row r="83" ht="13.55" customHeight="1">
      <c r="A83" t="s" s="350">
        <v>570</v>
      </c>
      <c r="B83" t="s" s="352">
        <v>571</v>
      </c>
      <c r="C83" s="346"/>
      <c r="D83" s="346"/>
      <c r="E83" s="346"/>
    </row>
    <row r="84" ht="13.55" customHeight="1">
      <c r="A84" t="s" s="350">
        <v>572</v>
      </c>
      <c r="B84" t="s" s="352">
        <v>573</v>
      </c>
      <c r="C84" s="346"/>
      <c r="D84" s="346"/>
      <c r="E84" s="346"/>
    </row>
    <row r="85" ht="13.55" customHeight="1">
      <c r="A85" t="s" s="350">
        <v>574</v>
      </c>
      <c r="B85" t="s" s="352">
        <v>575</v>
      </c>
      <c r="C85" s="346"/>
      <c r="D85" s="346"/>
      <c r="E85" s="346"/>
    </row>
    <row r="86" ht="13.55" customHeight="1">
      <c r="A86" t="s" s="350">
        <v>576</v>
      </c>
      <c r="B86" t="s" s="352">
        <v>577</v>
      </c>
      <c r="C86" s="346"/>
      <c r="D86" s="346"/>
      <c r="E86" s="346"/>
    </row>
    <row r="87" ht="13.55" customHeight="1">
      <c r="A87" t="s" s="350">
        <v>578</v>
      </c>
      <c r="B87" t="s" s="352">
        <v>579</v>
      </c>
      <c r="C87" s="346"/>
      <c r="D87" s="346"/>
      <c r="E87" s="346"/>
    </row>
    <row r="88" ht="13.55" customHeight="1">
      <c r="A88" t="s" s="350">
        <v>580</v>
      </c>
      <c r="B88" t="s" s="352">
        <v>581</v>
      </c>
      <c r="C88" s="346"/>
      <c r="D88" s="346"/>
      <c r="E88" s="346"/>
    </row>
    <row r="89" ht="13.55" customHeight="1">
      <c r="A89" t="s" s="350">
        <v>582</v>
      </c>
      <c r="B89" t="s" s="352">
        <v>583</v>
      </c>
      <c r="C89" s="346"/>
      <c r="D89" s="346"/>
      <c r="E89" s="346"/>
    </row>
    <row r="90" ht="13.55" customHeight="1">
      <c r="A90" t="s" s="350">
        <v>584</v>
      </c>
      <c r="B90" t="s" s="352">
        <v>585</v>
      </c>
      <c r="C90" s="346"/>
      <c r="D90" s="346"/>
      <c r="E90" s="346"/>
    </row>
    <row r="91" ht="13.55" customHeight="1">
      <c r="A91" t="s" s="350">
        <v>586</v>
      </c>
      <c r="B91" t="s" s="352">
        <v>587</v>
      </c>
      <c r="C91" s="346"/>
      <c r="D91" s="346"/>
      <c r="E91" s="346"/>
    </row>
    <row r="92" ht="13.55" customHeight="1">
      <c r="A92" t="s" s="350">
        <v>588</v>
      </c>
      <c r="B92" t="s" s="352">
        <v>589</v>
      </c>
      <c r="C92" s="346"/>
      <c r="D92" s="346"/>
      <c r="E92" s="346"/>
    </row>
    <row r="93" ht="13.55" customHeight="1">
      <c r="A93" t="s" s="350">
        <v>590</v>
      </c>
      <c r="B93" t="s" s="352">
        <v>591</v>
      </c>
      <c r="C93" s="346"/>
      <c r="D93" s="346"/>
      <c r="E93" s="346"/>
    </row>
    <row r="94" ht="13.55" customHeight="1">
      <c r="A94" t="s" s="350">
        <v>592</v>
      </c>
      <c r="B94" t="s" s="352">
        <v>593</v>
      </c>
      <c r="C94" s="346"/>
      <c r="D94" s="346"/>
      <c r="E94" s="346"/>
    </row>
    <row r="95" ht="13.55" customHeight="1">
      <c r="A95" t="s" s="350">
        <v>594</v>
      </c>
      <c r="B95" t="s" s="352">
        <v>595</v>
      </c>
      <c r="C95" s="346"/>
      <c r="D95" s="346"/>
      <c r="E95" s="346"/>
    </row>
    <row r="96" ht="13.55" customHeight="1">
      <c r="A96" t="s" s="350">
        <v>596</v>
      </c>
      <c r="B96" t="s" s="352">
        <v>597</v>
      </c>
      <c r="C96" s="346"/>
      <c r="D96" s="346"/>
      <c r="E96" s="346"/>
    </row>
    <row r="97" ht="13.55" customHeight="1">
      <c r="A97" t="s" s="350">
        <v>598</v>
      </c>
      <c r="B97" t="s" s="352">
        <v>599</v>
      </c>
      <c r="C97" s="346"/>
      <c r="D97" s="346"/>
      <c r="E97" s="346"/>
    </row>
    <row r="98" ht="13.55" customHeight="1">
      <c r="A98" t="s" s="350">
        <v>600</v>
      </c>
      <c r="B98" t="s" s="352">
        <v>601</v>
      </c>
      <c r="C98" s="346"/>
      <c r="D98" s="346"/>
      <c r="E98" s="346"/>
    </row>
    <row r="99" ht="13.55" customHeight="1">
      <c r="A99" t="s" s="350">
        <v>602</v>
      </c>
      <c r="B99" t="s" s="352">
        <v>603</v>
      </c>
      <c r="C99" s="346"/>
      <c r="D99" s="346"/>
      <c r="E99" s="346"/>
    </row>
    <row r="100" ht="13.55" customHeight="1">
      <c r="A100" t="s" s="350">
        <v>604</v>
      </c>
      <c r="B100" t="s" s="352">
        <v>605</v>
      </c>
      <c r="C100" s="346"/>
      <c r="D100" s="346"/>
      <c r="E100" s="346"/>
    </row>
    <row r="101" ht="13.55" customHeight="1">
      <c r="A101" t="s" s="350">
        <v>606</v>
      </c>
      <c r="B101" t="s" s="352">
        <v>607</v>
      </c>
      <c r="C101" s="346"/>
      <c r="D101" s="346"/>
      <c r="E101" s="346"/>
    </row>
    <row r="102" ht="13.55" customHeight="1">
      <c r="A102" t="s" s="350">
        <v>608</v>
      </c>
      <c r="B102" t="s" s="352">
        <v>609</v>
      </c>
      <c r="C102" s="346"/>
      <c r="D102" s="346"/>
      <c r="E102" s="346"/>
    </row>
    <row r="103" ht="13.55" customHeight="1">
      <c r="A103" t="s" s="350">
        <v>610</v>
      </c>
      <c r="B103" t="s" s="352">
        <v>611</v>
      </c>
      <c r="C103" s="346"/>
      <c r="D103" s="346"/>
      <c r="E103" s="346"/>
    </row>
    <row r="104" ht="13.55" customHeight="1">
      <c r="A104" t="s" s="350">
        <v>612</v>
      </c>
      <c r="B104" t="s" s="352">
        <v>613</v>
      </c>
      <c r="C104" s="346"/>
      <c r="D104" s="346"/>
      <c r="E104" s="346"/>
    </row>
    <row r="105" ht="13.55" customHeight="1">
      <c r="A105" t="s" s="350">
        <v>614</v>
      </c>
      <c r="B105" t="s" s="352">
        <v>615</v>
      </c>
      <c r="C105" s="346"/>
      <c r="D105" s="346"/>
      <c r="E105" s="346"/>
    </row>
    <row r="106" ht="13.55" customHeight="1">
      <c r="A106" t="s" s="350">
        <v>616</v>
      </c>
      <c r="B106" t="s" s="352">
        <v>617</v>
      </c>
      <c r="C106" s="346"/>
      <c r="D106" s="346"/>
      <c r="E106" s="346"/>
    </row>
    <row r="107" ht="13.55" customHeight="1">
      <c r="A107" t="s" s="350">
        <v>618</v>
      </c>
      <c r="B107" t="s" s="352">
        <v>619</v>
      </c>
      <c r="C107" s="346"/>
      <c r="D107" s="346"/>
      <c r="E107" s="346"/>
    </row>
    <row r="108" ht="13.55" customHeight="1">
      <c r="A108" t="s" s="350">
        <v>620</v>
      </c>
      <c r="B108" t="s" s="352">
        <v>621</v>
      </c>
      <c r="C108" s="346"/>
      <c r="D108" s="346"/>
      <c r="E108" s="346"/>
    </row>
    <row r="109" ht="13.55" customHeight="1">
      <c r="A109" t="s" s="350">
        <v>622</v>
      </c>
      <c r="B109" t="s" s="352">
        <v>623</v>
      </c>
      <c r="C109" s="346"/>
      <c r="D109" s="346"/>
      <c r="E109" s="346"/>
    </row>
    <row r="110" ht="13.55" customHeight="1">
      <c r="A110" t="s" s="350">
        <v>624</v>
      </c>
      <c r="B110" t="s" s="352">
        <v>625</v>
      </c>
      <c r="C110" s="346"/>
      <c r="D110" s="346"/>
      <c r="E110" s="346"/>
    </row>
    <row r="111" ht="13.55" customHeight="1">
      <c r="A111" t="s" s="350">
        <v>626</v>
      </c>
      <c r="B111" t="s" s="352">
        <v>627</v>
      </c>
      <c r="C111" s="346"/>
      <c r="D111" s="346"/>
      <c r="E111" s="346"/>
    </row>
    <row r="112" ht="13.55" customHeight="1">
      <c r="A112" t="s" s="350">
        <v>628</v>
      </c>
      <c r="B112" t="s" s="352">
        <v>629</v>
      </c>
      <c r="C112" s="346"/>
      <c r="D112" s="346"/>
      <c r="E112" s="346"/>
    </row>
    <row r="113" ht="13.55" customHeight="1">
      <c r="A113" t="s" s="350">
        <v>630</v>
      </c>
      <c r="B113" t="s" s="352">
        <v>631</v>
      </c>
      <c r="C113" s="346"/>
      <c r="D113" s="346"/>
      <c r="E113" s="346"/>
    </row>
    <row r="114" ht="13.55" customHeight="1">
      <c r="A114" t="s" s="350">
        <v>632</v>
      </c>
      <c r="B114" t="s" s="352">
        <v>633</v>
      </c>
      <c r="C114" s="346"/>
      <c r="D114" s="346"/>
      <c r="E114" s="346"/>
    </row>
    <row r="115" ht="13.55" customHeight="1">
      <c r="A115" t="s" s="350">
        <v>634</v>
      </c>
      <c r="B115" t="s" s="352">
        <v>635</v>
      </c>
      <c r="C115" s="346"/>
      <c r="D115" s="346"/>
      <c r="E115" s="346"/>
    </row>
    <row r="116" ht="13.55" customHeight="1">
      <c r="A116" t="s" s="350">
        <v>636</v>
      </c>
      <c r="B116" t="s" s="352">
        <v>637</v>
      </c>
      <c r="C116" s="346"/>
      <c r="D116" s="346"/>
      <c r="E116" s="346"/>
    </row>
    <row r="117" ht="13.55" customHeight="1">
      <c r="A117" t="s" s="350">
        <v>638</v>
      </c>
      <c r="B117" t="s" s="352">
        <v>639</v>
      </c>
      <c r="C117" s="346"/>
      <c r="D117" s="346"/>
      <c r="E117" s="346"/>
    </row>
    <row r="118" ht="13.55" customHeight="1">
      <c r="A118" t="s" s="350">
        <v>640</v>
      </c>
      <c r="B118" t="s" s="352">
        <v>641</v>
      </c>
      <c r="C118" s="346"/>
      <c r="D118" s="346"/>
      <c r="E118" s="346"/>
    </row>
    <row r="119" ht="13.55" customHeight="1">
      <c r="A119" t="s" s="350">
        <v>642</v>
      </c>
      <c r="B119" t="s" s="352">
        <v>643</v>
      </c>
      <c r="C119" s="346"/>
      <c r="D119" s="346"/>
      <c r="E119" s="346"/>
    </row>
    <row r="120" ht="13.55" customHeight="1">
      <c r="A120" t="s" s="350">
        <v>644</v>
      </c>
      <c r="B120" t="s" s="352">
        <v>645</v>
      </c>
      <c r="C120" s="346"/>
      <c r="D120" s="346"/>
      <c r="E120" s="346"/>
    </row>
    <row r="121" ht="13.55" customHeight="1">
      <c r="A121" t="s" s="350">
        <v>646</v>
      </c>
      <c r="B121" t="s" s="352">
        <v>647</v>
      </c>
      <c r="C121" s="346"/>
      <c r="D121" s="346"/>
      <c r="E121" s="346"/>
    </row>
    <row r="122" ht="13.55" customHeight="1">
      <c r="A122" t="s" s="350">
        <v>648</v>
      </c>
      <c r="B122" t="s" s="352">
        <v>649</v>
      </c>
      <c r="C122" s="346"/>
      <c r="D122" s="346"/>
      <c r="E122" s="346"/>
    </row>
    <row r="123" ht="13.55" customHeight="1">
      <c r="A123" t="s" s="350">
        <v>650</v>
      </c>
      <c r="B123" t="s" s="352">
        <v>651</v>
      </c>
      <c r="C123" s="346"/>
      <c r="D123" s="346"/>
      <c r="E123" s="346"/>
    </row>
    <row r="124" ht="13.55" customHeight="1">
      <c r="A124" t="s" s="350">
        <v>652</v>
      </c>
      <c r="B124" t="s" s="352">
        <v>653</v>
      </c>
      <c r="C124" s="346"/>
      <c r="D124" s="346"/>
      <c r="E124" s="346"/>
    </row>
    <row r="125" ht="13.55" customHeight="1">
      <c r="A125" t="s" s="350">
        <v>654</v>
      </c>
      <c r="B125" t="s" s="352">
        <v>655</v>
      </c>
      <c r="C125" s="346"/>
      <c r="D125" s="346"/>
      <c r="E125" s="346"/>
    </row>
    <row r="126" ht="13.55" customHeight="1">
      <c r="A126" t="s" s="350">
        <v>656</v>
      </c>
      <c r="B126" t="s" s="352">
        <v>657</v>
      </c>
      <c r="C126" s="346"/>
      <c r="D126" s="346"/>
      <c r="E126" s="346"/>
    </row>
    <row r="127" ht="13.55" customHeight="1">
      <c r="A127" t="s" s="350">
        <v>658</v>
      </c>
      <c r="B127" t="s" s="352">
        <v>659</v>
      </c>
      <c r="C127" s="346"/>
      <c r="D127" s="346"/>
      <c r="E127" s="346"/>
    </row>
    <row r="128" ht="13.55" customHeight="1">
      <c r="A128" t="s" s="350">
        <v>660</v>
      </c>
      <c r="B128" t="s" s="352">
        <v>661</v>
      </c>
      <c r="C128" s="346"/>
      <c r="D128" s="346"/>
      <c r="E128" s="346"/>
    </row>
    <row r="129" ht="13.55" customHeight="1">
      <c r="A129" t="s" s="350">
        <v>662</v>
      </c>
      <c r="B129" t="s" s="352">
        <v>663</v>
      </c>
      <c r="C129" s="346"/>
      <c r="D129" s="346"/>
      <c r="E129" s="346"/>
    </row>
    <row r="130" ht="13.55" customHeight="1">
      <c r="A130" t="s" s="350">
        <v>664</v>
      </c>
      <c r="B130" t="s" s="352">
        <v>665</v>
      </c>
      <c r="C130" s="346"/>
      <c r="D130" s="346"/>
      <c r="E130" s="346"/>
    </row>
    <row r="131" ht="13.55" customHeight="1">
      <c r="A131" t="s" s="350">
        <v>666</v>
      </c>
      <c r="B131" t="s" s="352">
        <v>667</v>
      </c>
      <c r="C131" s="346"/>
      <c r="D131" s="346"/>
      <c r="E131" s="346"/>
    </row>
    <row r="132" ht="13.55" customHeight="1">
      <c r="A132" t="s" s="350">
        <v>668</v>
      </c>
      <c r="B132" t="s" s="352">
        <v>669</v>
      </c>
      <c r="C132" s="346"/>
      <c r="D132" s="346"/>
      <c r="E132" s="346"/>
    </row>
    <row r="133" ht="13.55" customHeight="1">
      <c r="A133" t="s" s="350">
        <v>670</v>
      </c>
      <c r="B133" t="s" s="352">
        <v>671</v>
      </c>
      <c r="C133" s="346"/>
      <c r="D133" s="346"/>
      <c r="E133" s="346"/>
    </row>
    <row r="134" ht="13.55" customHeight="1">
      <c r="A134" t="s" s="350">
        <v>672</v>
      </c>
      <c r="B134" t="s" s="352">
        <v>673</v>
      </c>
      <c r="C134" s="346"/>
      <c r="D134" s="346"/>
      <c r="E134" s="346"/>
    </row>
    <row r="135" ht="13.55" customHeight="1">
      <c r="A135" t="s" s="350">
        <v>674</v>
      </c>
      <c r="B135" t="s" s="352">
        <v>675</v>
      </c>
      <c r="C135" s="346"/>
      <c r="D135" s="346"/>
      <c r="E135" s="346"/>
    </row>
    <row r="136" ht="13.55" customHeight="1">
      <c r="A136" t="s" s="350">
        <v>676</v>
      </c>
      <c r="B136" t="s" s="352">
        <v>677</v>
      </c>
      <c r="C136" s="346"/>
      <c r="D136" s="346"/>
      <c r="E136" s="346"/>
    </row>
    <row r="137" ht="13.55" customHeight="1">
      <c r="A137" t="s" s="350">
        <v>678</v>
      </c>
      <c r="B137" t="s" s="352">
        <v>679</v>
      </c>
      <c r="C137" s="346"/>
      <c r="D137" s="346"/>
      <c r="E137" s="346"/>
    </row>
    <row r="138" ht="13.55" customHeight="1">
      <c r="A138" t="s" s="350">
        <v>680</v>
      </c>
      <c r="B138" t="s" s="352">
        <v>681</v>
      </c>
      <c r="C138" s="346"/>
      <c r="D138" s="346"/>
      <c r="E138" s="346"/>
    </row>
    <row r="139" ht="13.55" customHeight="1">
      <c r="A139" t="s" s="350">
        <v>682</v>
      </c>
      <c r="B139" t="s" s="352">
        <v>683</v>
      </c>
      <c r="C139" s="346"/>
      <c r="D139" s="346"/>
      <c r="E139" s="346"/>
    </row>
    <row r="140" ht="13.55" customHeight="1">
      <c r="A140" t="s" s="350">
        <v>684</v>
      </c>
      <c r="B140" t="s" s="352">
        <v>685</v>
      </c>
      <c r="C140" s="346"/>
      <c r="D140" s="346"/>
      <c r="E140" s="346"/>
    </row>
    <row r="141" ht="13.55" customHeight="1">
      <c r="A141" t="s" s="350">
        <v>686</v>
      </c>
      <c r="B141" t="s" s="352">
        <v>687</v>
      </c>
      <c r="C141" s="346"/>
      <c r="D141" s="346"/>
      <c r="E141" s="346"/>
    </row>
    <row r="142" ht="13.55" customHeight="1">
      <c r="A142" t="s" s="350">
        <v>688</v>
      </c>
      <c r="B142" t="s" s="352">
        <v>689</v>
      </c>
      <c r="C142" s="346"/>
      <c r="D142" s="346"/>
      <c r="E142" s="346"/>
    </row>
    <row r="143" ht="13.55" customHeight="1">
      <c r="A143" t="s" s="350">
        <v>690</v>
      </c>
      <c r="B143" t="s" s="352">
        <v>691</v>
      </c>
      <c r="C143" s="346"/>
      <c r="D143" s="346"/>
      <c r="E143" s="346"/>
    </row>
    <row r="144" ht="13.55" customHeight="1">
      <c r="A144" t="s" s="350">
        <v>692</v>
      </c>
      <c r="B144" t="s" s="352">
        <v>693</v>
      </c>
      <c r="C144" s="346"/>
      <c r="D144" s="346"/>
      <c r="E144" s="346"/>
    </row>
    <row r="145" ht="13.55" customHeight="1">
      <c r="A145" t="s" s="350">
        <v>694</v>
      </c>
      <c r="B145" t="s" s="352">
        <v>695</v>
      </c>
      <c r="C145" s="346"/>
      <c r="D145" s="346"/>
      <c r="E145" s="346"/>
    </row>
    <row r="146" ht="13.55" customHeight="1">
      <c r="A146" t="s" s="350">
        <v>696</v>
      </c>
      <c r="B146" t="s" s="352">
        <v>697</v>
      </c>
      <c r="C146" s="346"/>
      <c r="D146" s="346"/>
      <c r="E146" s="346"/>
    </row>
    <row r="147" ht="13.55" customHeight="1">
      <c r="A147" t="s" s="350">
        <v>698</v>
      </c>
      <c r="B147" t="s" s="352">
        <v>699</v>
      </c>
      <c r="C147" s="346"/>
      <c r="D147" s="346"/>
      <c r="E147" s="346"/>
    </row>
    <row r="148" ht="13.55" customHeight="1">
      <c r="A148" t="s" s="350">
        <v>700</v>
      </c>
      <c r="B148" t="s" s="352">
        <v>701</v>
      </c>
      <c r="C148" s="346"/>
      <c r="D148" s="346"/>
      <c r="E148" s="346"/>
    </row>
    <row r="149" ht="13.55" customHeight="1">
      <c r="A149" t="s" s="350">
        <v>702</v>
      </c>
      <c r="B149" t="s" s="352">
        <v>703</v>
      </c>
      <c r="C149" s="346"/>
      <c r="D149" s="346"/>
      <c r="E149" s="346"/>
    </row>
    <row r="150" ht="13.55" customHeight="1">
      <c r="A150" t="s" s="350">
        <v>704</v>
      </c>
      <c r="B150" t="s" s="352">
        <v>705</v>
      </c>
      <c r="C150" s="346"/>
      <c r="D150" s="346"/>
      <c r="E150" s="346"/>
    </row>
    <row r="151" ht="13.55" customHeight="1">
      <c r="A151" t="s" s="350">
        <v>706</v>
      </c>
      <c r="B151" t="s" s="352">
        <v>707</v>
      </c>
      <c r="C151" s="346"/>
      <c r="D151" s="346"/>
      <c r="E151" s="346"/>
    </row>
    <row r="152" ht="13.55" customHeight="1">
      <c r="A152" t="s" s="350">
        <v>708</v>
      </c>
      <c r="B152" t="s" s="352">
        <v>709</v>
      </c>
      <c r="C152" s="346"/>
      <c r="D152" s="346"/>
      <c r="E152" s="346"/>
    </row>
    <row r="153" ht="13.55" customHeight="1">
      <c r="A153" t="s" s="350">
        <v>710</v>
      </c>
      <c r="B153" t="s" s="352">
        <v>711</v>
      </c>
      <c r="C153" s="346"/>
      <c r="D153" s="346"/>
      <c r="E153" s="346"/>
    </row>
    <row r="154" ht="13.55" customHeight="1">
      <c r="A154" t="s" s="350">
        <v>712</v>
      </c>
      <c r="B154" t="s" s="352">
        <v>713</v>
      </c>
      <c r="C154" s="346"/>
      <c r="D154" s="346"/>
      <c r="E154" s="346"/>
    </row>
    <row r="155" ht="13.55" customHeight="1">
      <c r="A155" t="s" s="350">
        <v>714</v>
      </c>
      <c r="B155" t="s" s="352">
        <v>715</v>
      </c>
      <c r="C155" s="346"/>
      <c r="D155" s="346"/>
      <c r="E155" s="346"/>
    </row>
    <row r="156" ht="13.55" customHeight="1">
      <c r="A156" t="s" s="350">
        <v>716</v>
      </c>
      <c r="B156" t="s" s="352">
        <v>717</v>
      </c>
      <c r="C156" s="346"/>
      <c r="D156" s="346"/>
      <c r="E156" s="346"/>
    </row>
    <row r="157" ht="13.55" customHeight="1">
      <c r="A157" t="s" s="350">
        <v>718</v>
      </c>
      <c r="B157" t="s" s="352">
        <v>719</v>
      </c>
      <c r="C157" s="346"/>
      <c r="D157" s="346"/>
      <c r="E157" s="346"/>
    </row>
    <row r="158" ht="13.55" customHeight="1">
      <c r="A158" t="s" s="350">
        <v>720</v>
      </c>
      <c r="B158" t="s" s="352">
        <v>721</v>
      </c>
      <c r="C158" s="346"/>
      <c r="D158" s="346"/>
      <c r="E158" s="346"/>
    </row>
    <row r="159" ht="13.55" customHeight="1">
      <c r="A159" t="s" s="350">
        <v>722</v>
      </c>
      <c r="B159" t="s" s="352">
        <v>723</v>
      </c>
      <c r="C159" s="346"/>
      <c r="D159" s="346"/>
      <c r="E159" s="346"/>
    </row>
    <row r="160" ht="13.55" customHeight="1">
      <c r="A160" t="s" s="350">
        <v>724</v>
      </c>
      <c r="B160" t="s" s="352">
        <v>725</v>
      </c>
      <c r="C160" s="346"/>
      <c r="D160" s="346"/>
      <c r="E160" s="346"/>
    </row>
    <row r="161" ht="13.55" customHeight="1">
      <c r="A161" t="s" s="350">
        <v>726</v>
      </c>
      <c r="B161" t="s" s="352">
        <v>727</v>
      </c>
      <c r="C161" s="346"/>
      <c r="D161" s="346"/>
      <c r="E161" s="346"/>
    </row>
    <row r="162" ht="13.55" customHeight="1">
      <c r="A162" t="s" s="350">
        <v>728</v>
      </c>
      <c r="B162" t="s" s="352">
        <v>729</v>
      </c>
      <c r="C162" s="346"/>
      <c r="D162" s="346"/>
      <c r="E162" s="346"/>
    </row>
    <row r="163" ht="13.55" customHeight="1">
      <c r="A163" t="s" s="350">
        <v>730</v>
      </c>
      <c r="B163" t="s" s="352">
        <v>731</v>
      </c>
      <c r="C163" s="346"/>
      <c r="D163" s="346"/>
      <c r="E163" s="346"/>
    </row>
    <row r="164" ht="13.55" customHeight="1">
      <c r="A164" t="s" s="350">
        <v>732</v>
      </c>
      <c r="B164" t="s" s="352">
        <v>733</v>
      </c>
      <c r="C164" s="346"/>
      <c r="D164" s="346"/>
      <c r="E164" s="346"/>
    </row>
    <row r="165" ht="13.55" customHeight="1">
      <c r="A165" t="s" s="350">
        <v>734</v>
      </c>
      <c r="B165" t="s" s="352">
        <v>735</v>
      </c>
      <c r="C165" s="346"/>
      <c r="D165" s="346"/>
      <c r="E165" s="346"/>
    </row>
    <row r="166" ht="13.55" customHeight="1">
      <c r="A166" t="s" s="350">
        <v>736</v>
      </c>
      <c r="B166" t="s" s="352">
        <v>737</v>
      </c>
      <c r="C166" s="346"/>
      <c r="D166" s="346"/>
      <c r="E166" s="346"/>
    </row>
    <row r="167" ht="13.55" customHeight="1">
      <c r="A167" t="s" s="350">
        <v>738</v>
      </c>
      <c r="B167" t="s" s="352">
        <v>739</v>
      </c>
      <c r="C167" s="346"/>
      <c r="D167" s="346"/>
      <c r="E167" s="346"/>
    </row>
    <row r="168" ht="13.55" customHeight="1">
      <c r="A168" t="s" s="350">
        <v>740</v>
      </c>
      <c r="B168" t="s" s="352">
        <v>741</v>
      </c>
      <c r="C168" s="346"/>
      <c r="D168" s="346"/>
      <c r="E168" s="346"/>
    </row>
    <row r="169" ht="13.55" customHeight="1">
      <c r="A169" t="s" s="350">
        <v>742</v>
      </c>
      <c r="B169" t="s" s="352">
        <v>743</v>
      </c>
      <c r="C169" s="346"/>
      <c r="D169" s="346"/>
      <c r="E169" s="346"/>
    </row>
    <row r="170" ht="13.55" customHeight="1">
      <c r="A170" t="s" s="350">
        <v>744</v>
      </c>
      <c r="B170" t="s" s="352">
        <v>745</v>
      </c>
      <c r="C170" s="346"/>
      <c r="D170" s="346"/>
      <c r="E170" s="34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