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achim.ouedraogo\Desktop\PBF_Ojoachim\Rapports des projets PBF\Rapports annuels 2021\"/>
    </mc:Choice>
  </mc:AlternateContent>
  <xr:revisionPtr revIDLastSave="0" documentId="8_{406931F7-D8A7-4A2F-ABDF-D5D1C40CD374}" xr6:coauthVersionLast="46" xr6:coauthVersionMax="46" xr10:uidLastSave="{00000000-0000-0000-0000-000000000000}"/>
  <bookViews>
    <workbookView xWindow="-110" yWindow="-110" windowWidth="19420" windowHeight="10420" tabRatio="826" xr2:uid="{00000000-000D-0000-FFFF-FFFF00000000}"/>
  </bookViews>
  <sheets>
    <sheet name="PAR CATEGORIE BUDGETAIRE" sheetId="2" r:id="rId1"/>
    <sheet name="RAP PAR RESULTAT" sheetId="1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2" l="1"/>
  <c r="H7" i="14"/>
  <c r="D179" i="14"/>
  <c r="C179" i="14"/>
  <c r="D39" i="2" l="1"/>
  <c r="K28" i="2"/>
  <c r="L27" i="2"/>
  <c r="I173" i="14"/>
  <c r="I25" i="14"/>
  <c r="J43" i="14" l="1"/>
  <c r="I43" i="14"/>
  <c r="J30" i="14"/>
  <c r="I30" i="14"/>
  <c r="I33" i="14" s="1"/>
  <c r="J23" i="14"/>
  <c r="I23" i="14"/>
  <c r="J13" i="14"/>
  <c r="I7" i="14"/>
  <c r="I16" i="14"/>
  <c r="I17" i="14"/>
  <c r="I18" i="14"/>
  <c r="I19" i="14"/>
  <c r="I20" i="14"/>
  <c r="I21" i="14"/>
  <c r="I22" i="14"/>
  <c r="I15" i="14"/>
  <c r="I8" i="14"/>
  <c r="I9" i="14"/>
  <c r="I10" i="14"/>
  <c r="I13" i="14" l="1"/>
  <c r="K30" i="2"/>
  <c r="K33" i="2"/>
  <c r="F33" i="2"/>
  <c r="F28" i="2"/>
  <c r="F27" i="2"/>
  <c r="C33" i="2"/>
  <c r="C27" i="2"/>
  <c r="G37" i="14" l="1"/>
  <c r="G38" i="14"/>
  <c r="G39" i="14"/>
  <c r="G40" i="14"/>
  <c r="G41" i="14"/>
  <c r="G42" i="14"/>
  <c r="D14" i="2" l="1"/>
  <c r="D18" i="2" s="1"/>
  <c r="D19" i="2" s="1"/>
  <c r="D20" i="2" s="1"/>
  <c r="F11" i="2"/>
  <c r="F12" i="2"/>
  <c r="F13" i="2"/>
  <c r="F15" i="2"/>
  <c r="F16" i="2"/>
  <c r="F17" i="2"/>
  <c r="E18" i="2"/>
  <c r="E19" i="2" s="1"/>
  <c r="F14" i="2" l="1"/>
  <c r="F18" i="2" s="1"/>
  <c r="E20" i="2"/>
  <c r="C18" i="2"/>
  <c r="K27" i="2"/>
  <c r="C19" i="2" l="1"/>
  <c r="C20" i="2" s="1"/>
  <c r="F19" i="2"/>
  <c r="F20" i="2" s="1"/>
  <c r="G176" i="14" l="1"/>
  <c r="J176" i="14"/>
  <c r="I176" i="14"/>
  <c r="G33" i="14"/>
  <c r="G18" i="14"/>
  <c r="G19" i="14"/>
  <c r="G20" i="14"/>
  <c r="G21" i="14"/>
  <c r="G22" i="14"/>
  <c r="G13" i="14"/>
  <c r="H176" i="14"/>
  <c r="H43" i="14"/>
  <c r="H32" i="14"/>
  <c r="H27" i="14"/>
  <c r="H23" i="14"/>
  <c r="H13" i="14"/>
  <c r="H179" i="14" s="1"/>
  <c r="G179" i="14" l="1"/>
  <c r="G181" i="14" s="1"/>
  <c r="H33" i="14"/>
  <c r="H181" i="14" s="1"/>
  <c r="C186" i="14" l="1"/>
  <c r="D186" i="14"/>
  <c r="L30" i="2" l="1"/>
  <c r="G34" i="2" l="1"/>
  <c r="G36" i="2" s="1"/>
  <c r="L28" i="2"/>
  <c r="L33" i="2"/>
  <c r="F34" i="2" l="1"/>
  <c r="C203" i="14" l="1"/>
  <c r="F198" i="14"/>
  <c r="D194" i="14"/>
  <c r="C194" i="14"/>
  <c r="D176" i="14"/>
  <c r="C176" i="14"/>
  <c r="E175" i="14"/>
  <c r="E174" i="14"/>
  <c r="E173" i="14"/>
  <c r="E172" i="14"/>
  <c r="D169" i="14"/>
  <c r="C169" i="14"/>
  <c r="E168" i="14"/>
  <c r="E167" i="14"/>
  <c r="E166" i="14"/>
  <c r="E165" i="14"/>
  <c r="E164" i="14"/>
  <c r="E163" i="14"/>
  <c r="E162" i="14"/>
  <c r="E161" i="14"/>
  <c r="D159" i="14"/>
  <c r="C159" i="14"/>
  <c r="E158" i="14"/>
  <c r="E157" i="14"/>
  <c r="E156" i="14"/>
  <c r="E155" i="14"/>
  <c r="E154" i="14"/>
  <c r="E153" i="14"/>
  <c r="E152" i="14"/>
  <c r="E151" i="14"/>
  <c r="D149" i="14"/>
  <c r="C149" i="14"/>
  <c r="E148" i="14"/>
  <c r="E147" i="14"/>
  <c r="E146" i="14"/>
  <c r="E145" i="14"/>
  <c r="E144" i="14"/>
  <c r="E143" i="14"/>
  <c r="E142" i="14"/>
  <c r="E141" i="14"/>
  <c r="D139" i="14"/>
  <c r="C139" i="14"/>
  <c r="E138" i="14"/>
  <c r="E137" i="14"/>
  <c r="E136" i="14"/>
  <c r="E135" i="14"/>
  <c r="E134" i="14"/>
  <c r="E133" i="14"/>
  <c r="E132" i="14"/>
  <c r="E131" i="14"/>
  <c r="D127" i="14"/>
  <c r="C127" i="14"/>
  <c r="E126" i="14"/>
  <c r="E125" i="14"/>
  <c r="E124" i="14"/>
  <c r="E123" i="14"/>
  <c r="E122" i="14"/>
  <c r="E121" i="14"/>
  <c r="E120" i="14"/>
  <c r="E119" i="14"/>
  <c r="D117" i="14"/>
  <c r="C117" i="14"/>
  <c r="E116" i="14"/>
  <c r="E115" i="14"/>
  <c r="E114" i="14"/>
  <c r="E113" i="14"/>
  <c r="E112" i="14"/>
  <c r="E111" i="14"/>
  <c r="E110" i="14"/>
  <c r="E109" i="14"/>
  <c r="D107" i="14"/>
  <c r="C107" i="14"/>
  <c r="E106" i="14"/>
  <c r="E105" i="14"/>
  <c r="E104" i="14"/>
  <c r="E103" i="14"/>
  <c r="E102" i="14"/>
  <c r="E101" i="14"/>
  <c r="E100" i="14"/>
  <c r="E99" i="14"/>
  <c r="D97" i="14"/>
  <c r="C97" i="14"/>
  <c r="E96" i="14"/>
  <c r="E95" i="14"/>
  <c r="E94" i="14"/>
  <c r="E93" i="14"/>
  <c r="E92" i="14"/>
  <c r="E91" i="14"/>
  <c r="E90" i="14"/>
  <c r="E89" i="14"/>
  <c r="D85" i="14"/>
  <c r="C85" i="14"/>
  <c r="E84" i="14"/>
  <c r="E83" i="14"/>
  <c r="E82" i="14"/>
  <c r="E81" i="14"/>
  <c r="E80" i="14"/>
  <c r="E79" i="14"/>
  <c r="E78" i="14"/>
  <c r="E77" i="14"/>
  <c r="D75" i="14"/>
  <c r="C75" i="14"/>
  <c r="E74" i="14"/>
  <c r="E73" i="14"/>
  <c r="E72" i="14"/>
  <c r="E71" i="14"/>
  <c r="E70" i="14"/>
  <c r="E69" i="14"/>
  <c r="E68" i="14"/>
  <c r="E67" i="14"/>
  <c r="D65" i="14"/>
  <c r="C65" i="14"/>
  <c r="E64" i="14"/>
  <c r="E63" i="14"/>
  <c r="E62" i="14"/>
  <c r="E61" i="14"/>
  <c r="E60" i="14"/>
  <c r="E59" i="14"/>
  <c r="E58" i="14"/>
  <c r="E57" i="14"/>
  <c r="D55" i="14"/>
  <c r="C55" i="14"/>
  <c r="E54" i="14"/>
  <c r="E53" i="14"/>
  <c r="E52" i="14"/>
  <c r="E51" i="14"/>
  <c r="E50" i="14"/>
  <c r="E49" i="14"/>
  <c r="E48" i="14"/>
  <c r="E47" i="14"/>
  <c r="D43" i="14"/>
  <c r="C43" i="14"/>
  <c r="E42" i="14"/>
  <c r="E41" i="14"/>
  <c r="E40" i="14"/>
  <c r="E39" i="14"/>
  <c r="E38" i="14"/>
  <c r="E37" i="14"/>
  <c r="E36" i="14"/>
  <c r="E35" i="14"/>
  <c r="D33" i="14"/>
  <c r="C33" i="14"/>
  <c r="E32" i="14"/>
  <c r="E31" i="14"/>
  <c r="E30" i="14"/>
  <c r="E29" i="14"/>
  <c r="E28" i="14"/>
  <c r="E27" i="14"/>
  <c r="E26" i="14"/>
  <c r="E25" i="14"/>
  <c r="D23" i="14"/>
  <c r="C23" i="14"/>
  <c r="E22" i="14"/>
  <c r="E21" i="14"/>
  <c r="E20" i="14"/>
  <c r="E19" i="14"/>
  <c r="E18" i="14"/>
  <c r="E17" i="14"/>
  <c r="E16" i="14"/>
  <c r="E15" i="14"/>
  <c r="D13" i="14"/>
  <c r="C13" i="14"/>
  <c r="E12" i="14"/>
  <c r="E11" i="14"/>
  <c r="E10" i="14"/>
  <c r="E9" i="14"/>
  <c r="E8" i="14"/>
  <c r="E7" i="14"/>
  <c r="F176" i="14" l="1"/>
  <c r="C187" i="14"/>
  <c r="F13" i="14"/>
  <c r="D180" i="14"/>
  <c r="D181" i="14" s="1"/>
  <c r="D187" i="14"/>
  <c r="E23" i="14"/>
  <c r="F65" i="14"/>
  <c r="F107" i="14"/>
  <c r="F149" i="14"/>
  <c r="E13" i="14"/>
  <c r="E55" i="14"/>
  <c r="E97" i="14"/>
  <c r="E139" i="14"/>
  <c r="E176" i="14"/>
  <c r="F43" i="14"/>
  <c r="F85" i="14"/>
  <c r="F127" i="14"/>
  <c r="F169" i="14"/>
  <c r="F23" i="14"/>
  <c r="F33" i="14"/>
  <c r="E43" i="14"/>
  <c r="E65" i="14"/>
  <c r="F75" i="14"/>
  <c r="E85" i="14"/>
  <c r="E107" i="14"/>
  <c r="F117" i="14"/>
  <c r="E127" i="14"/>
  <c r="E149" i="14"/>
  <c r="F159" i="14"/>
  <c r="E169" i="14"/>
  <c r="F55" i="14"/>
  <c r="F139" i="14"/>
  <c r="E33" i="14"/>
  <c r="E75" i="14"/>
  <c r="E117" i="14"/>
  <c r="E159" i="14"/>
  <c r="F97" i="14"/>
  <c r="F179" i="14" l="1"/>
  <c r="C180" i="14"/>
  <c r="C181" i="14" s="1"/>
  <c r="C188" i="14"/>
  <c r="C189" i="14" s="1"/>
  <c r="C197" i="14" s="1"/>
  <c r="E187" i="14"/>
  <c r="D188" i="14"/>
  <c r="E179" i="14"/>
  <c r="E180" i="14" s="1"/>
  <c r="C200" i="14"/>
  <c r="C198" i="14" l="1"/>
  <c r="D189" i="14"/>
  <c r="D197" i="14" s="1"/>
  <c r="E197" i="14" s="1"/>
  <c r="E188" i="14"/>
  <c r="E189" i="14" s="1"/>
  <c r="E181" i="14"/>
  <c r="F180" i="14"/>
  <c r="F181" i="14" s="1"/>
  <c r="E195" i="14"/>
  <c r="E196" i="14" l="1"/>
  <c r="E198" i="14" s="1"/>
  <c r="D198" i="14"/>
  <c r="C204" i="14"/>
  <c r="C201" i="14"/>
  <c r="H34" i="2" l="1"/>
  <c r="I34" i="2"/>
  <c r="C34" i="2" l="1"/>
  <c r="J28" i="2"/>
  <c r="J29" i="2"/>
  <c r="J30" i="2"/>
  <c r="J31" i="2"/>
  <c r="J32" i="2"/>
  <c r="J33" i="2"/>
  <c r="J27" i="2"/>
  <c r="D34" i="2"/>
  <c r="D36" i="2" s="1"/>
  <c r="E34" i="2"/>
  <c r="H36" i="2"/>
  <c r="K34" i="2" l="1"/>
  <c r="L34" i="2"/>
  <c r="F35" i="2"/>
  <c r="F36" i="2" s="1"/>
  <c r="J34" i="2"/>
  <c r="C35" i="2"/>
  <c r="C36" i="2" s="1"/>
  <c r="L36" i="2" l="1"/>
  <c r="L35" i="2"/>
  <c r="I35" i="2" l="1"/>
  <c r="I36" i="2" s="1"/>
  <c r="K35" i="2" l="1"/>
  <c r="J35" i="2"/>
  <c r="J36" i="2" s="1"/>
  <c r="E36" i="2"/>
  <c r="K36" i="2" l="1"/>
</calcChain>
</file>

<file path=xl/sharedStrings.xml><?xml version="1.0" encoding="utf-8"?>
<sst xmlns="http://schemas.openxmlformats.org/spreadsheetml/2006/main" count="321" uniqueCount="263">
  <si>
    <t>Nombre de resultat/ produit</t>
  </si>
  <si>
    <t>Formulation du resultat/ produit/activite</t>
  </si>
  <si>
    <t>Total</t>
  </si>
  <si>
    <t xml:space="preserve">RESULTAT 1: </t>
  </si>
  <si>
    <t xml:space="preserve">Les violences communautaires, intercommunautaires, politiques, y compris les Violences Basées sur le Genre (VBG) et les affrontements entre les forces de sécurité et la population (particulièrement les jeunes) sont réduites avant, pendant et après les élections législatives et présidentielles de 2020, ceci grâce à la participation effective des femmes et jeunes filles en milieu communautaire  </t>
  </si>
  <si>
    <t>Produit 1.1:</t>
  </si>
  <si>
    <t>800 femmes et jeunes filles leaders communautaires participent activement aux processus de prévention et gestion des conflits dans les zones cibles</t>
  </si>
  <si>
    <t>Activite 1.1.1:</t>
  </si>
  <si>
    <t xml:space="preserve">Réaliser une cartographie des organisations non formelles de femmes et jeunes filles leaders communautaires et des mécanismes communautaires de prévention et de résolution de conflits </t>
  </si>
  <si>
    <t>Activite 1.1.2:</t>
  </si>
  <si>
    <t xml:space="preserve">Identifier 800 femmes dont au moins 30% de jeunes filles leaders communautaires dans les quartiers des cinq communes de Conakry </t>
  </si>
  <si>
    <t>Former 800 femmes et jeunes filles leaders communautaires identifiées dans les communes de Conakry, sur leur rôle dans la prévention et la gestion des conflits, sur le leadership et le réseautage, le plaidoyer et l’animation des dialogues communautaires (des séances de formation différentiées par tranche d’âge seront prévues)</t>
  </si>
  <si>
    <t>Activite 1.1.4</t>
  </si>
  <si>
    <t xml:space="preserve">Organiser une série de séances de formation sur le leadership féminin, la prise de parole en public, la participation citoyenne et l’égalité de genre pour les jeunes filles ciblées par le projet  </t>
  </si>
  <si>
    <t>Activite 1.1.5</t>
  </si>
  <si>
    <t xml:space="preserve">Réalisation d'une cartographie des endroits non-sécuritaires pour les femmes et jeunes filles ou à haut risque de Violence et harcèlement Sexuelle </t>
  </si>
  <si>
    <t>Activite 1.1.6</t>
  </si>
  <si>
    <t xml:space="preserve">Conception et mise en œuvre d’une stratégie des acteurs communautaires et forces de la sécurité visant la protection des femmes et des filles dans les espaces publics et dans les zones identifiées comme les moins sécurisees pour les femmes et jeunes filles </t>
  </si>
  <si>
    <t>Produit total</t>
  </si>
  <si>
    <t>Produit 1.2:</t>
  </si>
  <si>
    <t xml:space="preserve">Les journalistes, les chefs de district/secteurs, Maires, Conseillers communaux, jeunes filles/garçons et forces de sécurité sont conscients du rôle des femmes et jeunes filles dans la prévention et la résolution des conflits </t>
  </si>
  <si>
    <t>Activite 1.2.1</t>
  </si>
  <si>
    <t>Former les acteurs locaux (leaders communautaires, autorités, jeunes) sur le rôle des femmes et jeunes filles leaders dans la prévention et la gestion de conflits</t>
  </si>
  <si>
    <t>Activite 1.2.2</t>
  </si>
  <si>
    <t>Former les forces de sécurité hommes/femmes (policiers, gendarme, militaire, etc.) sur la prévention et la gestion des conflits, sur leur rôle et celui des femmes leaders communautaires dans ce processus</t>
  </si>
  <si>
    <t>Activite 1.2.3</t>
  </si>
  <si>
    <t xml:space="preserve">Sensibiliser et outiller les journalistes (radio, TV, presse), les jeunes filles et garçons, sur les techniques de communications, la réalisation de produits médias, sur l’utilisation des réseaux sociaux pour la prévention des conflits et le rôle des femmes leaders communautaires </t>
  </si>
  <si>
    <t>Produit 1.3:</t>
  </si>
  <si>
    <t xml:space="preserve">Les acteurs communautaires (leaders politique et religieux, responsables des médias, la société civile) dialoguent sur la nécessité d’avoir des élections apaisées grâce à la médiation des femmes et jeunes filles leaders communautaires </t>
  </si>
  <si>
    <t>Activite 1.3.1</t>
  </si>
  <si>
    <t xml:space="preserve">Organiser les sessions de dialogue entre les membres des organisations communautaires non formelles de femmes </t>
  </si>
  <si>
    <t>Activite 1.3.2</t>
  </si>
  <si>
    <t xml:space="preserve">Organiser les sessions de dialogue avec les jeunes, les médias de proximité, les leaders communautaires, les collectivités locales sur la nécessité d’avoir les élections apaisées en 2020 et sur le role des femmes dans la prevention et la gestion des conflits </t>
  </si>
  <si>
    <t>Activite 1.3.3</t>
  </si>
  <si>
    <t xml:space="preserve">Organiser les campagnes de sensibilisation de masse sur l’importance de la paix et la cohésion sociale, à travers les SMS, les réseaux sociaux et les maisons de jeunes  </t>
  </si>
  <si>
    <t>Activite 1.3.4</t>
  </si>
  <si>
    <t xml:space="preserve">Accompagner les jeunes filles et garçons dans la production et la diffusion de vidéo et autres contenus média sur, la prevention et la resolution des conflits, le role des jeunes dans la prevention des conflits et sur le rôle des femmes dans la prévention des conflits et leur résolution </t>
  </si>
  <si>
    <t>Activite 1.3.5</t>
  </si>
  <si>
    <t xml:space="preserve">Organiser une journée sur la thématique « Tous et toutes pour la paix » (concert, festival, match de football, marche blanche etc…) , incluant des concerts et des foires où les femmes et jeunes pourront entrepreneurs pourront exposer et vendre leurs produits </t>
  </si>
  <si>
    <t>Produit 1.4:</t>
  </si>
  <si>
    <t>Les organisations féminines non formelles échangent les informations, les expériences et les bonnes pratiques entre elles pour contribuer à la prévention et la résolution des conflits</t>
  </si>
  <si>
    <t>Activite 1.4.1</t>
  </si>
  <si>
    <t>Organiser les sessions d’échange en direction des membres des organisations non formelles de femmes pour le partage des informations, de pratiques et d’expériences en matière de prévention de conflits et de consolidation de la paix</t>
  </si>
  <si>
    <t>Activite 1.4.2</t>
  </si>
  <si>
    <t>Organiser des sessions de plaidoyer auprès des leaders politiques, des organisations ‘formelles’ de femmes et de la société civile, des médias, des institutions républicaines (médiateur national, CENI…) en vue des élections apaisées</t>
  </si>
  <si>
    <t>Cout de personnel du projet si pas inclus dans les activites si-dessus</t>
  </si>
  <si>
    <t>Coûts du personnel de gestion et de mise en œuvre</t>
  </si>
  <si>
    <t>Couts operationnels si pas inclus dans les activites si-dessus</t>
  </si>
  <si>
    <t xml:space="preserve">Couts de fonctionnement, fournitures, materiels de base,frais de carburant, communication, visibilite </t>
  </si>
  <si>
    <t>Budget de suivi</t>
  </si>
  <si>
    <t>Suivi et évaluation du projet</t>
  </si>
  <si>
    <t>Budget pour l'évaluation finale indépendante</t>
  </si>
  <si>
    <t>Réalisation d'une évaluation finale indépendante</t>
  </si>
  <si>
    <t>Coûts supplémentaires total</t>
  </si>
  <si>
    <t>Commentaires</t>
  </si>
  <si>
    <t>TDR disponibles. Activité nécessitant l'identification des bénéficiares (en cours)</t>
  </si>
  <si>
    <t>Activité prévue pour le deuxième semestre 2020</t>
  </si>
  <si>
    <t xml:space="preserve">Activité adaptée au contexte COVID19 qui demarrera au cours du mois de juin 2021. 
Achat du matériel de communication et protection pour les VNU (T-shirts, masques, gel, dispositif de lavage de mains, etc). </t>
  </si>
  <si>
    <t>Activité reportée compte tenu du contexte actuel lié au COVID19</t>
  </si>
  <si>
    <t xml:space="preserve">Consultant recruté et étude de perception en cours </t>
  </si>
  <si>
    <t>Personnel déjà en fonction dont les fonds transfèrés UNICEF : 
Coordonateur du projet
Assistante Télécommunications
Le reste sont des UNV dont les fonds n'ont pas encore été débités (UNV international spécialiste genre et 14 UNV commaunutaires)</t>
  </si>
  <si>
    <t xml:space="preserve">Frais de fonctionnement  (fournitures, carburant, amortissement véhicule, etc) UNICEF 
</t>
  </si>
  <si>
    <t>UNICEF</t>
  </si>
  <si>
    <t>PNUD</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</si>
  <si>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</si>
  <si>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</si>
  <si>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</si>
  <si>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</si>
  <si>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</si>
  <si>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</si>
  <si>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</si>
  <si>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</si>
  <si>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</si>
  <si>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</si>
  <si>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CATEGORIES</t>
  </si>
  <si>
    <t>Décaissement PNUD</t>
  </si>
  <si>
    <t>Avances non justifiées</t>
  </si>
  <si>
    <t>SOLDE TOTAL</t>
  </si>
  <si>
    <t>Sous-total</t>
  </si>
  <si>
    <t xml:space="preserve">8. Coûts indirects*  </t>
  </si>
  <si>
    <t xml:space="preserve">TABLEAU AVEC DECAISSEMENT </t>
  </si>
  <si>
    <t>Commitment UNICEF</t>
  </si>
  <si>
    <t xml:space="preserve">Commitment PNUD </t>
  </si>
  <si>
    <t>% de Realisation UNICEF</t>
  </si>
  <si>
    <t>% de realisation PNUD</t>
  </si>
  <si>
    <t>Tableau 2 - Budget de projet PBF par categorie de cout de l'ONU</t>
  </si>
  <si>
    <t>Note: S'il s'agit d'une revision budgetaire, veuillez inclure des colonnes additionnelles pour montrer les changements</t>
  </si>
  <si>
    <t>Taux de décaissement UNICEF</t>
  </si>
  <si>
    <t xml:space="preserve"> </t>
  </si>
  <si>
    <t>Organisation recipiendiaire 1 (budget en USD)</t>
  </si>
  <si>
    <t>Organisation recipiendiaire 2 (budget en USD)</t>
  </si>
  <si>
    <t xml:space="preserve">Pourcentage du budget pour chaque produit ou activite reserve pour action directe sur égalité des sexes et autonomisation des femmes (GEWE) (cas echeant) </t>
  </si>
  <si>
    <t>Activite 1.1.3:</t>
  </si>
  <si>
    <t>Activite 1.2.4</t>
  </si>
  <si>
    <t>Activite 1.2.5</t>
  </si>
  <si>
    <t>Activite 1.2.6</t>
  </si>
  <si>
    <t>Activite 1.2.7</t>
  </si>
  <si>
    <t>Activite 1.2.8</t>
  </si>
  <si>
    <t>Activite 1.3.6</t>
  </si>
  <si>
    <t>Activite 1.3.7</t>
  </si>
  <si>
    <t>Activite 1.3.8</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</si>
  <si>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</si>
  <si>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</si>
  <si>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</si>
  <si>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</si>
  <si>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</si>
  <si>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</si>
  <si>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</si>
  <si>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</si>
  <si>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</si>
  <si>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</si>
  <si>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</si>
  <si>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</si>
  <si>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</si>
  <si>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</si>
  <si>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</si>
  <si>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</si>
  <si>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</si>
  <si>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</si>
  <si>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</si>
  <si>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</si>
  <si>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</si>
  <si>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</si>
  <si>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</si>
  <si>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</si>
  <si>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</si>
  <si>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</si>
  <si>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</si>
  <si>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</si>
  <si>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</si>
  <si>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</si>
  <si>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</si>
  <si>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</si>
  <si>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</si>
  <si>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</si>
  <si>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</si>
  <si>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</si>
  <si>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</si>
  <si>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</si>
  <si>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</si>
  <si>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</si>
  <si>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</si>
  <si>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</si>
  <si>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</si>
  <si>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</si>
  <si>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</si>
  <si>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</si>
  <si>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</si>
  <si>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</si>
  <si>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</si>
  <si>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</si>
  <si>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</si>
  <si>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</si>
  <si>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</si>
  <si>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</si>
  <si>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</si>
  <si>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</si>
  <si>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</si>
  <si>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</si>
  <si>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</si>
  <si>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</si>
  <si>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</si>
  <si>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</si>
  <si>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</si>
  <si>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</si>
  <si>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</si>
  <si>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</si>
  <si>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</si>
  <si>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</si>
  <si>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</si>
  <si>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</si>
  <si>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</si>
  <si>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</si>
  <si>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</si>
  <si>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</si>
  <si>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</si>
  <si>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</si>
  <si>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</si>
  <si>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</si>
  <si>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</si>
  <si>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</si>
  <si>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</si>
  <si>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</si>
  <si>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</si>
  <si>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</si>
  <si>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</si>
  <si>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</si>
  <si>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</si>
  <si>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</si>
  <si>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</si>
  <si>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</si>
  <si>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</si>
  <si>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</si>
  <si>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</si>
  <si>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</si>
  <si>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</si>
  <si>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</si>
  <si>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</si>
  <si>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</si>
  <si>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</si>
  <si>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</si>
  <si>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</si>
  <si>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</si>
  <si>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</si>
  <si>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</si>
  <si>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</si>
  <si>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</si>
  <si>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</si>
  <si>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</si>
  <si>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</si>
  <si>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</si>
  <si>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</si>
  <si>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</si>
  <si>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</si>
  <si>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</si>
  <si>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</si>
  <si>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</si>
  <si>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</si>
  <si>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Totaux</t>
  </si>
  <si>
    <t>Organisation recipiendiaire 1</t>
  </si>
  <si>
    <t>Organisation recipiendiaire 2</t>
  </si>
  <si>
    <t>Répartition des tranches basée sur la performance</t>
  </si>
  <si>
    <t>Tranche %</t>
  </si>
  <si>
    <t>Première tranche</t>
  </si>
  <si>
    <t>Deuxième tranche</t>
  </si>
  <si>
    <t>Troisième tranche (le cas échéant)</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</si>
  <si>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</si>
  <si>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</si>
  <si>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</si>
  <si>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</si>
  <si>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</si>
  <si>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UNICEF + PNUD</t>
  </si>
  <si>
    <t xml:space="preserve">SUB-TOTAL PROJECT BUDGET:                                                      </t>
  </si>
  <si>
    <t xml:space="preserve">TOTAL PROJECT BUDGET:           </t>
  </si>
  <si>
    <t xml:space="preserve">ACTIVITY 1 </t>
  </si>
  <si>
    <t>ACTIVITY 2</t>
  </si>
  <si>
    <t>ACTIVITY 3</t>
  </si>
  <si>
    <t>ACTIVITY 4</t>
  </si>
  <si>
    <t>ACTIVITY 5</t>
  </si>
  <si>
    <t>ACTIVITY 6</t>
  </si>
  <si>
    <t>ACTIVITY 7</t>
  </si>
  <si>
    <t xml:space="preserve">Indirect support costs (7%):     GMS                                        </t>
  </si>
  <si>
    <t>UNICEF+PNUD</t>
  </si>
  <si>
    <t>Niveau de depense/ engagement actuel en USD (a remplir au moment des rapports de projet)</t>
  </si>
  <si>
    <t xml:space="preserve">Total dépensé </t>
  </si>
  <si>
    <t>Total Engagement</t>
  </si>
  <si>
    <t xml:space="preserve">Activité en cours, phase finale </t>
  </si>
  <si>
    <t xml:space="preserve">Offre de consultation en processus de publication </t>
  </si>
  <si>
    <t>Organisation recipiendiaire 3</t>
  </si>
  <si>
    <t>Budget GEWE</t>
  </si>
  <si>
    <t>BUDGET Trche1+2 UNICEF</t>
  </si>
  <si>
    <t>Décaissement Trche1+2 UNICEF</t>
  </si>
  <si>
    <t>Formation réalisée.  Transfert des fonds au MDAF effectuée.</t>
  </si>
  <si>
    <t xml:space="preserve">Activité achevée </t>
  </si>
  <si>
    <t xml:space="preserve">Activité achevée. Information financieres non disponibles. PNUD? </t>
  </si>
  <si>
    <t>Activité finalisée</t>
  </si>
  <si>
    <t xml:space="preserve">Activité réalisée </t>
  </si>
  <si>
    <t xml:space="preserve">Fonds mis à la disposition du MATD. Activité en cours. </t>
  </si>
  <si>
    <t>BUDGET Total PNUD</t>
  </si>
  <si>
    <t>Dépenses + PO PNUD</t>
  </si>
  <si>
    <t>Taux de décaissement PNUD avec le PO</t>
  </si>
  <si>
    <t>Rapport financier projet d'Appui aux femmes leaders communautaires pour la prévention des éventuels conflits liés aux élections législatives et présidentielles de 2020 - au 21/09/2021</t>
  </si>
  <si>
    <t xml:space="preserve">Rapport financier de progrès UNICEF/PNUD - Projet d'Appui aux femmes leaders communautaires pour la prévention des éventuels conflits liés
 aux élections législatives et présidentielles de 2020 - au 21 septembre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</si>
</sst>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0.00_);_(&quot;$&quot;* \(#,##0.00\);_(&quot;$&quot;* &quot;-&quot;??_);_(@_)"/>
    <numFmt numFmtId="165" formatCode="_-* #,##0.00_-;\-* #,##0.00_-;_-* &quot;-&quot;_-;_-@_-"/>
    <numFmt numFmtId="166" formatCode="_-* #,##0.00\ _F_G_-;\-* #,##0.00\ _F_G_-;_-* &quot;-&quot;??\ _F_G_-;_-@_-"/>
  </numFmts>
  <fonts count="2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sz val="11"/>
      <color rgb="FFFF0000"/>
      <name val="Calibri"/>
      <family val="2"/>
      <scheme val="minor"/>
    </font>
    <font>
      <b/>
      <sz val="20"/>
      <color theme="1"/>
      <name val="Calibri"/>
      <family val="2"/>
      <scheme val="minor"/>
    </font>
    <font>
      <b/>
      <sz val="12"/>
      <color rgb="FFFF0000"/>
      <name val="Calibri"/>
      <family val="2"/>
      <scheme val="minor"/>
    </font>
    <font>
      <sz val="12"/>
      <color rgb="FFFF0000"/>
      <name val="Calibri"/>
      <family val="2"/>
      <scheme val="minor"/>
    </font>
    <font>
      <sz val="10"/>
      <color theme="1"/>
      <name val="Times New Roman"/>
      <family val="1"/>
    </font>
    <font>
      <b/>
      <sz val="10"/>
      <color theme="1"/>
      <name val="Times New Roman"/>
      <family val="1"/>
    </font>
    <font>
      <b/>
      <sz val="12"/>
      <color rgb="FF0070C0"/>
      <name val="Calibri"/>
      <family val="2"/>
      <scheme val="minor"/>
    </font>
    <font>
      <sz val="12"/>
      <color rgb="FF0070C0"/>
      <name val="Calibri"/>
      <family val="2"/>
      <scheme val="minor"/>
    </font>
    <font>
      <b/>
      <sz val="12"/>
      <name val="Calibri"/>
      <family val="2"/>
      <scheme val="minor"/>
    </font>
    <font>
      <b/>
      <sz val="11"/>
      <name val="Calibri"/>
      <family val="2"/>
      <scheme val="minor"/>
    </font>
    <font>
      <b/>
      <sz val="12"/>
      <color theme="1"/>
      <name val="Calibri"/>
      <family val="2"/>
    </font>
    <font>
      <sz val="12"/>
      <color theme="1"/>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50">
    <xf numFmtId="0" fontId="0" fillId="0" borderId="0" xfId="0"/>
    <xf numFmtId="0" fontId="2"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3" fillId="0" borderId="1" xfId="0" applyFont="1" applyBorder="1" applyAlignment="1" applyProtection="1">
      <alignment horizontal="left" vertical="top" wrapText="1"/>
      <protection locked="0"/>
    </xf>
    <xf numFmtId="164" fontId="3" fillId="0" borderId="1" xfId="1" applyFont="1" applyBorder="1" applyAlignment="1" applyProtection="1">
      <alignment horizontal="center" vertical="center" wrapText="1"/>
      <protection locked="0"/>
    </xf>
    <xf numFmtId="9" fontId="3" fillId="0" borderId="1" xfId="2" applyFont="1" applyBorder="1" applyAlignment="1" applyProtection="1">
      <alignment horizontal="center" vertical="center" wrapText="1"/>
      <protection locked="0"/>
    </xf>
    <xf numFmtId="0" fontId="0" fillId="0" borderId="0" xfId="0" applyAlignment="1">
      <alignment wrapText="1"/>
    </xf>
    <xf numFmtId="0" fontId="2" fillId="2" borderId="1" xfId="0" applyFont="1" applyFill="1" applyBorder="1" applyAlignment="1">
      <alignment vertical="center" wrapText="1"/>
    </xf>
    <xf numFmtId="0" fontId="2" fillId="3" borderId="0" xfId="0" applyFont="1" applyFill="1" applyAlignment="1">
      <alignment vertical="center" wrapText="1"/>
    </xf>
    <xf numFmtId="0" fontId="3" fillId="0" borderId="0" xfId="0" applyFont="1" applyAlignment="1">
      <alignment wrapText="1"/>
    </xf>
    <xf numFmtId="0" fontId="3" fillId="3" borderId="0" xfId="0" applyFont="1" applyFill="1" applyAlignment="1">
      <alignment wrapText="1"/>
    </xf>
    <xf numFmtId="0" fontId="8" fillId="0" borderId="18" xfId="0" applyFont="1" applyBorder="1" applyAlignment="1">
      <alignment vertical="center" wrapText="1"/>
    </xf>
    <xf numFmtId="0" fontId="3" fillId="0" borderId="0" xfId="0" applyFont="1" applyFill="1" applyBorder="1" applyAlignment="1">
      <alignment wrapText="1"/>
    </xf>
    <xf numFmtId="0" fontId="2" fillId="0" borderId="0" xfId="0" applyFont="1"/>
    <xf numFmtId="0" fontId="6" fillId="0" borderId="0" xfId="0" applyFont="1"/>
    <xf numFmtId="0" fontId="0" fillId="7" borderId="1" xfId="0" applyFill="1" applyBorder="1" applyAlignment="1">
      <alignment wrapText="1"/>
    </xf>
    <xf numFmtId="9" fontId="6" fillId="7" borderId="1" xfId="2" applyFont="1" applyFill="1" applyBorder="1" applyAlignment="1">
      <alignment horizontal="center" vertical="center"/>
    </xf>
    <xf numFmtId="0" fontId="0" fillId="0" borderId="0" xfId="0" applyAlignment="1">
      <alignment horizontal="center"/>
    </xf>
    <xf numFmtId="0" fontId="3" fillId="0" borderId="0" xfId="0" applyFont="1" applyFill="1" applyBorder="1" applyAlignment="1">
      <alignment horizont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8" fillId="0" borderId="24" xfId="0" applyFont="1" applyFill="1" applyBorder="1" applyAlignment="1">
      <alignment vertical="center" wrapText="1"/>
    </xf>
    <xf numFmtId="0" fontId="7" fillId="2" borderId="18" xfId="0" applyFont="1" applyFill="1" applyBorder="1" applyAlignment="1">
      <alignment vertical="center" wrapText="1"/>
    </xf>
    <xf numFmtId="164" fontId="7" fillId="2" borderId="27" xfId="1" applyFont="1" applyFill="1" applyBorder="1" applyAlignment="1">
      <alignment horizontal="right" vertical="center" wrapText="1"/>
    </xf>
    <xf numFmtId="0" fontId="7" fillId="2" borderId="20" xfId="0" applyFont="1" applyFill="1" applyBorder="1" applyAlignment="1">
      <alignment horizontal="center" vertical="center" wrapText="1"/>
    </xf>
    <xf numFmtId="164" fontId="7" fillId="2" borderId="25" xfId="1" applyFont="1" applyFill="1" applyBorder="1" applyAlignment="1">
      <alignment vertical="center" wrapText="1"/>
    </xf>
    <xf numFmtId="164" fontId="8" fillId="0" borderId="26" xfId="1" applyFont="1" applyFill="1" applyBorder="1" applyAlignment="1">
      <alignment horizontal="right" vertical="center" wrapText="1"/>
    </xf>
    <xf numFmtId="164" fontId="8" fillId="0" borderId="5" xfId="1" applyFont="1" applyFill="1" applyBorder="1" applyAlignment="1">
      <alignment horizontal="center" vertical="center" wrapText="1"/>
    </xf>
    <xf numFmtId="164" fontId="8" fillId="0" borderId="3" xfId="1" applyFont="1" applyFill="1" applyBorder="1" applyAlignment="1">
      <alignment horizontal="center"/>
    </xf>
    <xf numFmtId="0" fontId="3" fillId="3" borderId="1" xfId="0" applyFont="1" applyFill="1" applyBorder="1" applyAlignment="1" applyProtection="1">
      <alignment horizontal="left" vertical="top" wrapText="1"/>
      <protection locked="0"/>
    </xf>
    <xf numFmtId="0" fontId="8" fillId="0" borderId="29" xfId="0" applyFont="1" applyBorder="1" applyAlignment="1">
      <alignment vertical="center" wrapText="1"/>
    </xf>
    <xf numFmtId="0" fontId="0" fillId="0" borderId="0" xfId="0" applyFill="1"/>
    <xf numFmtId="164" fontId="9" fillId="9" borderId="34" xfId="1" applyFont="1" applyFill="1" applyBorder="1" applyAlignment="1">
      <alignment horizontal="center" wrapText="1"/>
    </xf>
    <xf numFmtId="164" fontId="8" fillId="9" borderId="12" xfId="1" applyFont="1" applyFill="1" applyBorder="1" applyAlignment="1">
      <alignment horizontal="center" wrapText="1"/>
    </xf>
    <xf numFmtId="164" fontId="8" fillId="9" borderId="20" xfId="1" applyFont="1" applyFill="1" applyBorder="1" applyAlignment="1">
      <alignment horizontal="center" wrapText="1"/>
    </xf>
    <xf numFmtId="164" fontId="8" fillId="9" borderId="24" xfId="1" applyFont="1" applyFill="1" applyBorder="1" applyAlignment="1">
      <alignment horizontal="center" wrapText="1"/>
    </xf>
    <xf numFmtId="164" fontId="8" fillId="9" borderId="34" xfId="1" applyFont="1" applyFill="1" applyBorder="1" applyAlignment="1">
      <alignment horizontal="center" wrapText="1"/>
    </xf>
    <xf numFmtId="164" fontId="8" fillId="9" borderId="22" xfId="1" applyFont="1" applyFill="1" applyBorder="1" applyAlignment="1">
      <alignment horizontal="center" wrapText="1"/>
    </xf>
    <xf numFmtId="164" fontId="8" fillId="9" borderId="0" xfId="1" applyFont="1" applyFill="1" applyBorder="1" applyAlignment="1">
      <alignment horizontal="center" wrapText="1"/>
    </xf>
    <xf numFmtId="164" fontId="3" fillId="10" borderId="12" xfId="0" applyNumberFormat="1" applyFont="1" applyFill="1" applyBorder="1" applyAlignment="1">
      <alignment wrapText="1"/>
    </xf>
    <xf numFmtId="164" fontId="3" fillId="10" borderId="20" xfId="0" applyNumberFormat="1" applyFont="1" applyFill="1" applyBorder="1" applyAlignment="1">
      <alignment wrapText="1"/>
    </xf>
    <xf numFmtId="164" fontId="3" fillId="10" borderId="24" xfId="0" applyNumberFormat="1" applyFont="1" applyFill="1" applyBorder="1" applyAlignment="1">
      <alignment wrapText="1"/>
    </xf>
    <xf numFmtId="164" fontId="0" fillId="10" borderId="20" xfId="0" applyNumberFormat="1" applyFont="1" applyFill="1" applyBorder="1" applyAlignment="1">
      <alignment wrapText="1"/>
    </xf>
    <xf numFmtId="164" fontId="8" fillId="10" borderId="34" xfId="1" applyFont="1" applyFill="1" applyBorder="1" applyAlignment="1">
      <alignment horizontal="center" wrapText="1"/>
    </xf>
    <xf numFmtId="164" fontId="8" fillId="10" borderId="22" xfId="1" applyFont="1" applyFill="1" applyBorder="1" applyAlignment="1">
      <alignment horizontal="center" wrapText="1"/>
    </xf>
    <xf numFmtId="164" fontId="8" fillId="10" borderId="0" xfId="1" applyFont="1" applyFill="1" applyBorder="1" applyAlignment="1">
      <alignment horizontal="center" wrapText="1"/>
    </xf>
    <xf numFmtId="164" fontId="8" fillId="10" borderId="12" xfId="1" applyFont="1" applyFill="1" applyBorder="1" applyAlignment="1">
      <alignment horizontal="center" wrapText="1"/>
    </xf>
    <xf numFmtId="164" fontId="8" fillId="10" borderId="20" xfId="1" applyFont="1" applyFill="1" applyBorder="1" applyAlignment="1">
      <alignment horizontal="center" wrapText="1"/>
    </xf>
    <xf numFmtId="164" fontId="8" fillId="10" borderId="24" xfId="1" applyFont="1" applyFill="1" applyBorder="1" applyAlignment="1">
      <alignment horizontal="center" wrapText="1"/>
    </xf>
    <xf numFmtId="164" fontId="8" fillId="3" borderId="12" xfId="1" applyFont="1" applyFill="1" applyBorder="1" applyAlignment="1">
      <alignment horizontal="center"/>
    </xf>
    <xf numFmtId="164" fontId="8" fillId="3" borderId="20" xfId="1" applyFont="1" applyFill="1" applyBorder="1" applyAlignment="1">
      <alignment horizontal="center"/>
    </xf>
    <xf numFmtId="164" fontId="8" fillId="3" borderId="24" xfId="1" applyFont="1" applyFill="1" applyBorder="1" applyAlignment="1">
      <alignment horizontal="center"/>
    </xf>
    <xf numFmtId="0" fontId="6" fillId="0" borderId="0" xfId="0" applyFont="1" applyAlignment="1">
      <alignment wrapText="1"/>
    </xf>
    <xf numFmtId="0" fontId="0" fillId="3" borderId="0" xfId="0" applyFill="1" applyAlignment="1">
      <alignment wrapText="1"/>
    </xf>
    <xf numFmtId="0" fontId="12" fillId="0" borderId="0" xfId="0" applyFont="1" applyAlignment="1">
      <alignment horizontal="center" vertical="center" wrapText="1"/>
    </xf>
    <xf numFmtId="164" fontId="13" fillId="0" borderId="0" xfId="1" applyFont="1" applyFill="1" applyBorder="1" applyAlignment="1" applyProtection="1">
      <alignment vertical="center" wrapText="1"/>
    </xf>
    <xf numFmtId="164" fontId="2" fillId="0" borderId="0" xfId="1" applyFont="1" applyFill="1" applyBorder="1" applyAlignment="1" applyProtection="1">
      <alignment vertical="center" wrapText="1"/>
    </xf>
    <xf numFmtId="164" fontId="3" fillId="2" borderId="1"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164" fontId="3" fillId="3" borderId="1" xfId="1" applyFont="1" applyFill="1" applyBorder="1" applyAlignment="1" applyProtection="1">
      <alignment horizontal="center" vertical="center" wrapText="1"/>
      <protection locked="0"/>
    </xf>
    <xf numFmtId="9" fontId="3" fillId="3" borderId="1" xfId="2" applyFont="1" applyFill="1" applyBorder="1" applyAlignment="1" applyProtection="1">
      <alignment horizontal="center" vertical="center" wrapText="1"/>
      <protection locked="0"/>
    </xf>
    <xf numFmtId="164" fontId="2" fillId="2" borderId="1"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164" fontId="2" fillId="2" borderId="2" xfId="1" applyFont="1" applyFill="1" applyBorder="1" applyAlignment="1" applyProtection="1">
      <alignment horizontal="center" vertical="center" wrapText="1"/>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top" wrapText="1"/>
      <protection locked="0"/>
    </xf>
    <xf numFmtId="164" fontId="3" fillId="3" borderId="0"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3" borderId="1" xfId="0" applyFont="1" applyFill="1" applyBorder="1" applyAlignment="1">
      <alignment vertical="center" wrapText="1"/>
    </xf>
    <xf numFmtId="0" fontId="3" fillId="3" borderId="1" xfId="0" applyFont="1" applyFill="1" applyBorder="1" applyAlignment="1" applyProtection="1">
      <alignment vertical="center" wrapText="1"/>
      <protection locked="0"/>
    </xf>
    <xf numFmtId="164" fontId="3" fillId="0" borderId="1" xfId="1" applyFont="1" applyBorder="1" applyAlignment="1" applyProtection="1">
      <alignment vertical="center" wrapText="1"/>
      <protection locked="0"/>
    </xf>
    <xf numFmtId="164" fontId="3" fillId="2" borderId="1" xfId="1" applyFont="1" applyFill="1" applyBorder="1" applyAlignment="1" applyProtection="1">
      <alignment vertical="center" wrapText="1"/>
    </xf>
    <xf numFmtId="9" fontId="3" fillId="0" borderId="1" xfId="2" applyFont="1" applyBorder="1" applyAlignment="1" applyProtection="1">
      <alignment vertical="center" wrapText="1"/>
      <protection locked="0"/>
    </xf>
    <xf numFmtId="0" fontId="3" fillId="3" borderId="17"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164" fontId="2" fillId="5" borderId="1" xfId="1" applyFont="1" applyFill="1" applyBorder="1" applyAlignment="1" applyProtection="1">
      <alignment vertical="center" wrapText="1"/>
    </xf>
    <xf numFmtId="0" fontId="2" fillId="2" borderId="1" xfId="1" applyNumberFormat="1" applyFont="1" applyFill="1" applyBorder="1" applyAlignment="1" applyProtection="1">
      <alignment horizontal="center" vertical="center" wrapText="1"/>
    </xf>
    <xf numFmtId="0" fontId="3" fillId="2" borderId="43" xfId="0" applyFont="1" applyFill="1" applyBorder="1" applyAlignment="1">
      <alignment vertical="center" wrapText="1"/>
    </xf>
    <xf numFmtId="164" fontId="3" fillId="2" borderId="1" xfId="0" applyNumberFormat="1" applyFont="1" applyFill="1" applyBorder="1" applyAlignment="1">
      <alignment vertical="center" wrapText="1"/>
    </xf>
    <xf numFmtId="164" fontId="3" fillId="2" borderId="44" xfId="0" applyNumberFormat="1" applyFont="1" applyFill="1" applyBorder="1" applyAlignment="1">
      <alignment vertical="center" wrapText="1"/>
    </xf>
    <xf numFmtId="0" fontId="3" fillId="0" borderId="0" xfId="0" applyFont="1" applyAlignment="1" applyProtection="1">
      <alignment vertical="center" wrapText="1"/>
      <protection locked="0"/>
    </xf>
    <xf numFmtId="0" fontId="3" fillId="0" borderId="0" xfId="0" applyFont="1" applyAlignment="1">
      <alignment vertical="center" wrapText="1"/>
    </xf>
    <xf numFmtId="0" fontId="2" fillId="2" borderId="45" xfId="0" applyFont="1" applyFill="1" applyBorder="1" applyAlignment="1">
      <alignment vertical="center" wrapText="1"/>
    </xf>
    <xf numFmtId="164" fontId="2" fillId="2" borderId="9" xfId="1" applyFont="1" applyFill="1" applyBorder="1" applyAlignment="1" applyProtection="1">
      <alignment vertical="center" wrapText="1"/>
    </xf>
    <xf numFmtId="164" fontId="2" fillId="2" borderId="10" xfId="1" applyFont="1" applyFill="1" applyBorder="1" applyAlignment="1" applyProtection="1">
      <alignment vertical="center" wrapText="1"/>
    </xf>
    <xf numFmtId="164" fontId="2" fillId="3" borderId="0" xfId="0" applyNumberFormat="1" applyFont="1" applyFill="1" applyAlignment="1">
      <alignment vertical="center" wrapText="1"/>
    </xf>
    <xf numFmtId="0" fontId="2" fillId="2" borderId="43" xfId="0" applyFont="1" applyFill="1" applyBorder="1" applyAlignment="1">
      <alignment horizontal="center" vertical="center" wrapText="1"/>
    </xf>
    <xf numFmtId="0" fontId="2" fillId="2" borderId="43" xfId="0" applyFont="1" applyFill="1" applyBorder="1" applyAlignment="1">
      <alignment vertical="center" wrapText="1"/>
    </xf>
    <xf numFmtId="164" fontId="2" fillId="2" borderId="1" xfId="1" applyFont="1" applyFill="1" applyBorder="1" applyAlignment="1" applyProtection="1">
      <alignment vertical="center" wrapText="1"/>
    </xf>
    <xf numFmtId="164" fontId="2" fillId="2" borderId="4" xfId="1" applyFont="1" applyFill="1" applyBorder="1" applyAlignment="1" applyProtection="1">
      <alignment vertical="center" wrapText="1"/>
    </xf>
    <xf numFmtId="9" fontId="2" fillId="3" borderId="44" xfId="2" applyFont="1" applyFill="1" applyBorder="1" applyAlignment="1" applyProtection="1">
      <alignment vertical="center" wrapText="1"/>
      <protection locked="0"/>
    </xf>
    <xf numFmtId="0" fontId="2" fillId="2" borderId="40" xfId="0" applyFont="1" applyFill="1" applyBorder="1" applyAlignment="1">
      <alignment vertical="center" wrapText="1"/>
    </xf>
    <xf numFmtId="164" fontId="2" fillId="2" borderId="2" xfId="1" applyFont="1" applyFill="1" applyBorder="1" applyAlignment="1" applyProtection="1">
      <alignment vertical="center" wrapText="1"/>
    </xf>
    <xf numFmtId="164" fontId="2" fillId="2" borderId="47" xfId="1" applyFont="1" applyFill="1" applyBorder="1" applyAlignment="1" applyProtection="1">
      <alignment vertical="center" wrapText="1"/>
    </xf>
    <xf numFmtId="9" fontId="2" fillId="3" borderId="41" xfId="2" applyFont="1" applyFill="1" applyBorder="1" applyAlignment="1" applyProtection="1">
      <alignment vertical="center" wrapText="1"/>
      <protection locked="0"/>
    </xf>
    <xf numFmtId="9" fontId="2" fillId="3" borderId="41" xfId="2" applyFont="1" applyFill="1" applyBorder="1" applyAlignment="1" applyProtection="1">
      <alignment horizontal="right" vertical="center" wrapText="1"/>
      <protection locked="0"/>
    </xf>
    <xf numFmtId="9" fontId="2" fillId="2" borderId="10" xfId="2" applyFont="1" applyFill="1" applyBorder="1" applyAlignment="1" applyProtection="1">
      <alignmen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6" fillId="2" borderId="46" xfId="0" applyFont="1" applyFill="1" applyBorder="1" applyAlignment="1">
      <alignment horizontal="left" vertical="center" wrapText="1"/>
    </xf>
    <xf numFmtId="164" fontId="2" fillId="2" borderId="32" xfId="0" applyNumberFormat="1" applyFont="1" applyFill="1" applyBorder="1" applyAlignment="1">
      <alignment vertical="center" wrapText="1"/>
    </xf>
    <xf numFmtId="0" fontId="6" fillId="2" borderId="43" xfId="0" applyFont="1" applyFill="1" applyBorder="1" applyAlignment="1">
      <alignment horizontal="left" vertical="center" wrapText="1"/>
    </xf>
    <xf numFmtId="9" fontId="2" fillId="2" borderId="44" xfId="2" applyFont="1" applyFill="1" applyBorder="1" applyAlignment="1" applyProtection="1">
      <alignment wrapText="1"/>
    </xf>
    <xf numFmtId="9" fontId="2" fillId="3" borderId="0" xfId="2" applyFont="1" applyFill="1" applyBorder="1" applyAlignment="1">
      <alignment wrapText="1"/>
    </xf>
    <xf numFmtId="0" fontId="6" fillId="3" borderId="0" xfId="0" applyFont="1" applyFill="1" applyAlignment="1">
      <alignment horizontal="center" vertical="center" wrapText="1"/>
    </xf>
    <xf numFmtId="164" fontId="2" fillId="2" borderId="44" xfId="2" applyNumberFormat="1" applyFont="1" applyFill="1" applyBorder="1" applyAlignment="1" applyProtection="1">
      <alignment wrapText="1"/>
    </xf>
    <xf numFmtId="164" fontId="2" fillId="3" borderId="0" xfId="2" applyNumberFormat="1" applyFont="1" applyFill="1" applyBorder="1" applyAlignment="1">
      <alignment wrapText="1"/>
    </xf>
    <xf numFmtId="0" fontId="0" fillId="3" borderId="0" xfId="0" applyFill="1" applyAlignment="1">
      <alignment horizontal="center" vertical="center" wrapText="1"/>
    </xf>
    <xf numFmtId="164" fontId="3" fillId="15" borderId="1" xfId="1"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164" fontId="3" fillId="3" borderId="20" xfId="1" applyFont="1" applyFill="1" applyBorder="1" applyAlignment="1" applyProtection="1">
      <alignment vertical="center" wrapText="1"/>
      <protection locked="0"/>
    </xf>
    <xf numFmtId="164" fontId="16" fillId="11" borderId="20" xfId="1" applyFont="1" applyFill="1" applyBorder="1" applyAlignment="1" applyProtection="1">
      <alignment horizontal="center" vertical="center" wrapText="1"/>
    </xf>
    <xf numFmtId="164" fontId="3" fillId="15" borderId="1" xfId="1" applyFont="1" applyFill="1" applyBorder="1" applyAlignment="1" applyProtection="1">
      <alignment vertical="center" wrapText="1"/>
      <protection locked="0"/>
    </xf>
    <xf numFmtId="164" fontId="2" fillId="12" borderId="14" xfId="1" applyFont="1" applyFill="1" applyBorder="1" applyAlignment="1" applyProtection="1">
      <alignment vertical="center" wrapText="1"/>
      <protection locked="0"/>
    </xf>
    <xf numFmtId="0" fontId="2" fillId="15" borderId="1" xfId="0" applyFont="1" applyFill="1" applyBorder="1" applyAlignment="1">
      <alignment horizontal="center" vertical="center" wrapText="1"/>
    </xf>
    <xf numFmtId="164" fontId="18" fillId="16" borderId="20" xfId="1" applyFont="1" applyFill="1" applyBorder="1" applyAlignment="1" applyProtection="1">
      <alignment vertical="center" wrapText="1"/>
      <protection locked="0"/>
    </xf>
    <xf numFmtId="165" fontId="6" fillId="11" borderId="1" xfId="3" applyNumberFormat="1" applyFont="1" applyFill="1" applyBorder="1" applyAlignment="1">
      <alignment horizontal="center" vertical="center"/>
    </xf>
    <xf numFmtId="165" fontId="19" fillId="11" borderId="1" xfId="3" applyNumberFormat="1" applyFont="1" applyFill="1" applyBorder="1" applyAlignment="1">
      <alignment horizontal="center" vertical="center" wrapText="1"/>
    </xf>
    <xf numFmtId="165" fontId="6" fillId="11" borderId="1" xfId="3" applyNumberFormat="1" applyFont="1" applyFill="1" applyBorder="1" applyAlignment="1">
      <alignment horizontal="center" vertical="center" wrapText="1"/>
    </xf>
    <xf numFmtId="165" fontId="6" fillId="11" borderId="0" xfId="3" applyNumberFormat="1" applyFont="1" applyFill="1" applyAlignment="1">
      <alignment horizontal="center" vertical="center"/>
    </xf>
    <xf numFmtId="165" fontId="6" fillId="0" borderId="0" xfId="3" applyNumberFormat="1" applyFont="1" applyFill="1" applyAlignment="1">
      <alignment horizontal="center" vertical="center"/>
    </xf>
    <xf numFmtId="164" fontId="2" fillId="2" borderId="20" xfId="1" applyFont="1" applyFill="1" applyBorder="1" applyAlignment="1" applyProtection="1">
      <alignment horizontal="center" vertical="center" wrapText="1"/>
    </xf>
    <xf numFmtId="165" fontId="6" fillId="15" borderId="1" xfId="3" applyNumberFormat="1" applyFont="1" applyFill="1" applyBorder="1" applyAlignment="1">
      <alignment horizontal="center" vertical="center"/>
    </xf>
    <xf numFmtId="164" fontId="2" fillId="12" borderId="13" xfId="0" applyNumberFormat="1" applyFont="1" applyFill="1" applyBorder="1" applyAlignment="1" applyProtection="1">
      <alignment vertical="center" wrapText="1"/>
      <protection locked="0"/>
    </xf>
    <xf numFmtId="0" fontId="0" fillId="12" borderId="1" xfId="0" applyFill="1" applyBorder="1" applyAlignment="1">
      <alignment wrapText="1"/>
    </xf>
    <xf numFmtId="9" fontId="6" fillId="12" borderId="1" xfId="2" applyFont="1" applyFill="1" applyBorder="1" applyAlignment="1">
      <alignment horizontal="center" vertical="center"/>
    </xf>
    <xf numFmtId="41" fontId="0" fillId="0" borderId="0" xfId="3" applyFont="1"/>
    <xf numFmtId="165" fontId="3" fillId="3" borderId="20" xfId="3" applyNumberFormat="1" applyFont="1" applyFill="1" applyBorder="1" applyAlignment="1" applyProtection="1">
      <alignment vertical="center" wrapText="1"/>
      <protection locked="0"/>
    </xf>
    <xf numFmtId="164" fontId="2" fillId="2" borderId="4" xfId="1" applyFont="1" applyFill="1" applyBorder="1" applyAlignment="1" applyProtection="1">
      <alignment horizontal="center" vertical="center" wrapText="1"/>
    </xf>
    <xf numFmtId="0" fontId="2" fillId="10" borderId="1" xfId="0" applyFont="1" applyFill="1" applyBorder="1" applyAlignment="1">
      <alignment vertical="center" wrapText="1"/>
    </xf>
    <xf numFmtId="0" fontId="2" fillId="17" borderId="1" xfId="0" applyFont="1" applyFill="1" applyBorder="1" applyAlignment="1">
      <alignment horizontal="center" vertical="center" wrapText="1"/>
    </xf>
    <xf numFmtId="0" fontId="2" fillId="14" borderId="1" xfId="0"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protection locked="0"/>
    </xf>
    <xf numFmtId="164" fontId="3" fillId="17" borderId="1" xfId="1" applyFont="1" applyFill="1" applyBorder="1" applyAlignment="1" applyProtection="1">
      <alignment horizontal="center" vertical="center" wrapText="1"/>
      <protection locked="0"/>
    </xf>
    <xf numFmtId="9" fontId="3" fillId="17" borderId="4" xfId="2" applyFont="1" applyFill="1" applyBorder="1" applyAlignment="1" applyProtection="1">
      <alignment horizontal="center" vertical="center" wrapText="1"/>
      <protection locked="0"/>
    </xf>
    <xf numFmtId="0" fontId="5" fillId="10" borderId="1" xfId="0" applyFont="1" applyFill="1" applyBorder="1" applyAlignment="1">
      <alignment vertical="center" wrapText="1"/>
    </xf>
    <xf numFmtId="0" fontId="5" fillId="13" borderId="1" xfId="0" applyFont="1" applyFill="1" applyBorder="1" applyAlignment="1">
      <alignment vertical="center" wrapText="1"/>
    </xf>
    <xf numFmtId="164" fontId="9" fillId="10" borderId="22" xfId="1" applyFont="1" applyFill="1" applyBorder="1" applyAlignment="1">
      <alignment horizontal="center" wrapText="1"/>
    </xf>
    <xf numFmtId="164" fontId="9" fillId="9" borderId="37" xfId="1" applyFont="1" applyFill="1" applyBorder="1" applyAlignment="1">
      <alignment horizontal="center" wrapText="1"/>
    </xf>
    <xf numFmtId="164" fontId="3" fillId="0" borderId="4" xfId="1" applyFont="1" applyBorder="1" applyAlignment="1" applyProtection="1">
      <alignment horizontal="center" vertical="center" wrapText="1"/>
      <protection locked="0"/>
    </xf>
    <xf numFmtId="164" fontId="3" fillId="17" borderId="4" xfId="1" applyFont="1" applyFill="1" applyBorder="1" applyAlignment="1" applyProtection="1">
      <alignment horizontal="center" vertical="center" wrapText="1"/>
      <protection locked="0"/>
    </xf>
    <xf numFmtId="164" fontId="6" fillId="15" borderId="1" xfId="1" applyFont="1" applyFill="1" applyBorder="1" applyAlignment="1">
      <alignment horizontal="center" vertical="center"/>
    </xf>
    <xf numFmtId="164" fontId="3" fillId="17" borderId="1" xfId="1" applyFont="1" applyFill="1" applyBorder="1" applyAlignment="1" applyProtection="1">
      <alignment vertical="center" wrapText="1"/>
      <protection locked="0"/>
    </xf>
    <xf numFmtId="164" fontId="3" fillId="17" borderId="4" xfId="1" applyFont="1" applyFill="1" applyBorder="1" applyAlignment="1" applyProtection="1">
      <alignment vertical="center" wrapText="1"/>
      <protection locked="0"/>
    </xf>
    <xf numFmtId="164" fontId="3" fillId="0" borderId="4" xfId="1" applyFont="1" applyBorder="1" applyAlignment="1" applyProtection="1">
      <alignment vertical="center" wrapText="1"/>
      <protection locked="0"/>
    </xf>
    <xf numFmtId="164" fontId="0" fillId="0" borderId="0" xfId="0" applyNumberFormat="1"/>
    <xf numFmtId="166" fontId="3" fillId="0" borderId="0" xfId="0" applyNumberFormat="1" applyFont="1" applyAlignment="1">
      <alignment vertical="center" wrapText="1"/>
    </xf>
    <xf numFmtId="0" fontId="2" fillId="2" borderId="50" xfId="0" applyFont="1" applyFill="1" applyBorder="1" applyAlignment="1">
      <alignment horizontal="center" wrapText="1"/>
    </xf>
    <xf numFmtId="0" fontId="2" fillId="2" borderId="42" xfId="0" applyFont="1" applyFill="1" applyBorder="1" applyAlignment="1">
      <alignment horizontal="center" wrapText="1"/>
    </xf>
    <xf numFmtId="164" fontId="2" fillId="2" borderId="1" xfId="0" applyNumberFormat="1" applyFont="1" applyFill="1" applyBorder="1" applyAlignment="1">
      <alignment horizontal="center" wrapText="1"/>
    </xf>
    <xf numFmtId="0" fontId="20" fillId="2" borderId="7" xfId="0" applyFont="1" applyFill="1" applyBorder="1" applyAlignment="1">
      <alignment vertical="center" wrapText="1"/>
    </xf>
    <xf numFmtId="0" fontId="20" fillId="2" borderId="8" xfId="0" applyFont="1" applyFill="1" applyBorder="1" applyAlignment="1">
      <alignment vertical="center" wrapText="1"/>
    </xf>
    <xf numFmtId="164" fontId="3" fillId="3" borderId="0" xfId="1" applyFont="1" applyFill="1" applyBorder="1" applyAlignment="1" applyProtection="1">
      <alignment vertical="center" wrapText="1"/>
    </xf>
    <xf numFmtId="164" fontId="3" fillId="3" borderId="0" xfId="0" applyNumberFormat="1" applyFont="1" applyFill="1" applyAlignment="1">
      <alignment vertical="center" wrapText="1"/>
    </xf>
    <xf numFmtId="0" fontId="21" fillId="2" borderId="8" xfId="0" applyFont="1" applyFill="1" applyBorder="1" applyAlignment="1">
      <alignment vertical="center" wrapText="1"/>
    </xf>
    <xf numFmtId="0" fontId="21" fillId="2" borderId="8" xfId="0" applyFont="1" applyFill="1" applyBorder="1" applyAlignment="1" applyProtection="1">
      <alignment vertical="center" wrapText="1"/>
      <protection locked="0"/>
    </xf>
    <xf numFmtId="0" fontId="2" fillId="17" borderId="43" xfId="0" applyFont="1" applyFill="1" applyBorder="1" applyAlignment="1">
      <alignment vertical="center" wrapText="1"/>
    </xf>
    <xf numFmtId="0" fontId="2" fillId="17" borderId="51" xfId="0" applyFont="1" applyFill="1" applyBorder="1" applyAlignment="1">
      <alignment wrapText="1"/>
    </xf>
    <xf numFmtId="166" fontId="3" fillId="0" borderId="0" xfId="0" applyNumberFormat="1" applyFont="1" applyAlignment="1">
      <alignment wrapText="1"/>
    </xf>
    <xf numFmtId="164" fontId="2" fillId="3" borderId="0" xfId="1" applyFont="1" applyFill="1" applyBorder="1" applyAlignment="1" applyProtection="1">
      <alignment horizontal="center" vertical="center" wrapText="1"/>
      <protection locked="0"/>
    </xf>
    <xf numFmtId="164" fontId="0" fillId="0" borderId="0" xfId="0" applyNumberFormat="1" applyFill="1"/>
    <xf numFmtId="164" fontId="3" fillId="0" borderId="4" xfId="2" applyNumberFormat="1" applyFont="1" applyBorder="1" applyAlignment="1" applyProtection="1">
      <alignment horizontal="center" vertical="center" wrapText="1"/>
      <protection locked="0"/>
    </xf>
    <xf numFmtId="164" fontId="3" fillId="0" borderId="1" xfId="2" applyNumberFormat="1" applyFont="1" applyBorder="1" applyAlignment="1" applyProtection="1">
      <alignment horizontal="center" vertical="center" wrapText="1"/>
      <protection locked="0"/>
    </xf>
    <xf numFmtId="0" fontId="0" fillId="13" borderId="4" xfId="0" applyFill="1" applyBorder="1" applyAlignment="1">
      <alignment vertical="center"/>
    </xf>
    <xf numFmtId="0" fontId="0" fillId="10" borderId="4" xfId="0" applyFill="1" applyBorder="1" applyAlignment="1">
      <alignment vertical="center"/>
    </xf>
    <xf numFmtId="0" fontId="0" fillId="0" borderId="4" xfId="0" applyBorder="1" applyAlignment="1">
      <alignment vertical="center" wrapText="1"/>
    </xf>
    <xf numFmtId="0" fontId="4" fillId="0" borderId="4"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7" borderId="5"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Fill="1" applyAlignment="1">
      <alignment vertical="center"/>
    </xf>
    <xf numFmtId="166" fontId="0" fillId="0" borderId="0" xfId="0" applyNumberFormat="1" applyFill="1" applyAlignment="1">
      <alignment vertical="center"/>
    </xf>
    <xf numFmtId="0" fontId="0" fillId="0" borderId="0" xfId="0" applyAlignment="1">
      <alignment vertical="center"/>
    </xf>
    <xf numFmtId="164" fontId="3" fillId="2" borderId="3" xfId="0" applyNumberFormat="1" applyFont="1" applyFill="1" applyBorder="1" applyAlignment="1">
      <alignment vertical="center" wrapText="1"/>
    </xf>
    <xf numFmtId="164" fontId="2" fillId="2" borderId="6" xfId="0" applyNumberFormat="1" applyFont="1" applyFill="1" applyBorder="1" applyAlignment="1">
      <alignment vertical="center" wrapText="1"/>
    </xf>
    <xf numFmtId="164" fontId="2" fillId="17" borderId="1" xfId="1" applyFont="1" applyFill="1" applyBorder="1" applyAlignment="1">
      <alignment vertical="center" wrapText="1"/>
    </xf>
    <xf numFmtId="164" fontId="3" fillId="2" borderId="9" xfId="0" applyNumberFormat="1" applyFont="1" applyFill="1" applyBorder="1" applyAlignment="1">
      <alignment vertical="center" wrapText="1"/>
    </xf>
    <xf numFmtId="164" fontId="2" fillId="17" borderId="11" xfId="0" applyNumberFormat="1" applyFont="1" applyFill="1" applyBorder="1" applyAlignment="1">
      <alignment vertical="center" wrapText="1"/>
    </xf>
    <xf numFmtId="9" fontId="8" fillId="3" borderId="35" xfId="2" applyNumberFormat="1" applyFont="1" applyFill="1" applyBorder="1" applyAlignment="1">
      <alignment horizontal="right" vertical="center"/>
    </xf>
    <xf numFmtId="9" fontId="0" fillId="11" borderId="37" xfId="2" applyFont="1" applyFill="1" applyBorder="1" applyAlignment="1">
      <alignment horizontal="right"/>
    </xf>
    <xf numFmtId="9" fontId="8" fillId="3" borderId="35" xfId="2" applyFont="1" applyFill="1" applyBorder="1" applyAlignment="1">
      <alignment horizontal="right" vertical="center"/>
    </xf>
    <xf numFmtId="9" fontId="7" fillId="2" borderId="36" xfId="2" applyNumberFormat="1" applyFont="1" applyFill="1" applyBorder="1" applyAlignment="1">
      <alignment horizontal="right" vertical="center"/>
    </xf>
    <xf numFmtId="9" fontId="6" fillId="2" borderId="20" xfId="2" applyFont="1" applyFill="1" applyBorder="1" applyAlignment="1">
      <alignment horizontal="right"/>
    </xf>
    <xf numFmtId="9" fontId="7" fillId="0" borderId="28" xfId="2" applyNumberFormat="1" applyFont="1" applyFill="1" applyBorder="1" applyAlignment="1">
      <alignment horizontal="right" vertical="center"/>
    </xf>
    <xf numFmtId="9" fontId="0" fillId="0" borderId="20" xfId="2" applyFont="1" applyBorder="1" applyAlignment="1">
      <alignment horizontal="right"/>
    </xf>
    <xf numFmtId="9" fontId="7" fillId="2" borderId="28" xfId="2" applyNumberFormat="1" applyFont="1" applyFill="1" applyBorder="1" applyAlignment="1">
      <alignment horizontal="right" vertical="center"/>
    </xf>
    <xf numFmtId="0" fontId="5" fillId="6" borderId="0" xfId="0" applyFont="1" applyFill="1" applyAlignment="1">
      <alignment horizontal="center" vertical="top" wrapText="1"/>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8" borderId="21" xfId="0" applyFont="1" applyFill="1" applyBorder="1" applyAlignment="1">
      <alignment horizontal="center"/>
    </xf>
    <xf numFmtId="0" fontId="2" fillId="8" borderId="22" xfId="0" applyFont="1" applyFill="1" applyBorder="1" applyAlignment="1">
      <alignment horizontal="center"/>
    </xf>
    <xf numFmtId="0" fontId="2" fillId="8" borderId="23" xfId="0" applyFont="1" applyFill="1" applyBorder="1" applyAlignment="1">
      <alignment horizont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2"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164" fontId="2" fillId="2" borderId="41" xfId="1" applyFont="1" applyFill="1" applyBorder="1" applyAlignment="1" applyProtection="1">
      <alignment horizontal="center" vertical="center" wrapText="1"/>
    </xf>
    <xf numFmtId="164" fontId="2" fillId="2" borderId="6" xfId="1" applyFont="1" applyFill="1" applyBorder="1" applyAlignment="1" applyProtection="1">
      <alignment horizontal="center" vertical="center" wrapText="1"/>
    </xf>
    <xf numFmtId="0" fontId="3" fillId="2" borderId="4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3" xfId="0" applyFont="1" applyFill="1" applyBorder="1" applyAlignment="1">
      <alignment horizontal="center" vertical="center" wrapText="1"/>
    </xf>
    <xf numFmtId="164" fontId="16" fillId="11" borderId="12" xfId="1" applyFont="1" applyFill="1" applyBorder="1" applyAlignment="1" applyProtection="1">
      <alignment horizontal="center" vertical="center" wrapText="1"/>
    </xf>
    <xf numFmtId="164" fontId="16" fillId="11" borderId="13" xfId="1" applyFont="1" applyFill="1" applyBorder="1" applyAlignment="1" applyProtection="1">
      <alignment horizontal="center" vertical="center" wrapText="1"/>
    </xf>
    <xf numFmtId="0" fontId="14" fillId="0" borderId="21" xfId="0" applyFont="1" applyBorder="1" applyAlignment="1">
      <alignment horizontal="left" vertical="center" wrapText="1"/>
    </xf>
    <xf numFmtId="0" fontId="14" fillId="0" borderId="23" xfId="0" applyFont="1" applyBorder="1" applyAlignment="1">
      <alignment horizontal="left" vertical="center" wrapText="1"/>
    </xf>
    <xf numFmtId="0" fontId="15" fillId="12" borderId="21" xfId="0" applyFont="1" applyFill="1" applyBorder="1" applyAlignment="1">
      <alignment horizontal="left" vertical="center" wrapText="1"/>
    </xf>
    <xf numFmtId="0" fontId="15" fillId="12" borderId="23" xfId="0" applyFont="1" applyFill="1" applyBorder="1" applyAlignment="1">
      <alignment horizontal="left" vertical="center" wrapText="1"/>
    </xf>
    <xf numFmtId="0" fontId="2" fillId="0" borderId="0" xfId="0" applyFont="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0" fillId="14" borderId="45" xfId="0" applyFill="1" applyBorder="1" applyAlignment="1">
      <alignment horizontal="center" vertical="center" wrapText="1"/>
    </xf>
    <xf numFmtId="0" fontId="0" fillId="14" borderId="10" xfId="0" applyFill="1" applyBorder="1" applyAlignment="1">
      <alignment horizontal="center" vertical="center" wrapText="1"/>
    </xf>
    <xf numFmtId="0" fontId="15" fillId="16" borderId="21" xfId="0" applyFont="1" applyFill="1" applyBorder="1" applyAlignment="1">
      <alignment horizontal="left" vertical="center" wrapText="1"/>
    </xf>
    <xf numFmtId="0" fontId="15" fillId="16" borderId="2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1" fillId="19" borderId="50" xfId="0" applyFont="1" applyFill="1" applyBorder="1" applyAlignment="1">
      <alignment horizontal="center" wrapText="1"/>
    </xf>
    <xf numFmtId="0" fontId="11" fillId="19" borderId="0" xfId="0" applyFont="1" applyFill="1" applyBorder="1" applyAlignment="1">
      <alignment horizontal="center" wrapText="1"/>
    </xf>
    <xf numFmtId="164" fontId="16" fillId="11" borderId="24" xfId="1" applyFont="1" applyFill="1" applyBorder="1" applyAlignment="1" applyProtection="1">
      <alignment horizontal="center" vertical="center" wrapText="1"/>
    </xf>
    <xf numFmtId="164" fontId="17" fillId="11" borderId="12" xfId="1" applyFont="1" applyFill="1" applyBorder="1" applyAlignment="1" applyProtection="1">
      <alignment horizontal="center" vertical="center" wrapText="1"/>
    </xf>
    <xf numFmtId="164" fontId="17" fillId="11" borderId="24" xfId="1" applyFont="1" applyFill="1" applyBorder="1" applyAlignment="1" applyProtection="1">
      <alignment horizontal="center" vertical="center" wrapText="1"/>
    </xf>
    <xf numFmtId="164" fontId="17" fillId="11" borderId="13" xfId="1" applyFont="1" applyFill="1" applyBorder="1" applyAlignment="1" applyProtection="1">
      <alignment horizontal="center" vertical="center" wrapText="1"/>
    </xf>
    <xf numFmtId="0" fontId="5" fillId="10" borderId="4" xfId="0" applyFont="1" applyFill="1" applyBorder="1" applyAlignment="1">
      <alignment horizontal="left" vertical="center" wrapText="1"/>
    </xf>
    <xf numFmtId="0" fontId="5" fillId="10" borderId="38" xfId="0" applyFont="1" applyFill="1" applyBorder="1" applyAlignment="1">
      <alignment horizontal="left" vertical="center" wrapText="1"/>
    </xf>
    <xf numFmtId="49" fontId="5" fillId="13" borderId="1" xfId="0" applyNumberFormat="1" applyFont="1" applyFill="1" applyBorder="1" applyAlignment="1" applyProtection="1">
      <alignment horizontal="left" vertical="top" wrapText="1"/>
      <protection locked="0"/>
    </xf>
    <xf numFmtId="49" fontId="5" fillId="10" borderId="1" xfId="0" applyNumberFormat="1" applyFont="1" applyFill="1" applyBorder="1" applyAlignment="1" applyProtection="1">
      <alignment horizontal="left" vertical="top" wrapText="1"/>
      <protection locked="0"/>
    </xf>
  </cellXfs>
  <cellStyles count="4">
    <cellStyle name="Milliers [0]" xfId="3" builtinId="6"/>
    <cellStyle name="Monétaire" xfId="1" builtinId="4"/>
    <cellStyle name="Normal" xfId="0" builtinId="0"/>
    <cellStyle name="Pourcentag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43"/>
  <sheetViews>
    <sheetView tabSelected="1" topLeftCell="A28" zoomScale="80" zoomScaleNormal="80" workbookViewId="0">
      <selection activeCell="I11" sqref="I11"/>
    </sheetView>
  </sheetViews>
  <sheetFormatPr baseColWidth="10" defaultColWidth="9.08984375" defaultRowHeight="14.5" x14ac:dyDescent="0.35"/>
  <cols>
    <col min="1" max="1" width="1.453125" customWidth="1"/>
    <col min="2" max="2" width="32.453125" customWidth="1"/>
    <col min="3" max="3" width="20.08984375" customWidth="1"/>
    <col min="4" max="4" width="18.7265625" customWidth="1"/>
    <col min="5" max="5" width="19.26953125" customWidth="1"/>
    <col min="6" max="6" width="21.6328125" customWidth="1"/>
    <col min="7" max="7" width="14.90625" bestFit="1" customWidth="1"/>
    <col min="8" max="8" width="16.08984375" customWidth="1"/>
    <col min="9" max="9" width="12.81640625" customWidth="1"/>
    <col min="10" max="10" width="14.6328125" bestFit="1" customWidth="1"/>
    <col min="11" max="11" width="18.1796875" customWidth="1"/>
    <col min="12" max="12" width="16.81640625" style="18" customWidth="1"/>
  </cols>
  <sheetData>
    <row r="2" spans="1:13" ht="37.5" customHeight="1" x14ac:dyDescent="0.35">
      <c r="A2" s="190" t="s">
        <v>262</v>
      </c>
      <c r="B2" s="190"/>
      <c r="C2" s="190"/>
      <c r="D2" s="190"/>
      <c r="E2" s="190"/>
      <c r="F2" s="190"/>
      <c r="G2" s="190"/>
      <c r="H2" s="190"/>
      <c r="I2" s="190"/>
      <c r="J2" s="190"/>
      <c r="K2" s="190"/>
    </row>
    <row r="4" spans="1:13" ht="15.5" x14ac:dyDescent="0.35">
      <c r="A4" s="14" t="s">
        <v>85</v>
      </c>
      <c r="B4" s="14"/>
      <c r="C4" s="14"/>
      <c r="D4" s="14"/>
    </row>
    <row r="5" spans="1:13" x14ac:dyDescent="0.35">
      <c r="A5" s="15"/>
      <c r="B5" s="15"/>
      <c r="C5" s="15"/>
      <c r="D5" s="15"/>
    </row>
    <row r="6" spans="1:13" x14ac:dyDescent="0.35">
      <c r="A6" s="15" t="s">
        <v>86</v>
      </c>
      <c r="B6" s="15"/>
      <c r="C6" s="15"/>
      <c r="D6" s="15"/>
    </row>
    <row r="7" spans="1:13" s="10" customFormat="1" ht="19.5" customHeight="1" thickBot="1" x14ac:dyDescent="0.4">
      <c r="A7" s="15"/>
      <c r="B7" s="15"/>
      <c r="C7" s="15"/>
      <c r="D7" s="15"/>
      <c r="E7"/>
      <c r="F7"/>
      <c r="G7"/>
      <c r="H7"/>
      <c r="I7"/>
      <c r="J7"/>
      <c r="K7"/>
      <c r="L7" s="19"/>
      <c r="M7" s="13"/>
    </row>
    <row r="8" spans="1:13" s="10" customFormat="1" ht="19.5" customHeight="1" thickBot="1" x14ac:dyDescent="0.4">
      <c r="B8" s="191" t="s">
        <v>218</v>
      </c>
      <c r="C8" s="192"/>
      <c r="D8" s="192"/>
      <c r="E8" s="192"/>
      <c r="F8" s="193"/>
    </row>
    <row r="9" spans="1:13" s="10" customFormat="1" ht="42.75" customHeight="1" x14ac:dyDescent="0.35">
      <c r="B9" s="150"/>
      <c r="C9" s="62" t="s">
        <v>219</v>
      </c>
      <c r="D9" s="62" t="s">
        <v>220</v>
      </c>
      <c r="E9" s="62" t="s">
        <v>248</v>
      </c>
      <c r="F9" s="194" t="s">
        <v>218</v>
      </c>
    </row>
    <row r="10" spans="1:13" s="10" customFormat="1" ht="19.5" customHeight="1" x14ac:dyDescent="0.35">
      <c r="B10" s="151"/>
      <c r="C10" s="152" t="s">
        <v>62</v>
      </c>
      <c r="D10" s="152" t="s">
        <v>63</v>
      </c>
      <c r="E10" s="152"/>
      <c r="F10" s="195"/>
    </row>
    <row r="11" spans="1:13" s="10" customFormat="1" ht="19.5" customHeight="1" x14ac:dyDescent="0.35">
      <c r="B11" s="153" t="s">
        <v>64</v>
      </c>
      <c r="C11" s="177">
        <v>250000</v>
      </c>
      <c r="D11" s="177">
        <v>78400</v>
      </c>
      <c r="E11" s="177">
        <v>0</v>
      </c>
      <c r="F11" s="178">
        <f>C11+D11+E11</f>
        <v>328400</v>
      </c>
    </row>
    <row r="12" spans="1:13" s="10" customFormat="1" ht="34.5" customHeight="1" x14ac:dyDescent="0.35">
      <c r="B12" s="154" t="s">
        <v>65</v>
      </c>
      <c r="C12" s="177">
        <v>75000</v>
      </c>
      <c r="D12" s="177">
        <v>43600</v>
      </c>
      <c r="E12" s="177">
        <v>0</v>
      </c>
      <c r="F12" s="178">
        <f t="shared" ref="F12:F17" si="0">C12+D12+E12</f>
        <v>118600</v>
      </c>
    </row>
    <row r="13" spans="1:13" s="10" customFormat="1" ht="48" customHeight="1" x14ac:dyDescent="0.35">
      <c r="B13" s="157" t="s">
        <v>66</v>
      </c>
      <c r="C13" s="177">
        <v>0</v>
      </c>
      <c r="D13" s="177">
        <v>0</v>
      </c>
      <c r="E13" s="177">
        <v>0</v>
      </c>
      <c r="F13" s="178">
        <f t="shared" si="0"/>
        <v>0</v>
      </c>
    </row>
    <row r="14" spans="1:13" s="10" customFormat="1" ht="33" customHeight="1" x14ac:dyDescent="0.35">
      <c r="B14" s="158" t="s">
        <v>67</v>
      </c>
      <c r="C14" s="177">
        <v>315000</v>
      </c>
      <c r="D14" s="177">
        <f>275000-43600+6000+6000+3638-40.66+2.56+0.1</f>
        <v>247000</v>
      </c>
      <c r="E14" s="177">
        <v>0</v>
      </c>
      <c r="F14" s="178">
        <f t="shared" si="0"/>
        <v>562000</v>
      </c>
      <c r="I14" s="161"/>
    </row>
    <row r="15" spans="1:13" s="10" customFormat="1" ht="21" customHeight="1" x14ac:dyDescent="0.35">
      <c r="B15" s="157" t="s">
        <v>68</v>
      </c>
      <c r="C15" s="177">
        <v>0</v>
      </c>
      <c r="D15" s="177"/>
      <c r="E15" s="177">
        <v>0</v>
      </c>
      <c r="F15" s="178">
        <f t="shared" si="0"/>
        <v>0</v>
      </c>
      <c r="G15" s="68"/>
      <c r="H15" s="68"/>
      <c r="I15" s="68"/>
      <c r="J15" s="68"/>
      <c r="K15" s="68"/>
      <c r="L15" s="155"/>
    </row>
    <row r="16" spans="1:13" s="10" customFormat="1" ht="39.75" customHeight="1" x14ac:dyDescent="0.35">
      <c r="B16" s="157" t="s">
        <v>69</v>
      </c>
      <c r="C16" s="177">
        <v>0</v>
      </c>
      <c r="D16" s="177">
        <v>0</v>
      </c>
      <c r="E16" s="177">
        <v>0</v>
      </c>
      <c r="F16" s="178">
        <f t="shared" si="0"/>
        <v>0</v>
      </c>
      <c r="G16" s="68"/>
      <c r="H16" s="68"/>
      <c r="I16" s="68"/>
      <c r="J16" s="68"/>
      <c r="K16" s="68"/>
      <c r="L16" s="155"/>
    </row>
    <row r="17" spans="2:12" s="10" customFormat="1" ht="39.75" customHeight="1" x14ac:dyDescent="0.35">
      <c r="B17" s="157" t="s">
        <v>70</v>
      </c>
      <c r="C17" s="80">
        <v>50000</v>
      </c>
      <c r="D17" s="80">
        <v>11000</v>
      </c>
      <c r="E17" s="80">
        <v>0</v>
      </c>
      <c r="F17" s="178">
        <f t="shared" si="0"/>
        <v>61000</v>
      </c>
      <c r="G17" s="68"/>
      <c r="H17" s="68"/>
      <c r="I17" s="68"/>
      <c r="J17" s="68"/>
      <c r="K17" s="68"/>
      <c r="L17" s="155"/>
    </row>
    <row r="18" spans="2:12" s="10" customFormat="1" ht="22.5" customHeight="1" x14ac:dyDescent="0.35">
      <c r="B18" s="159" t="s">
        <v>71</v>
      </c>
      <c r="C18" s="179">
        <f>SUM(C11:C17)</f>
        <v>690000</v>
      </c>
      <c r="D18" s="179">
        <f t="shared" ref="D18:F18" si="1">SUM(D11:D17)</f>
        <v>380000</v>
      </c>
      <c r="E18" s="179">
        <f t="shared" si="1"/>
        <v>0</v>
      </c>
      <c r="F18" s="179">
        <f t="shared" si="1"/>
        <v>1070000</v>
      </c>
      <c r="G18" s="68"/>
      <c r="H18" s="68"/>
      <c r="I18" s="68"/>
      <c r="J18" s="68"/>
      <c r="K18" s="68"/>
      <c r="L18" s="155"/>
    </row>
    <row r="19" spans="2:12" s="10" customFormat="1" ht="26.25" customHeight="1" thickBot="1" x14ac:dyDescent="0.4">
      <c r="B19" s="79" t="s">
        <v>72</v>
      </c>
      <c r="C19" s="180">
        <f>C18*0.07</f>
        <v>48300.000000000007</v>
      </c>
      <c r="D19" s="180">
        <f>D18*0.07</f>
        <v>26600.000000000004</v>
      </c>
      <c r="E19" s="180">
        <f t="shared" ref="E19:F19" si="2">E18*0.07</f>
        <v>0</v>
      </c>
      <c r="F19" s="180">
        <f t="shared" si="2"/>
        <v>74900</v>
      </c>
      <c r="G19" s="87"/>
      <c r="H19" s="87"/>
      <c r="I19" s="87"/>
      <c r="J19" s="87"/>
      <c r="K19" s="156"/>
      <c r="L19" s="11"/>
    </row>
    <row r="20" spans="2:12" s="10" customFormat="1" ht="23.25" customHeight="1" thickBot="1" x14ac:dyDescent="0.4">
      <c r="B20" s="160" t="s">
        <v>73</v>
      </c>
      <c r="C20" s="181">
        <f>SUM(C18:C19)</f>
        <v>738300</v>
      </c>
      <c r="D20" s="181">
        <f t="shared" ref="D20" si="3">SUM(D18:D19)</f>
        <v>406600</v>
      </c>
      <c r="E20" s="181">
        <f t="shared" ref="E20" si="4">SUM(E18:E19)</f>
        <v>0</v>
      </c>
      <c r="F20" s="181">
        <f t="shared" ref="F20" si="5">SUM(F18:F19)</f>
        <v>1144900</v>
      </c>
      <c r="G20" s="87"/>
      <c r="H20" s="87"/>
      <c r="I20" s="87"/>
      <c r="J20" s="87"/>
      <c r="K20" s="156"/>
      <c r="L20" s="11"/>
    </row>
    <row r="23" spans="2:12" ht="15" thickBot="1" x14ac:dyDescent="0.4"/>
    <row r="24" spans="2:12" ht="16.25" customHeight="1" thickBot="1" x14ac:dyDescent="0.4">
      <c r="B24" s="196" t="s">
        <v>80</v>
      </c>
      <c r="C24" s="197"/>
      <c r="D24" s="197"/>
      <c r="E24" s="197"/>
      <c r="F24" s="197"/>
      <c r="G24" s="197"/>
      <c r="H24" s="197"/>
      <c r="I24" s="197"/>
      <c r="J24" s="197"/>
      <c r="K24" s="197"/>
      <c r="L24" s="198"/>
    </row>
    <row r="25" spans="2:12" ht="43.75" customHeight="1" x14ac:dyDescent="0.35">
      <c r="B25" s="199" t="s">
        <v>74</v>
      </c>
      <c r="C25" s="205" t="s">
        <v>250</v>
      </c>
      <c r="D25" s="207" t="s">
        <v>251</v>
      </c>
      <c r="E25" s="207" t="s">
        <v>81</v>
      </c>
      <c r="F25" s="201" t="s">
        <v>258</v>
      </c>
      <c r="G25" s="203" t="s">
        <v>75</v>
      </c>
      <c r="H25" s="203" t="s">
        <v>82</v>
      </c>
      <c r="I25" s="20" t="s">
        <v>76</v>
      </c>
      <c r="J25" s="199" t="s">
        <v>77</v>
      </c>
      <c r="K25" s="209" t="s">
        <v>83</v>
      </c>
      <c r="L25" s="199" t="s">
        <v>84</v>
      </c>
    </row>
    <row r="26" spans="2:12" ht="15" thickBot="1" x14ac:dyDescent="0.4">
      <c r="B26" s="200"/>
      <c r="C26" s="206"/>
      <c r="D26" s="208"/>
      <c r="E26" s="208"/>
      <c r="F26" s="202"/>
      <c r="G26" s="204"/>
      <c r="H26" s="204"/>
      <c r="I26" s="21"/>
      <c r="J26" s="200"/>
      <c r="K26" s="210"/>
      <c r="L26" s="200"/>
    </row>
    <row r="27" spans="2:12" ht="16" thickBot="1" x14ac:dyDescent="0.4">
      <c r="B27" s="31" t="s">
        <v>64</v>
      </c>
      <c r="C27" s="33">
        <f>250000*100%</f>
        <v>250000</v>
      </c>
      <c r="D27" s="34">
        <v>120560.68</v>
      </c>
      <c r="E27" s="37">
        <v>96826.16</v>
      </c>
      <c r="F27" s="40">
        <f>78400*100%</f>
        <v>78400</v>
      </c>
      <c r="G27" s="44">
        <v>0</v>
      </c>
      <c r="H27" s="47">
        <v>0</v>
      </c>
      <c r="I27" s="44"/>
      <c r="J27" s="50">
        <f t="shared" ref="J27:J33" si="6">D27+E27+G27+H27</f>
        <v>217386.84</v>
      </c>
      <c r="K27" s="182">
        <f>(E27+D27)/C27</f>
        <v>0.86954735999999999</v>
      </c>
      <c r="L27" s="183">
        <f>(H27+G27)/F27</f>
        <v>0</v>
      </c>
    </row>
    <row r="28" spans="2:12" ht="29.5" thickBot="1" x14ac:dyDescent="0.4">
      <c r="B28" s="12" t="s">
        <v>65</v>
      </c>
      <c r="C28" s="33">
        <v>75000</v>
      </c>
      <c r="D28" s="35">
        <v>18332.349999999999</v>
      </c>
      <c r="E28" s="38">
        <v>4735.1899999999996</v>
      </c>
      <c r="F28" s="41">
        <f>43600*100%</f>
        <v>43600</v>
      </c>
      <c r="G28" s="140">
        <v>3151.49</v>
      </c>
      <c r="H28" s="48">
        <v>0</v>
      </c>
      <c r="I28" s="45"/>
      <c r="J28" s="51">
        <f t="shared" si="6"/>
        <v>26219.03</v>
      </c>
      <c r="K28" s="182">
        <f>(E28+D28)/C28</f>
        <v>0.30756719999999999</v>
      </c>
      <c r="L28" s="183">
        <f>(H28+G28)/F28</f>
        <v>7.2281880733944953E-2</v>
      </c>
    </row>
    <row r="29" spans="2:12" ht="29.5" thickBot="1" x14ac:dyDescent="0.4">
      <c r="B29" s="12" t="s">
        <v>66</v>
      </c>
      <c r="C29" s="141">
        <v>0</v>
      </c>
      <c r="D29" s="35">
        <v>0</v>
      </c>
      <c r="E29" s="38">
        <v>0</v>
      </c>
      <c r="F29" s="41">
        <v>0</v>
      </c>
      <c r="G29" s="45">
        <v>57037.599999999999</v>
      </c>
      <c r="H29" s="48">
        <v>0</v>
      </c>
      <c r="I29" s="45"/>
      <c r="J29" s="51">
        <f t="shared" si="6"/>
        <v>57037.599999999999</v>
      </c>
      <c r="K29" s="184">
        <v>0</v>
      </c>
      <c r="L29" s="183">
        <v>0</v>
      </c>
    </row>
    <row r="30" spans="2:12" ht="16" thickBot="1" x14ac:dyDescent="0.4">
      <c r="B30" s="12" t="s">
        <v>67</v>
      </c>
      <c r="C30" s="141">
        <v>315000</v>
      </c>
      <c r="D30" s="36">
        <v>68661.36</v>
      </c>
      <c r="E30" s="39">
        <v>43797.53</v>
      </c>
      <c r="F30" s="42">
        <v>247000</v>
      </c>
      <c r="G30" s="46">
        <v>202205.21</v>
      </c>
      <c r="H30" s="49">
        <v>37029.32</v>
      </c>
      <c r="I30" s="46"/>
      <c r="J30" s="52">
        <f t="shared" si="6"/>
        <v>351693.42</v>
      </c>
      <c r="K30" s="182">
        <f t="shared" ref="K30:K33" si="7">(E30+D30)/C30</f>
        <v>0.35701234920634922</v>
      </c>
      <c r="L30" s="183">
        <f>(H30+G30)/F30</f>
        <v>0.9685608502024291</v>
      </c>
    </row>
    <row r="31" spans="2:12" ht="16" thickBot="1" x14ac:dyDescent="0.4">
      <c r="B31" s="12" t="s">
        <v>68</v>
      </c>
      <c r="C31" s="141">
        <v>0</v>
      </c>
      <c r="D31" s="35">
        <v>3141.93</v>
      </c>
      <c r="E31" s="38">
        <v>0</v>
      </c>
      <c r="F31" s="41">
        <v>0</v>
      </c>
      <c r="G31" s="45">
        <v>9822.1</v>
      </c>
      <c r="H31" s="48">
        <v>0</v>
      </c>
      <c r="I31" s="45"/>
      <c r="J31" s="51">
        <f t="shared" si="6"/>
        <v>12964.03</v>
      </c>
      <c r="K31" s="182">
        <v>0</v>
      </c>
      <c r="L31" s="183">
        <v>0</v>
      </c>
    </row>
    <row r="32" spans="2:12" ht="29.5" thickBot="1" x14ac:dyDescent="0.4">
      <c r="B32" s="12" t="s">
        <v>69</v>
      </c>
      <c r="C32" s="141">
        <v>0</v>
      </c>
      <c r="D32" s="36">
        <v>238934.57</v>
      </c>
      <c r="E32" s="39"/>
      <c r="F32" s="42">
        <v>0</v>
      </c>
      <c r="G32" s="46">
        <v>0</v>
      </c>
      <c r="H32" s="49">
        <v>0</v>
      </c>
      <c r="I32" s="46"/>
      <c r="J32" s="52">
        <f t="shared" si="6"/>
        <v>238934.57</v>
      </c>
      <c r="K32" s="182">
        <v>0</v>
      </c>
      <c r="L32" s="183">
        <v>0</v>
      </c>
    </row>
    <row r="33" spans="2:12" ht="29.5" thickBot="1" x14ac:dyDescent="0.4">
      <c r="B33" s="12" t="s">
        <v>70</v>
      </c>
      <c r="C33" s="141">
        <f>50000*100%</f>
        <v>50000</v>
      </c>
      <c r="D33" s="35">
        <v>83778.27</v>
      </c>
      <c r="E33" s="38">
        <v>5547.18</v>
      </c>
      <c r="F33" s="43">
        <f>11000*100%</f>
        <v>11000</v>
      </c>
      <c r="G33" s="45">
        <v>56914.82</v>
      </c>
      <c r="H33" s="48">
        <v>0</v>
      </c>
      <c r="I33" s="45"/>
      <c r="J33" s="51">
        <f t="shared" si="6"/>
        <v>146240.27000000002</v>
      </c>
      <c r="K33" s="182">
        <f t="shared" si="7"/>
        <v>1.7865090000000001</v>
      </c>
      <c r="L33" s="183">
        <f>(H33+G33)/F33</f>
        <v>5.1740745454545456</v>
      </c>
    </row>
    <row r="34" spans="2:12" ht="15" thickBot="1" x14ac:dyDescent="0.4">
      <c r="B34" s="23" t="s">
        <v>78</v>
      </c>
      <c r="C34" s="24">
        <f>SUM(C27:C33)</f>
        <v>690000</v>
      </c>
      <c r="D34" s="24">
        <f t="shared" ref="D34:J34" si="8">SUM(D27:D33)</f>
        <v>533409.16</v>
      </c>
      <c r="E34" s="24">
        <f t="shared" si="8"/>
        <v>150906.06</v>
      </c>
      <c r="F34" s="24">
        <f t="shared" si="8"/>
        <v>380000</v>
      </c>
      <c r="G34" s="24">
        <f>SUM(G27:G33)</f>
        <v>329131.21999999997</v>
      </c>
      <c r="H34" s="24">
        <f t="shared" si="8"/>
        <v>37029.32</v>
      </c>
      <c r="I34" s="24">
        <f t="shared" si="8"/>
        <v>0</v>
      </c>
      <c r="J34" s="24">
        <f t="shared" si="8"/>
        <v>1050475.76</v>
      </c>
      <c r="K34" s="185">
        <f>(E34+D34)/C34</f>
        <v>0.99176118840579708</v>
      </c>
      <c r="L34" s="186">
        <f>(H34+G34)/F34</f>
        <v>0.96358036842105255</v>
      </c>
    </row>
    <row r="35" spans="2:12" ht="15" thickBot="1" x14ac:dyDescent="0.4">
      <c r="B35" s="22" t="s">
        <v>79</v>
      </c>
      <c r="C35" s="27">
        <f>C34*0.07</f>
        <v>48300.000000000007</v>
      </c>
      <c r="D35" s="28">
        <v>37338.639999999999</v>
      </c>
      <c r="E35" s="27">
        <v>0</v>
      </c>
      <c r="F35" s="27">
        <f>F34*0.07</f>
        <v>26600.000000000004</v>
      </c>
      <c r="G35" s="27">
        <v>23748.04</v>
      </c>
      <c r="H35" s="27"/>
      <c r="I35" s="27">
        <f t="shared" ref="I35" si="9">I34*0.07</f>
        <v>0</v>
      </c>
      <c r="J35" s="29">
        <f>D35+E35+G35+H35</f>
        <v>61086.68</v>
      </c>
      <c r="K35" s="187">
        <f>(E35+D35)/C35</f>
        <v>0.77305672877846776</v>
      </c>
      <c r="L35" s="188">
        <f>(H35+G35)/F35</f>
        <v>0.89278345864661646</v>
      </c>
    </row>
    <row r="36" spans="2:12" ht="15" thickBot="1" x14ac:dyDescent="0.4">
      <c r="B36" s="25" t="s">
        <v>73</v>
      </c>
      <c r="C36" s="26">
        <f>C34+C35</f>
        <v>738300</v>
      </c>
      <c r="D36" s="26">
        <f t="shared" ref="D36:I36" si="10">D34+D35</f>
        <v>570747.80000000005</v>
      </c>
      <c r="E36" s="26">
        <f t="shared" si="10"/>
        <v>150906.06</v>
      </c>
      <c r="F36" s="26">
        <f>F34+F35</f>
        <v>406600</v>
      </c>
      <c r="G36" s="26">
        <f>G34+G35</f>
        <v>352879.25999999995</v>
      </c>
      <c r="H36" s="26">
        <f t="shared" si="10"/>
        <v>37029.32</v>
      </c>
      <c r="I36" s="26">
        <f t="shared" si="10"/>
        <v>0</v>
      </c>
      <c r="J36" s="26">
        <f>J34+J35</f>
        <v>1111562.44</v>
      </c>
      <c r="K36" s="189">
        <f>(E36+D36)/C36</f>
        <v>0.97745342001896263</v>
      </c>
      <c r="L36" s="186">
        <f>(H36+G36)/F36</f>
        <v>0.95894879488440721</v>
      </c>
    </row>
    <row r="37" spans="2:12" x14ac:dyDescent="0.35">
      <c r="H37" s="18"/>
      <c r="L37"/>
    </row>
    <row r="38" spans="2:12" x14ac:dyDescent="0.35">
      <c r="F38" s="129"/>
      <c r="G38" s="163"/>
      <c r="H38" s="32"/>
    </row>
    <row r="39" spans="2:12" ht="41" customHeight="1" x14ac:dyDescent="0.35">
      <c r="C39" s="16" t="s">
        <v>87</v>
      </c>
      <c r="D39" s="17">
        <f>K36</f>
        <v>0.97745342001896263</v>
      </c>
      <c r="F39" s="148"/>
      <c r="G39" s="163"/>
      <c r="H39" s="32"/>
    </row>
    <row r="40" spans="2:12" ht="29" x14ac:dyDescent="0.35">
      <c r="C40" s="127" t="s">
        <v>260</v>
      </c>
      <c r="D40" s="128">
        <f>L36</f>
        <v>0.95894879488440721</v>
      </c>
      <c r="G40" s="32"/>
      <c r="H40" s="32"/>
    </row>
    <row r="41" spans="2:12" x14ac:dyDescent="0.35">
      <c r="G41" s="32"/>
      <c r="H41" s="32"/>
    </row>
    <row r="42" spans="2:12" x14ac:dyDescent="0.35">
      <c r="G42" s="32"/>
      <c r="H42" s="32"/>
    </row>
    <row r="43" spans="2:12" x14ac:dyDescent="0.35">
      <c r="G43" s="32"/>
      <c r="H43" s="32"/>
    </row>
  </sheetData>
  <mergeCells count="14">
    <mergeCell ref="A2:K2"/>
    <mergeCell ref="B8:F8"/>
    <mergeCell ref="F9:F10"/>
    <mergeCell ref="B24:L24"/>
    <mergeCell ref="L25:L26"/>
    <mergeCell ref="F25:F26"/>
    <mergeCell ref="G25:G26"/>
    <mergeCell ref="B25:B26"/>
    <mergeCell ref="C25:C26"/>
    <mergeCell ref="D25:D26"/>
    <mergeCell ref="J25:J26"/>
    <mergeCell ref="K25:K26"/>
    <mergeCell ref="E25:E26"/>
    <mergeCell ref="H25:H26"/>
  </mergeCells>
  <dataValidations count="7">
    <dataValidation allowBlank="1" showInputMessage="1" showErrorMessage="1" prompt="Includes all related staff and temporary staff costs including base salary, post adjustment and all staff entitlements." sqref="B11" xr:uid="{00000000-0002-0000-00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2" xr:uid="{00000000-0002-0000-00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3" xr:uid="{00000000-0002-0000-0000-000002000000}"/>
    <dataValidation allowBlank="1" showInputMessage="1" showErrorMessage="1" prompt="Includes staff and non-staff travel paid for by the organization directly related to a project." sqref="B15" xr:uid="{00000000-0002-0000-0000-000003000000}"/>
    <dataValidation allowBlank="1" showInputMessage="1" showErrorMessage="1" prompt="Services contracted by an organization which follow the normal procurement processes." sqref="B14" xr:uid="{00000000-0002-0000-00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6" xr:uid="{00000000-0002-0000-0000-000005000000}"/>
    <dataValidation allowBlank="1" showInputMessage="1" showErrorMessage="1" prompt=" Includes all general operating costs for running an office. Examples include telecommunication, rents, finance charges and other costs which cannot be mapped to other expense categories." sqref="B17" xr:uid="{00000000-0002-0000-0000-000006000000}"/>
  </dataValidations>
  <pageMargins left="0.25" right="0.25" top="0.75" bottom="0.75" header="0.3" footer="0.3"/>
  <pageSetup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1"/>
  <sheetViews>
    <sheetView zoomScale="70" zoomScaleNormal="70" workbookViewId="0">
      <pane ySplit="4" topLeftCell="A5" activePane="bottomLeft" state="frozen"/>
      <selection pane="bottomLeft" activeCell="H10" sqref="H10"/>
    </sheetView>
  </sheetViews>
  <sheetFormatPr baseColWidth="10" defaultColWidth="9.08984375" defaultRowHeight="14.5" x14ac:dyDescent="0.35"/>
  <cols>
    <col min="1" max="1" width="16.1796875" style="7" customWidth="1"/>
    <col min="2" max="2" width="25.08984375" style="7" customWidth="1"/>
    <col min="3" max="7" width="19.54296875" style="7" customWidth="1"/>
    <col min="8" max="8" width="21.90625" style="122" customWidth="1"/>
    <col min="9" max="10" width="19.54296875" style="7" customWidth="1"/>
    <col min="11" max="11" width="18.81640625" style="176" customWidth="1"/>
    <col min="12" max="12" width="18.90625" style="7" customWidth="1"/>
    <col min="13" max="13" width="9.08984375" style="7"/>
    <col min="14" max="14" width="17.90625" style="7" customWidth="1"/>
    <col min="15" max="15" width="26.54296875" style="7" customWidth="1"/>
    <col min="16" max="16" width="22.54296875" style="7" customWidth="1"/>
    <col min="17" max="17" width="29.90625" style="7" customWidth="1"/>
    <col min="18" max="18" width="23.453125" style="7" customWidth="1"/>
    <col min="19" max="19" width="18.54296875" style="7" customWidth="1"/>
    <col min="20" max="20" width="17.453125" style="7" customWidth="1"/>
    <col min="21" max="21" width="25.08984375" style="7" customWidth="1"/>
    <col min="22" max="16384" width="9.08984375" style="7"/>
  </cols>
  <sheetData>
    <row r="1" spans="1:12" ht="50" customHeight="1" x14ac:dyDescent="0.6">
      <c r="A1" s="240" t="s">
        <v>261</v>
      </c>
      <c r="B1" s="241"/>
      <c r="C1" s="241"/>
      <c r="D1" s="241"/>
      <c r="E1" s="241"/>
      <c r="F1" s="241"/>
      <c r="G1" s="241"/>
      <c r="H1" s="241"/>
      <c r="I1" s="241"/>
      <c r="J1" s="241"/>
      <c r="K1" s="241"/>
    </row>
    <row r="3" spans="1:12" ht="150.5" customHeight="1" x14ac:dyDescent="0.35">
      <c r="A3" s="1" t="s">
        <v>0</v>
      </c>
      <c r="B3" s="1" t="s">
        <v>1</v>
      </c>
      <c r="C3" s="133" t="s">
        <v>89</v>
      </c>
      <c r="D3" s="117" t="s">
        <v>90</v>
      </c>
      <c r="E3" s="1" t="s">
        <v>2</v>
      </c>
      <c r="F3" s="1" t="s">
        <v>91</v>
      </c>
      <c r="G3" s="133" t="s">
        <v>243</v>
      </c>
      <c r="H3" s="117" t="s">
        <v>243</v>
      </c>
      <c r="I3" s="1" t="s">
        <v>244</v>
      </c>
      <c r="J3" s="1" t="s">
        <v>245</v>
      </c>
      <c r="K3" s="1" t="s">
        <v>54</v>
      </c>
      <c r="L3" s="55"/>
    </row>
    <row r="4" spans="1:12" ht="18.75" customHeight="1" thickBot="1" x14ac:dyDescent="0.4">
      <c r="A4" s="1" t="s">
        <v>231</v>
      </c>
      <c r="B4" s="1" t="s">
        <v>231</v>
      </c>
      <c r="C4" s="135" t="s">
        <v>62</v>
      </c>
      <c r="D4" s="134" t="s">
        <v>63</v>
      </c>
      <c r="E4" s="1" t="s">
        <v>231</v>
      </c>
      <c r="F4" s="1" t="s">
        <v>231</v>
      </c>
      <c r="G4" s="135" t="s">
        <v>62</v>
      </c>
      <c r="H4" s="134" t="s">
        <v>63</v>
      </c>
      <c r="I4" s="1" t="s">
        <v>231</v>
      </c>
      <c r="J4" s="1" t="s">
        <v>231</v>
      </c>
      <c r="K4" s="1" t="s">
        <v>231</v>
      </c>
      <c r="L4" s="55"/>
    </row>
    <row r="5" spans="1:12" ht="40" customHeight="1" x14ac:dyDescent="0.35">
      <c r="A5" s="139" t="s">
        <v>3</v>
      </c>
      <c r="B5" s="248" t="s">
        <v>4</v>
      </c>
      <c r="C5" s="248"/>
      <c r="D5" s="248"/>
      <c r="E5" s="248"/>
      <c r="F5" s="248"/>
      <c r="G5" s="248"/>
      <c r="H5" s="248"/>
      <c r="I5" s="248"/>
      <c r="J5" s="248"/>
      <c r="K5" s="166"/>
      <c r="L5" s="220" t="s">
        <v>234</v>
      </c>
    </row>
    <row r="6" spans="1:12" ht="18.5" x14ac:dyDescent="0.35">
      <c r="A6" s="138" t="s">
        <v>5</v>
      </c>
      <c r="B6" s="249" t="s">
        <v>6</v>
      </c>
      <c r="C6" s="249"/>
      <c r="D6" s="249"/>
      <c r="E6" s="249"/>
      <c r="F6" s="249"/>
      <c r="G6" s="249"/>
      <c r="H6" s="249"/>
      <c r="I6" s="249"/>
      <c r="J6" s="249"/>
      <c r="K6" s="167"/>
      <c r="L6" s="242"/>
    </row>
    <row r="7" spans="1:12" ht="147.5" customHeight="1" x14ac:dyDescent="0.35">
      <c r="A7" s="3" t="s">
        <v>7</v>
      </c>
      <c r="B7" s="4" t="s">
        <v>8</v>
      </c>
      <c r="C7" s="136">
        <v>0</v>
      </c>
      <c r="D7" s="110">
        <v>20000</v>
      </c>
      <c r="E7" s="58">
        <f t="shared" ref="E7:E12" si="0">SUM(C7:D7)</f>
        <v>20000</v>
      </c>
      <c r="F7" s="6">
        <v>0.95</v>
      </c>
      <c r="G7" s="143">
        <v>0</v>
      </c>
      <c r="H7" s="110">
        <f>8877.54+545.96+9800</f>
        <v>19223.5</v>
      </c>
      <c r="I7" s="164">
        <f>G7+H7</f>
        <v>19223.5</v>
      </c>
      <c r="J7" s="164">
        <v>0</v>
      </c>
      <c r="K7" s="168" t="s">
        <v>253</v>
      </c>
      <c r="L7" s="242"/>
    </row>
    <row r="8" spans="1:12" ht="93" x14ac:dyDescent="0.35">
      <c r="A8" s="3" t="s">
        <v>9</v>
      </c>
      <c r="B8" s="4" t="s">
        <v>10</v>
      </c>
      <c r="C8" s="136">
        <v>0</v>
      </c>
      <c r="D8" s="110">
        <v>10000</v>
      </c>
      <c r="E8" s="58">
        <f t="shared" si="0"/>
        <v>10000</v>
      </c>
      <c r="F8" s="6">
        <v>0.95</v>
      </c>
      <c r="G8" s="143">
        <v>0</v>
      </c>
      <c r="H8" s="110">
        <v>0</v>
      </c>
      <c r="I8" s="164">
        <f t="shared" ref="I8:I10" si="1">G8+H8</f>
        <v>0</v>
      </c>
      <c r="J8" s="164">
        <v>0</v>
      </c>
      <c r="K8" s="168" t="s">
        <v>253</v>
      </c>
      <c r="L8" s="242"/>
    </row>
    <row r="9" spans="1:12" ht="232.5" x14ac:dyDescent="0.35">
      <c r="A9" s="3" t="s">
        <v>92</v>
      </c>
      <c r="B9" s="4" t="s">
        <v>11</v>
      </c>
      <c r="C9" s="136">
        <v>0</v>
      </c>
      <c r="D9" s="110">
        <v>40000</v>
      </c>
      <c r="E9" s="58">
        <f t="shared" si="0"/>
        <v>40000</v>
      </c>
      <c r="F9" s="6">
        <v>0.95</v>
      </c>
      <c r="G9" s="143">
        <v>0</v>
      </c>
      <c r="H9" s="110">
        <v>40000</v>
      </c>
      <c r="I9" s="164">
        <f t="shared" si="1"/>
        <v>40000</v>
      </c>
      <c r="J9" s="164">
        <v>0</v>
      </c>
      <c r="K9" s="168" t="s">
        <v>253</v>
      </c>
      <c r="L9" s="242"/>
    </row>
    <row r="10" spans="1:12" ht="124" x14ac:dyDescent="0.35">
      <c r="A10" s="3" t="s">
        <v>12</v>
      </c>
      <c r="B10" s="4" t="s">
        <v>13</v>
      </c>
      <c r="C10" s="136">
        <v>0</v>
      </c>
      <c r="D10" s="110">
        <v>15000</v>
      </c>
      <c r="E10" s="58">
        <f t="shared" si="0"/>
        <v>15000</v>
      </c>
      <c r="F10" s="6">
        <v>0.95</v>
      </c>
      <c r="G10" s="137">
        <v>0</v>
      </c>
      <c r="H10" s="110">
        <v>15000</v>
      </c>
      <c r="I10" s="164">
        <f t="shared" si="1"/>
        <v>15000</v>
      </c>
      <c r="J10" s="164">
        <v>0</v>
      </c>
      <c r="K10" s="168" t="s">
        <v>254</v>
      </c>
      <c r="L10" s="242"/>
    </row>
    <row r="11" spans="1:12" ht="93" x14ac:dyDescent="0.35">
      <c r="A11" s="3" t="s">
        <v>14</v>
      </c>
      <c r="B11" s="4" t="s">
        <v>15</v>
      </c>
      <c r="C11" s="136">
        <v>40000</v>
      </c>
      <c r="D11" s="110">
        <v>0</v>
      </c>
      <c r="E11" s="58">
        <f t="shared" si="0"/>
        <v>40000</v>
      </c>
      <c r="F11" s="6">
        <v>0.95</v>
      </c>
      <c r="G11" s="143">
        <v>34280</v>
      </c>
      <c r="H11" s="125">
        <v>0</v>
      </c>
      <c r="I11" s="164">
        <v>34280</v>
      </c>
      <c r="J11" s="164">
        <v>0</v>
      </c>
      <c r="K11" s="169" t="s">
        <v>256</v>
      </c>
      <c r="L11" s="242"/>
    </row>
    <row r="12" spans="1:12" ht="171" thickBot="1" x14ac:dyDescent="0.4">
      <c r="A12" s="3" t="s">
        <v>16</v>
      </c>
      <c r="B12" s="4" t="s">
        <v>17</v>
      </c>
      <c r="C12" s="136">
        <v>70000</v>
      </c>
      <c r="D12" s="110">
        <v>20000</v>
      </c>
      <c r="E12" s="58">
        <f t="shared" si="0"/>
        <v>90000</v>
      </c>
      <c r="F12" s="6">
        <v>0.95</v>
      </c>
      <c r="G12" s="143">
        <v>58675.31</v>
      </c>
      <c r="H12" s="110">
        <v>18780</v>
      </c>
      <c r="I12" s="164">
        <v>58675.31</v>
      </c>
      <c r="J12" s="164">
        <v>0</v>
      </c>
      <c r="K12" s="168" t="s">
        <v>257</v>
      </c>
      <c r="L12" s="221"/>
    </row>
    <row r="13" spans="1:12" ht="15.5" x14ac:dyDescent="0.35">
      <c r="B13" s="8" t="s">
        <v>18</v>
      </c>
      <c r="C13" s="62">
        <f>SUM(C7:C12)</f>
        <v>110000</v>
      </c>
      <c r="D13" s="62">
        <f>SUM(D7:D12)</f>
        <v>105000</v>
      </c>
      <c r="E13" s="62">
        <f>SUM(E7:E12)</f>
        <v>215000</v>
      </c>
      <c r="F13" s="62">
        <f>(F7*E7)+(F8*E8)+(F9*E9)+(F10*E10)+(F11*E11)+(F12*E12)</f>
        <v>204250</v>
      </c>
      <c r="G13" s="62">
        <f>SUM(G7:G12)</f>
        <v>92955.31</v>
      </c>
      <c r="H13" s="62">
        <f>SUM(H7:H12)</f>
        <v>93003.5</v>
      </c>
      <c r="I13" s="62">
        <f>SUM(I7:I12)</f>
        <v>167178.81</v>
      </c>
      <c r="J13" s="62">
        <f>SUM(J7:J12)</f>
        <v>0</v>
      </c>
      <c r="K13" s="170"/>
      <c r="L13" s="63"/>
    </row>
    <row r="14" spans="1:12" ht="37.5" customHeight="1" thickBot="1" x14ac:dyDescent="0.4">
      <c r="A14" s="138" t="s">
        <v>19</v>
      </c>
      <c r="B14" s="246" t="s">
        <v>20</v>
      </c>
      <c r="C14" s="247"/>
      <c r="D14" s="247"/>
      <c r="E14" s="247"/>
      <c r="F14" s="247"/>
      <c r="G14" s="247"/>
      <c r="H14" s="247"/>
      <c r="I14" s="247"/>
      <c r="J14" s="247"/>
      <c r="K14" s="170"/>
      <c r="L14" s="57"/>
    </row>
    <row r="15" spans="1:12" ht="108.5" x14ac:dyDescent="0.35">
      <c r="A15" s="3" t="s">
        <v>21</v>
      </c>
      <c r="B15" s="4" t="s">
        <v>22</v>
      </c>
      <c r="C15" s="136">
        <v>0</v>
      </c>
      <c r="D15" s="110">
        <v>30000</v>
      </c>
      <c r="E15" s="58">
        <f t="shared" ref="E15:E22" si="2">SUM(C15:D15)</f>
        <v>30000</v>
      </c>
      <c r="F15" s="6">
        <v>0.95</v>
      </c>
      <c r="G15" s="136">
        <v>0</v>
      </c>
      <c r="H15" s="110">
        <v>25389.53</v>
      </c>
      <c r="I15" s="164">
        <f>G15+H15</f>
        <v>25389.53</v>
      </c>
      <c r="J15" s="142">
        <v>0</v>
      </c>
      <c r="K15" s="170" t="s">
        <v>253</v>
      </c>
      <c r="L15" s="243" t="s">
        <v>235</v>
      </c>
    </row>
    <row r="16" spans="1:12" ht="150" customHeight="1" x14ac:dyDescent="0.35">
      <c r="A16" s="3" t="s">
        <v>23</v>
      </c>
      <c r="B16" s="4" t="s">
        <v>24</v>
      </c>
      <c r="C16" s="136">
        <v>0</v>
      </c>
      <c r="D16" s="110">
        <v>30000</v>
      </c>
      <c r="E16" s="58">
        <f t="shared" si="2"/>
        <v>30000</v>
      </c>
      <c r="F16" s="6">
        <v>0.95</v>
      </c>
      <c r="G16" s="136">
        <v>0</v>
      </c>
      <c r="H16" s="110">
        <v>28000</v>
      </c>
      <c r="I16" s="164">
        <f t="shared" ref="I16:I22" si="3">G16+H16</f>
        <v>28000</v>
      </c>
      <c r="J16" s="142">
        <v>0</v>
      </c>
      <c r="K16" s="170" t="s">
        <v>253</v>
      </c>
      <c r="L16" s="244"/>
    </row>
    <row r="17" spans="1:12" ht="188" customHeight="1" thickBot="1" x14ac:dyDescent="0.4">
      <c r="A17" s="3" t="s">
        <v>25</v>
      </c>
      <c r="B17" s="4" t="s">
        <v>26</v>
      </c>
      <c r="C17" s="136"/>
      <c r="D17" s="110">
        <v>20000</v>
      </c>
      <c r="E17" s="58">
        <f t="shared" si="2"/>
        <v>20000</v>
      </c>
      <c r="F17" s="6">
        <v>0.95</v>
      </c>
      <c r="G17" s="136">
        <v>0</v>
      </c>
      <c r="H17" s="110">
        <v>29637.1</v>
      </c>
      <c r="I17" s="164">
        <f t="shared" si="3"/>
        <v>29637.1</v>
      </c>
      <c r="J17" s="142">
        <v>0</v>
      </c>
      <c r="K17" s="171" t="s">
        <v>253</v>
      </c>
      <c r="L17" s="245"/>
    </row>
    <row r="18" spans="1:12" ht="24" hidden="1" customHeight="1" x14ac:dyDescent="0.35">
      <c r="A18" s="3" t="s">
        <v>93</v>
      </c>
      <c r="B18" s="4"/>
      <c r="C18" s="5"/>
      <c r="D18" s="5"/>
      <c r="E18" s="58">
        <f t="shared" si="2"/>
        <v>0</v>
      </c>
      <c r="F18" s="6"/>
      <c r="G18" s="5">
        <f t="shared" ref="G18:G22" si="4">SUM(F18)</f>
        <v>0</v>
      </c>
      <c r="H18" s="119">
        <v>0</v>
      </c>
      <c r="I18" s="164">
        <f t="shared" si="3"/>
        <v>0</v>
      </c>
      <c r="J18" s="6"/>
      <c r="K18" s="170" t="s">
        <v>55</v>
      </c>
      <c r="L18" s="59"/>
    </row>
    <row r="19" spans="1:12" ht="21" hidden="1" customHeight="1" x14ac:dyDescent="0.35">
      <c r="A19" s="3" t="s">
        <v>94</v>
      </c>
      <c r="B19" s="4"/>
      <c r="C19" s="5"/>
      <c r="D19" s="5"/>
      <c r="E19" s="58">
        <f t="shared" si="2"/>
        <v>0</v>
      </c>
      <c r="F19" s="6"/>
      <c r="G19" s="5">
        <f t="shared" si="4"/>
        <v>0</v>
      </c>
      <c r="H19" s="119">
        <v>0</v>
      </c>
      <c r="I19" s="164">
        <f t="shared" si="3"/>
        <v>0</v>
      </c>
      <c r="J19" s="6"/>
      <c r="K19" s="170" t="s">
        <v>57</v>
      </c>
      <c r="L19" s="59"/>
    </row>
    <row r="20" spans="1:12" ht="22" hidden="1" customHeight="1" x14ac:dyDescent="0.35">
      <c r="A20" s="3" t="s">
        <v>95</v>
      </c>
      <c r="B20" s="4"/>
      <c r="C20" s="5"/>
      <c r="D20" s="5"/>
      <c r="E20" s="58">
        <f t="shared" si="2"/>
        <v>0</v>
      </c>
      <c r="F20" s="6"/>
      <c r="G20" s="5">
        <f t="shared" si="4"/>
        <v>0</v>
      </c>
      <c r="H20" s="120">
        <v>0</v>
      </c>
      <c r="I20" s="164">
        <f t="shared" si="3"/>
        <v>0</v>
      </c>
      <c r="J20" s="6"/>
      <c r="K20" s="170"/>
      <c r="L20" s="59"/>
    </row>
    <row r="21" spans="1:12" ht="43.5" hidden="1" x14ac:dyDescent="0.35">
      <c r="A21" s="3" t="s">
        <v>96</v>
      </c>
      <c r="B21" s="30"/>
      <c r="C21" s="60"/>
      <c r="D21" s="60"/>
      <c r="E21" s="58">
        <f t="shared" si="2"/>
        <v>0</v>
      </c>
      <c r="F21" s="61"/>
      <c r="G21" s="60">
        <f t="shared" si="4"/>
        <v>0</v>
      </c>
      <c r="H21" s="119">
        <v>0</v>
      </c>
      <c r="I21" s="164">
        <f t="shared" si="3"/>
        <v>0</v>
      </c>
      <c r="J21" s="61"/>
      <c r="K21" s="170" t="s">
        <v>56</v>
      </c>
      <c r="L21" s="59"/>
    </row>
    <row r="22" spans="1:12" ht="24" hidden="1" customHeight="1" x14ac:dyDescent="0.35">
      <c r="A22" s="3" t="s">
        <v>97</v>
      </c>
      <c r="B22" s="30"/>
      <c r="C22" s="60"/>
      <c r="D22" s="60"/>
      <c r="E22" s="58">
        <f t="shared" si="2"/>
        <v>0</v>
      </c>
      <c r="F22" s="61"/>
      <c r="G22" s="60">
        <f t="shared" si="4"/>
        <v>0</v>
      </c>
      <c r="H22" s="119">
        <v>0</v>
      </c>
      <c r="I22" s="164">
        <f t="shared" si="3"/>
        <v>0</v>
      </c>
      <c r="J22" s="61"/>
      <c r="K22" s="170" t="s">
        <v>58</v>
      </c>
      <c r="L22" s="59"/>
    </row>
    <row r="23" spans="1:12" ht="16" thickBot="1" x14ac:dyDescent="0.4">
      <c r="B23" s="8" t="s">
        <v>18</v>
      </c>
      <c r="C23" s="64">
        <f>SUM(C15:C22)</f>
        <v>0</v>
      </c>
      <c r="D23" s="64">
        <f>SUM(D15:D22)</f>
        <v>80000</v>
      </c>
      <c r="E23" s="64">
        <f>SUM(E15:E22)</f>
        <v>80000</v>
      </c>
      <c r="F23" s="62">
        <f>(F15*E15)+(F16*E16)+(F17*E17)+(F18*E18)+(F19*E19)+(F20*E20)+(F21*E21)+(F22*E22)</f>
        <v>76000</v>
      </c>
      <c r="G23" s="62">
        <v>0</v>
      </c>
      <c r="H23" s="64">
        <f>SUM(H15:H22)</f>
        <v>83026.63</v>
      </c>
      <c r="I23" s="62">
        <f>SUM(I15:I22)</f>
        <v>83026.63</v>
      </c>
      <c r="J23" s="62">
        <f>SUM(J15:J22)</f>
        <v>0</v>
      </c>
      <c r="K23" s="171"/>
      <c r="L23" s="63"/>
    </row>
    <row r="24" spans="1:12" ht="39" customHeight="1" x14ac:dyDescent="0.35">
      <c r="A24" s="138" t="s">
        <v>27</v>
      </c>
      <c r="B24" s="246" t="s">
        <v>28</v>
      </c>
      <c r="C24" s="247"/>
      <c r="D24" s="247"/>
      <c r="E24" s="247"/>
      <c r="F24" s="247"/>
      <c r="G24" s="247"/>
      <c r="H24" s="247"/>
      <c r="I24" s="247"/>
      <c r="J24" s="247"/>
      <c r="K24" s="132"/>
      <c r="L24" s="220" t="s">
        <v>236</v>
      </c>
    </row>
    <row r="25" spans="1:12" ht="106" customHeight="1" x14ac:dyDescent="0.35">
      <c r="A25" s="3" t="s">
        <v>29</v>
      </c>
      <c r="B25" s="4" t="s">
        <v>30</v>
      </c>
      <c r="C25" s="136">
        <v>40000</v>
      </c>
      <c r="D25" s="110"/>
      <c r="E25" s="58">
        <f t="shared" ref="E25:E32" si="5">SUM(C25:D25)</f>
        <v>40000</v>
      </c>
      <c r="F25" s="6">
        <v>0.95</v>
      </c>
      <c r="G25" s="136">
        <v>42621</v>
      </c>
      <c r="H25" s="144">
        <v>0</v>
      </c>
      <c r="I25" s="142">
        <f>42621+8354.98</f>
        <v>50975.979999999996</v>
      </c>
      <c r="J25" s="142"/>
      <c r="K25" s="170" t="s">
        <v>246</v>
      </c>
      <c r="L25" s="242"/>
    </row>
    <row r="26" spans="1:12" ht="170.5" x14ac:dyDescent="0.35">
      <c r="A26" s="3" t="s">
        <v>31</v>
      </c>
      <c r="B26" s="4" t="s">
        <v>32</v>
      </c>
      <c r="C26" s="136">
        <v>35000</v>
      </c>
      <c r="D26" s="110">
        <v>0</v>
      </c>
      <c r="E26" s="58">
        <f t="shared" si="5"/>
        <v>35000</v>
      </c>
      <c r="F26" s="6">
        <v>0.95</v>
      </c>
      <c r="G26" s="136">
        <v>36785</v>
      </c>
      <c r="H26" s="144">
        <v>0</v>
      </c>
      <c r="I26" s="142">
        <v>36785</v>
      </c>
      <c r="J26" s="142">
        <v>0</v>
      </c>
      <c r="K26" s="170" t="s">
        <v>252</v>
      </c>
      <c r="L26" s="242"/>
    </row>
    <row r="27" spans="1:12" ht="108.5" x14ac:dyDescent="0.35">
      <c r="A27" s="3" t="s">
        <v>33</v>
      </c>
      <c r="B27" s="4" t="s">
        <v>34</v>
      </c>
      <c r="C27" s="136">
        <v>30000</v>
      </c>
      <c r="D27" s="110">
        <v>20000</v>
      </c>
      <c r="E27" s="58">
        <f t="shared" si="5"/>
        <v>50000</v>
      </c>
      <c r="F27" s="6">
        <v>0.95</v>
      </c>
      <c r="G27" s="136">
        <v>31449.83</v>
      </c>
      <c r="H27" s="110">
        <f>13133.72+3000</f>
        <v>16133.72</v>
      </c>
      <c r="I27" s="142">
        <v>31449.83</v>
      </c>
      <c r="J27" s="142">
        <v>0</v>
      </c>
      <c r="K27" s="170" t="s">
        <v>255</v>
      </c>
      <c r="L27" s="242"/>
    </row>
    <row r="28" spans="1:12" ht="186" x14ac:dyDescent="0.35">
      <c r="A28" s="3" t="s">
        <v>35</v>
      </c>
      <c r="B28" s="4" t="s">
        <v>36</v>
      </c>
      <c r="C28" s="136">
        <v>60000</v>
      </c>
      <c r="D28" s="110">
        <v>0</v>
      </c>
      <c r="E28" s="58">
        <f t="shared" si="5"/>
        <v>60000</v>
      </c>
      <c r="F28" s="6">
        <v>0.95</v>
      </c>
      <c r="G28" s="136">
        <v>57364.94</v>
      </c>
      <c r="H28" s="110">
        <v>0</v>
      </c>
      <c r="I28" s="142">
        <v>57364.94</v>
      </c>
      <c r="J28" s="142">
        <v>0</v>
      </c>
      <c r="K28" s="170" t="s">
        <v>255</v>
      </c>
      <c r="L28" s="242"/>
    </row>
    <row r="29" spans="1:12" s="54" customFormat="1" ht="171" thickBot="1" x14ac:dyDescent="0.4">
      <c r="A29" s="3" t="s">
        <v>37</v>
      </c>
      <c r="B29" s="4" t="s">
        <v>38</v>
      </c>
      <c r="C29" s="136">
        <v>0</v>
      </c>
      <c r="D29" s="110">
        <v>50000</v>
      </c>
      <c r="E29" s="58">
        <f t="shared" si="5"/>
        <v>50000</v>
      </c>
      <c r="F29" s="6">
        <v>0.95</v>
      </c>
      <c r="G29" s="136">
        <v>0</v>
      </c>
      <c r="H29" s="110">
        <v>28000</v>
      </c>
      <c r="I29" s="142">
        <v>0</v>
      </c>
      <c r="J29" s="142">
        <v>37029.32</v>
      </c>
      <c r="K29" s="170" t="s">
        <v>58</v>
      </c>
      <c r="L29" s="221"/>
    </row>
    <row r="30" spans="1:12" s="54" customFormat="1" ht="0.65" customHeight="1" thickBot="1" x14ac:dyDescent="0.4">
      <c r="A30" s="3" t="s">
        <v>98</v>
      </c>
      <c r="B30" s="4"/>
      <c r="C30" s="5"/>
      <c r="D30" s="5"/>
      <c r="E30" s="58">
        <f t="shared" si="5"/>
        <v>0</v>
      </c>
      <c r="F30" s="6"/>
      <c r="G30" s="6"/>
      <c r="H30" s="121"/>
      <c r="I30" s="165">
        <f>SUM(I25:I29)</f>
        <v>176575.75</v>
      </c>
      <c r="J30" s="165">
        <f>SUM(J25:J29)</f>
        <v>37029.32</v>
      </c>
      <c r="K30" s="170" t="s">
        <v>59</v>
      </c>
      <c r="L30" s="59"/>
    </row>
    <row r="31" spans="1:12" s="54" customFormat="1" ht="16" hidden="1" thickBot="1" x14ac:dyDescent="0.4">
      <c r="A31" s="3" t="s">
        <v>99</v>
      </c>
      <c r="B31" s="30"/>
      <c r="C31" s="60"/>
      <c r="D31" s="60"/>
      <c r="E31" s="58">
        <f t="shared" si="5"/>
        <v>0</v>
      </c>
      <c r="F31" s="61"/>
      <c r="G31" s="61"/>
      <c r="H31" s="119"/>
      <c r="I31" s="61"/>
      <c r="J31" s="61"/>
      <c r="K31" s="171"/>
      <c r="L31" s="59"/>
    </row>
    <row r="32" spans="1:12" ht="16" hidden="1" thickBot="1" x14ac:dyDescent="0.4">
      <c r="A32" s="3" t="s">
        <v>100</v>
      </c>
      <c r="B32" s="30"/>
      <c r="C32" s="60"/>
      <c r="D32" s="60"/>
      <c r="E32" s="58">
        <f t="shared" si="5"/>
        <v>0</v>
      </c>
      <c r="F32" s="61"/>
      <c r="G32" s="61"/>
      <c r="H32" s="122">
        <f>H28+H29</f>
        <v>28000</v>
      </c>
      <c r="I32" s="61"/>
      <c r="J32" s="61"/>
      <c r="K32" s="172" t="s">
        <v>62</v>
      </c>
      <c r="L32" s="59"/>
    </row>
    <row r="33" spans="1:12" ht="16" thickBot="1" x14ac:dyDescent="0.4">
      <c r="B33" s="8" t="s">
        <v>18</v>
      </c>
      <c r="C33" s="64">
        <f>SUM(C25:C32)</f>
        <v>165000</v>
      </c>
      <c r="D33" s="64">
        <f>SUM(D25:D32)</f>
        <v>70000</v>
      </c>
      <c r="E33" s="64">
        <f>SUM(E25:E32)</f>
        <v>235000</v>
      </c>
      <c r="F33" s="62">
        <f>(F25*E25)+(F26*E26)+(F27*E27)+(F28*E28)+(F29*E29)+(F30*E30)+(F31*E31)+(F32*E32)</f>
        <v>223250</v>
      </c>
      <c r="G33" s="131">
        <f>SUM(G25:G32)</f>
        <v>168220.77000000002</v>
      </c>
      <c r="H33" s="124">
        <f>SUM(H25:H32)</f>
        <v>72133.72</v>
      </c>
      <c r="I33" s="131">
        <f>SUM(I30)</f>
        <v>176575.75</v>
      </c>
      <c r="J33" s="131"/>
      <c r="K33" s="173"/>
      <c r="L33" s="63"/>
    </row>
    <row r="34" spans="1:12" ht="39" customHeight="1" x14ac:dyDescent="0.35">
      <c r="A34" s="138" t="s">
        <v>39</v>
      </c>
      <c r="B34" s="246" t="s">
        <v>40</v>
      </c>
      <c r="C34" s="247"/>
      <c r="D34" s="247"/>
      <c r="E34" s="247"/>
      <c r="F34" s="247"/>
      <c r="G34" s="247"/>
      <c r="H34" s="247"/>
      <c r="I34" s="247"/>
      <c r="J34" s="247"/>
      <c r="K34" s="174"/>
      <c r="L34" s="220" t="s">
        <v>237</v>
      </c>
    </row>
    <row r="35" spans="1:12" ht="170.5" x14ac:dyDescent="0.35">
      <c r="A35" s="3" t="s">
        <v>41</v>
      </c>
      <c r="B35" s="4" t="s">
        <v>42</v>
      </c>
      <c r="C35" s="136">
        <v>0</v>
      </c>
      <c r="D35" s="110">
        <v>40000</v>
      </c>
      <c r="E35" s="58">
        <f t="shared" ref="E35:E42" si="6">SUM(C35:D35)</f>
        <v>40000</v>
      </c>
      <c r="F35" s="6">
        <v>0.95</v>
      </c>
      <c r="G35" s="136">
        <v>0</v>
      </c>
      <c r="H35" s="110">
        <v>40000</v>
      </c>
      <c r="I35" s="60">
        <v>0</v>
      </c>
      <c r="J35" s="60">
        <v>0</v>
      </c>
      <c r="K35" s="170"/>
      <c r="L35" s="242"/>
    </row>
    <row r="36" spans="1:12" ht="155.5" thickBot="1" x14ac:dyDescent="0.4">
      <c r="A36" s="3" t="s">
        <v>43</v>
      </c>
      <c r="B36" s="4" t="s">
        <v>44</v>
      </c>
      <c r="C36" s="136">
        <v>0</v>
      </c>
      <c r="D36" s="110">
        <v>20000</v>
      </c>
      <c r="E36" s="58">
        <f t="shared" si="6"/>
        <v>20000</v>
      </c>
      <c r="F36" s="6">
        <v>0.95</v>
      </c>
      <c r="G36" s="136">
        <v>0</v>
      </c>
      <c r="H36" s="110">
        <v>15469.25</v>
      </c>
      <c r="I36" s="60">
        <v>0</v>
      </c>
      <c r="J36" s="60">
        <v>0</v>
      </c>
      <c r="K36" s="170"/>
      <c r="L36" s="221"/>
    </row>
    <row r="37" spans="1:12" ht="1.25" customHeight="1" x14ac:dyDescent="0.35">
      <c r="A37" s="3" t="s">
        <v>101</v>
      </c>
      <c r="B37" s="4"/>
      <c r="C37" s="5"/>
      <c r="D37" s="5"/>
      <c r="E37" s="58">
        <f t="shared" si="6"/>
        <v>0</v>
      </c>
      <c r="F37" s="6"/>
      <c r="G37" s="6">
        <f t="shared" ref="G37:G42" si="7">SUM(F37)</f>
        <v>0</v>
      </c>
      <c r="H37" s="123"/>
      <c r="I37" s="6"/>
      <c r="J37" s="6"/>
      <c r="K37" s="174"/>
      <c r="L37" s="59"/>
    </row>
    <row r="38" spans="1:12" ht="15.5" hidden="1" x14ac:dyDescent="0.35">
      <c r="A38" s="3" t="s">
        <v>102</v>
      </c>
      <c r="B38" s="4"/>
      <c r="C38" s="5"/>
      <c r="D38" s="5"/>
      <c r="E38" s="58">
        <f t="shared" si="6"/>
        <v>0</v>
      </c>
      <c r="F38" s="6"/>
      <c r="G38" s="6">
        <f t="shared" si="7"/>
        <v>0</v>
      </c>
      <c r="H38" s="123"/>
      <c r="I38" s="6"/>
      <c r="J38" s="6"/>
      <c r="K38" s="174"/>
      <c r="L38" s="59"/>
    </row>
    <row r="39" spans="1:12" ht="15.5" hidden="1" x14ac:dyDescent="0.35">
      <c r="A39" s="3" t="s">
        <v>103</v>
      </c>
      <c r="B39" s="4"/>
      <c r="C39" s="5"/>
      <c r="D39" s="5"/>
      <c r="E39" s="58">
        <f t="shared" si="6"/>
        <v>0</v>
      </c>
      <c r="F39" s="6"/>
      <c r="G39" s="6">
        <f t="shared" si="7"/>
        <v>0</v>
      </c>
      <c r="H39" s="123"/>
      <c r="I39" s="6"/>
      <c r="J39" s="6"/>
      <c r="K39" s="174"/>
      <c r="L39" s="59"/>
    </row>
    <row r="40" spans="1:12" ht="15.5" hidden="1" x14ac:dyDescent="0.35">
      <c r="A40" s="3" t="s">
        <v>104</v>
      </c>
      <c r="B40" s="4"/>
      <c r="C40" s="5"/>
      <c r="D40" s="5"/>
      <c r="E40" s="58">
        <f t="shared" si="6"/>
        <v>0</v>
      </c>
      <c r="F40" s="6"/>
      <c r="G40" s="6">
        <f t="shared" si="7"/>
        <v>0</v>
      </c>
      <c r="H40" s="123"/>
      <c r="I40" s="6"/>
      <c r="J40" s="6"/>
      <c r="K40" s="174"/>
      <c r="L40" s="59"/>
    </row>
    <row r="41" spans="1:12" s="54" customFormat="1" ht="15.5" hidden="1" x14ac:dyDescent="0.35">
      <c r="A41" s="3" t="s">
        <v>105</v>
      </c>
      <c r="B41" s="30"/>
      <c r="C41" s="60"/>
      <c r="D41" s="60"/>
      <c r="E41" s="58">
        <f t="shared" si="6"/>
        <v>0</v>
      </c>
      <c r="F41" s="61"/>
      <c r="G41" s="61">
        <f t="shared" si="7"/>
        <v>0</v>
      </c>
      <c r="H41" s="123"/>
      <c r="I41" s="61"/>
      <c r="J41" s="61"/>
      <c r="K41" s="174"/>
      <c r="L41" s="59"/>
    </row>
    <row r="42" spans="1:12" ht="15.5" hidden="1" x14ac:dyDescent="0.35">
      <c r="A42" s="3" t="s">
        <v>106</v>
      </c>
      <c r="B42" s="30"/>
      <c r="C42" s="60"/>
      <c r="D42" s="60"/>
      <c r="E42" s="58">
        <f t="shared" si="6"/>
        <v>0</v>
      </c>
      <c r="F42" s="61"/>
      <c r="G42" s="61">
        <f t="shared" si="7"/>
        <v>0</v>
      </c>
      <c r="H42" s="123"/>
      <c r="I42" s="61"/>
      <c r="J42" s="61"/>
      <c r="K42" s="174"/>
      <c r="L42" s="59"/>
    </row>
    <row r="43" spans="1:12" ht="15.5" x14ac:dyDescent="0.35">
      <c r="B43" s="8" t="s">
        <v>18</v>
      </c>
      <c r="C43" s="62">
        <f>SUM(C35:C42)</f>
        <v>0</v>
      </c>
      <c r="D43" s="62">
        <f>SUM(D35:D42)</f>
        <v>60000</v>
      </c>
      <c r="E43" s="62">
        <f>SUM(E35:E42)</f>
        <v>60000</v>
      </c>
      <c r="F43" s="62">
        <f>(F35*E35)+(F36*E36)+(F37*E37)+(F38*E38)+(F39*E39)+(F40*E40)+(F41*E41)+(F42*E42)</f>
        <v>57000</v>
      </c>
      <c r="G43" s="62">
        <v>0</v>
      </c>
      <c r="H43" s="62">
        <f>SUM(H35:H42)</f>
        <v>55469.25</v>
      </c>
      <c r="I43" s="62">
        <f>SUM(I35:I42)</f>
        <v>0</v>
      </c>
      <c r="J43" s="62">
        <f>SUM(J35:J42)</f>
        <v>0</v>
      </c>
      <c r="K43" s="174"/>
      <c r="L43" s="63"/>
    </row>
    <row r="44" spans="1:12" ht="0.65" customHeight="1" thickBot="1" x14ac:dyDescent="0.4">
      <c r="A44" s="65"/>
      <c r="B44" s="66"/>
      <c r="C44" s="67"/>
      <c r="D44" s="67"/>
      <c r="E44" s="67"/>
      <c r="F44" s="67"/>
      <c r="G44" s="67"/>
      <c r="H44" s="123"/>
      <c r="I44" s="67"/>
      <c r="J44" s="67"/>
      <c r="K44" s="174"/>
      <c r="L44" s="59"/>
    </row>
    <row r="45" spans="1:12" ht="16" hidden="1" thickBot="1" x14ac:dyDescent="0.4">
      <c r="A45" s="8" t="s">
        <v>107</v>
      </c>
      <c r="B45" s="211"/>
      <c r="C45" s="211"/>
      <c r="D45" s="211"/>
      <c r="E45" s="211"/>
      <c r="F45" s="211"/>
      <c r="G45" s="211"/>
      <c r="H45" s="211"/>
      <c r="I45" s="211"/>
      <c r="J45" s="211"/>
      <c r="K45" s="174"/>
      <c r="L45" s="56"/>
    </row>
    <row r="46" spans="1:12" ht="1.25" hidden="1" customHeight="1" thickBot="1" x14ac:dyDescent="0.4">
      <c r="A46" s="2" t="s">
        <v>108</v>
      </c>
      <c r="B46" s="212"/>
      <c r="C46" s="212"/>
      <c r="D46" s="212"/>
      <c r="E46" s="212"/>
      <c r="F46" s="212"/>
      <c r="G46" s="212"/>
      <c r="H46" s="212"/>
      <c r="I46" s="212"/>
      <c r="J46" s="212"/>
      <c r="K46" s="174"/>
      <c r="L46" s="57"/>
    </row>
    <row r="47" spans="1:12" ht="16" hidden="1" thickBot="1" x14ac:dyDescent="0.4">
      <c r="A47" s="3" t="s">
        <v>109</v>
      </c>
      <c r="B47" s="4"/>
      <c r="C47" s="5" t="s">
        <v>88</v>
      </c>
      <c r="D47" s="5"/>
      <c r="E47" s="58">
        <f t="shared" ref="E47:E54" si="8">SUM(C47:D47)</f>
        <v>0</v>
      </c>
      <c r="F47" s="6"/>
      <c r="G47" s="6"/>
      <c r="H47" s="123"/>
      <c r="I47" s="6"/>
      <c r="J47" s="6"/>
      <c r="K47" s="174"/>
      <c r="L47" s="59"/>
    </row>
    <row r="48" spans="1:12" ht="16" hidden="1" thickBot="1" x14ac:dyDescent="0.4">
      <c r="A48" s="3" t="s">
        <v>110</v>
      </c>
      <c r="B48" s="4"/>
      <c r="C48" s="5"/>
      <c r="D48" s="5"/>
      <c r="E48" s="58">
        <f t="shared" si="8"/>
        <v>0</v>
      </c>
      <c r="F48" s="6"/>
      <c r="G48" s="6"/>
      <c r="H48" s="123"/>
      <c r="I48" s="6"/>
      <c r="J48" s="6"/>
      <c r="K48" s="174"/>
      <c r="L48" s="59"/>
    </row>
    <row r="49" spans="1:12" ht="16" hidden="1" thickBot="1" x14ac:dyDescent="0.4">
      <c r="A49" s="3" t="s">
        <v>111</v>
      </c>
      <c r="B49" s="4"/>
      <c r="C49" s="5"/>
      <c r="D49" s="5"/>
      <c r="E49" s="58">
        <f t="shared" si="8"/>
        <v>0</v>
      </c>
      <c r="F49" s="6"/>
      <c r="G49" s="6"/>
      <c r="H49" s="123"/>
      <c r="I49" s="6"/>
      <c r="J49" s="6"/>
      <c r="K49" s="174"/>
      <c r="L49" s="59"/>
    </row>
    <row r="50" spans="1:12" ht="16" hidden="1" thickBot="1" x14ac:dyDescent="0.4">
      <c r="A50" s="3" t="s">
        <v>112</v>
      </c>
      <c r="B50" s="4"/>
      <c r="C50" s="5"/>
      <c r="D50" s="5"/>
      <c r="E50" s="58">
        <f t="shared" si="8"/>
        <v>0</v>
      </c>
      <c r="F50" s="6"/>
      <c r="G50" s="6"/>
      <c r="H50" s="123"/>
      <c r="I50" s="6"/>
      <c r="J50" s="6"/>
      <c r="K50" s="174"/>
      <c r="L50" s="59"/>
    </row>
    <row r="51" spans="1:12" ht="16" hidden="1" thickBot="1" x14ac:dyDescent="0.4">
      <c r="A51" s="3" t="s">
        <v>113</v>
      </c>
      <c r="B51" s="4"/>
      <c r="C51" s="5"/>
      <c r="D51" s="5"/>
      <c r="E51" s="58">
        <f t="shared" si="8"/>
        <v>0</v>
      </c>
      <c r="F51" s="6"/>
      <c r="G51" s="6"/>
      <c r="H51" s="123"/>
      <c r="I51" s="6"/>
      <c r="J51" s="6"/>
      <c r="K51" s="174"/>
      <c r="L51" s="59"/>
    </row>
    <row r="52" spans="1:12" ht="16" hidden="1" thickBot="1" x14ac:dyDescent="0.4">
      <c r="A52" s="3" t="s">
        <v>114</v>
      </c>
      <c r="B52" s="4"/>
      <c r="C52" s="5"/>
      <c r="D52" s="5"/>
      <c r="E52" s="58">
        <f t="shared" si="8"/>
        <v>0</v>
      </c>
      <c r="F52" s="6"/>
      <c r="G52" s="6"/>
      <c r="H52" s="123"/>
      <c r="I52" s="6"/>
      <c r="J52" s="6"/>
      <c r="K52" s="174"/>
      <c r="L52" s="59"/>
    </row>
    <row r="53" spans="1:12" ht="16" hidden="1" thickBot="1" x14ac:dyDescent="0.4">
      <c r="A53" s="3" t="s">
        <v>115</v>
      </c>
      <c r="B53" s="30"/>
      <c r="C53" s="60"/>
      <c r="D53" s="60"/>
      <c r="E53" s="58">
        <f t="shared" si="8"/>
        <v>0</v>
      </c>
      <c r="F53" s="61"/>
      <c r="G53" s="61"/>
      <c r="H53" s="123"/>
      <c r="I53" s="61"/>
      <c r="J53" s="61"/>
      <c r="K53" s="174"/>
      <c r="L53" s="59"/>
    </row>
    <row r="54" spans="1:12" s="54" customFormat="1" ht="16" hidden="1" thickBot="1" x14ac:dyDescent="0.4">
      <c r="A54" s="3" t="s">
        <v>116</v>
      </c>
      <c r="B54" s="30"/>
      <c r="C54" s="60"/>
      <c r="D54" s="60"/>
      <c r="E54" s="58">
        <f t="shared" si="8"/>
        <v>0</v>
      </c>
      <c r="F54" s="61"/>
      <c r="G54" s="61"/>
      <c r="H54" s="123"/>
      <c r="I54" s="61"/>
      <c r="J54" s="61"/>
      <c r="K54" s="174"/>
      <c r="L54" s="59"/>
    </row>
    <row r="55" spans="1:12" s="54" customFormat="1" ht="16" hidden="1" thickBot="1" x14ac:dyDescent="0.4">
      <c r="A55" s="7"/>
      <c r="B55" s="8" t="s">
        <v>18</v>
      </c>
      <c r="C55" s="62">
        <f>SUM(C47:C54)</f>
        <v>0</v>
      </c>
      <c r="D55" s="62">
        <f>SUM(D47:D54)</f>
        <v>0</v>
      </c>
      <c r="E55" s="64">
        <f>SUM(E47:E54)</f>
        <v>0</v>
      </c>
      <c r="F55" s="62">
        <f>(F47*E47)+(F48*E48)+(F49*E49)+(F50*E50)+(F51*E51)+(F52*E52)+(F53*E53)+(F54*E54)</f>
        <v>0</v>
      </c>
      <c r="G55" s="62"/>
      <c r="H55" s="123"/>
      <c r="I55" s="62"/>
      <c r="J55" s="62"/>
      <c r="K55" s="174"/>
      <c r="L55" s="63"/>
    </row>
    <row r="56" spans="1:12" ht="16" hidden="1" thickBot="1" x14ac:dyDescent="0.4">
      <c r="A56" s="2" t="s">
        <v>117</v>
      </c>
      <c r="B56" s="212"/>
      <c r="C56" s="212"/>
      <c r="D56" s="212"/>
      <c r="E56" s="212"/>
      <c r="F56" s="212"/>
      <c r="G56" s="212"/>
      <c r="H56" s="212"/>
      <c r="I56" s="212"/>
      <c r="J56" s="212"/>
      <c r="K56" s="174"/>
      <c r="L56" s="57"/>
    </row>
    <row r="57" spans="1:12" ht="0.65" hidden="1" customHeight="1" thickBot="1" x14ac:dyDescent="0.4">
      <c r="A57" s="3" t="s">
        <v>118</v>
      </c>
      <c r="B57" s="4"/>
      <c r="C57" s="5"/>
      <c r="D57" s="5"/>
      <c r="E57" s="58">
        <f t="shared" ref="E57:E64" si="9">SUM(C57:D57)</f>
        <v>0</v>
      </c>
      <c r="F57" s="6"/>
      <c r="G57" s="6"/>
      <c r="H57" s="123"/>
      <c r="I57" s="6"/>
      <c r="J57" s="6"/>
      <c r="K57" s="174"/>
      <c r="L57" s="59"/>
    </row>
    <row r="58" spans="1:12" ht="16" hidden="1" thickBot="1" x14ac:dyDescent="0.4">
      <c r="A58" s="3" t="s">
        <v>119</v>
      </c>
      <c r="B58" s="4"/>
      <c r="C58" s="5"/>
      <c r="D58" s="5"/>
      <c r="E58" s="58">
        <f t="shared" si="9"/>
        <v>0</v>
      </c>
      <c r="F58" s="6"/>
      <c r="G58" s="6"/>
      <c r="H58" s="123"/>
      <c r="I58" s="6"/>
      <c r="J58" s="6"/>
      <c r="K58" s="174"/>
      <c r="L58" s="59"/>
    </row>
    <row r="59" spans="1:12" ht="16" hidden="1" thickBot="1" x14ac:dyDescent="0.4">
      <c r="A59" s="3" t="s">
        <v>120</v>
      </c>
      <c r="B59" s="4"/>
      <c r="C59" s="5"/>
      <c r="D59" s="5"/>
      <c r="E59" s="58">
        <f t="shared" si="9"/>
        <v>0</v>
      </c>
      <c r="F59" s="6"/>
      <c r="G59" s="6"/>
      <c r="H59" s="123"/>
      <c r="I59" s="6"/>
      <c r="J59" s="6"/>
      <c r="K59" s="174"/>
      <c r="L59" s="59"/>
    </row>
    <row r="60" spans="1:12" ht="16" hidden="1" thickBot="1" x14ac:dyDescent="0.4">
      <c r="A60" s="3" t="s">
        <v>121</v>
      </c>
      <c r="B60" s="4"/>
      <c r="C60" s="5"/>
      <c r="D60" s="5"/>
      <c r="E60" s="58">
        <f t="shared" si="9"/>
        <v>0</v>
      </c>
      <c r="F60" s="6"/>
      <c r="G60" s="6"/>
      <c r="H60" s="123"/>
      <c r="I60" s="6"/>
      <c r="J60" s="6"/>
      <c r="K60" s="174"/>
      <c r="L60" s="59"/>
    </row>
    <row r="61" spans="1:12" ht="16" hidden="1" thickBot="1" x14ac:dyDescent="0.4">
      <c r="A61" s="3" t="s">
        <v>122</v>
      </c>
      <c r="B61" s="4"/>
      <c r="C61" s="5"/>
      <c r="D61" s="5"/>
      <c r="E61" s="58">
        <f t="shared" si="9"/>
        <v>0</v>
      </c>
      <c r="F61" s="6"/>
      <c r="G61" s="6"/>
      <c r="H61" s="123"/>
      <c r="I61" s="6"/>
      <c r="J61" s="6"/>
      <c r="K61" s="174"/>
      <c r="L61" s="59"/>
    </row>
    <row r="62" spans="1:12" ht="16" hidden="1" thickBot="1" x14ac:dyDescent="0.4">
      <c r="A62" s="3" t="s">
        <v>123</v>
      </c>
      <c r="B62" s="4"/>
      <c r="C62" s="5"/>
      <c r="D62" s="5"/>
      <c r="E62" s="58">
        <f t="shared" si="9"/>
        <v>0</v>
      </c>
      <c r="F62" s="6"/>
      <c r="G62" s="6"/>
      <c r="H62" s="123"/>
      <c r="I62" s="6"/>
      <c r="J62" s="6"/>
      <c r="K62" s="174"/>
      <c r="L62" s="59"/>
    </row>
    <row r="63" spans="1:12" ht="16" hidden="1" thickBot="1" x14ac:dyDescent="0.4">
      <c r="A63" s="3" t="s">
        <v>124</v>
      </c>
      <c r="B63" s="30"/>
      <c r="C63" s="60"/>
      <c r="D63" s="60"/>
      <c r="E63" s="58">
        <f t="shared" si="9"/>
        <v>0</v>
      </c>
      <c r="F63" s="61"/>
      <c r="G63" s="61"/>
      <c r="H63" s="123"/>
      <c r="I63" s="61"/>
      <c r="J63" s="61"/>
      <c r="K63" s="174"/>
      <c r="L63" s="59"/>
    </row>
    <row r="64" spans="1:12" ht="16" hidden="1" thickBot="1" x14ac:dyDescent="0.4">
      <c r="A64" s="3" t="s">
        <v>125</v>
      </c>
      <c r="B64" s="30"/>
      <c r="C64" s="60"/>
      <c r="D64" s="60"/>
      <c r="E64" s="58">
        <f t="shared" si="9"/>
        <v>0</v>
      </c>
      <c r="F64" s="61"/>
      <c r="G64" s="61"/>
      <c r="H64" s="123"/>
      <c r="I64" s="61"/>
      <c r="J64" s="61"/>
      <c r="K64" s="174"/>
      <c r="L64" s="59"/>
    </row>
    <row r="65" spans="1:12" ht="16" hidden="1" thickBot="1" x14ac:dyDescent="0.4">
      <c r="B65" s="8" t="s">
        <v>18</v>
      </c>
      <c r="C65" s="64">
        <f>SUM(C57:C64)</f>
        <v>0</v>
      </c>
      <c r="D65" s="64">
        <f>SUM(D57:D64)</f>
        <v>0</v>
      </c>
      <c r="E65" s="64">
        <f>SUM(E57:E64)</f>
        <v>0</v>
      </c>
      <c r="F65" s="62">
        <f>(F57*E57)+(F58*E58)+(F59*E59)+(F60*E60)+(F61*E61)+(F62*E62)+(F63*E63)+(F64*E64)</f>
        <v>0</v>
      </c>
      <c r="G65" s="62"/>
      <c r="H65" s="123"/>
      <c r="I65" s="62"/>
      <c r="J65" s="62"/>
      <c r="K65" s="174"/>
      <c r="L65" s="63"/>
    </row>
    <row r="66" spans="1:12" ht="16" hidden="1" thickBot="1" x14ac:dyDescent="0.4">
      <c r="A66" s="2" t="s">
        <v>126</v>
      </c>
      <c r="B66" s="212"/>
      <c r="C66" s="212"/>
      <c r="D66" s="212"/>
      <c r="E66" s="212"/>
      <c r="F66" s="212"/>
      <c r="G66" s="212"/>
      <c r="H66" s="212"/>
      <c r="I66" s="212"/>
      <c r="J66" s="212"/>
      <c r="K66" s="174"/>
      <c r="L66" s="57"/>
    </row>
    <row r="67" spans="1:12" ht="1.25" hidden="1" customHeight="1" thickBot="1" x14ac:dyDescent="0.4">
      <c r="A67" s="3" t="s">
        <v>127</v>
      </c>
      <c r="B67" s="4"/>
      <c r="C67" s="5"/>
      <c r="D67" s="5"/>
      <c r="E67" s="58">
        <f t="shared" ref="E67:E74" si="10">SUM(C67:D67)</f>
        <v>0</v>
      </c>
      <c r="F67" s="6"/>
      <c r="G67" s="6"/>
      <c r="H67" s="123"/>
      <c r="I67" s="6"/>
      <c r="J67" s="6"/>
      <c r="K67" s="174"/>
      <c r="L67" s="59"/>
    </row>
    <row r="68" spans="1:12" ht="16" hidden="1" thickBot="1" x14ac:dyDescent="0.4">
      <c r="A68" s="3" t="s">
        <v>128</v>
      </c>
      <c r="B68" s="4"/>
      <c r="C68" s="5"/>
      <c r="D68" s="5"/>
      <c r="E68" s="58">
        <f t="shared" si="10"/>
        <v>0</v>
      </c>
      <c r="F68" s="6"/>
      <c r="G68" s="6"/>
      <c r="H68" s="123"/>
      <c r="I68" s="6"/>
      <c r="J68" s="6"/>
      <c r="K68" s="174"/>
      <c r="L68" s="59"/>
    </row>
    <row r="69" spans="1:12" ht="16" hidden="1" thickBot="1" x14ac:dyDescent="0.4">
      <c r="A69" s="3" t="s">
        <v>129</v>
      </c>
      <c r="B69" s="4"/>
      <c r="C69" s="5"/>
      <c r="D69" s="5"/>
      <c r="E69" s="58">
        <f t="shared" si="10"/>
        <v>0</v>
      </c>
      <c r="F69" s="6"/>
      <c r="G69" s="6"/>
      <c r="H69" s="123"/>
      <c r="I69" s="6"/>
      <c r="J69" s="6"/>
      <c r="K69" s="174"/>
      <c r="L69" s="59"/>
    </row>
    <row r="70" spans="1:12" ht="16" hidden="1" thickBot="1" x14ac:dyDescent="0.4">
      <c r="A70" s="3" t="s">
        <v>130</v>
      </c>
      <c r="B70" s="4"/>
      <c r="C70" s="5"/>
      <c r="D70" s="5"/>
      <c r="E70" s="58">
        <f t="shared" si="10"/>
        <v>0</v>
      </c>
      <c r="F70" s="6"/>
      <c r="G70" s="6"/>
      <c r="H70" s="123"/>
      <c r="I70" s="6"/>
      <c r="J70" s="6"/>
      <c r="K70" s="174"/>
      <c r="L70" s="59"/>
    </row>
    <row r="71" spans="1:12" s="54" customFormat="1" ht="16" hidden="1" thickBot="1" x14ac:dyDescent="0.4">
      <c r="A71" s="3" t="s">
        <v>131</v>
      </c>
      <c r="B71" s="4"/>
      <c r="C71" s="5"/>
      <c r="D71" s="5"/>
      <c r="E71" s="58">
        <f t="shared" si="10"/>
        <v>0</v>
      </c>
      <c r="F71" s="6"/>
      <c r="G71" s="6"/>
      <c r="H71" s="123"/>
      <c r="I71" s="6"/>
      <c r="J71" s="6"/>
      <c r="K71" s="174"/>
      <c r="L71" s="59"/>
    </row>
    <row r="72" spans="1:12" ht="16" hidden="1" thickBot="1" x14ac:dyDescent="0.4">
      <c r="A72" s="3" t="s">
        <v>132</v>
      </c>
      <c r="B72" s="4"/>
      <c r="C72" s="5"/>
      <c r="D72" s="5"/>
      <c r="E72" s="58">
        <f t="shared" si="10"/>
        <v>0</v>
      </c>
      <c r="F72" s="6"/>
      <c r="G72" s="6"/>
      <c r="H72" s="123"/>
      <c r="I72" s="6"/>
      <c r="J72" s="6"/>
      <c r="K72" s="174"/>
      <c r="L72" s="59"/>
    </row>
    <row r="73" spans="1:12" ht="16" hidden="1" thickBot="1" x14ac:dyDescent="0.4">
      <c r="A73" s="3" t="s">
        <v>133</v>
      </c>
      <c r="B73" s="30"/>
      <c r="C73" s="60"/>
      <c r="D73" s="60"/>
      <c r="E73" s="58">
        <f t="shared" si="10"/>
        <v>0</v>
      </c>
      <c r="F73" s="61"/>
      <c r="G73" s="61"/>
      <c r="H73" s="123"/>
      <c r="I73" s="61"/>
      <c r="J73" s="61"/>
      <c r="K73" s="174"/>
      <c r="L73" s="59"/>
    </row>
    <row r="74" spans="1:12" ht="16" hidden="1" thickBot="1" x14ac:dyDescent="0.4">
      <c r="A74" s="3" t="s">
        <v>134</v>
      </c>
      <c r="B74" s="30"/>
      <c r="C74" s="60"/>
      <c r="D74" s="60"/>
      <c r="E74" s="58">
        <f t="shared" si="10"/>
        <v>0</v>
      </c>
      <c r="F74" s="61"/>
      <c r="G74" s="61"/>
      <c r="H74" s="123"/>
      <c r="I74" s="61"/>
      <c r="J74" s="61"/>
      <c r="K74" s="174"/>
      <c r="L74" s="59"/>
    </row>
    <row r="75" spans="1:12" ht="16" hidden="1" thickBot="1" x14ac:dyDescent="0.4">
      <c r="B75" s="8" t="s">
        <v>18</v>
      </c>
      <c r="C75" s="64">
        <f>SUM(C67:C74)</f>
        <v>0</v>
      </c>
      <c r="D75" s="64">
        <f>SUM(D67:D74)</f>
        <v>0</v>
      </c>
      <c r="E75" s="64">
        <f>SUM(E67:E74)</f>
        <v>0</v>
      </c>
      <c r="F75" s="62">
        <f>(F67*E67)+(F68*E68)+(F69*E69)+(F70*E70)+(F71*E71)+(F72*E72)+(F73*E73)+(F74*E74)</f>
        <v>0</v>
      </c>
      <c r="G75" s="62"/>
      <c r="H75" s="123"/>
      <c r="I75" s="62"/>
      <c r="J75" s="62"/>
      <c r="K75" s="174"/>
      <c r="L75" s="63"/>
    </row>
    <row r="76" spans="1:12" ht="16" hidden="1" thickBot="1" x14ac:dyDescent="0.4">
      <c r="A76" s="2" t="s">
        <v>135</v>
      </c>
      <c r="B76" s="212"/>
      <c r="C76" s="212"/>
      <c r="D76" s="212"/>
      <c r="E76" s="212"/>
      <c r="F76" s="212"/>
      <c r="G76" s="212"/>
      <c r="H76" s="212"/>
      <c r="I76" s="212"/>
      <c r="J76" s="212"/>
      <c r="K76" s="174"/>
      <c r="L76" s="57"/>
    </row>
    <row r="77" spans="1:12" ht="1.75" hidden="1" customHeight="1" thickBot="1" x14ac:dyDescent="0.4">
      <c r="A77" s="3" t="s">
        <v>136</v>
      </c>
      <c r="B77" s="4"/>
      <c r="C77" s="5"/>
      <c r="D77" s="5"/>
      <c r="E77" s="58">
        <f t="shared" ref="E77:E84" si="11">SUM(C77:D77)</f>
        <v>0</v>
      </c>
      <c r="F77" s="6"/>
      <c r="G77" s="6"/>
      <c r="H77" s="123"/>
      <c r="I77" s="6"/>
      <c r="J77" s="6"/>
      <c r="K77" s="174"/>
      <c r="L77" s="59"/>
    </row>
    <row r="78" spans="1:12" ht="16" hidden="1" thickBot="1" x14ac:dyDescent="0.4">
      <c r="A78" s="3" t="s">
        <v>137</v>
      </c>
      <c r="B78" s="4"/>
      <c r="C78" s="5"/>
      <c r="D78" s="5"/>
      <c r="E78" s="58">
        <f t="shared" si="11"/>
        <v>0</v>
      </c>
      <c r="F78" s="6"/>
      <c r="G78" s="6"/>
      <c r="H78" s="123"/>
      <c r="I78" s="6"/>
      <c r="J78" s="6"/>
      <c r="K78" s="174"/>
      <c r="L78" s="59"/>
    </row>
    <row r="79" spans="1:12" ht="16" hidden="1" thickBot="1" x14ac:dyDescent="0.4">
      <c r="A79" s="3" t="s">
        <v>138</v>
      </c>
      <c r="B79" s="4"/>
      <c r="C79" s="5"/>
      <c r="D79" s="5"/>
      <c r="E79" s="58">
        <f t="shared" si="11"/>
        <v>0</v>
      </c>
      <c r="F79" s="6"/>
      <c r="G79" s="6"/>
      <c r="H79" s="123"/>
      <c r="I79" s="6"/>
      <c r="J79" s="6"/>
      <c r="K79" s="174"/>
      <c r="L79" s="59"/>
    </row>
    <row r="80" spans="1:12" ht="16" hidden="1" thickBot="1" x14ac:dyDescent="0.4">
      <c r="A80" s="3" t="s">
        <v>139</v>
      </c>
      <c r="B80" s="4"/>
      <c r="C80" s="5"/>
      <c r="D80" s="5"/>
      <c r="E80" s="58">
        <f t="shared" si="11"/>
        <v>0</v>
      </c>
      <c r="F80" s="6"/>
      <c r="G80" s="6"/>
      <c r="H80" s="123"/>
      <c r="I80" s="6"/>
      <c r="J80" s="6"/>
      <c r="K80" s="174"/>
      <c r="L80" s="59"/>
    </row>
    <row r="81" spans="1:12" ht="16" hidden="1" thickBot="1" x14ac:dyDescent="0.4">
      <c r="A81" s="3" t="s">
        <v>140</v>
      </c>
      <c r="B81" s="4"/>
      <c r="C81" s="5"/>
      <c r="D81" s="5"/>
      <c r="E81" s="58">
        <f t="shared" si="11"/>
        <v>0</v>
      </c>
      <c r="F81" s="6"/>
      <c r="G81" s="6"/>
      <c r="H81" s="123"/>
      <c r="I81" s="6"/>
      <c r="J81" s="6"/>
      <c r="K81" s="174"/>
      <c r="L81" s="59"/>
    </row>
    <row r="82" spans="1:12" ht="16" hidden="1" thickBot="1" x14ac:dyDescent="0.4">
      <c r="A82" s="3" t="s">
        <v>141</v>
      </c>
      <c r="B82" s="4"/>
      <c r="C82" s="5"/>
      <c r="D82" s="5"/>
      <c r="E82" s="58">
        <f t="shared" si="11"/>
        <v>0</v>
      </c>
      <c r="F82" s="6"/>
      <c r="G82" s="6"/>
      <c r="H82" s="123"/>
      <c r="I82" s="6"/>
      <c r="J82" s="6"/>
      <c r="K82" s="174"/>
      <c r="L82" s="59"/>
    </row>
    <row r="83" spans="1:12" ht="16" hidden="1" thickBot="1" x14ac:dyDescent="0.4">
      <c r="A83" s="3" t="s">
        <v>142</v>
      </c>
      <c r="B83" s="30"/>
      <c r="C83" s="60"/>
      <c r="D83" s="60"/>
      <c r="E83" s="58">
        <f t="shared" si="11"/>
        <v>0</v>
      </c>
      <c r="F83" s="61"/>
      <c r="G83" s="61"/>
      <c r="H83" s="123"/>
      <c r="I83" s="61"/>
      <c r="J83" s="61"/>
      <c r="K83" s="174"/>
      <c r="L83" s="59"/>
    </row>
    <row r="84" spans="1:12" ht="16" hidden="1" thickBot="1" x14ac:dyDescent="0.4">
      <c r="A84" s="3" t="s">
        <v>143</v>
      </c>
      <c r="B84" s="30"/>
      <c r="C84" s="60"/>
      <c r="D84" s="60"/>
      <c r="E84" s="58">
        <f t="shared" si="11"/>
        <v>0</v>
      </c>
      <c r="F84" s="61"/>
      <c r="G84" s="61"/>
      <c r="H84" s="123"/>
      <c r="I84" s="61"/>
      <c r="J84" s="61"/>
      <c r="K84" s="174"/>
      <c r="L84" s="59"/>
    </row>
    <row r="85" spans="1:12" ht="16" hidden="1" thickBot="1" x14ac:dyDescent="0.4">
      <c r="B85" s="8" t="s">
        <v>18</v>
      </c>
      <c r="C85" s="62">
        <f>SUM(C77:C84)</f>
        <v>0</v>
      </c>
      <c r="D85" s="62">
        <f>SUM(D77:D84)</f>
        <v>0</v>
      </c>
      <c r="E85" s="62">
        <f>SUM(E77:E84)</f>
        <v>0</v>
      </c>
      <c r="F85" s="62">
        <f>(F77*E77)+(F78*E78)+(F79*E79)+(F80*E80)+(F81*E81)+(F82*E82)+(F83*E83)+(F84*E84)</f>
        <v>0</v>
      </c>
      <c r="G85" s="62"/>
      <c r="H85" s="123"/>
      <c r="I85" s="62"/>
      <c r="J85" s="62"/>
      <c r="K85" s="174"/>
      <c r="L85" s="63"/>
    </row>
    <row r="86" spans="1:12" ht="15" hidden="1" customHeight="1" thickBot="1" x14ac:dyDescent="0.4">
      <c r="A86" s="9"/>
      <c r="B86" s="65"/>
      <c r="C86" s="68"/>
      <c r="D86" s="68"/>
      <c r="E86" s="68"/>
      <c r="F86" s="68"/>
      <c r="G86" s="68"/>
      <c r="H86" s="123"/>
      <c r="I86" s="68"/>
      <c r="J86" s="68"/>
      <c r="K86" s="174"/>
      <c r="L86" s="69"/>
    </row>
    <row r="87" spans="1:12" ht="16" hidden="1" thickBot="1" x14ac:dyDescent="0.4">
      <c r="A87" s="8" t="s">
        <v>144</v>
      </c>
      <c r="B87" s="211"/>
      <c r="C87" s="211"/>
      <c r="D87" s="211"/>
      <c r="E87" s="211"/>
      <c r="F87" s="211"/>
      <c r="G87" s="211"/>
      <c r="H87" s="211"/>
      <c r="I87" s="211"/>
      <c r="J87" s="211"/>
      <c r="K87" s="174"/>
      <c r="L87" s="56"/>
    </row>
    <row r="88" spans="1:12" ht="15" hidden="1" customHeight="1" thickBot="1" x14ac:dyDescent="0.4">
      <c r="A88" s="2" t="s">
        <v>145</v>
      </c>
      <c r="B88" s="212"/>
      <c r="C88" s="212"/>
      <c r="D88" s="212"/>
      <c r="E88" s="212"/>
      <c r="F88" s="212"/>
      <c r="G88" s="212"/>
      <c r="H88" s="212"/>
      <c r="I88" s="212"/>
      <c r="J88" s="212"/>
      <c r="K88" s="174"/>
      <c r="L88" s="57"/>
    </row>
    <row r="89" spans="1:12" ht="16" hidden="1" thickBot="1" x14ac:dyDescent="0.4">
      <c r="A89" s="3" t="s">
        <v>146</v>
      </c>
      <c r="B89" s="4"/>
      <c r="C89" s="5"/>
      <c r="D89" s="5"/>
      <c r="E89" s="58">
        <f t="shared" ref="E89:E96" si="12">SUM(C89:D89)</f>
        <v>0</v>
      </c>
      <c r="F89" s="6"/>
      <c r="G89" s="6"/>
      <c r="H89" s="123"/>
      <c r="I89" s="6"/>
      <c r="J89" s="6"/>
      <c r="K89" s="174"/>
      <c r="L89" s="59"/>
    </row>
    <row r="90" spans="1:12" ht="16" hidden="1" thickBot="1" x14ac:dyDescent="0.4">
      <c r="A90" s="3" t="s">
        <v>147</v>
      </c>
      <c r="B90" s="4"/>
      <c r="C90" s="5"/>
      <c r="D90" s="5"/>
      <c r="E90" s="58">
        <f t="shared" si="12"/>
        <v>0</v>
      </c>
      <c r="F90" s="6"/>
      <c r="G90" s="6"/>
      <c r="H90" s="123"/>
      <c r="I90" s="6"/>
      <c r="J90" s="6"/>
      <c r="K90" s="174"/>
      <c r="L90" s="59"/>
    </row>
    <row r="91" spans="1:12" ht="16" hidden="1" thickBot="1" x14ac:dyDescent="0.4">
      <c r="A91" s="3" t="s">
        <v>148</v>
      </c>
      <c r="B91" s="4"/>
      <c r="C91" s="5"/>
      <c r="D91" s="5"/>
      <c r="E91" s="58">
        <f t="shared" si="12"/>
        <v>0</v>
      </c>
      <c r="F91" s="6"/>
      <c r="G91" s="6"/>
      <c r="H91" s="123"/>
      <c r="I91" s="6"/>
      <c r="J91" s="6"/>
      <c r="K91" s="174"/>
      <c r="L91" s="59"/>
    </row>
    <row r="92" spans="1:12" ht="16" hidden="1" thickBot="1" x14ac:dyDescent="0.4">
      <c r="A92" s="3" t="s">
        <v>149</v>
      </c>
      <c r="B92" s="4"/>
      <c r="C92" s="5"/>
      <c r="D92" s="5"/>
      <c r="E92" s="58">
        <f t="shared" si="12"/>
        <v>0</v>
      </c>
      <c r="F92" s="6"/>
      <c r="G92" s="6"/>
      <c r="H92" s="123"/>
      <c r="I92" s="6"/>
      <c r="J92" s="6"/>
      <c r="K92" s="174"/>
      <c r="L92" s="59"/>
    </row>
    <row r="93" spans="1:12" ht="16" hidden="1" thickBot="1" x14ac:dyDescent="0.4">
      <c r="A93" s="3" t="s">
        <v>150</v>
      </c>
      <c r="B93" s="4"/>
      <c r="C93" s="5"/>
      <c r="D93" s="5"/>
      <c r="E93" s="58">
        <f t="shared" si="12"/>
        <v>0</v>
      </c>
      <c r="F93" s="6"/>
      <c r="G93" s="6"/>
      <c r="H93" s="123"/>
      <c r="I93" s="6"/>
      <c r="J93" s="6"/>
      <c r="K93" s="174"/>
      <c r="L93" s="59"/>
    </row>
    <row r="94" spans="1:12" ht="16" hidden="1" thickBot="1" x14ac:dyDescent="0.4">
      <c r="A94" s="3" t="s">
        <v>151</v>
      </c>
      <c r="B94" s="4"/>
      <c r="C94" s="5"/>
      <c r="D94" s="5"/>
      <c r="E94" s="58">
        <f t="shared" si="12"/>
        <v>0</v>
      </c>
      <c r="F94" s="6"/>
      <c r="G94" s="6"/>
      <c r="H94" s="123"/>
      <c r="I94" s="6"/>
      <c r="J94" s="6"/>
      <c r="K94" s="174"/>
      <c r="L94" s="59"/>
    </row>
    <row r="95" spans="1:12" ht="16" hidden="1" thickBot="1" x14ac:dyDescent="0.4">
      <c r="A95" s="3" t="s">
        <v>152</v>
      </c>
      <c r="B95" s="30"/>
      <c r="C95" s="60"/>
      <c r="D95" s="60"/>
      <c r="E95" s="58">
        <f t="shared" si="12"/>
        <v>0</v>
      </c>
      <c r="F95" s="61"/>
      <c r="G95" s="61"/>
      <c r="H95" s="123"/>
      <c r="I95" s="61"/>
      <c r="J95" s="61"/>
      <c r="K95" s="174"/>
      <c r="L95" s="59"/>
    </row>
    <row r="96" spans="1:12" ht="16" hidden="1" thickBot="1" x14ac:dyDescent="0.4">
      <c r="A96" s="3" t="s">
        <v>153</v>
      </c>
      <c r="B96" s="30"/>
      <c r="C96" s="60"/>
      <c r="D96" s="60"/>
      <c r="E96" s="58">
        <f t="shared" si="12"/>
        <v>0</v>
      </c>
      <c r="F96" s="61"/>
      <c r="G96" s="61"/>
      <c r="H96" s="123"/>
      <c r="I96" s="61"/>
      <c r="J96" s="61"/>
      <c r="K96" s="174"/>
      <c r="L96" s="59"/>
    </row>
    <row r="97" spans="1:12" ht="16" hidden="1" thickBot="1" x14ac:dyDescent="0.4">
      <c r="B97" s="8" t="s">
        <v>18</v>
      </c>
      <c r="C97" s="62">
        <f>SUM(C89:C96)</f>
        <v>0</v>
      </c>
      <c r="D97" s="62">
        <f>SUM(D89:D96)</f>
        <v>0</v>
      </c>
      <c r="E97" s="64">
        <f>SUM(E89:E96)</f>
        <v>0</v>
      </c>
      <c r="F97" s="62">
        <f>(F89*E89)+(F90*E90)+(F91*E91)+(F92*E92)+(F93*E93)+(F94*E94)+(F95*E95)+(F96*E96)</f>
        <v>0</v>
      </c>
      <c r="G97" s="62"/>
      <c r="H97" s="123"/>
      <c r="I97" s="62"/>
      <c r="J97" s="62"/>
      <c r="K97" s="174"/>
      <c r="L97" s="63"/>
    </row>
    <row r="98" spans="1:12" ht="15" hidden="1" customHeight="1" thickBot="1" x14ac:dyDescent="0.4">
      <c r="A98" s="2" t="s">
        <v>154</v>
      </c>
      <c r="B98" s="212"/>
      <c r="C98" s="212"/>
      <c r="D98" s="212"/>
      <c r="E98" s="212"/>
      <c r="F98" s="212"/>
      <c r="G98" s="212"/>
      <c r="H98" s="212"/>
      <c r="I98" s="212"/>
      <c r="J98" s="212"/>
      <c r="K98" s="174"/>
      <c r="L98" s="57"/>
    </row>
    <row r="99" spans="1:12" ht="1.75" hidden="1" customHeight="1" x14ac:dyDescent="0.35">
      <c r="A99" s="3" t="s">
        <v>155</v>
      </c>
      <c r="B99" s="4"/>
      <c r="C99" s="5"/>
      <c r="D99" s="5"/>
      <c r="E99" s="58">
        <f t="shared" ref="E99:E106" si="13">SUM(C99:D99)</f>
        <v>0</v>
      </c>
      <c r="F99" s="6"/>
      <c r="G99" s="6"/>
      <c r="H99" s="123"/>
      <c r="I99" s="6"/>
      <c r="J99" s="6"/>
      <c r="K99" s="174"/>
      <c r="L99" s="59"/>
    </row>
    <row r="100" spans="1:12" ht="16" hidden="1" thickBot="1" x14ac:dyDescent="0.4">
      <c r="A100" s="3" t="s">
        <v>156</v>
      </c>
      <c r="B100" s="4"/>
      <c r="C100" s="5"/>
      <c r="D100" s="5"/>
      <c r="E100" s="58">
        <f t="shared" si="13"/>
        <v>0</v>
      </c>
      <c r="F100" s="6"/>
      <c r="G100" s="6"/>
      <c r="H100" s="123"/>
      <c r="I100" s="6"/>
      <c r="J100" s="6"/>
      <c r="K100" s="174"/>
      <c r="L100" s="59"/>
    </row>
    <row r="101" spans="1:12" ht="16" hidden="1" thickBot="1" x14ac:dyDescent="0.4">
      <c r="A101" s="3" t="s">
        <v>157</v>
      </c>
      <c r="B101" s="4"/>
      <c r="C101" s="5"/>
      <c r="D101" s="5"/>
      <c r="E101" s="58">
        <f t="shared" si="13"/>
        <v>0</v>
      </c>
      <c r="F101" s="6"/>
      <c r="G101" s="6"/>
      <c r="H101" s="123"/>
      <c r="I101" s="6"/>
      <c r="J101" s="6"/>
      <c r="K101" s="174"/>
      <c r="L101" s="59"/>
    </row>
    <row r="102" spans="1:12" ht="16" hidden="1" thickBot="1" x14ac:dyDescent="0.4">
      <c r="A102" s="3" t="s">
        <v>158</v>
      </c>
      <c r="B102" s="4"/>
      <c r="C102" s="5"/>
      <c r="D102" s="5"/>
      <c r="E102" s="58">
        <f t="shared" si="13"/>
        <v>0</v>
      </c>
      <c r="F102" s="6"/>
      <c r="G102" s="6"/>
      <c r="H102" s="123"/>
      <c r="I102" s="6"/>
      <c r="J102" s="6"/>
      <c r="K102" s="174"/>
      <c r="L102" s="59"/>
    </row>
    <row r="103" spans="1:12" ht="16" hidden="1" thickBot="1" x14ac:dyDescent="0.4">
      <c r="A103" s="3" t="s">
        <v>159</v>
      </c>
      <c r="B103" s="4"/>
      <c r="C103" s="5"/>
      <c r="D103" s="5"/>
      <c r="E103" s="58">
        <f t="shared" si="13"/>
        <v>0</v>
      </c>
      <c r="F103" s="6"/>
      <c r="G103" s="6"/>
      <c r="H103" s="123"/>
      <c r="I103" s="6"/>
      <c r="J103" s="6"/>
      <c r="K103" s="174"/>
      <c r="L103" s="59"/>
    </row>
    <row r="104" spans="1:12" ht="16" hidden="1" thickBot="1" x14ac:dyDescent="0.4">
      <c r="A104" s="3" t="s">
        <v>160</v>
      </c>
      <c r="B104" s="4"/>
      <c r="C104" s="5"/>
      <c r="D104" s="5"/>
      <c r="E104" s="58">
        <f t="shared" si="13"/>
        <v>0</v>
      </c>
      <c r="F104" s="6"/>
      <c r="G104" s="6"/>
      <c r="H104" s="123"/>
      <c r="I104" s="6"/>
      <c r="J104" s="6"/>
      <c r="K104" s="174"/>
      <c r="L104" s="59"/>
    </row>
    <row r="105" spans="1:12" ht="16" hidden="1" thickBot="1" x14ac:dyDescent="0.4">
      <c r="A105" s="3" t="s">
        <v>161</v>
      </c>
      <c r="B105" s="30"/>
      <c r="C105" s="60"/>
      <c r="D105" s="60"/>
      <c r="E105" s="58">
        <f t="shared" si="13"/>
        <v>0</v>
      </c>
      <c r="F105" s="61"/>
      <c r="G105" s="61"/>
      <c r="H105" s="123"/>
      <c r="I105" s="61"/>
      <c r="J105" s="61"/>
      <c r="K105" s="174"/>
      <c r="L105" s="59"/>
    </row>
    <row r="106" spans="1:12" ht="16" hidden="1" thickBot="1" x14ac:dyDescent="0.4">
      <c r="A106" s="3" t="s">
        <v>162</v>
      </c>
      <c r="B106" s="30"/>
      <c r="C106" s="60"/>
      <c r="D106" s="60"/>
      <c r="E106" s="58">
        <f t="shared" si="13"/>
        <v>0</v>
      </c>
      <c r="F106" s="61"/>
      <c r="G106" s="61"/>
      <c r="H106" s="123"/>
      <c r="I106" s="61"/>
      <c r="J106" s="61"/>
      <c r="K106" s="174"/>
      <c r="L106" s="59"/>
    </row>
    <row r="107" spans="1:12" ht="16" hidden="1" thickBot="1" x14ac:dyDescent="0.4">
      <c r="B107" s="8" t="s">
        <v>18</v>
      </c>
      <c r="C107" s="64">
        <f>SUM(C99:C106)</f>
        <v>0</v>
      </c>
      <c r="D107" s="64">
        <f>SUM(D99:D106)</f>
        <v>0</v>
      </c>
      <c r="E107" s="64">
        <f>SUM(E99:E106)</f>
        <v>0</v>
      </c>
      <c r="F107" s="62">
        <f>(F99*E99)+(F100*E100)+(F101*E101)+(F102*E102)+(F103*E103)+(F104*E104)+(F105*E105)+(F106*E106)</f>
        <v>0</v>
      </c>
      <c r="G107" s="62"/>
      <c r="H107" s="123"/>
      <c r="I107" s="62"/>
      <c r="J107" s="62"/>
      <c r="K107" s="174"/>
      <c r="L107" s="63"/>
    </row>
    <row r="108" spans="1:12" ht="16" hidden="1" thickBot="1" x14ac:dyDescent="0.4">
      <c r="A108" s="70" t="s">
        <v>163</v>
      </c>
      <c r="B108" s="212"/>
      <c r="C108" s="212"/>
      <c r="D108" s="212"/>
      <c r="E108" s="212"/>
      <c r="F108" s="212"/>
      <c r="G108" s="212"/>
      <c r="H108" s="212"/>
      <c r="I108" s="212"/>
      <c r="J108" s="212"/>
      <c r="K108" s="174"/>
      <c r="L108" s="57"/>
    </row>
    <row r="109" spans="1:12" ht="0.65" hidden="1" customHeight="1" thickBot="1" x14ac:dyDescent="0.4">
      <c r="A109" s="3" t="s">
        <v>164</v>
      </c>
      <c r="B109" s="4"/>
      <c r="C109" s="5"/>
      <c r="D109" s="5"/>
      <c r="E109" s="58">
        <f t="shared" ref="E109:E116" si="14">SUM(C109:D109)</f>
        <v>0</v>
      </c>
      <c r="F109" s="6"/>
      <c r="G109" s="6"/>
      <c r="H109" s="123"/>
      <c r="I109" s="6"/>
      <c r="J109" s="6"/>
      <c r="K109" s="174"/>
      <c r="L109" s="59"/>
    </row>
    <row r="110" spans="1:12" ht="16" hidden="1" thickBot="1" x14ac:dyDescent="0.4">
      <c r="A110" s="3" t="s">
        <v>165</v>
      </c>
      <c r="B110" s="4"/>
      <c r="C110" s="5"/>
      <c r="D110" s="5"/>
      <c r="E110" s="58">
        <f t="shared" si="14"/>
        <v>0</v>
      </c>
      <c r="F110" s="6"/>
      <c r="G110" s="6"/>
      <c r="H110" s="123"/>
      <c r="I110" s="6"/>
      <c r="J110" s="6"/>
      <c r="K110" s="174"/>
      <c r="L110" s="59"/>
    </row>
    <row r="111" spans="1:12" ht="16" hidden="1" thickBot="1" x14ac:dyDescent="0.4">
      <c r="A111" s="3" t="s">
        <v>166</v>
      </c>
      <c r="B111" s="4"/>
      <c r="C111" s="5"/>
      <c r="D111" s="5"/>
      <c r="E111" s="58">
        <f t="shared" si="14"/>
        <v>0</v>
      </c>
      <c r="F111" s="6"/>
      <c r="G111" s="6"/>
      <c r="H111" s="123"/>
      <c r="I111" s="6"/>
      <c r="J111" s="6"/>
      <c r="K111" s="174"/>
      <c r="L111" s="59"/>
    </row>
    <row r="112" spans="1:12" ht="16" hidden="1" thickBot="1" x14ac:dyDescent="0.4">
      <c r="A112" s="3" t="s">
        <v>167</v>
      </c>
      <c r="B112" s="4"/>
      <c r="C112" s="5"/>
      <c r="D112" s="5"/>
      <c r="E112" s="58">
        <f t="shared" si="14"/>
        <v>0</v>
      </c>
      <c r="F112" s="6"/>
      <c r="G112" s="6"/>
      <c r="H112" s="123"/>
      <c r="I112" s="6"/>
      <c r="J112" s="6"/>
      <c r="K112" s="174"/>
      <c r="L112" s="59"/>
    </row>
    <row r="113" spans="1:12" ht="16" hidden="1" thickBot="1" x14ac:dyDescent="0.4">
      <c r="A113" s="3" t="s">
        <v>168</v>
      </c>
      <c r="B113" s="4"/>
      <c r="C113" s="5"/>
      <c r="D113" s="5"/>
      <c r="E113" s="58">
        <f t="shared" si="14"/>
        <v>0</v>
      </c>
      <c r="F113" s="6"/>
      <c r="G113" s="6"/>
      <c r="H113" s="123"/>
      <c r="I113" s="6"/>
      <c r="J113" s="6"/>
      <c r="K113" s="174"/>
      <c r="L113" s="59"/>
    </row>
    <row r="114" spans="1:12" ht="16" hidden="1" thickBot="1" x14ac:dyDescent="0.4">
      <c r="A114" s="3" t="s">
        <v>169</v>
      </c>
      <c r="B114" s="4"/>
      <c r="C114" s="5"/>
      <c r="D114" s="5"/>
      <c r="E114" s="58">
        <f t="shared" si="14"/>
        <v>0</v>
      </c>
      <c r="F114" s="6"/>
      <c r="G114" s="6"/>
      <c r="H114" s="123"/>
      <c r="I114" s="6"/>
      <c r="J114" s="6"/>
      <c r="K114" s="174"/>
      <c r="L114" s="59"/>
    </row>
    <row r="115" spans="1:12" ht="16" hidden="1" thickBot="1" x14ac:dyDescent="0.4">
      <c r="A115" s="3" t="s">
        <v>170</v>
      </c>
      <c r="B115" s="30"/>
      <c r="C115" s="60"/>
      <c r="D115" s="60"/>
      <c r="E115" s="58">
        <f t="shared" si="14"/>
        <v>0</v>
      </c>
      <c r="F115" s="61"/>
      <c r="G115" s="61"/>
      <c r="H115" s="123"/>
      <c r="I115" s="61"/>
      <c r="J115" s="61"/>
      <c r="K115" s="174"/>
      <c r="L115" s="59"/>
    </row>
    <row r="116" spans="1:12" ht="16" hidden="1" thickBot="1" x14ac:dyDescent="0.4">
      <c r="A116" s="3" t="s">
        <v>171</v>
      </c>
      <c r="B116" s="30"/>
      <c r="C116" s="60"/>
      <c r="D116" s="60"/>
      <c r="E116" s="58">
        <f t="shared" si="14"/>
        <v>0</v>
      </c>
      <c r="F116" s="61"/>
      <c r="G116" s="61"/>
      <c r="H116" s="123"/>
      <c r="I116" s="61"/>
      <c r="J116" s="61"/>
      <c r="K116" s="174"/>
      <c r="L116" s="59"/>
    </row>
    <row r="117" spans="1:12" ht="16" hidden="1" thickBot="1" x14ac:dyDescent="0.4">
      <c r="B117" s="8" t="s">
        <v>18</v>
      </c>
      <c r="C117" s="64">
        <f>SUM(C109:C116)</f>
        <v>0</v>
      </c>
      <c r="D117" s="64">
        <f>SUM(D109:D116)</f>
        <v>0</v>
      </c>
      <c r="E117" s="64">
        <f>SUM(E109:E116)</f>
        <v>0</v>
      </c>
      <c r="F117" s="62">
        <f>(F109*E109)+(F110*E110)+(F111*E111)+(F112*E112)+(F113*E113)+(F114*E114)+(F115*E115)+(F116*E116)</f>
        <v>0</v>
      </c>
      <c r="G117" s="62"/>
      <c r="H117" s="123"/>
      <c r="I117" s="62"/>
      <c r="J117" s="62"/>
      <c r="K117" s="174"/>
      <c r="L117" s="63"/>
    </row>
    <row r="118" spans="1:12" ht="15" hidden="1" customHeight="1" thickBot="1" x14ac:dyDescent="0.4">
      <c r="A118" s="70" t="s">
        <v>172</v>
      </c>
      <c r="B118" s="212"/>
      <c r="C118" s="212"/>
      <c r="D118" s="212"/>
      <c r="E118" s="212"/>
      <c r="F118" s="212"/>
      <c r="G118" s="212"/>
      <c r="H118" s="212"/>
      <c r="I118" s="212"/>
      <c r="J118" s="212"/>
      <c r="K118" s="174"/>
      <c r="L118" s="57"/>
    </row>
    <row r="119" spans="1:12" ht="16" hidden="1" thickBot="1" x14ac:dyDescent="0.4">
      <c r="A119" s="3" t="s">
        <v>173</v>
      </c>
      <c r="B119" s="4"/>
      <c r="C119" s="5"/>
      <c r="D119" s="5"/>
      <c r="E119" s="58">
        <f t="shared" ref="E119:E126" si="15">SUM(C119:D119)</f>
        <v>0</v>
      </c>
      <c r="F119" s="6"/>
      <c r="G119" s="6"/>
      <c r="H119" s="123"/>
      <c r="I119" s="6"/>
      <c r="J119" s="6"/>
      <c r="K119" s="174"/>
      <c r="L119" s="59"/>
    </row>
    <row r="120" spans="1:12" ht="16" hidden="1" thickBot="1" x14ac:dyDescent="0.4">
      <c r="A120" s="3" t="s">
        <v>174</v>
      </c>
      <c r="B120" s="4"/>
      <c r="C120" s="5"/>
      <c r="D120" s="5"/>
      <c r="E120" s="58">
        <f t="shared" si="15"/>
        <v>0</v>
      </c>
      <c r="F120" s="6"/>
      <c r="G120" s="6"/>
      <c r="H120" s="123"/>
      <c r="I120" s="6"/>
      <c r="J120" s="6"/>
      <c r="K120" s="174"/>
      <c r="L120" s="59"/>
    </row>
    <row r="121" spans="1:12" ht="16" hidden="1" thickBot="1" x14ac:dyDescent="0.4">
      <c r="A121" s="3" t="s">
        <v>175</v>
      </c>
      <c r="B121" s="4"/>
      <c r="C121" s="5"/>
      <c r="D121" s="5"/>
      <c r="E121" s="58">
        <f t="shared" si="15"/>
        <v>0</v>
      </c>
      <c r="F121" s="6"/>
      <c r="G121" s="6"/>
      <c r="H121" s="123"/>
      <c r="I121" s="6"/>
      <c r="J121" s="6"/>
      <c r="K121" s="174"/>
      <c r="L121" s="59"/>
    </row>
    <row r="122" spans="1:12" ht="16" hidden="1" thickBot="1" x14ac:dyDescent="0.4">
      <c r="A122" s="3" t="s">
        <v>176</v>
      </c>
      <c r="B122" s="4"/>
      <c r="C122" s="5"/>
      <c r="D122" s="5"/>
      <c r="E122" s="58">
        <f t="shared" si="15"/>
        <v>0</v>
      </c>
      <c r="F122" s="6"/>
      <c r="G122" s="6"/>
      <c r="H122" s="123"/>
      <c r="I122" s="6"/>
      <c r="J122" s="6"/>
      <c r="K122" s="174"/>
      <c r="L122" s="59"/>
    </row>
    <row r="123" spans="1:12" ht="16" hidden="1" thickBot="1" x14ac:dyDescent="0.4">
      <c r="A123" s="3" t="s">
        <v>177</v>
      </c>
      <c r="B123" s="4"/>
      <c r="C123" s="5"/>
      <c r="D123" s="5"/>
      <c r="E123" s="58">
        <f t="shared" si="15"/>
        <v>0</v>
      </c>
      <c r="F123" s="6"/>
      <c r="G123" s="6"/>
      <c r="H123" s="123"/>
      <c r="I123" s="6"/>
      <c r="J123" s="6"/>
      <c r="K123" s="174"/>
      <c r="L123" s="59"/>
    </row>
    <row r="124" spans="1:12" ht="16" hidden="1" thickBot="1" x14ac:dyDescent="0.4">
      <c r="A124" s="3" t="s">
        <v>178</v>
      </c>
      <c r="B124" s="4"/>
      <c r="C124" s="5"/>
      <c r="D124" s="5"/>
      <c r="E124" s="58">
        <f t="shared" si="15"/>
        <v>0</v>
      </c>
      <c r="F124" s="6"/>
      <c r="G124" s="6"/>
      <c r="H124" s="123"/>
      <c r="I124" s="6"/>
      <c r="J124" s="6"/>
      <c r="K124" s="174"/>
      <c r="L124" s="59"/>
    </row>
    <row r="125" spans="1:12" ht="16" hidden="1" thickBot="1" x14ac:dyDescent="0.4">
      <c r="A125" s="3" t="s">
        <v>179</v>
      </c>
      <c r="B125" s="30"/>
      <c r="C125" s="60"/>
      <c r="D125" s="60"/>
      <c r="E125" s="58">
        <f t="shared" si="15"/>
        <v>0</v>
      </c>
      <c r="F125" s="61"/>
      <c r="G125" s="61"/>
      <c r="H125" s="123"/>
      <c r="I125" s="61"/>
      <c r="J125" s="61"/>
      <c r="K125" s="174"/>
      <c r="L125" s="59"/>
    </row>
    <row r="126" spans="1:12" ht="16" hidden="1" thickBot="1" x14ac:dyDescent="0.4">
      <c r="A126" s="3" t="s">
        <v>180</v>
      </c>
      <c r="B126" s="30"/>
      <c r="C126" s="60"/>
      <c r="D126" s="60"/>
      <c r="E126" s="58">
        <f t="shared" si="15"/>
        <v>0</v>
      </c>
      <c r="F126" s="61"/>
      <c r="G126" s="61"/>
      <c r="H126" s="123"/>
      <c r="I126" s="61"/>
      <c r="J126" s="61"/>
      <c r="K126" s="174"/>
      <c r="L126" s="59"/>
    </row>
    <row r="127" spans="1:12" ht="16" hidden="1" thickBot="1" x14ac:dyDescent="0.4">
      <c r="B127" s="8" t="s">
        <v>18</v>
      </c>
      <c r="C127" s="62">
        <f>SUM(C119:C126)</f>
        <v>0</v>
      </c>
      <c r="D127" s="62">
        <f>SUM(D119:D126)</f>
        <v>0</v>
      </c>
      <c r="E127" s="62">
        <f>SUM(E119:E126)</f>
        <v>0</v>
      </c>
      <c r="F127" s="62">
        <f>(F119*E119)+(F120*E120)+(F121*E121)+(F122*E122)+(F123*E123)+(F124*E124)+(F125*E125)+(F126*E126)</f>
        <v>0</v>
      </c>
      <c r="G127" s="62"/>
      <c r="H127" s="123"/>
      <c r="I127" s="62"/>
      <c r="J127" s="62"/>
      <c r="K127" s="174"/>
      <c r="L127" s="63"/>
    </row>
    <row r="128" spans="1:12" ht="15.65" hidden="1" customHeight="1" thickBot="1" x14ac:dyDescent="0.4">
      <c r="A128" s="9"/>
      <c r="B128" s="65"/>
      <c r="C128" s="68"/>
      <c r="D128" s="68"/>
      <c r="E128" s="68"/>
      <c r="F128" s="68"/>
      <c r="G128" s="68"/>
      <c r="H128" s="123"/>
      <c r="I128" s="68"/>
      <c r="J128" s="68"/>
      <c r="K128" s="174"/>
      <c r="L128" s="69"/>
    </row>
    <row r="129" spans="1:12" ht="16" hidden="1" thickBot="1" x14ac:dyDescent="0.4">
      <c r="A129" s="8" t="s">
        <v>181</v>
      </c>
      <c r="B129" s="211"/>
      <c r="C129" s="211"/>
      <c r="D129" s="211"/>
      <c r="E129" s="211"/>
      <c r="F129" s="211"/>
      <c r="G129" s="211"/>
      <c r="H129" s="211"/>
      <c r="I129" s="211"/>
      <c r="J129" s="211"/>
      <c r="K129" s="174"/>
      <c r="L129" s="56"/>
    </row>
    <row r="130" spans="1:12" ht="0.65" hidden="1" customHeight="1" thickBot="1" x14ac:dyDescent="0.4">
      <c r="A130" s="2" t="s">
        <v>182</v>
      </c>
      <c r="B130" s="212"/>
      <c r="C130" s="212"/>
      <c r="D130" s="212"/>
      <c r="E130" s="212"/>
      <c r="F130" s="212"/>
      <c r="G130" s="212"/>
      <c r="H130" s="212"/>
      <c r="I130" s="212"/>
      <c r="J130" s="212"/>
      <c r="K130" s="174"/>
      <c r="L130" s="57"/>
    </row>
    <row r="131" spans="1:12" ht="16" hidden="1" thickBot="1" x14ac:dyDescent="0.4">
      <c r="A131" s="3" t="s">
        <v>183</v>
      </c>
      <c r="B131" s="4"/>
      <c r="C131" s="5"/>
      <c r="D131" s="5"/>
      <c r="E131" s="58">
        <f t="shared" ref="E131:E138" si="16">SUM(C131:D131)</f>
        <v>0</v>
      </c>
      <c r="F131" s="6"/>
      <c r="G131" s="6"/>
      <c r="H131" s="123"/>
      <c r="I131" s="6"/>
      <c r="J131" s="6"/>
      <c r="K131" s="174"/>
      <c r="L131" s="59"/>
    </row>
    <row r="132" spans="1:12" ht="16" hidden="1" thickBot="1" x14ac:dyDescent="0.4">
      <c r="A132" s="3" t="s">
        <v>184</v>
      </c>
      <c r="B132" s="4"/>
      <c r="C132" s="5"/>
      <c r="D132" s="5"/>
      <c r="E132" s="58">
        <f t="shared" si="16"/>
        <v>0</v>
      </c>
      <c r="F132" s="6"/>
      <c r="G132" s="6"/>
      <c r="H132" s="123"/>
      <c r="I132" s="6"/>
      <c r="J132" s="6"/>
      <c r="K132" s="174"/>
      <c r="L132" s="59"/>
    </row>
    <row r="133" spans="1:12" ht="16" hidden="1" thickBot="1" x14ac:dyDescent="0.4">
      <c r="A133" s="3" t="s">
        <v>185</v>
      </c>
      <c r="B133" s="4"/>
      <c r="C133" s="5"/>
      <c r="D133" s="5"/>
      <c r="E133" s="58">
        <f t="shared" si="16"/>
        <v>0</v>
      </c>
      <c r="F133" s="6"/>
      <c r="G133" s="6"/>
      <c r="H133" s="123"/>
      <c r="I133" s="6"/>
      <c r="J133" s="6"/>
      <c r="K133" s="174"/>
      <c r="L133" s="59"/>
    </row>
    <row r="134" spans="1:12" ht="16" hidden="1" thickBot="1" x14ac:dyDescent="0.4">
      <c r="A134" s="3" t="s">
        <v>186</v>
      </c>
      <c r="B134" s="4"/>
      <c r="C134" s="5"/>
      <c r="D134" s="5"/>
      <c r="E134" s="58">
        <f t="shared" si="16"/>
        <v>0</v>
      </c>
      <c r="F134" s="6"/>
      <c r="G134" s="6"/>
      <c r="H134" s="123"/>
      <c r="I134" s="6"/>
      <c r="J134" s="6"/>
      <c r="K134" s="174"/>
      <c r="L134" s="59"/>
    </row>
    <row r="135" spans="1:12" ht="16" hidden="1" thickBot="1" x14ac:dyDescent="0.4">
      <c r="A135" s="3" t="s">
        <v>187</v>
      </c>
      <c r="B135" s="4"/>
      <c r="C135" s="5"/>
      <c r="D135" s="5"/>
      <c r="E135" s="58">
        <f t="shared" si="16"/>
        <v>0</v>
      </c>
      <c r="F135" s="6"/>
      <c r="G135" s="6"/>
      <c r="H135" s="123"/>
      <c r="I135" s="6"/>
      <c r="J135" s="6"/>
      <c r="K135" s="174"/>
      <c r="L135" s="59"/>
    </row>
    <row r="136" spans="1:12" ht="16" hidden="1" thickBot="1" x14ac:dyDescent="0.4">
      <c r="A136" s="3" t="s">
        <v>188</v>
      </c>
      <c r="B136" s="4"/>
      <c r="C136" s="5"/>
      <c r="D136" s="5"/>
      <c r="E136" s="58">
        <f t="shared" si="16"/>
        <v>0</v>
      </c>
      <c r="F136" s="6"/>
      <c r="G136" s="6"/>
      <c r="H136" s="123"/>
      <c r="I136" s="6"/>
      <c r="J136" s="6"/>
      <c r="K136" s="174"/>
      <c r="L136" s="59"/>
    </row>
    <row r="137" spans="1:12" ht="16" hidden="1" thickBot="1" x14ac:dyDescent="0.4">
      <c r="A137" s="3" t="s">
        <v>189</v>
      </c>
      <c r="B137" s="30"/>
      <c r="C137" s="60"/>
      <c r="D137" s="60"/>
      <c r="E137" s="58">
        <f t="shared" si="16"/>
        <v>0</v>
      </c>
      <c r="F137" s="61"/>
      <c r="G137" s="61"/>
      <c r="H137" s="123"/>
      <c r="I137" s="61"/>
      <c r="J137" s="61"/>
      <c r="K137" s="174"/>
      <c r="L137" s="59"/>
    </row>
    <row r="138" spans="1:12" ht="16" hidden="1" thickBot="1" x14ac:dyDescent="0.4">
      <c r="A138" s="3" t="s">
        <v>190</v>
      </c>
      <c r="B138" s="30"/>
      <c r="C138" s="60"/>
      <c r="D138" s="60"/>
      <c r="E138" s="58">
        <f t="shared" si="16"/>
        <v>0</v>
      </c>
      <c r="F138" s="61"/>
      <c r="G138" s="61"/>
      <c r="H138" s="123"/>
      <c r="I138" s="61"/>
      <c r="J138" s="61"/>
      <c r="K138" s="174"/>
      <c r="L138" s="59"/>
    </row>
    <row r="139" spans="1:12" ht="16" hidden="1" thickBot="1" x14ac:dyDescent="0.4">
      <c r="B139" s="8" t="s">
        <v>18</v>
      </c>
      <c r="C139" s="62">
        <f>SUM(C131:C138)</f>
        <v>0</v>
      </c>
      <c r="D139" s="62">
        <f>SUM(D131:D138)</f>
        <v>0</v>
      </c>
      <c r="E139" s="64">
        <f>SUM(E131:E138)</f>
        <v>0</v>
      </c>
      <c r="F139" s="62">
        <f>(F131*E131)+(F132*E132)+(F133*E133)+(F134*E134)+(F135*E135)+(F136*E136)+(F137*E137)+(F138*E138)</f>
        <v>0</v>
      </c>
      <c r="G139" s="62"/>
      <c r="H139" s="123"/>
      <c r="I139" s="62"/>
      <c r="J139" s="62"/>
      <c r="K139" s="174"/>
      <c r="L139" s="63"/>
    </row>
    <row r="140" spans="1:12" ht="15" hidden="1" customHeight="1" thickBot="1" x14ac:dyDescent="0.4">
      <c r="A140" s="2" t="s">
        <v>191</v>
      </c>
      <c r="B140" s="212"/>
      <c r="C140" s="212"/>
      <c r="D140" s="212"/>
      <c r="E140" s="212"/>
      <c r="F140" s="212"/>
      <c r="G140" s="212"/>
      <c r="H140" s="212"/>
      <c r="I140" s="212"/>
      <c r="J140" s="212"/>
      <c r="K140" s="174"/>
      <c r="L140" s="57"/>
    </row>
    <row r="141" spans="1:12" ht="16" hidden="1" thickBot="1" x14ac:dyDescent="0.4">
      <c r="A141" s="3" t="s">
        <v>192</v>
      </c>
      <c r="B141" s="4"/>
      <c r="C141" s="5"/>
      <c r="D141" s="5"/>
      <c r="E141" s="58">
        <f t="shared" ref="E141:E148" si="17">SUM(C141:D141)</f>
        <v>0</v>
      </c>
      <c r="F141" s="6"/>
      <c r="G141" s="6"/>
      <c r="H141" s="123"/>
      <c r="I141" s="6"/>
      <c r="J141" s="6"/>
      <c r="K141" s="174"/>
      <c r="L141" s="59"/>
    </row>
    <row r="142" spans="1:12" ht="16" hidden="1" thickBot="1" x14ac:dyDescent="0.4">
      <c r="A142" s="3" t="s">
        <v>193</v>
      </c>
      <c r="B142" s="4"/>
      <c r="C142" s="5"/>
      <c r="D142" s="5"/>
      <c r="E142" s="58">
        <f t="shared" si="17"/>
        <v>0</v>
      </c>
      <c r="F142" s="6"/>
      <c r="G142" s="6"/>
      <c r="H142" s="123"/>
      <c r="I142" s="6"/>
      <c r="J142" s="6"/>
      <c r="K142" s="174"/>
      <c r="L142" s="59"/>
    </row>
    <row r="143" spans="1:12" ht="16" hidden="1" thickBot="1" x14ac:dyDescent="0.4">
      <c r="A143" s="3" t="s">
        <v>194</v>
      </c>
      <c r="B143" s="4"/>
      <c r="C143" s="5"/>
      <c r="D143" s="5"/>
      <c r="E143" s="58">
        <f t="shared" si="17"/>
        <v>0</v>
      </c>
      <c r="F143" s="6"/>
      <c r="G143" s="6"/>
      <c r="H143" s="123"/>
      <c r="I143" s="6"/>
      <c r="J143" s="6"/>
      <c r="K143" s="174"/>
      <c r="L143" s="59"/>
    </row>
    <row r="144" spans="1:12" ht="16" hidden="1" thickBot="1" x14ac:dyDescent="0.4">
      <c r="A144" s="3" t="s">
        <v>195</v>
      </c>
      <c r="B144" s="4"/>
      <c r="C144" s="5"/>
      <c r="D144" s="5"/>
      <c r="E144" s="58">
        <f t="shared" si="17"/>
        <v>0</v>
      </c>
      <c r="F144" s="6"/>
      <c r="G144" s="6"/>
      <c r="H144" s="123"/>
      <c r="I144" s="6"/>
      <c r="J144" s="6"/>
      <c r="K144" s="174"/>
      <c r="L144" s="59"/>
    </row>
    <row r="145" spans="1:12" ht="16" hidden="1" thickBot="1" x14ac:dyDescent="0.4">
      <c r="A145" s="3" t="s">
        <v>196</v>
      </c>
      <c r="B145" s="4"/>
      <c r="C145" s="5"/>
      <c r="D145" s="5"/>
      <c r="E145" s="58">
        <f t="shared" si="17"/>
        <v>0</v>
      </c>
      <c r="F145" s="6"/>
      <c r="G145" s="6"/>
      <c r="H145" s="123"/>
      <c r="I145" s="6"/>
      <c r="J145" s="6"/>
      <c r="K145" s="174"/>
      <c r="L145" s="59"/>
    </row>
    <row r="146" spans="1:12" ht="16" hidden="1" thickBot="1" x14ac:dyDescent="0.4">
      <c r="A146" s="3" t="s">
        <v>197</v>
      </c>
      <c r="B146" s="4"/>
      <c r="C146" s="5"/>
      <c r="D146" s="5"/>
      <c r="E146" s="58">
        <f t="shared" si="17"/>
        <v>0</v>
      </c>
      <c r="F146" s="6"/>
      <c r="G146" s="6"/>
      <c r="H146" s="123"/>
      <c r="I146" s="6"/>
      <c r="J146" s="6"/>
      <c r="K146" s="174"/>
      <c r="L146" s="59"/>
    </row>
    <row r="147" spans="1:12" ht="16" hidden="1" thickBot="1" x14ac:dyDescent="0.4">
      <c r="A147" s="3" t="s">
        <v>198</v>
      </c>
      <c r="B147" s="30"/>
      <c r="C147" s="60"/>
      <c r="D147" s="60"/>
      <c r="E147" s="58">
        <f t="shared" si="17"/>
        <v>0</v>
      </c>
      <c r="F147" s="61"/>
      <c r="G147" s="61"/>
      <c r="H147" s="123"/>
      <c r="I147" s="61"/>
      <c r="J147" s="61"/>
      <c r="K147" s="174"/>
      <c r="L147" s="59"/>
    </row>
    <row r="148" spans="1:12" ht="16" hidden="1" thickBot="1" x14ac:dyDescent="0.4">
      <c r="A148" s="3" t="s">
        <v>199</v>
      </c>
      <c r="B148" s="30"/>
      <c r="C148" s="60"/>
      <c r="D148" s="60"/>
      <c r="E148" s="58">
        <f t="shared" si="17"/>
        <v>0</v>
      </c>
      <c r="F148" s="61"/>
      <c r="G148" s="61"/>
      <c r="H148" s="123"/>
      <c r="I148" s="61"/>
      <c r="J148" s="61"/>
      <c r="K148" s="174"/>
      <c r="L148" s="59"/>
    </row>
    <row r="149" spans="1:12" ht="16" hidden="1" thickBot="1" x14ac:dyDescent="0.4">
      <c r="B149" s="8" t="s">
        <v>18</v>
      </c>
      <c r="C149" s="64">
        <f>SUM(C141:C148)</f>
        <v>0</v>
      </c>
      <c r="D149" s="64">
        <f>SUM(D141:D148)</f>
        <v>0</v>
      </c>
      <c r="E149" s="64">
        <f>SUM(E141:E148)</f>
        <v>0</v>
      </c>
      <c r="F149" s="62">
        <f>(F141*E141)+(F142*E142)+(F143*E143)+(F144*E144)+(F145*E145)+(F146*E146)+(F147*E147)+(F148*E148)</f>
        <v>0</v>
      </c>
      <c r="G149" s="62"/>
      <c r="H149" s="123"/>
      <c r="I149" s="62"/>
      <c r="J149" s="62"/>
      <c r="K149" s="174"/>
      <c r="L149" s="63"/>
    </row>
    <row r="150" spans="1:12" ht="16" hidden="1" thickBot="1" x14ac:dyDescent="0.4">
      <c r="A150" s="2" t="s">
        <v>200</v>
      </c>
      <c r="B150" s="212"/>
      <c r="C150" s="212"/>
      <c r="D150" s="212"/>
      <c r="E150" s="212"/>
      <c r="F150" s="212"/>
      <c r="G150" s="212"/>
      <c r="H150" s="212"/>
      <c r="I150" s="212"/>
      <c r="J150" s="212"/>
      <c r="K150" s="174"/>
      <c r="L150" s="57"/>
    </row>
    <row r="151" spans="1:12" ht="0.65" hidden="1" customHeight="1" thickBot="1" x14ac:dyDescent="0.4">
      <c r="A151" s="3" t="s">
        <v>201</v>
      </c>
      <c r="B151" s="4"/>
      <c r="C151" s="5"/>
      <c r="D151" s="5"/>
      <c r="E151" s="58">
        <f t="shared" ref="E151:E158" si="18">SUM(C151:D151)</f>
        <v>0</v>
      </c>
      <c r="F151" s="6"/>
      <c r="G151" s="6"/>
      <c r="H151" s="123"/>
      <c r="I151" s="6"/>
      <c r="J151" s="6"/>
      <c r="K151" s="174"/>
      <c r="L151" s="59"/>
    </row>
    <row r="152" spans="1:12" ht="16" hidden="1" thickBot="1" x14ac:dyDescent="0.4">
      <c r="A152" s="3" t="s">
        <v>202</v>
      </c>
      <c r="B152" s="4"/>
      <c r="C152" s="5"/>
      <c r="D152" s="5"/>
      <c r="E152" s="58">
        <f t="shared" si="18"/>
        <v>0</v>
      </c>
      <c r="F152" s="6"/>
      <c r="G152" s="6"/>
      <c r="H152" s="123"/>
      <c r="I152" s="6"/>
      <c r="J152" s="6"/>
      <c r="K152" s="174"/>
      <c r="L152" s="59"/>
    </row>
    <row r="153" spans="1:12" ht="16" hidden="1" thickBot="1" x14ac:dyDescent="0.4">
      <c r="A153" s="3" t="s">
        <v>203</v>
      </c>
      <c r="B153" s="4"/>
      <c r="C153" s="5"/>
      <c r="D153" s="5"/>
      <c r="E153" s="58">
        <f t="shared" si="18"/>
        <v>0</v>
      </c>
      <c r="F153" s="6"/>
      <c r="G153" s="6"/>
      <c r="H153" s="123"/>
      <c r="I153" s="6"/>
      <c r="J153" s="6"/>
      <c r="K153" s="174"/>
      <c r="L153" s="59"/>
    </row>
    <row r="154" spans="1:12" ht="16" hidden="1" thickBot="1" x14ac:dyDescent="0.4">
      <c r="A154" s="3" t="s">
        <v>204</v>
      </c>
      <c r="B154" s="4"/>
      <c r="C154" s="5"/>
      <c r="D154" s="5"/>
      <c r="E154" s="58">
        <f t="shared" si="18"/>
        <v>0</v>
      </c>
      <c r="F154" s="6"/>
      <c r="G154" s="6"/>
      <c r="H154" s="123"/>
      <c r="I154" s="6"/>
      <c r="J154" s="6"/>
      <c r="K154" s="174"/>
      <c r="L154" s="59"/>
    </row>
    <row r="155" spans="1:12" ht="16" hidden="1" thickBot="1" x14ac:dyDescent="0.4">
      <c r="A155" s="3" t="s">
        <v>205</v>
      </c>
      <c r="B155" s="4"/>
      <c r="C155" s="5"/>
      <c r="D155" s="5"/>
      <c r="E155" s="58">
        <f t="shared" si="18"/>
        <v>0</v>
      </c>
      <c r="F155" s="6"/>
      <c r="G155" s="6"/>
      <c r="H155" s="123"/>
      <c r="I155" s="6"/>
      <c r="J155" s="6"/>
      <c r="K155" s="174"/>
      <c r="L155" s="59"/>
    </row>
    <row r="156" spans="1:12" ht="16" hidden="1" thickBot="1" x14ac:dyDescent="0.4">
      <c r="A156" s="3" t="s">
        <v>206</v>
      </c>
      <c r="B156" s="4"/>
      <c r="C156" s="5"/>
      <c r="D156" s="5"/>
      <c r="E156" s="58">
        <f t="shared" si="18"/>
        <v>0</v>
      </c>
      <c r="F156" s="6"/>
      <c r="G156" s="6"/>
      <c r="H156" s="123"/>
      <c r="I156" s="6"/>
      <c r="J156" s="6"/>
      <c r="K156" s="174"/>
      <c r="L156" s="59"/>
    </row>
    <row r="157" spans="1:12" ht="16" hidden="1" thickBot="1" x14ac:dyDescent="0.4">
      <c r="A157" s="3" t="s">
        <v>207</v>
      </c>
      <c r="B157" s="30"/>
      <c r="C157" s="60"/>
      <c r="D157" s="60"/>
      <c r="E157" s="58">
        <f t="shared" si="18"/>
        <v>0</v>
      </c>
      <c r="F157" s="61"/>
      <c r="G157" s="61"/>
      <c r="H157" s="123"/>
      <c r="I157" s="61"/>
      <c r="J157" s="61"/>
      <c r="K157" s="174"/>
      <c r="L157" s="59"/>
    </row>
    <row r="158" spans="1:12" ht="16" hidden="1" thickBot="1" x14ac:dyDescent="0.4">
      <c r="A158" s="3" t="s">
        <v>208</v>
      </c>
      <c r="B158" s="30"/>
      <c r="C158" s="60"/>
      <c r="D158" s="60"/>
      <c r="E158" s="58">
        <f t="shared" si="18"/>
        <v>0</v>
      </c>
      <c r="F158" s="61"/>
      <c r="G158" s="61"/>
      <c r="H158" s="123"/>
      <c r="I158" s="61"/>
      <c r="J158" s="61"/>
      <c r="K158" s="174"/>
      <c r="L158" s="59"/>
    </row>
    <row r="159" spans="1:12" ht="16" hidden="1" thickBot="1" x14ac:dyDescent="0.4">
      <c r="B159" s="8" t="s">
        <v>18</v>
      </c>
      <c r="C159" s="64">
        <f>SUM(C151:C158)</f>
        <v>0</v>
      </c>
      <c r="D159" s="64">
        <f>SUM(D151:D158)</f>
        <v>0</v>
      </c>
      <c r="E159" s="64">
        <f>SUM(E151:E158)</f>
        <v>0</v>
      </c>
      <c r="F159" s="62">
        <f>(F151*E151)+(F152*E152)+(F153*E153)+(F154*E154)+(F155*E155)+(F156*E156)+(F157*E157)+(F158*E158)</f>
        <v>0</v>
      </c>
      <c r="G159" s="62"/>
      <c r="H159" s="123"/>
      <c r="I159" s="62"/>
      <c r="J159" s="62"/>
      <c r="K159" s="174"/>
      <c r="L159" s="63"/>
    </row>
    <row r="160" spans="1:12" ht="15" hidden="1" customHeight="1" thickBot="1" x14ac:dyDescent="0.4">
      <c r="A160" s="2" t="s">
        <v>209</v>
      </c>
      <c r="B160" s="212"/>
      <c r="C160" s="212"/>
      <c r="D160" s="212"/>
      <c r="E160" s="212"/>
      <c r="F160" s="212"/>
      <c r="G160" s="212"/>
      <c r="H160" s="212"/>
      <c r="I160" s="212"/>
      <c r="J160" s="212"/>
      <c r="K160" s="174"/>
      <c r="L160" s="57"/>
    </row>
    <row r="161" spans="1:12" ht="1.25" hidden="1" customHeight="1" x14ac:dyDescent="0.35">
      <c r="A161" s="3" t="s">
        <v>210</v>
      </c>
      <c r="B161" s="4"/>
      <c r="C161" s="5"/>
      <c r="D161" s="5"/>
      <c r="E161" s="58">
        <f t="shared" ref="E161:E168" si="19">SUM(C161:D161)</f>
        <v>0</v>
      </c>
      <c r="F161" s="6"/>
      <c r="G161" s="6"/>
      <c r="H161" s="123"/>
      <c r="I161" s="6"/>
      <c r="J161" s="6"/>
      <c r="K161" s="174"/>
      <c r="L161" s="59"/>
    </row>
    <row r="162" spans="1:12" ht="16" hidden="1" thickBot="1" x14ac:dyDescent="0.4">
      <c r="A162" s="3" t="s">
        <v>211</v>
      </c>
      <c r="B162" s="4"/>
      <c r="C162" s="5"/>
      <c r="D162" s="5"/>
      <c r="E162" s="58">
        <f t="shared" si="19"/>
        <v>0</v>
      </c>
      <c r="F162" s="6"/>
      <c r="G162" s="6"/>
      <c r="H162" s="123"/>
      <c r="I162" s="6"/>
      <c r="J162" s="6"/>
      <c r="K162" s="174"/>
      <c r="L162" s="59"/>
    </row>
    <row r="163" spans="1:12" ht="16" hidden="1" thickBot="1" x14ac:dyDescent="0.4">
      <c r="A163" s="3" t="s">
        <v>212</v>
      </c>
      <c r="B163" s="4"/>
      <c r="C163" s="5"/>
      <c r="D163" s="5"/>
      <c r="E163" s="58">
        <f t="shared" si="19"/>
        <v>0</v>
      </c>
      <c r="F163" s="6"/>
      <c r="G163" s="6"/>
      <c r="H163" s="123"/>
      <c r="I163" s="6"/>
      <c r="J163" s="6"/>
      <c r="K163" s="174"/>
      <c r="L163" s="59"/>
    </row>
    <row r="164" spans="1:12" ht="16" hidden="1" thickBot="1" x14ac:dyDescent="0.4">
      <c r="A164" s="3" t="s">
        <v>213</v>
      </c>
      <c r="B164" s="4"/>
      <c r="C164" s="5"/>
      <c r="D164" s="5"/>
      <c r="E164" s="58">
        <f t="shared" si="19"/>
        <v>0</v>
      </c>
      <c r="F164" s="6"/>
      <c r="G164" s="6"/>
      <c r="H164" s="123"/>
      <c r="I164" s="6"/>
      <c r="J164" s="6"/>
      <c r="K164" s="174"/>
      <c r="L164" s="59"/>
    </row>
    <row r="165" spans="1:12" ht="16" hidden="1" thickBot="1" x14ac:dyDescent="0.4">
      <c r="A165" s="3" t="s">
        <v>214</v>
      </c>
      <c r="B165" s="4"/>
      <c r="C165" s="5"/>
      <c r="D165" s="5"/>
      <c r="E165" s="58">
        <f t="shared" si="19"/>
        <v>0</v>
      </c>
      <c r="F165" s="6"/>
      <c r="G165" s="6"/>
      <c r="H165" s="123"/>
      <c r="I165" s="6"/>
      <c r="J165" s="6"/>
      <c r="K165" s="174"/>
      <c r="L165" s="59"/>
    </row>
    <row r="166" spans="1:12" ht="16" hidden="1" thickBot="1" x14ac:dyDescent="0.4">
      <c r="A166" s="3" t="s">
        <v>215</v>
      </c>
      <c r="B166" s="4"/>
      <c r="C166" s="5"/>
      <c r="D166" s="5"/>
      <c r="E166" s="58">
        <f t="shared" si="19"/>
        <v>0</v>
      </c>
      <c r="F166" s="6"/>
      <c r="G166" s="6"/>
      <c r="H166" s="123"/>
      <c r="I166" s="6"/>
      <c r="J166" s="6"/>
      <c r="K166" s="174"/>
      <c r="L166" s="59"/>
    </row>
    <row r="167" spans="1:12" ht="16" hidden="1" thickBot="1" x14ac:dyDescent="0.4">
      <c r="A167" s="3" t="s">
        <v>216</v>
      </c>
      <c r="B167" s="30"/>
      <c r="C167" s="60"/>
      <c r="D167" s="60"/>
      <c r="E167" s="58">
        <f t="shared" si="19"/>
        <v>0</v>
      </c>
      <c r="F167" s="61"/>
      <c r="G167" s="61"/>
      <c r="H167" s="123"/>
      <c r="I167" s="61"/>
      <c r="J167" s="61"/>
      <c r="K167" s="174"/>
      <c r="L167" s="59"/>
    </row>
    <row r="168" spans="1:12" ht="16" hidden="1" thickBot="1" x14ac:dyDescent="0.4">
      <c r="A168" s="3" t="s">
        <v>217</v>
      </c>
      <c r="B168" s="30"/>
      <c r="C168" s="60"/>
      <c r="D168" s="60"/>
      <c r="E168" s="58">
        <f t="shared" si="19"/>
        <v>0</v>
      </c>
      <c r="F168" s="61"/>
      <c r="G168" s="61"/>
      <c r="H168" s="123"/>
      <c r="I168" s="61"/>
      <c r="J168" s="61"/>
      <c r="K168" s="174"/>
      <c r="L168" s="59"/>
    </row>
    <row r="169" spans="1:12" ht="16" hidden="1" thickBot="1" x14ac:dyDescent="0.4">
      <c r="B169" s="8" t="s">
        <v>18</v>
      </c>
      <c r="C169" s="62">
        <f>SUM(C161:C168)</f>
        <v>0</v>
      </c>
      <c r="D169" s="62">
        <f>SUM(D161:D168)</f>
        <v>0</v>
      </c>
      <c r="E169" s="62">
        <f>SUM(E161:E168)</f>
        <v>0</v>
      </c>
      <c r="F169" s="62">
        <f>(F161*E161)+(F162*E162)+(F163*E163)+(F164*E164)+(F165*E165)+(F166*E166)+(F167*E167)+(F168*E168)</f>
        <v>0</v>
      </c>
      <c r="G169" s="62"/>
      <c r="H169" s="123"/>
      <c r="I169" s="62"/>
      <c r="J169" s="62"/>
      <c r="K169" s="174"/>
      <c r="L169" s="63"/>
    </row>
    <row r="170" spans="1:12" ht="15.65" hidden="1" customHeight="1" thickBot="1" x14ac:dyDescent="0.4">
      <c r="A170" s="9"/>
      <c r="B170" s="65"/>
      <c r="C170" s="68"/>
      <c r="D170" s="68"/>
      <c r="E170" s="68"/>
      <c r="F170" s="68"/>
      <c r="G170" s="68"/>
      <c r="H170" s="123"/>
      <c r="I170" s="68"/>
      <c r="J170" s="68"/>
      <c r="K170" s="174"/>
      <c r="L170" s="69"/>
    </row>
    <row r="171" spans="1:12" ht="15.65" hidden="1" customHeight="1" x14ac:dyDescent="0.35">
      <c r="A171" s="9"/>
      <c r="B171" s="65"/>
      <c r="C171" s="68"/>
      <c r="D171" s="68"/>
      <c r="E171" s="68"/>
      <c r="F171" s="68"/>
      <c r="G171" s="68"/>
      <c r="H171" s="123"/>
      <c r="I171" s="68"/>
      <c r="J171" s="68"/>
      <c r="K171" s="174"/>
      <c r="L171" s="69"/>
    </row>
    <row r="172" spans="1:12" ht="70.25" customHeight="1" thickBot="1" x14ac:dyDescent="0.4">
      <c r="A172" s="111" t="s">
        <v>45</v>
      </c>
      <c r="B172" s="71" t="s">
        <v>46</v>
      </c>
      <c r="C172" s="145">
        <v>250000</v>
      </c>
      <c r="D172" s="115">
        <v>50000</v>
      </c>
      <c r="E172" s="73">
        <f>SUM(C172:D172)</f>
        <v>300000</v>
      </c>
      <c r="F172" s="74">
        <v>0.95</v>
      </c>
      <c r="G172" s="146">
        <v>217386.84</v>
      </c>
      <c r="H172" s="115">
        <v>29578.600000000006</v>
      </c>
      <c r="I172" s="147">
        <v>120560.68</v>
      </c>
      <c r="J172" s="147">
        <v>96826.16</v>
      </c>
      <c r="K172" s="170" t="s">
        <v>60</v>
      </c>
      <c r="L172" s="114" t="s">
        <v>238</v>
      </c>
    </row>
    <row r="173" spans="1:12" ht="76.25" customHeight="1" thickBot="1" x14ac:dyDescent="0.4">
      <c r="A173" s="111" t="s">
        <v>47</v>
      </c>
      <c r="B173" s="71" t="s">
        <v>48</v>
      </c>
      <c r="C173" s="145">
        <v>50000</v>
      </c>
      <c r="D173" s="115">
        <v>15000</v>
      </c>
      <c r="E173" s="73">
        <f>SUM(C173:D173)</f>
        <v>65000</v>
      </c>
      <c r="F173" s="74">
        <v>0.95</v>
      </c>
      <c r="G173" s="146">
        <v>83505</v>
      </c>
      <c r="H173" s="115">
        <v>20706.61</v>
      </c>
      <c r="I173" s="147">
        <f>51910.84+H173+7217.11+9652.73</f>
        <v>89487.29</v>
      </c>
      <c r="J173" s="147">
        <v>0</v>
      </c>
      <c r="K173" s="170" t="s">
        <v>61</v>
      </c>
      <c r="L173" s="114" t="s">
        <v>239</v>
      </c>
    </row>
    <row r="174" spans="1:12" ht="57" customHeight="1" x14ac:dyDescent="0.35">
      <c r="A174" s="8" t="s">
        <v>49</v>
      </c>
      <c r="B174" s="75" t="s">
        <v>50</v>
      </c>
      <c r="C174" s="145">
        <v>75000</v>
      </c>
      <c r="D174" s="115">
        <v>0</v>
      </c>
      <c r="E174" s="73">
        <f>SUM(C174:D174)</f>
        <v>75000</v>
      </c>
      <c r="F174" s="74">
        <v>0.95</v>
      </c>
      <c r="G174" s="145">
        <v>55068</v>
      </c>
      <c r="H174" s="115">
        <v>0</v>
      </c>
      <c r="I174" s="72">
        <v>55068</v>
      </c>
      <c r="J174" s="72">
        <v>0</v>
      </c>
      <c r="K174" s="168" t="s">
        <v>59</v>
      </c>
      <c r="L174" s="220" t="s">
        <v>240</v>
      </c>
    </row>
    <row r="175" spans="1:12" ht="65.25" customHeight="1" thickBot="1" x14ac:dyDescent="0.4">
      <c r="A175" s="112" t="s">
        <v>51</v>
      </c>
      <c r="B175" s="71" t="s">
        <v>52</v>
      </c>
      <c r="C175" s="145">
        <v>40000</v>
      </c>
      <c r="D175" s="115">
        <v>0</v>
      </c>
      <c r="E175" s="73">
        <f>SUM(C175:D175)</f>
        <v>40000</v>
      </c>
      <c r="F175" s="74">
        <v>0.95</v>
      </c>
      <c r="G175" s="145">
        <v>0</v>
      </c>
      <c r="H175" s="115">
        <v>0</v>
      </c>
      <c r="I175" s="72">
        <v>39650</v>
      </c>
      <c r="J175" s="72">
        <v>0</v>
      </c>
      <c r="K175" s="168" t="s">
        <v>247</v>
      </c>
      <c r="L175" s="221"/>
    </row>
    <row r="176" spans="1:12" ht="38.25" customHeight="1" x14ac:dyDescent="0.35">
      <c r="A176" s="9"/>
      <c r="B176" s="76" t="s">
        <v>53</v>
      </c>
      <c r="C176" s="77">
        <f>SUM(C172:C175)</f>
        <v>415000</v>
      </c>
      <c r="D176" s="77">
        <f>SUM(D172:D175)</f>
        <v>65000</v>
      </c>
      <c r="E176" s="77">
        <f>SUM(E172:E175)</f>
        <v>480000</v>
      </c>
      <c r="F176" s="62">
        <f>(F172*E172)+(F173*E173)+(F174*E174)+(F175*E175)</f>
        <v>456000</v>
      </c>
      <c r="G176" s="62">
        <f>SUM(G172:G175)</f>
        <v>355959.83999999997</v>
      </c>
      <c r="H176" s="77">
        <f>SUM(H172:H175)</f>
        <v>50285.210000000006</v>
      </c>
      <c r="I176" s="62">
        <f>SUM(I172:I175)</f>
        <v>304765.96999999997</v>
      </c>
      <c r="J176" s="62">
        <f>SUM(J172:J175)</f>
        <v>96826.16</v>
      </c>
      <c r="K176" s="174"/>
    </row>
    <row r="177" spans="1:12" ht="15.75" customHeight="1" x14ac:dyDescent="0.35">
      <c r="A177" s="9"/>
      <c r="B177" s="65"/>
      <c r="C177" s="68"/>
      <c r="D177" s="68"/>
      <c r="E177" s="68"/>
      <c r="F177" s="68"/>
      <c r="G177" s="68"/>
      <c r="H177" s="123"/>
      <c r="I177" s="68"/>
      <c r="J177" s="68"/>
      <c r="K177" s="175"/>
    </row>
    <row r="178" spans="1:12" ht="15.75" customHeight="1" thickBot="1" x14ac:dyDescent="0.4">
      <c r="A178" s="9"/>
      <c r="B178" s="65"/>
      <c r="C178" s="162" t="s">
        <v>62</v>
      </c>
      <c r="D178" s="162" t="s">
        <v>63</v>
      </c>
      <c r="E178" s="162" t="s">
        <v>242</v>
      </c>
      <c r="F178" s="162" t="s">
        <v>249</v>
      </c>
      <c r="G178" s="162" t="s">
        <v>62</v>
      </c>
      <c r="H178" s="123" t="s">
        <v>259</v>
      </c>
      <c r="I178" s="68"/>
      <c r="J178" s="68"/>
      <c r="K178" s="174"/>
    </row>
    <row r="179" spans="1:12" s="53" customFormat="1" ht="28.75" customHeight="1" thickBot="1" x14ac:dyDescent="0.4">
      <c r="A179" s="231" t="s">
        <v>232</v>
      </c>
      <c r="B179" s="232"/>
      <c r="C179" s="118">
        <f>C13+C23+C33+C43+C176</f>
        <v>690000</v>
      </c>
      <c r="D179" s="118">
        <f>D13+D23+D33+D43+D176</f>
        <v>380000</v>
      </c>
      <c r="E179" s="118">
        <f t="shared" ref="E179" si="20">E13+E23+E33+E43+E176</f>
        <v>1070000</v>
      </c>
      <c r="F179" s="118">
        <f>F13+F23+F33+39+F43+F176</f>
        <v>1016539</v>
      </c>
      <c r="G179" s="118">
        <f>G13+G23+G33+G43+G176</f>
        <v>617135.91999999993</v>
      </c>
      <c r="H179" s="118">
        <f>H13+H23+H33+39+H43+H176+J29</f>
        <v>390986.63</v>
      </c>
      <c r="I179" s="118"/>
      <c r="J179" s="118"/>
      <c r="K179" s="24"/>
    </row>
    <row r="180" spans="1:12" ht="21.65" customHeight="1" thickBot="1" x14ac:dyDescent="0.4">
      <c r="A180" s="222" t="s">
        <v>241</v>
      </c>
      <c r="B180" s="223"/>
      <c r="C180" s="113">
        <f>C179*0.07</f>
        <v>48300.000000000007</v>
      </c>
      <c r="D180" s="113">
        <f t="shared" ref="D180:F180" si="21">D179*0.07</f>
        <v>26600.000000000004</v>
      </c>
      <c r="E180" s="113">
        <f>E179*0.07</f>
        <v>74900</v>
      </c>
      <c r="F180" s="113">
        <f t="shared" si="21"/>
        <v>71157.73000000001</v>
      </c>
      <c r="G180" s="113">
        <v>37338.639999999999</v>
      </c>
      <c r="H180" s="130">
        <v>13921.95</v>
      </c>
      <c r="I180" s="113"/>
      <c r="J180" s="113"/>
      <c r="K180" s="27"/>
    </row>
    <row r="181" spans="1:12" s="53" customFormat="1" ht="27.65" customHeight="1" thickBot="1" x14ac:dyDescent="0.4">
      <c r="A181" s="224" t="s">
        <v>233</v>
      </c>
      <c r="B181" s="225"/>
      <c r="C181" s="116">
        <f>C179+C180</f>
        <v>738300</v>
      </c>
      <c r="D181" s="116">
        <f t="shared" ref="D181:F181" si="22">D179+D180</f>
        <v>406600</v>
      </c>
      <c r="E181" s="116">
        <f t="shared" si="22"/>
        <v>1144900</v>
      </c>
      <c r="F181" s="116">
        <f t="shared" si="22"/>
        <v>1087696.73</v>
      </c>
      <c r="G181" s="116">
        <f>SUM(G179:G180)</f>
        <v>654474.55999999994</v>
      </c>
      <c r="H181" s="126">
        <f>SUM(H179:H180)</f>
        <v>404908.58</v>
      </c>
      <c r="I181" s="116"/>
      <c r="J181" s="116"/>
      <c r="K181" s="26"/>
    </row>
    <row r="182" spans="1:12" ht="15.75" customHeight="1" x14ac:dyDescent="0.35">
      <c r="A182" s="82"/>
      <c r="B182" s="83"/>
      <c r="C182" s="149"/>
      <c r="D182" s="83"/>
      <c r="E182" s="83"/>
      <c r="F182" s="83"/>
      <c r="G182" s="83"/>
      <c r="H182" s="123"/>
      <c r="I182" s="149"/>
      <c r="J182" s="83"/>
      <c r="K182" s="174"/>
    </row>
    <row r="183" spans="1:12" ht="15.75" customHeight="1" thickBot="1" x14ac:dyDescent="0.4">
      <c r="A183" s="82"/>
      <c r="B183" s="83"/>
      <c r="C183" s="83"/>
      <c r="D183" s="83"/>
      <c r="E183" s="83"/>
      <c r="F183" s="83"/>
      <c r="G183" s="83"/>
      <c r="H183" s="123"/>
      <c r="I183" s="83"/>
      <c r="J183" s="83"/>
      <c r="K183" s="174"/>
    </row>
    <row r="184" spans="1:12" ht="15.5" x14ac:dyDescent="0.35">
      <c r="A184" s="82"/>
      <c r="B184" s="217" t="s">
        <v>218</v>
      </c>
      <c r="C184" s="218"/>
      <c r="D184" s="218"/>
      <c r="E184" s="219"/>
      <c r="F184" s="82"/>
      <c r="G184" s="82"/>
      <c r="H184" s="123"/>
      <c r="I184" s="82"/>
      <c r="J184" s="82"/>
      <c r="K184" s="174"/>
    </row>
    <row r="185" spans="1:12" ht="40.5" customHeight="1" x14ac:dyDescent="0.35">
      <c r="A185" s="82"/>
      <c r="B185" s="215"/>
      <c r="C185" s="62" t="s">
        <v>219</v>
      </c>
      <c r="D185" s="62" t="s">
        <v>220</v>
      </c>
      <c r="E185" s="213" t="s">
        <v>2</v>
      </c>
      <c r="F185" s="82"/>
      <c r="G185" s="82"/>
      <c r="H185" s="123"/>
      <c r="I185" s="82"/>
      <c r="J185" s="82"/>
      <c r="K185" s="174"/>
    </row>
    <row r="186" spans="1:12" ht="24.75" customHeight="1" x14ac:dyDescent="0.35">
      <c r="A186" s="82"/>
      <c r="B186" s="216"/>
      <c r="C186" s="78" t="str">
        <f>C4</f>
        <v>UNICEF</v>
      </c>
      <c r="D186" s="78" t="str">
        <f>D4</f>
        <v>PNUD</v>
      </c>
      <c r="E186" s="214"/>
      <c r="F186" s="82"/>
      <c r="G186" s="82"/>
      <c r="H186" s="123"/>
      <c r="I186" s="82"/>
      <c r="J186" s="82"/>
      <c r="K186" s="174"/>
    </row>
    <row r="187" spans="1:12" ht="41.25" customHeight="1" x14ac:dyDescent="0.35">
      <c r="A187" s="82"/>
      <c r="B187" s="79" t="s">
        <v>71</v>
      </c>
      <c r="C187" s="80">
        <f>SUM(C13,C23,C33,C43,C55,C65,C75,C85,C97,C107,C117,C127,C139,C149,C159,C169,C172,C173,C174,C175)</f>
        <v>690000</v>
      </c>
      <c r="D187" s="80">
        <f>SUM(D13,D23,D33,D43,D55,D65,D75,D85,D97,D107,D117,D127,D139,D149,D159,D169,D172,D173,D174,D175)</f>
        <v>380000</v>
      </c>
      <c r="E187" s="81">
        <f>SUM(C187:D187)</f>
        <v>1070000</v>
      </c>
      <c r="F187" s="82"/>
      <c r="G187" s="82"/>
      <c r="H187" s="123"/>
      <c r="I187" s="82"/>
      <c r="J187" s="82"/>
      <c r="K187" s="174"/>
    </row>
    <row r="188" spans="1:12" ht="51.75" customHeight="1" x14ac:dyDescent="0.35">
      <c r="A188" s="82"/>
      <c r="B188" s="79" t="s">
        <v>72</v>
      </c>
      <c r="C188" s="80">
        <f>C187*0.07</f>
        <v>48300.000000000007</v>
      </c>
      <c r="D188" s="80">
        <f>D187*0.07</f>
        <v>26600.000000000004</v>
      </c>
      <c r="E188" s="81">
        <f>E187*0.07</f>
        <v>74900</v>
      </c>
      <c r="F188" s="82"/>
      <c r="G188" s="82"/>
      <c r="H188" s="123"/>
      <c r="I188" s="82"/>
      <c r="J188" s="82"/>
      <c r="K188" s="174"/>
    </row>
    <row r="189" spans="1:12" ht="51.75" customHeight="1" thickBot="1" x14ac:dyDescent="0.4">
      <c r="A189" s="82"/>
      <c r="B189" s="84" t="s">
        <v>2</v>
      </c>
      <c r="C189" s="85">
        <f>SUM(C187:C188)</f>
        <v>738300</v>
      </c>
      <c r="D189" s="85">
        <f>SUM(D187:D188)</f>
        <v>406600</v>
      </c>
      <c r="E189" s="86">
        <f>SUM(E187:E188)</f>
        <v>1144900</v>
      </c>
      <c r="F189" s="82"/>
      <c r="G189" s="82"/>
      <c r="H189" s="82"/>
      <c r="I189" s="82"/>
      <c r="J189" s="82"/>
      <c r="K189" s="82"/>
      <c r="L189" s="82"/>
    </row>
    <row r="190" spans="1:12" ht="42" customHeight="1" x14ac:dyDescent="0.35">
      <c r="A190" s="82"/>
      <c r="G190" s="82"/>
      <c r="H190" s="82"/>
      <c r="I190" s="82"/>
      <c r="J190" s="82"/>
      <c r="K190" s="82"/>
      <c r="L190" s="82"/>
    </row>
    <row r="191" spans="1:12" s="54" customFormat="1" ht="29.25" customHeight="1" thickBot="1" x14ac:dyDescent="0.4">
      <c r="A191" s="65"/>
      <c r="B191" s="9"/>
      <c r="C191" s="87"/>
      <c r="D191" s="87"/>
      <c r="E191" s="87"/>
      <c r="F191" s="87"/>
      <c r="G191" s="82"/>
      <c r="H191" s="82"/>
      <c r="I191" s="82"/>
      <c r="J191" s="82"/>
      <c r="K191" s="82"/>
      <c r="L191" s="82"/>
    </row>
    <row r="192" spans="1:12" ht="23.25" customHeight="1" x14ac:dyDescent="0.35">
      <c r="A192" s="83"/>
      <c r="B192" s="236" t="s">
        <v>221</v>
      </c>
      <c r="C192" s="237"/>
      <c r="D192" s="238"/>
      <c r="E192" s="238"/>
      <c r="F192" s="239"/>
      <c r="G192" s="82"/>
      <c r="H192" s="82"/>
      <c r="I192" s="82"/>
      <c r="J192" s="82"/>
      <c r="K192" s="82"/>
      <c r="L192" s="82"/>
    </row>
    <row r="193" spans="1:12" ht="41.25" customHeight="1" x14ac:dyDescent="0.35">
      <c r="A193" s="83"/>
      <c r="B193" s="88"/>
      <c r="C193" s="62" t="s">
        <v>219</v>
      </c>
      <c r="D193" s="62" t="s">
        <v>220</v>
      </c>
      <c r="E193" s="233" t="s">
        <v>2</v>
      </c>
      <c r="F193" s="235" t="s">
        <v>222</v>
      </c>
      <c r="G193" s="82"/>
      <c r="H193" s="82"/>
      <c r="I193" s="82"/>
      <c r="J193" s="82"/>
      <c r="K193" s="82"/>
      <c r="L193" s="82"/>
    </row>
    <row r="194" spans="1:12" ht="27.75" customHeight="1" x14ac:dyDescent="0.35">
      <c r="A194" s="83"/>
      <c r="B194" s="88"/>
      <c r="C194" s="1" t="str">
        <f>C4</f>
        <v>UNICEF</v>
      </c>
      <c r="D194" s="1" t="str">
        <f>D4</f>
        <v>PNUD</v>
      </c>
      <c r="E194" s="234"/>
      <c r="F194" s="195"/>
      <c r="G194" s="82"/>
      <c r="H194" s="82"/>
      <c r="I194" s="82"/>
      <c r="J194" s="82"/>
      <c r="K194" s="82"/>
      <c r="L194" s="82"/>
    </row>
    <row r="195" spans="1:12" ht="55.5" customHeight="1" x14ac:dyDescent="0.35">
      <c r="A195" s="83"/>
      <c r="B195" s="89" t="s">
        <v>223</v>
      </c>
      <c r="C195" s="90">
        <v>516810</v>
      </c>
      <c r="D195" s="91">
        <v>284620</v>
      </c>
      <c r="E195" s="91">
        <f>SUM(C195:D195)</f>
        <v>801430</v>
      </c>
      <c r="F195" s="92">
        <v>0.7</v>
      </c>
      <c r="G195" s="82"/>
      <c r="H195" s="82"/>
      <c r="I195" s="82"/>
      <c r="J195" s="82"/>
      <c r="K195" s="82"/>
      <c r="L195" s="82"/>
    </row>
    <row r="196" spans="1:12" ht="57.75" customHeight="1" x14ac:dyDescent="0.35">
      <c r="A196" s="226"/>
      <c r="B196" s="93" t="s">
        <v>224</v>
      </c>
      <c r="C196" s="94">
        <v>221490</v>
      </c>
      <c r="D196" s="95">
        <v>121980</v>
      </c>
      <c r="E196" s="95">
        <f>SUM(C196:D196)</f>
        <v>343470</v>
      </c>
      <c r="F196" s="96">
        <v>0.3</v>
      </c>
      <c r="G196" s="82"/>
      <c r="H196" s="82"/>
      <c r="I196" s="82"/>
      <c r="J196" s="82"/>
      <c r="K196" s="82"/>
      <c r="L196" s="82"/>
    </row>
    <row r="197" spans="1:12" ht="57.75" customHeight="1" x14ac:dyDescent="0.35">
      <c r="A197" s="226"/>
      <c r="B197" s="93" t="s">
        <v>225</v>
      </c>
      <c r="C197" s="94">
        <f>C189*$F$197</f>
        <v>0</v>
      </c>
      <c r="D197" s="94">
        <f>D189*$F$197</f>
        <v>0</v>
      </c>
      <c r="E197" s="95">
        <f>SUM(C197:D197)</f>
        <v>0</v>
      </c>
      <c r="F197" s="97">
        <v>0</v>
      </c>
      <c r="G197" s="82"/>
      <c r="H197" s="82"/>
      <c r="I197" s="82"/>
      <c r="J197" s="82"/>
      <c r="K197" s="82"/>
      <c r="L197" s="82"/>
    </row>
    <row r="198" spans="1:12" ht="38.25" customHeight="1" thickBot="1" x14ac:dyDescent="0.4">
      <c r="A198" s="226"/>
      <c r="B198" s="84" t="s">
        <v>2</v>
      </c>
      <c r="C198" s="85">
        <f>SUM(C195:C197)</f>
        <v>738300</v>
      </c>
      <c r="D198" s="85">
        <f>SUM(D195:D197)</f>
        <v>406600</v>
      </c>
      <c r="E198" s="85">
        <f>SUM(E195:E197)</f>
        <v>1144900</v>
      </c>
      <c r="F198" s="98">
        <f>SUM(F195:F197)</f>
        <v>1</v>
      </c>
      <c r="G198" s="82"/>
      <c r="H198" s="82"/>
      <c r="I198" s="82"/>
      <c r="J198" s="82"/>
      <c r="K198" s="82"/>
      <c r="L198" s="82"/>
    </row>
    <row r="199" spans="1:12" ht="21.75" customHeight="1" thickBot="1" x14ac:dyDescent="0.4">
      <c r="A199" s="226"/>
      <c r="B199" s="99"/>
      <c r="C199" s="100"/>
      <c r="D199" s="100"/>
      <c r="E199" s="100"/>
      <c r="F199" s="100"/>
      <c r="G199" s="82"/>
      <c r="H199" s="82"/>
      <c r="I199" s="82"/>
      <c r="J199" s="82"/>
      <c r="K199" s="82"/>
      <c r="L199" s="82"/>
    </row>
    <row r="200" spans="1:12" ht="49.5" customHeight="1" x14ac:dyDescent="0.35">
      <c r="A200" s="226"/>
      <c r="B200" s="101" t="s">
        <v>226</v>
      </c>
      <c r="C200" s="102">
        <f>SUM(F13,F23,F33,F43,F55,F65,F75,F85,F97,F107,F117,F127,F139,F149,F159,F169,F176)*1.07</f>
        <v>1087655</v>
      </c>
      <c r="D200" s="87"/>
      <c r="E200" s="87"/>
      <c r="F200" s="100"/>
      <c r="G200" s="82"/>
      <c r="H200" s="82"/>
      <c r="I200" s="82"/>
      <c r="J200" s="82"/>
      <c r="K200" s="82"/>
      <c r="L200" s="82"/>
    </row>
    <row r="201" spans="1:12" ht="28.5" customHeight="1" x14ac:dyDescent="0.35">
      <c r="A201" s="226"/>
      <c r="B201" s="103" t="s">
        <v>227</v>
      </c>
      <c r="C201" s="104">
        <f>C200/E189</f>
        <v>0.95</v>
      </c>
      <c r="D201" s="105"/>
      <c r="E201" s="105"/>
      <c r="H201" s="123"/>
      <c r="K201" s="174"/>
    </row>
    <row r="202" spans="1:12" ht="28.5" customHeight="1" x14ac:dyDescent="0.35">
      <c r="A202" s="226"/>
      <c r="B202" s="227"/>
      <c r="C202" s="228"/>
      <c r="D202" s="106"/>
      <c r="E202" s="106"/>
      <c r="H202" s="123"/>
      <c r="K202" s="174"/>
    </row>
    <row r="203" spans="1:12" ht="28.5" customHeight="1" x14ac:dyDescent="0.35">
      <c r="A203" s="226"/>
      <c r="B203" s="103" t="s">
        <v>228</v>
      </c>
      <c r="C203" s="107">
        <f>SUM(C174:D175)</f>
        <v>115000</v>
      </c>
      <c r="D203" s="108"/>
      <c r="E203" s="108"/>
      <c r="H203" s="123"/>
      <c r="K203" s="174"/>
    </row>
    <row r="204" spans="1:12" ht="23.25" customHeight="1" x14ac:dyDescent="0.35">
      <c r="A204" s="226"/>
      <c r="B204" s="103" t="s">
        <v>229</v>
      </c>
      <c r="C204" s="104">
        <f>C203/E189</f>
        <v>0.10044545375141933</v>
      </c>
      <c r="D204" s="108"/>
      <c r="E204" s="108"/>
      <c r="H204" s="123"/>
      <c r="K204" s="174"/>
    </row>
    <row r="205" spans="1:12" ht="66.75" customHeight="1" thickBot="1" x14ac:dyDescent="0.4">
      <c r="A205" s="226"/>
      <c r="B205" s="229" t="s">
        <v>230</v>
      </c>
      <c r="C205" s="230"/>
      <c r="D205" s="109"/>
      <c r="E205" s="109"/>
      <c r="H205" s="123"/>
      <c r="K205" s="174"/>
    </row>
    <row r="206" spans="1:12" ht="55.5" customHeight="1" x14ac:dyDescent="0.35">
      <c r="A206" s="226"/>
      <c r="H206" s="123"/>
      <c r="K206" s="174"/>
      <c r="L206" s="54"/>
    </row>
    <row r="207" spans="1:12" ht="42.75" customHeight="1" x14ac:dyDescent="0.35">
      <c r="A207" s="226"/>
      <c r="H207" s="123"/>
      <c r="K207" s="174"/>
    </row>
    <row r="208" spans="1:12" ht="21.75" customHeight="1" x14ac:dyDescent="0.35">
      <c r="A208" s="226"/>
      <c r="H208" s="123"/>
      <c r="K208" s="174"/>
    </row>
    <row r="209" spans="1:11" ht="21.75" customHeight="1" x14ac:dyDescent="0.35">
      <c r="A209" s="226"/>
      <c r="H209" s="123"/>
      <c r="K209" s="174"/>
    </row>
    <row r="210" spans="1:11" ht="23.25" customHeight="1" x14ac:dyDescent="0.35">
      <c r="A210" s="226"/>
      <c r="H210" s="123"/>
      <c r="K210" s="174"/>
    </row>
    <row r="211" spans="1:11" ht="23.25" customHeight="1" x14ac:dyDescent="0.35">
      <c r="H211" s="123"/>
      <c r="K211" s="174"/>
    </row>
    <row r="212" spans="1:11" ht="21.75" customHeight="1" x14ac:dyDescent="0.35">
      <c r="H212" s="123"/>
      <c r="K212" s="174"/>
    </row>
    <row r="213" spans="1:11" ht="16.5" customHeight="1" x14ac:dyDescent="0.35">
      <c r="H213" s="123"/>
      <c r="K213" s="174"/>
    </row>
    <row r="214" spans="1:11" ht="29.25" customHeight="1" x14ac:dyDescent="0.35">
      <c r="H214" s="123"/>
      <c r="K214" s="174"/>
    </row>
    <row r="215" spans="1:11" ht="24.75" customHeight="1" x14ac:dyDescent="0.35">
      <c r="H215" s="123"/>
      <c r="K215" s="174"/>
    </row>
    <row r="216" spans="1:11" ht="33" customHeight="1" x14ac:dyDescent="0.35">
      <c r="H216" s="123"/>
      <c r="K216" s="174"/>
    </row>
    <row r="217" spans="1:11" x14ac:dyDescent="0.35">
      <c r="H217" s="123"/>
      <c r="K217" s="174"/>
    </row>
    <row r="218" spans="1:11" ht="15" customHeight="1" x14ac:dyDescent="0.35">
      <c r="H218" s="123"/>
      <c r="K218" s="174"/>
    </row>
    <row r="219" spans="1:11" ht="25.5" customHeight="1" x14ac:dyDescent="0.35">
      <c r="H219" s="123"/>
      <c r="K219" s="174"/>
    </row>
    <row r="220" spans="1:11" x14ac:dyDescent="0.35">
      <c r="H220" s="123"/>
      <c r="K220" s="174"/>
    </row>
    <row r="221" spans="1:11" x14ac:dyDescent="0.35">
      <c r="H221" s="123"/>
      <c r="K221" s="174"/>
    </row>
    <row r="222" spans="1:11" x14ac:dyDescent="0.35">
      <c r="H222" s="123"/>
      <c r="K222" s="174"/>
    </row>
    <row r="223" spans="1:11" x14ac:dyDescent="0.35">
      <c r="H223" s="123"/>
      <c r="K223" s="174"/>
    </row>
    <row r="224" spans="1:11" x14ac:dyDescent="0.35">
      <c r="H224" s="123"/>
      <c r="K224" s="174"/>
    </row>
    <row r="225" spans="8:11" x14ac:dyDescent="0.35">
      <c r="H225" s="123"/>
      <c r="K225" s="174"/>
    </row>
    <row r="226" spans="8:11" x14ac:dyDescent="0.35">
      <c r="H226" s="123"/>
      <c r="K226" s="174"/>
    </row>
    <row r="227" spans="8:11" x14ac:dyDescent="0.35">
      <c r="H227" s="123"/>
      <c r="K227" s="174"/>
    </row>
    <row r="228" spans="8:11" x14ac:dyDescent="0.35">
      <c r="H228" s="123"/>
      <c r="K228" s="174"/>
    </row>
    <row r="229" spans="8:11" x14ac:dyDescent="0.35">
      <c r="H229" s="123"/>
      <c r="K229" s="174"/>
    </row>
    <row r="230" spans="8:11" x14ac:dyDescent="0.35">
      <c r="H230" s="123"/>
      <c r="K230" s="174"/>
    </row>
    <row r="231" spans="8:11" x14ac:dyDescent="0.35">
      <c r="H231" s="123"/>
      <c r="K231" s="174"/>
    </row>
    <row r="232" spans="8:11" x14ac:dyDescent="0.35">
      <c r="H232" s="123"/>
      <c r="K232" s="174"/>
    </row>
    <row r="233" spans="8:11" x14ac:dyDescent="0.35">
      <c r="H233" s="123"/>
      <c r="K233" s="174"/>
    </row>
    <row r="234" spans="8:11" x14ac:dyDescent="0.35">
      <c r="H234" s="123"/>
      <c r="K234" s="174"/>
    </row>
    <row r="235" spans="8:11" x14ac:dyDescent="0.35">
      <c r="H235" s="123"/>
      <c r="K235" s="174"/>
    </row>
    <row r="236" spans="8:11" x14ac:dyDescent="0.35">
      <c r="H236" s="123"/>
      <c r="K236" s="174"/>
    </row>
    <row r="237" spans="8:11" x14ac:dyDescent="0.35">
      <c r="H237" s="123"/>
      <c r="K237" s="174"/>
    </row>
    <row r="238" spans="8:11" x14ac:dyDescent="0.35">
      <c r="H238" s="123"/>
      <c r="K238" s="174"/>
    </row>
    <row r="239" spans="8:11" x14ac:dyDescent="0.35">
      <c r="H239" s="123"/>
      <c r="K239" s="174"/>
    </row>
    <row r="240" spans="8:11" x14ac:dyDescent="0.35">
      <c r="H240" s="123"/>
      <c r="K240" s="174"/>
    </row>
    <row r="241" spans="8:11" x14ac:dyDescent="0.35">
      <c r="H241" s="123"/>
      <c r="K241" s="174"/>
    </row>
    <row r="242" spans="8:11" x14ac:dyDescent="0.35">
      <c r="H242" s="123"/>
      <c r="K242" s="174"/>
    </row>
    <row r="243" spans="8:11" x14ac:dyDescent="0.35">
      <c r="H243" s="123"/>
      <c r="K243" s="174"/>
    </row>
    <row r="244" spans="8:11" x14ac:dyDescent="0.35">
      <c r="H244" s="123"/>
      <c r="K244" s="174"/>
    </row>
    <row r="245" spans="8:11" x14ac:dyDescent="0.35">
      <c r="H245" s="123"/>
      <c r="K245" s="174"/>
    </row>
    <row r="246" spans="8:11" x14ac:dyDescent="0.35">
      <c r="H246" s="123"/>
      <c r="K246" s="174"/>
    </row>
    <row r="247" spans="8:11" x14ac:dyDescent="0.35">
      <c r="H247" s="123"/>
      <c r="K247" s="174"/>
    </row>
    <row r="248" spans="8:11" x14ac:dyDescent="0.35">
      <c r="H248" s="123"/>
      <c r="K248" s="174"/>
    </row>
    <row r="249" spans="8:11" x14ac:dyDescent="0.35">
      <c r="H249" s="123"/>
      <c r="K249" s="174"/>
    </row>
    <row r="250" spans="8:11" x14ac:dyDescent="0.35">
      <c r="H250" s="123"/>
      <c r="K250" s="174"/>
    </row>
    <row r="251" spans="8:11" x14ac:dyDescent="0.35">
      <c r="H251" s="123"/>
      <c r="K251" s="174"/>
    </row>
    <row r="252" spans="8:11" x14ac:dyDescent="0.35">
      <c r="H252" s="123"/>
      <c r="K252" s="174"/>
    </row>
    <row r="253" spans="8:11" x14ac:dyDescent="0.35">
      <c r="H253" s="123"/>
      <c r="K253" s="174"/>
    </row>
    <row r="254" spans="8:11" x14ac:dyDescent="0.35">
      <c r="H254" s="123"/>
      <c r="K254" s="174"/>
    </row>
    <row r="255" spans="8:11" x14ac:dyDescent="0.35">
      <c r="H255" s="123"/>
      <c r="K255" s="174"/>
    </row>
    <row r="256" spans="8:11" x14ac:dyDescent="0.35">
      <c r="H256" s="123"/>
      <c r="K256" s="174"/>
    </row>
    <row r="257" spans="8:11" x14ac:dyDescent="0.35">
      <c r="H257" s="123"/>
      <c r="K257" s="174"/>
    </row>
    <row r="258" spans="8:11" x14ac:dyDescent="0.35">
      <c r="H258" s="123"/>
      <c r="K258" s="174"/>
    </row>
    <row r="259" spans="8:11" x14ac:dyDescent="0.35">
      <c r="H259" s="123"/>
      <c r="K259" s="174"/>
    </row>
    <row r="260" spans="8:11" x14ac:dyDescent="0.35">
      <c r="H260" s="123"/>
      <c r="K260" s="174"/>
    </row>
    <row r="261" spans="8:11" x14ac:dyDescent="0.35">
      <c r="H261" s="123"/>
      <c r="K261" s="174"/>
    </row>
    <row r="262" spans="8:11" x14ac:dyDescent="0.35">
      <c r="H262" s="123"/>
      <c r="K262" s="174"/>
    </row>
    <row r="263" spans="8:11" x14ac:dyDescent="0.35">
      <c r="H263" s="123"/>
      <c r="K263" s="174"/>
    </row>
    <row r="264" spans="8:11" x14ac:dyDescent="0.35">
      <c r="H264" s="123"/>
      <c r="K264" s="174"/>
    </row>
    <row r="265" spans="8:11" x14ac:dyDescent="0.35">
      <c r="H265" s="123"/>
      <c r="K265" s="174"/>
    </row>
    <row r="266" spans="8:11" x14ac:dyDescent="0.35">
      <c r="H266" s="123"/>
      <c r="K266" s="174"/>
    </row>
    <row r="267" spans="8:11" x14ac:dyDescent="0.35">
      <c r="H267" s="123"/>
      <c r="K267" s="174"/>
    </row>
    <row r="268" spans="8:11" x14ac:dyDescent="0.35">
      <c r="H268" s="123"/>
      <c r="K268" s="174"/>
    </row>
    <row r="269" spans="8:11" x14ac:dyDescent="0.35">
      <c r="H269" s="123"/>
      <c r="K269" s="174"/>
    </row>
    <row r="270" spans="8:11" x14ac:dyDescent="0.35">
      <c r="H270" s="123"/>
      <c r="K270" s="174"/>
    </row>
    <row r="271" spans="8:11" x14ac:dyDescent="0.35">
      <c r="H271" s="123"/>
      <c r="K271" s="174"/>
    </row>
    <row r="272" spans="8:11" x14ac:dyDescent="0.35">
      <c r="H272" s="123"/>
      <c r="K272" s="174"/>
    </row>
    <row r="273" spans="8:11" x14ac:dyDescent="0.35">
      <c r="H273" s="123"/>
      <c r="K273" s="174"/>
    </row>
    <row r="274" spans="8:11" x14ac:dyDescent="0.35">
      <c r="H274" s="123"/>
      <c r="K274" s="174"/>
    </row>
    <row r="275" spans="8:11" x14ac:dyDescent="0.35">
      <c r="H275" s="123"/>
      <c r="K275" s="174"/>
    </row>
    <row r="276" spans="8:11" x14ac:dyDescent="0.35">
      <c r="H276" s="123"/>
      <c r="K276" s="174"/>
    </row>
    <row r="277" spans="8:11" x14ac:dyDescent="0.35">
      <c r="H277" s="123"/>
      <c r="K277" s="174"/>
    </row>
    <row r="278" spans="8:11" x14ac:dyDescent="0.35">
      <c r="H278" s="123"/>
      <c r="K278" s="174"/>
    </row>
    <row r="279" spans="8:11" x14ac:dyDescent="0.35">
      <c r="H279" s="123"/>
      <c r="K279" s="174"/>
    </row>
    <row r="280" spans="8:11" x14ac:dyDescent="0.35">
      <c r="H280" s="123"/>
      <c r="K280" s="174"/>
    </row>
    <row r="281" spans="8:11" x14ac:dyDescent="0.35">
      <c r="H281" s="123"/>
      <c r="K281" s="174"/>
    </row>
    <row r="282" spans="8:11" x14ac:dyDescent="0.35">
      <c r="H282" s="123"/>
      <c r="K282" s="174"/>
    </row>
    <row r="283" spans="8:11" x14ac:dyDescent="0.35">
      <c r="H283" s="123"/>
      <c r="K283" s="174"/>
    </row>
    <row r="284" spans="8:11" x14ac:dyDescent="0.35">
      <c r="H284" s="123"/>
      <c r="K284" s="174"/>
    </row>
    <row r="285" spans="8:11" x14ac:dyDescent="0.35">
      <c r="H285" s="123"/>
      <c r="K285" s="174"/>
    </row>
    <row r="286" spans="8:11" x14ac:dyDescent="0.35">
      <c r="H286" s="123"/>
      <c r="K286" s="174"/>
    </row>
    <row r="287" spans="8:11" x14ac:dyDescent="0.35">
      <c r="H287" s="123"/>
      <c r="K287" s="174"/>
    </row>
    <row r="288" spans="8:11" x14ac:dyDescent="0.35">
      <c r="H288" s="123"/>
      <c r="K288" s="174"/>
    </row>
    <row r="289" spans="8:11" x14ac:dyDescent="0.35">
      <c r="H289" s="123"/>
      <c r="K289" s="174"/>
    </row>
    <row r="290" spans="8:11" x14ac:dyDescent="0.35">
      <c r="H290" s="123"/>
      <c r="K290" s="174"/>
    </row>
    <row r="291" spans="8:11" x14ac:dyDescent="0.35">
      <c r="H291" s="123"/>
      <c r="K291" s="174"/>
    </row>
    <row r="292" spans="8:11" x14ac:dyDescent="0.35">
      <c r="H292" s="123"/>
      <c r="K292" s="174"/>
    </row>
    <row r="293" spans="8:11" x14ac:dyDescent="0.35">
      <c r="H293" s="123"/>
      <c r="K293" s="174"/>
    </row>
    <row r="294" spans="8:11" x14ac:dyDescent="0.35">
      <c r="H294" s="123"/>
      <c r="K294" s="174"/>
    </row>
    <row r="295" spans="8:11" x14ac:dyDescent="0.35">
      <c r="H295" s="123"/>
      <c r="K295" s="174"/>
    </row>
    <row r="296" spans="8:11" x14ac:dyDescent="0.35">
      <c r="H296" s="123"/>
      <c r="K296" s="174"/>
    </row>
    <row r="297" spans="8:11" x14ac:dyDescent="0.35">
      <c r="H297" s="123"/>
      <c r="K297" s="174"/>
    </row>
    <row r="298" spans="8:11" x14ac:dyDescent="0.35">
      <c r="H298" s="123"/>
      <c r="K298" s="174"/>
    </row>
    <row r="299" spans="8:11" x14ac:dyDescent="0.35">
      <c r="H299" s="123"/>
      <c r="K299" s="174"/>
    </row>
    <row r="300" spans="8:11" x14ac:dyDescent="0.35">
      <c r="H300" s="123"/>
      <c r="K300" s="174"/>
    </row>
    <row r="301" spans="8:11" x14ac:dyDescent="0.35">
      <c r="H301" s="123"/>
      <c r="K301" s="174"/>
    </row>
    <row r="302" spans="8:11" x14ac:dyDescent="0.35">
      <c r="H302" s="123"/>
      <c r="K302" s="174"/>
    </row>
    <row r="303" spans="8:11" x14ac:dyDescent="0.35">
      <c r="H303" s="123"/>
      <c r="K303" s="174"/>
    </row>
    <row r="304" spans="8:11" x14ac:dyDescent="0.35">
      <c r="H304" s="123"/>
      <c r="K304" s="174"/>
    </row>
    <row r="305" spans="8:11" x14ac:dyDescent="0.35">
      <c r="H305" s="123"/>
      <c r="K305" s="174"/>
    </row>
    <row r="306" spans="8:11" x14ac:dyDescent="0.35">
      <c r="H306" s="123"/>
      <c r="K306" s="174"/>
    </row>
    <row r="307" spans="8:11" x14ac:dyDescent="0.35">
      <c r="H307" s="123"/>
      <c r="K307" s="174"/>
    </row>
    <row r="308" spans="8:11" x14ac:dyDescent="0.35">
      <c r="H308" s="123"/>
      <c r="K308" s="174"/>
    </row>
    <row r="309" spans="8:11" x14ac:dyDescent="0.35">
      <c r="H309" s="123"/>
      <c r="K309" s="174"/>
    </row>
    <row r="310" spans="8:11" x14ac:dyDescent="0.35">
      <c r="H310" s="123"/>
      <c r="K310" s="174"/>
    </row>
    <row r="311" spans="8:11" x14ac:dyDescent="0.35">
      <c r="H311" s="123"/>
      <c r="K311" s="174"/>
    </row>
    <row r="312" spans="8:11" x14ac:dyDescent="0.35">
      <c r="H312" s="123"/>
      <c r="K312" s="174"/>
    </row>
    <row r="313" spans="8:11" x14ac:dyDescent="0.35">
      <c r="H313" s="123"/>
      <c r="K313" s="174"/>
    </row>
    <row r="314" spans="8:11" x14ac:dyDescent="0.35">
      <c r="H314" s="123"/>
      <c r="K314" s="174"/>
    </row>
    <row r="315" spans="8:11" x14ac:dyDescent="0.35">
      <c r="H315" s="123"/>
      <c r="K315" s="174"/>
    </row>
    <row r="316" spans="8:11" x14ac:dyDescent="0.35">
      <c r="H316" s="123"/>
      <c r="K316" s="174"/>
    </row>
    <row r="317" spans="8:11" x14ac:dyDescent="0.35">
      <c r="H317" s="123"/>
      <c r="K317" s="174"/>
    </row>
    <row r="318" spans="8:11" x14ac:dyDescent="0.35">
      <c r="H318" s="123"/>
      <c r="K318" s="174"/>
    </row>
    <row r="319" spans="8:11" x14ac:dyDescent="0.35">
      <c r="H319" s="123"/>
      <c r="K319" s="174"/>
    </row>
    <row r="320" spans="8:11" x14ac:dyDescent="0.35">
      <c r="H320" s="123"/>
      <c r="K320" s="174"/>
    </row>
    <row r="321" spans="8:11" x14ac:dyDescent="0.35">
      <c r="H321" s="123"/>
      <c r="K321" s="174"/>
    </row>
    <row r="322" spans="8:11" x14ac:dyDescent="0.35">
      <c r="H322" s="123"/>
      <c r="K322" s="174"/>
    </row>
    <row r="323" spans="8:11" x14ac:dyDescent="0.35">
      <c r="H323" s="123"/>
      <c r="K323" s="174"/>
    </row>
    <row r="324" spans="8:11" x14ac:dyDescent="0.35">
      <c r="H324" s="123"/>
      <c r="K324" s="174"/>
    </row>
    <row r="325" spans="8:11" x14ac:dyDescent="0.35">
      <c r="H325" s="123"/>
      <c r="K325" s="174"/>
    </row>
    <row r="326" spans="8:11" x14ac:dyDescent="0.35">
      <c r="H326" s="123"/>
      <c r="K326" s="174"/>
    </row>
    <row r="327" spans="8:11" x14ac:dyDescent="0.35">
      <c r="H327" s="123"/>
      <c r="K327" s="174"/>
    </row>
    <row r="328" spans="8:11" x14ac:dyDescent="0.35">
      <c r="H328" s="123"/>
      <c r="K328" s="174"/>
    </row>
    <row r="329" spans="8:11" x14ac:dyDescent="0.35">
      <c r="H329" s="123"/>
      <c r="K329" s="174"/>
    </row>
    <row r="330" spans="8:11" x14ac:dyDescent="0.35">
      <c r="H330" s="123"/>
      <c r="K330" s="174"/>
    </row>
    <row r="331" spans="8:11" x14ac:dyDescent="0.35">
      <c r="H331" s="123"/>
      <c r="K331" s="174"/>
    </row>
    <row r="332" spans="8:11" x14ac:dyDescent="0.35">
      <c r="H332" s="123"/>
      <c r="K332" s="174"/>
    </row>
    <row r="333" spans="8:11" x14ac:dyDescent="0.35">
      <c r="H333" s="123"/>
      <c r="K333" s="174"/>
    </row>
    <row r="334" spans="8:11" x14ac:dyDescent="0.35">
      <c r="H334" s="123"/>
      <c r="K334" s="174"/>
    </row>
    <row r="335" spans="8:11" x14ac:dyDescent="0.35">
      <c r="H335" s="123"/>
      <c r="K335" s="174"/>
    </row>
    <row r="336" spans="8:11" x14ac:dyDescent="0.35">
      <c r="H336" s="123"/>
      <c r="K336" s="174"/>
    </row>
    <row r="337" spans="8:11" x14ac:dyDescent="0.35">
      <c r="H337" s="123"/>
      <c r="K337" s="174"/>
    </row>
    <row r="338" spans="8:11" x14ac:dyDescent="0.35">
      <c r="H338" s="123"/>
      <c r="K338" s="174"/>
    </row>
    <row r="339" spans="8:11" x14ac:dyDescent="0.35">
      <c r="H339" s="123"/>
      <c r="K339" s="174"/>
    </row>
    <row r="340" spans="8:11" x14ac:dyDescent="0.35">
      <c r="H340" s="123"/>
      <c r="K340" s="174"/>
    </row>
    <row r="341" spans="8:11" x14ac:dyDescent="0.35">
      <c r="H341" s="123"/>
      <c r="K341" s="174"/>
    </row>
    <row r="342" spans="8:11" x14ac:dyDescent="0.35">
      <c r="H342" s="123"/>
      <c r="K342" s="174"/>
    </row>
    <row r="343" spans="8:11" x14ac:dyDescent="0.35">
      <c r="H343" s="123"/>
      <c r="K343" s="174"/>
    </row>
    <row r="344" spans="8:11" x14ac:dyDescent="0.35">
      <c r="H344" s="123"/>
      <c r="K344" s="174"/>
    </row>
    <row r="345" spans="8:11" x14ac:dyDescent="0.35">
      <c r="H345" s="123"/>
      <c r="K345" s="174"/>
    </row>
    <row r="346" spans="8:11" x14ac:dyDescent="0.35">
      <c r="H346" s="123"/>
      <c r="K346" s="174"/>
    </row>
    <row r="347" spans="8:11" x14ac:dyDescent="0.35">
      <c r="H347" s="123"/>
      <c r="K347" s="174"/>
    </row>
    <row r="348" spans="8:11" x14ac:dyDescent="0.35">
      <c r="H348" s="123"/>
      <c r="K348" s="174"/>
    </row>
    <row r="349" spans="8:11" x14ac:dyDescent="0.35">
      <c r="H349" s="123"/>
      <c r="K349" s="174"/>
    </row>
    <row r="350" spans="8:11" x14ac:dyDescent="0.35">
      <c r="H350" s="123"/>
      <c r="K350" s="174"/>
    </row>
    <row r="351" spans="8:11" x14ac:dyDescent="0.35">
      <c r="H351" s="123"/>
      <c r="K351" s="174"/>
    </row>
    <row r="352" spans="8:11" x14ac:dyDescent="0.35">
      <c r="H352" s="123"/>
      <c r="K352" s="174"/>
    </row>
    <row r="353" spans="8:11" x14ac:dyDescent="0.35">
      <c r="H353" s="123"/>
      <c r="K353" s="174"/>
    </row>
    <row r="354" spans="8:11" x14ac:dyDescent="0.35">
      <c r="H354" s="123"/>
      <c r="K354" s="174"/>
    </row>
    <row r="355" spans="8:11" x14ac:dyDescent="0.35">
      <c r="H355" s="123"/>
      <c r="K355" s="174"/>
    </row>
    <row r="356" spans="8:11" x14ac:dyDescent="0.35">
      <c r="H356" s="123"/>
      <c r="K356" s="174"/>
    </row>
    <row r="357" spans="8:11" x14ac:dyDescent="0.35">
      <c r="H357" s="123"/>
      <c r="K357" s="174"/>
    </row>
    <row r="358" spans="8:11" x14ac:dyDescent="0.35">
      <c r="H358" s="123"/>
      <c r="K358" s="174"/>
    </row>
    <row r="359" spans="8:11" x14ac:dyDescent="0.35">
      <c r="H359" s="123"/>
      <c r="K359" s="174"/>
    </row>
    <row r="360" spans="8:11" x14ac:dyDescent="0.35">
      <c r="H360" s="123"/>
      <c r="K360" s="174"/>
    </row>
    <row r="361" spans="8:11" x14ac:dyDescent="0.35">
      <c r="H361" s="123"/>
      <c r="K361" s="174"/>
    </row>
    <row r="362" spans="8:11" x14ac:dyDescent="0.35">
      <c r="H362" s="123"/>
      <c r="K362" s="174"/>
    </row>
    <row r="363" spans="8:11" x14ac:dyDescent="0.35">
      <c r="H363" s="123"/>
      <c r="K363" s="174"/>
    </row>
    <row r="364" spans="8:11" x14ac:dyDescent="0.35">
      <c r="H364" s="123"/>
      <c r="K364" s="174"/>
    </row>
    <row r="365" spans="8:11" x14ac:dyDescent="0.35">
      <c r="H365" s="123"/>
      <c r="K365" s="174"/>
    </row>
    <row r="366" spans="8:11" x14ac:dyDescent="0.35">
      <c r="H366" s="123"/>
      <c r="K366" s="174"/>
    </row>
    <row r="367" spans="8:11" x14ac:dyDescent="0.35">
      <c r="H367" s="123"/>
      <c r="K367" s="174"/>
    </row>
    <row r="368" spans="8:11" x14ac:dyDescent="0.35">
      <c r="H368" s="123"/>
      <c r="K368" s="174"/>
    </row>
    <row r="369" spans="8:11" x14ac:dyDescent="0.35">
      <c r="H369" s="123"/>
      <c r="K369" s="174"/>
    </row>
    <row r="370" spans="8:11" x14ac:dyDescent="0.35">
      <c r="H370" s="123"/>
      <c r="K370" s="174"/>
    </row>
    <row r="371" spans="8:11" x14ac:dyDescent="0.35">
      <c r="H371" s="123"/>
      <c r="K371" s="174"/>
    </row>
    <row r="372" spans="8:11" x14ac:dyDescent="0.35">
      <c r="H372" s="123"/>
      <c r="K372" s="174"/>
    </row>
    <row r="373" spans="8:11" x14ac:dyDescent="0.35">
      <c r="H373" s="123"/>
      <c r="K373" s="174"/>
    </row>
    <row r="374" spans="8:11" x14ac:dyDescent="0.35">
      <c r="H374" s="123"/>
      <c r="K374" s="174"/>
    </row>
    <row r="375" spans="8:11" x14ac:dyDescent="0.35">
      <c r="H375" s="123"/>
      <c r="K375" s="174"/>
    </row>
    <row r="376" spans="8:11" x14ac:dyDescent="0.35">
      <c r="H376" s="123"/>
      <c r="K376" s="174"/>
    </row>
    <row r="377" spans="8:11" x14ac:dyDescent="0.35">
      <c r="H377" s="123"/>
      <c r="K377" s="174"/>
    </row>
    <row r="378" spans="8:11" x14ac:dyDescent="0.35">
      <c r="H378" s="123"/>
      <c r="K378" s="174"/>
    </row>
    <row r="379" spans="8:11" x14ac:dyDescent="0.35">
      <c r="H379" s="123"/>
      <c r="K379" s="174"/>
    </row>
    <row r="380" spans="8:11" x14ac:dyDescent="0.35">
      <c r="H380" s="123"/>
      <c r="K380" s="174"/>
    </row>
    <row r="381" spans="8:11" x14ac:dyDescent="0.35">
      <c r="H381" s="123"/>
      <c r="K381" s="174"/>
    </row>
    <row r="382" spans="8:11" x14ac:dyDescent="0.35">
      <c r="H382" s="123"/>
      <c r="K382" s="174"/>
    </row>
    <row r="383" spans="8:11" x14ac:dyDescent="0.35">
      <c r="H383" s="123"/>
      <c r="K383" s="174"/>
    </row>
    <row r="384" spans="8:11" x14ac:dyDescent="0.35">
      <c r="H384" s="123"/>
      <c r="K384" s="174"/>
    </row>
    <row r="385" spans="8:11" x14ac:dyDescent="0.35">
      <c r="H385" s="123"/>
      <c r="K385" s="174"/>
    </row>
    <row r="386" spans="8:11" x14ac:dyDescent="0.35">
      <c r="H386" s="123"/>
      <c r="K386" s="174"/>
    </row>
    <row r="387" spans="8:11" x14ac:dyDescent="0.35">
      <c r="H387" s="123"/>
      <c r="K387" s="174"/>
    </row>
    <row r="388" spans="8:11" x14ac:dyDescent="0.35">
      <c r="H388" s="123"/>
      <c r="K388" s="174"/>
    </row>
    <row r="389" spans="8:11" x14ac:dyDescent="0.35">
      <c r="H389" s="123"/>
      <c r="K389" s="174"/>
    </row>
    <row r="390" spans="8:11" x14ac:dyDescent="0.35">
      <c r="H390" s="123"/>
      <c r="K390" s="174"/>
    </row>
    <row r="391" spans="8:11" x14ac:dyDescent="0.35">
      <c r="H391" s="123"/>
      <c r="K391" s="174"/>
    </row>
    <row r="392" spans="8:11" x14ac:dyDescent="0.35">
      <c r="H392" s="123"/>
      <c r="K392" s="174"/>
    </row>
    <row r="393" spans="8:11" x14ac:dyDescent="0.35">
      <c r="H393" s="123"/>
      <c r="K393" s="174"/>
    </row>
    <row r="394" spans="8:11" x14ac:dyDescent="0.35">
      <c r="H394" s="123"/>
      <c r="K394" s="174"/>
    </row>
    <row r="395" spans="8:11" x14ac:dyDescent="0.35">
      <c r="H395" s="123"/>
      <c r="K395" s="174"/>
    </row>
    <row r="396" spans="8:11" x14ac:dyDescent="0.35">
      <c r="H396" s="123"/>
      <c r="K396" s="174"/>
    </row>
    <row r="397" spans="8:11" x14ac:dyDescent="0.35">
      <c r="H397" s="123"/>
      <c r="K397" s="174"/>
    </row>
    <row r="398" spans="8:11" x14ac:dyDescent="0.35">
      <c r="H398" s="123"/>
      <c r="K398" s="174"/>
    </row>
    <row r="399" spans="8:11" x14ac:dyDescent="0.35">
      <c r="H399" s="123"/>
      <c r="K399" s="174"/>
    </row>
    <row r="400" spans="8:11" x14ac:dyDescent="0.35">
      <c r="H400" s="123"/>
      <c r="K400" s="174"/>
    </row>
    <row r="401" spans="8:11" x14ac:dyDescent="0.35">
      <c r="H401" s="123"/>
      <c r="K401" s="174"/>
    </row>
    <row r="402" spans="8:11" x14ac:dyDescent="0.35">
      <c r="H402" s="123"/>
      <c r="K402" s="174"/>
    </row>
    <row r="403" spans="8:11" x14ac:dyDescent="0.35">
      <c r="H403" s="123"/>
      <c r="K403" s="174"/>
    </row>
    <row r="404" spans="8:11" x14ac:dyDescent="0.35">
      <c r="H404" s="123"/>
      <c r="K404" s="174"/>
    </row>
    <row r="405" spans="8:11" x14ac:dyDescent="0.35">
      <c r="H405" s="123"/>
      <c r="K405" s="174"/>
    </row>
    <row r="406" spans="8:11" x14ac:dyDescent="0.35">
      <c r="H406" s="123"/>
      <c r="K406" s="174"/>
    </row>
    <row r="407" spans="8:11" x14ac:dyDescent="0.35">
      <c r="H407" s="123"/>
      <c r="K407" s="174"/>
    </row>
    <row r="408" spans="8:11" x14ac:dyDescent="0.35">
      <c r="H408" s="123"/>
      <c r="K408" s="174"/>
    </row>
    <row r="409" spans="8:11" x14ac:dyDescent="0.35">
      <c r="H409" s="123"/>
      <c r="K409" s="174"/>
    </row>
    <row r="410" spans="8:11" x14ac:dyDescent="0.35">
      <c r="H410" s="123"/>
      <c r="K410" s="174"/>
    </row>
    <row r="411" spans="8:11" x14ac:dyDescent="0.35">
      <c r="H411" s="123"/>
      <c r="K411" s="174"/>
    </row>
    <row r="412" spans="8:11" x14ac:dyDescent="0.35">
      <c r="H412" s="123"/>
      <c r="K412" s="174"/>
    </row>
    <row r="413" spans="8:11" x14ac:dyDescent="0.35">
      <c r="H413" s="123"/>
      <c r="K413" s="174"/>
    </row>
    <row r="414" spans="8:11" x14ac:dyDescent="0.35">
      <c r="H414" s="123"/>
      <c r="K414" s="174"/>
    </row>
    <row r="415" spans="8:11" x14ac:dyDescent="0.35">
      <c r="H415" s="123"/>
      <c r="K415" s="174"/>
    </row>
    <row r="416" spans="8:11" x14ac:dyDescent="0.35">
      <c r="H416" s="123"/>
      <c r="K416" s="174"/>
    </row>
    <row r="417" spans="8:11" x14ac:dyDescent="0.35">
      <c r="H417" s="123"/>
      <c r="K417" s="174"/>
    </row>
    <row r="418" spans="8:11" x14ac:dyDescent="0.35">
      <c r="H418" s="123"/>
      <c r="K418" s="174"/>
    </row>
    <row r="419" spans="8:11" x14ac:dyDescent="0.35">
      <c r="H419" s="123"/>
      <c r="K419" s="174"/>
    </row>
    <row r="420" spans="8:11" x14ac:dyDescent="0.35">
      <c r="H420" s="123"/>
      <c r="K420" s="174"/>
    </row>
    <row r="421" spans="8:11" x14ac:dyDescent="0.35">
      <c r="H421" s="123"/>
      <c r="K421" s="174"/>
    </row>
    <row r="422" spans="8:11" x14ac:dyDescent="0.35">
      <c r="H422" s="123"/>
      <c r="K422" s="174"/>
    </row>
    <row r="423" spans="8:11" x14ac:dyDescent="0.35">
      <c r="H423" s="123"/>
      <c r="K423" s="174"/>
    </row>
    <row r="424" spans="8:11" x14ac:dyDescent="0.35">
      <c r="H424" s="123"/>
      <c r="K424" s="174"/>
    </row>
    <row r="425" spans="8:11" x14ac:dyDescent="0.35">
      <c r="H425" s="123"/>
      <c r="K425" s="174"/>
    </row>
    <row r="426" spans="8:11" x14ac:dyDescent="0.35">
      <c r="H426" s="123"/>
      <c r="K426" s="174"/>
    </row>
    <row r="427" spans="8:11" x14ac:dyDescent="0.35">
      <c r="H427" s="123"/>
      <c r="K427" s="174"/>
    </row>
    <row r="428" spans="8:11" x14ac:dyDescent="0.35">
      <c r="H428" s="123"/>
      <c r="K428" s="174"/>
    </row>
    <row r="429" spans="8:11" x14ac:dyDescent="0.35">
      <c r="H429" s="123"/>
      <c r="K429" s="174"/>
    </row>
    <row r="430" spans="8:11" x14ac:dyDescent="0.35">
      <c r="H430" s="123"/>
      <c r="K430" s="174"/>
    </row>
    <row r="431" spans="8:11" x14ac:dyDescent="0.35">
      <c r="H431" s="123"/>
      <c r="K431" s="174"/>
    </row>
    <row r="432" spans="8:11" x14ac:dyDescent="0.35">
      <c r="H432" s="123"/>
      <c r="K432" s="174"/>
    </row>
    <row r="433" spans="8:11" x14ac:dyDescent="0.35">
      <c r="H433" s="123"/>
      <c r="K433" s="174"/>
    </row>
    <row r="434" spans="8:11" x14ac:dyDescent="0.35">
      <c r="H434" s="123"/>
      <c r="K434" s="174"/>
    </row>
    <row r="435" spans="8:11" x14ac:dyDescent="0.35">
      <c r="H435" s="123"/>
      <c r="K435" s="174"/>
    </row>
    <row r="436" spans="8:11" x14ac:dyDescent="0.35">
      <c r="H436" s="123"/>
      <c r="K436" s="174"/>
    </row>
    <row r="437" spans="8:11" x14ac:dyDescent="0.35">
      <c r="H437" s="123"/>
      <c r="K437" s="174"/>
    </row>
    <row r="438" spans="8:11" x14ac:dyDescent="0.35">
      <c r="H438" s="123"/>
      <c r="K438" s="174"/>
    </row>
    <row r="439" spans="8:11" x14ac:dyDescent="0.35">
      <c r="H439" s="123"/>
      <c r="K439" s="174"/>
    </row>
    <row r="440" spans="8:11" x14ac:dyDescent="0.35">
      <c r="H440" s="123"/>
      <c r="K440" s="174"/>
    </row>
    <row r="441" spans="8:11" x14ac:dyDescent="0.35">
      <c r="H441" s="123"/>
      <c r="K441" s="174"/>
    </row>
    <row r="442" spans="8:11" x14ac:dyDescent="0.35">
      <c r="H442" s="123"/>
      <c r="K442" s="174"/>
    </row>
    <row r="443" spans="8:11" x14ac:dyDescent="0.35">
      <c r="H443" s="123"/>
      <c r="K443" s="174"/>
    </row>
    <row r="444" spans="8:11" x14ac:dyDescent="0.35">
      <c r="H444" s="123"/>
      <c r="K444" s="174"/>
    </row>
    <row r="445" spans="8:11" x14ac:dyDescent="0.35">
      <c r="H445" s="123"/>
      <c r="K445" s="174"/>
    </row>
    <row r="446" spans="8:11" x14ac:dyDescent="0.35">
      <c r="H446" s="123"/>
      <c r="K446" s="174"/>
    </row>
    <row r="447" spans="8:11" x14ac:dyDescent="0.35">
      <c r="H447" s="123"/>
      <c r="K447" s="174"/>
    </row>
    <row r="448" spans="8:11" x14ac:dyDescent="0.35">
      <c r="H448" s="123"/>
      <c r="K448" s="174"/>
    </row>
    <row r="449" spans="8:11" x14ac:dyDescent="0.35">
      <c r="H449" s="123"/>
      <c r="K449" s="174"/>
    </row>
    <row r="450" spans="8:11" x14ac:dyDescent="0.35">
      <c r="H450" s="123"/>
      <c r="K450" s="174"/>
    </row>
    <row r="451" spans="8:11" x14ac:dyDescent="0.35">
      <c r="H451" s="123"/>
      <c r="K451" s="174"/>
    </row>
    <row r="452" spans="8:11" x14ac:dyDescent="0.35">
      <c r="H452" s="123"/>
      <c r="K452" s="174"/>
    </row>
    <row r="453" spans="8:11" x14ac:dyDescent="0.35">
      <c r="H453" s="123"/>
      <c r="K453" s="174"/>
    </row>
    <row r="454" spans="8:11" x14ac:dyDescent="0.35">
      <c r="H454" s="123"/>
      <c r="K454" s="174"/>
    </row>
    <row r="455" spans="8:11" x14ac:dyDescent="0.35">
      <c r="H455" s="123"/>
      <c r="K455" s="174"/>
    </row>
    <row r="456" spans="8:11" x14ac:dyDescent="0.35">
      <c r="H456" s="123"/>
      <c r="K456" s="174"/>
    </row>
    <row r="457" spans="8:11" x14ac:dyDescent="0.35">
      <c r="H457" s="123"/>
      <c r="K457" s="174"/>
    </row>
    <row r="458" spans="8:11" x14ac:dyDescent="0.35">
      <c r="H458" s="123"/>
      <c r="K458" s="174"/>
    </row>
    <row r="459" spans="8:11" x14ac:dyDescent="0.35">
      <c r="H459" s="123"/>
      <c r="K459" s="174"/>
    </row>
    <row r="460" spans="8:11" x14ac:dyDescent="0.35">
      <c r="H460" s="123"/>
      <c r="K460" s="174"/>
    </row>
    <row r="461" spans="8:11" x14ac:dyDescent="0.35">
      <c r="H461" s="123"/>
      <c r="K461" s="174"/>
    </row>
    <row r="462" spans="8:11" x14ac:dyDescent="0.35">
      <c r="H462" s="123"/>
      <c r="K462" s="174"/>
    </row>
    <row r="463" spans="8:11" x14ac:dyDescent="0.35">
      <c r="H463" s="123"/>
      <c r="K463" s="174"/>
    </row>
    <row r="464" spans="8:11" x14ac:dyDescent="0.35">
      <c r="H464" s="123"/>
      <c r="K464" s="174"/>
    </row>
    <row r="465" spans="8:11" x14ac:dyDescent="0.35">
      <c r="H465" s="123"/>
      <c r="K465" s="174"/>
    </row>
    <row r="466" spans="8:11" x14ac:dyDescent="0.35">
      <c r="H466" s="123"/>
      <c r="K466" s="174"/>
    </row>
    <row r="467" spans="8:11" x14ac:dyDescent="0.35">
      <c r="H467" s="123"/>
      <c r="K467" s="174"/>
    </row>
    <row r="468" spans="8:11" x14ac:dyDescent="0.35">
      <c r="H468" s="123"/>
      <c r="K468" s="174"/>
    </row>
    <row r="469" spans="8:11" x14ac:dyDescent="0.35">
      <c r="H469" s="123"/>
      <c r="K469" s="174"/>
    </row>
    <row r="470" spans="8:11" x14ac:dyDescent="0.35">
      <c r="H470" s="123"/>
      <c r="K470" s="174"/>
    </row>
    <row r="471" spans="8:11" x14ac:dyDescent="0.35">
      <c r="H471" s="123"/>
      <c r="K471" s="174"/>
    </row>
    <row r="472" spans="8:11" x14ac:dyDescent="0.35">
      <c r="H472" s="123"/>
      <c r="K472" s="174"/>
    </row>
    <row r="473" spans="8:11" x14ac:dyDescent="0.35">
      <c r="H473" s="123"/>
      <c r="K473" s="174"/>
    </row>
    <row r="474" spans="8:11" x14ac:dyDescent="0.35">
      <c r="H474" s="123"/>
      <c r="K474" s="174"/>
    </row>
    <row r="475" spans="8:11" x14ac:dyDescent="0.35">
      <c r="H475" s="123"/>
      <c r="K475" s="174"/>
    </row>
    <row r="476" spans="8:11" x14ac:dyDescent="0.35">
      <c r="H476" s="123"/>
      <c r="K476" s="174"/>
    </row>
    <row r="477" spans="8:11" x14ac:dyDescent="0.35">
      <c r="H477" s="123"/>
      <c r="K477" s="174"/>
    </row>
    <row r="478" spans="8:11" x14ac:dyDescent="0.35">
      <c r="H478" s="123"/>
      <c r="K478" s="174"/>
    </row>
    <row r="479" spans="8:11" x14ac:dyDescent="0.35">
      <c r="H479" s="123"/>
      <c r="K479" s="174"/>
    </row>
    <row r="480" spans="8:11" x14ac:dyDescent="0.35">
      <c r="H480" s="123"/>
      <c r="K480" s="174"/>
    </row>
    <row r="481" spans="8:11" x14ac:dyDescent="0.35">
      <c r="H481" s="123"/>
      <c r="K481" s="174"/>
    </row>
    <row r="482" spans="8:11" x14ac:dyDescent="0.35">
      <c r="H482" s="123"/>
      <c r="K482" s="174"/>
    </row>
    <row r="483" spans="8:11" x14ac:dyDescent="0.35">
      <c r="H483" s="123"/>
      <c r="K483" s="174"/>
    </row>
    <row r="484" spans="8:11" x14ac:dyDescent="0.35">
      <c r="H484" s="123"/>
      <c r="K484" s="174"/>
    </row>
    <row r="485" spans="8:11" x14ac:dyDescent="0.35">
      <c r="H485" s="123"/>
      <c r="K485" s="174"/>
    </row>
    <row r="486" spans="8:11" x14ac:dyDescent="0.35">
      <c r="H486" s="123"/>
      <c r="K486" s="174"/>
    </row>
    <row r="487" spans="8:11" x14ac:dyDescent="0.35">
      <c r="H487" s="123"/>
      <c r="K487" s="174"/>
    </row>
    <row r="488" spans="8:11" x14ac:dyDescent="0.35">
      <c r="H488" s="123"/>
      <c r="K488" s="174"/>
    </row>
    <row r="489" spans="8:11" x14ac:dyDescent="0.35">
      <c r="H489" s="123"/>
      <c r="K489" s="174"/>
    </row>
    <row r="490" spans="8:11" x14ac:dyDescent="0.35">
      <c r="H490" s="123"/>
      <c r="K490" s="174"/>
    </row>
    <row r="491" spans="8:11" x14ac:dyDescent="0.35">
      <c r="H491" s="123"/>
      <c r="K491" s="174"/>
    </row>
    <row r="492" spans="8:11" x14ac:dyDescent="0.35">
      <c r="H492" s="123"/>
      <c r="K492" s="174"/>
    </row>
    <row r="493" spans="8:11" x14ac:dyDescent="0.35">
      <c r="H493" s="123"/>
      <c r="K493" s="174"/>
    </row>
    <row r="494" spans="8:11" x14ac:dyDescent="0.35">
      <c r="H494" s="123"/>
      <c r="K494" s="174"/>
    </row>
    <row r="495" spans="8:11" x14ac:dyDescent="0.35">
      <c r="H495" s="123"/>
      <c r="K495" s="174"/>
    </row>
    <row r="496" spans="8:11" x14ac:dyDescent="0.35">
      <c r="H496" s="123"/>
      <c r="K496" s="174"/>
    </row>
    <row r="497" spans="8:11" x14ac:dyDescent="0.35">
      <c r="H497" s="123"/>
      <c r="K497" s="174"/>
    </row>
    <row r="498" spans="8:11" x14ac:dyDescent="0.35">
      <c r="H498" s="123"/>
      <c r="K498" s="174"/>
    </row>
    <row r="499" spans="8:11" x14ac:dyDescent="0.35">
      <c r="H499" s="123"/>
      <c r="K499" s="174"/>
    </row>
    <row r="500" spans="8:11" x14ac:dyDescent="0.35">
      <c r="H500" s="123"/>
      <c r="K500" s="174"/>
    </row>
    <row r="501" spans="8:11" x14ac:dyDescent="0.35">
      <c r="H501" s="123"/>
      <c r="K501" s="174"/>
    </row>
    <row r="502" spans="8:11" x14ac:dyDescent="0.35">
      <c r="H502" s="123"/>
      <c r="K502" s="174"/>
    </row>
    <row r="503" spans="8:11" x14ac:dyDescent="0.35">
      <c r="H503" s="123"/>
      <c r="K503" s="174"/>
    </row>
    <row r="504" spans="8:11" x14ac:dyDescent="0.35">
      <c r="H504" s="123"/>
      <c r="K504" s="174"/>
    </row>
    <row r="505" spans="8:11" x14ac:dyDescent="0.35">
      <c r="H505" s="123"/>
      <c r="K505" s="174"/>
    </row>
    <row r="506" spans="8:11" x14ac:dyDescent="0.35">
      <c r="H506" s="123"/>
      <c r="K506" s="174"/>
    </row>
    <row r="507" spans="8:11" x14ac:dyDescent="0.35">
      <c r="H507" s="123"/>
      <c r="K507" s="174"/>
    </row>
    <row r="508" spans="8:11" x14ac:dyDescent="0.35">
      <c r="H508" s="123"/>
      <c r="K508" s="174"/>
    </row>
    <row r="509" spans="8:11" x14ac:dyDescent="0.35">
      <c r="H509" s="123"/>
      <c r="K509" s="174"/>
    </row>
    <row r="510" spans="8:11" x14ac:dyDescent="0.35">
      <c r="H510" s="123"/>
      <c r="K510" s="174"/>
    </row>
    <row r="511" spans="8:11" x14ac:dyDescent="0.35">
      <c r="H511" s="123"/>
      <c r="K511" s="174"/>
    </row>
    <row r="512" spans="8:11" x14ac:dyDescent="0.35">
      <c r="H512" s="123"/>
      <c r="K512" s="174"/>
    </row>
    <row r="513" spans="8:11" x14ac:dyDescent="0.35">
      <c r="H513" s="123"/>
      <c r="K513" s="174"/>
    </row>
    <row r="514" spans="8:11" x14ac:dyDescent="0.35">
      <c r="H514" s="123"/>
      <c r="K514" s="174"/>
    </row>
    <row r="515" spans="8:11" x14ac:dyDescent="0.35">
      <c r="H515" s="123"/>
      <c r="K515" s="174"/>
    </row>
    <row r="516" spans="8:11" x14ac:dyDescent="0.35">
      <c r="H516" s="123"/>
      <c r="K516" s="174"/>
    </row>
    <row r="517" spans="8:11" x14ac:dyDescent="0.35">
      <c r="H517" s="123"/>
      <c r="K517" s="174"/>
    </row>
    <row r="518" spans="8:11" x14ac:dyDescent="0.35">
      <c r="H518" s="123"/>
      <c r="K518" s="174"/>
    </row>
    <row r="519" spans="8:11" x14ac:dyDescent="0.35">
      <c r="H519" s="123"/>
      <c r="K519" s="174"/>
    </row>
    <row r="520" spans="8:11" x14ac:dyDescent="0.35">
      <c r="H520" s="123"/>
      <c r="K520" s="174"/>
    </row>
    <row r="521" spans="8:11" x14ac:dyDescent="0.35">
      <c r="H521" s="123"/>
      <c r="K521" s="174"/>
    </row>
    <row r="522" spans="8:11" x14ac:dyDescent="0.35">
      <c r="H522" s="123"/>
      <c r="K522" s="174"/>
    </row>
    <row r="523" spans="8:11" x14ac:dyDescent="0.35">
      <c r="H523" s="123"/>
      <c r="K523" s="174"/>
    </row>
    <row r="524" spans="8:11" x14ac:dyDescent="0.35">
      <c r="H524" s="123"/>
      <c r="K524" s="174"/>
    </row>
    <row r="525" spans="8:11" x14ac:dyDescent="0.35">
      <c r="H525" s="123"/>
      <c r="K525" s="174"/>
    </row>
    <row r="526" spans="8:11" x14ac:dyDescent="0.35">
      <c r="H526" s="123"/>
      <c r="K526" s="174"/>
    </row>
    <row r="527" spans="8:11" x14ac:dyDescent="0.35">
      <c r="H527" s="123"/>
      <c r="K527" s="174"/>
    </row>
    <row r="528" spans="8:11" x14ac:dyDescent="0.35">
      <c r="H528" s="123"/>
      <c r="K528" s="174"/>
    </row>
    <row r="529" spans="8:11" x14ac:dyDescent="0.35">
      <c r="H529" s="123"/>
      <c r="K529" s="174"/>
    </row>
    <row r="530" spans="8:11" x14ac:dyDescent="0.35">
      <c r="H530" s="123"/>
      <c r="K530" s="174"/>
    </row>
    <row r="531" spans="8:11" x14ac:dyDescent="0.35">
      <c r="H531" s="123"/>
      <c r="K531" s="174"/>
    </row>
    <row r="532" spans="8:11" x14ac:dyDescent="0.35">
      <c r="H532" s="123"/>
      <c r="K532" s="174"/>
    </row>
    <row r="533" spans="8:11" x14ac:dyDescent="0.35">
      <c r="H533" s="123"/>
      <c r="K533" s="174"/>
    </row>
    <row r="534" spans="8:11" x14ac:dyDescent="0.35">
      <c r="H534" s="123"/>
      <c r="K534" s="174"/>
    </row>
    <row r="535" spans="8:11" x14ac:dyDescent="0.35">
      <c r="H535" s="123"/>
      <c r="K535" s="174"/>
    </row>
    <row r="536" spans="8:11" x14ac:dyDescent="0.35">
      <c r="H536" s="123"/>
      <c r="K536" s="174"/>
    </row>
    <row r="537" spans="8:11" x14ac:dyDescent="0.35">
      <c r="H537" s="123"/>
      <c r="K537" s="174"/>
    </row>
    <row r="538" spans="8:11" x14ac:dyDescent="0.35">
      <c r="H538" s="123"/>
      <c r="K538" s="174"/>
    </row>
    <row r="539" spans="8:11" x14ac:dyDescent="0.35">
      <c r="H539" s="123"/>
      <c r="K539" s="174"/>
    </row>
    <row r="540" spans="8:11" x14ac:dyDescent="0.35">
      <c r="H540" s="123"/>
      <c r="K540" s="174"/>
    </row>
    <row r="541" spans="8:11" x14ac:dyDescent="0.35">
      <c r="H541" s="123"/>
      <c r="K541" s="174"/>
    </row>
    <row r="542" spans="8:11" x14ac:dyDescent="0.35">
      <c r="H542" s="123"/>
      <c r="K542" s="174"/>
    </row>
    <row r="543" spans="8:11" x14ac:dyDescent="0.35">
      <c r="H543" s="123"/>
      <c r="K543" s="174"/>
    </row>
    <row r="544" spans="8:11" x14ac:dyDescent="0.35">
      <c r="H544" s="123"/>
      <c r="K544" s="174"/>
    </row>
    <row r="545" spans="8:11" x14ac:dyDescent="0.35">
      <c r="H545" s="123"/>
      <c r="K545" s="174"/>
    </row>
    <row r="546" spans="8:11" x14ac:dyDescent="0.35">
      <c r="H546" s="123"/>
      <c r="K546" s="174"/>
    </row>
    <row r="547" spans="8:11" x14ac:dyDescent="0.35">
      <c r="H547" s="123"/>
      <c r="K547" s="174"/>
    </row>
    <row r="548" spans="8:11" x14ac:dyDescent="0.35">
      <c r="H548" s="123"/>
      <c r="K548" s="174"/>
    </row>
    <row r="549" spans="8:11" x14ac:dyDescent="0.35">
      <c r="H549" s="123"/>
      <c r="K549" s="174"/>
    </row>
    <row r="550" spans="8:11" x14ac:dyDescent="0.35">
      <c r="H550" s="123"/>
      <c r="K550" s="174"/>
    </row>
    <row r="551" spans="8:11" x14ac:dyDescent="0.35">
      <c r="H551" s="123"/>
      <c r="K551" s="174"/>
    </row>
    <row r="552" spans="8:11" x14ac:dyDescent="0.35">
      <c r="H552" s="123"/>
      <c r="K552" s="174"/>
    </row>
    <row r="553" spans="8:11" x14ac:dyDescent="0.35">
      <c r="H553" s="123"/>
      <c r="K553" s="174"/>
    </row>
    <row r="554" spans="8:11" x14ac:dyDescent="0.35">
      <c r="H554" s="123"/>
      <c r="K554" s="174"/>
    </row>
    <row r="555" spans="8:11" x14ac:dyDescent="0.35">
      <c r="H555" s="123"/>
      <c r="K555" s="174"/>
    </row>
    <row r="556" spans="8:11" x14ac:dyDescent="0.35">
      <c r="H556" s="123"/>
      <c r="K556" s="174"/>
    </row>
    <row r="557" spans="8:11" x14ac:dyDescent="0.35">
      <c r="H557" s="123"/>
      <c r="K557" s="174"/>
    </row>
    <row r="558" spans="8:11" x14ac:dyDescent="0.35">
      <c r="H558" s="123"/>
      <c r="K558" s="174"/>
    </row>
    <row r="559" spans="8:11" x14ac:dyDescent="0.35">
      <c r="H559" s="123"/>
      <c r="K559" s="174"/>
    </row>
    <row r="560" spans="8:11" x14ac:dyDescent="0.35">
      <c r="H560" s="123"/>
      <c r="K560" s="174"/>
    </row>
    <row r="561" spans="8:11" x14ac:dyDescent="0.35">
      <c r="H561" s="123"/>
      <c r="K561" s="174"/>
    </row>
    <row r="562" spans="8:11" x14ac:dyDescent="0.35">
      <c r="H562" s="123"/>
      <c r="K562" s="174"/>
    </row>
    <row r="563" spans="8:11" x14ac:dyDescent="0.35">
      <c r="H563" s="123"/>
      <c r="K563" s="174"/>
    </row>
    <row r="564" spans="8:11" x14ac:dyDescent="0.35">
      <c r="H564" s="123"/>
      <c r="K564" s="174"/>
    </row>
    <row r="565" spans="8:11" x14ac:dyDescent="0.35">
      <c r="H565" s="123"/>
      <c r="K565" s="174"/>
    </row>
    <row r="566" spans="8:11" x14ac:dyDescent="0.35">
      <c r="H566" s="123"/>
      <c r="K566" s="174"/>
    </row>
    <row r="567" spans="8:11" x14ac:dyDescent="0.35">
      <c r="H567" s="123"/>
      <c r="K567" s="174"/>
    </row>
    <row r="568" spans="8:11" x14ac:dyDescent="0.35">
      <c r="H568" s="123"/>
      <c r="K568" s="174"/>
    </row>
    <row r="569" spans="8:11" x14ac:dyDescent="0.35">
      <c r="H569" s="123"/>
      <c r="K569" s="174"/>
    </row>
    <row r="570" spans="8:11" x14ac:dyDescent="0.35">
      <c r="H570" s="123"/>
      <c r="K570" s="174"/>
    </row>
    <row r="571" spans="8:11" x14ac:dyDescent="0.35">
      <c r="H571" s="123"/>
      <c r="K571" s="174"/>
    </row>
    <row r="572" spans="8:11" x14ac:dyDescent="0.35">
      <c r="H572" s="123"/>
      <c r="K572" s="174"/>
    </row>
    <row r="573" spans="8:11" x14ac:dyDescent="0.35">
      <c r="H573" s="123"/>
      <c r="K573" s="174"/>
    </row>
    <row r="574" spans="8:11" x14ac:dyDescent="0.35">
      <c r="H574" s="123"/>
      <c r="K574" s="174"/>
    </row>
    <row r="575" spans="8:11" x14ac:dyDescent="0.35">
      <c r="H575" s="123"/>
      <c r="K575" s="174"/>
    </row>
    <row r="576" spans="8:11" x14ac:dyDescent="0.35">
      <c r="H576" s="123"/>
      <c r="K576" s="174"/>
    </row>
    <row r="577" spans="8:11" x14ac:dyDescent="0.35">
      <c r="H577" s="123"/>
      <c r="K577" s="174"/>
    </row>
    <row r="578" spans="8:11" x14ac:dyDescent="0.35">
      <c r="H578" s="123"/>
      <c r="K578" s="174"/>
    </row>
    <row r="579" spans="8:11" x14ac:dyDescent="0.35">
      <c r="H579" s="123"/>
      <c r="K579" s="174"/>
    </row>
    <row r="580" spans="8:11" x14ac:dyDescent="0.35">
      <c r="H580" s="123"/>
      <c r="K580" s="174"/>
    </row>
    <row r="581" spans="8:11" x14ac:dyDescent="0.35">
      <c r="H581" s="123"/>
      <c r="K581" s="174"/>
    </row>
    <row r="582" spans="8:11" x14ac:dyDescent="0.35">
      <c r="H582" s="123"/>
      <c r="K582" s="174"/>
    </row>
    <row r="583" spans="8:11" x14ac:dyDescent="0.35">
      <c r="H583" s="123"/>
      <c r="K583" s="174"/>
    </row>
    <row r="584" spans="8:11" x14ac:dyDescent="0.35">
      <c r="H584" s="123"/>
      <c r="K584" s="174"/>
    </row>
    <row r="585" spans="8:11" x14ac:dyDescent="0.35">
      <c r="H585" s="123"/>
      <c r="K585" s="174"/>
    </row>
    <row r="586" spans="8:11" x14ac:dyDescent="0.35">
      <c r="H586" s="123"/>
      <c r="K586" s="174"/>
    </row>
    <row r="587" spans="8:11" x14ac:dyDescent="0.35">
      <c r="H587" s="123"/>
      <c r="K587" s="174"/>
    </row>
    <row r="588" spans="8:11" x14ac:dyDescent="0.35">
      <c r="H588" s="123"/>
      <c r="K588" s="174"/>
    </row>
    <row r="589" spans="8:11" x14ac:dyDescent="0.35">
      <c r="H589" s="123"/>
      <c r="K589" s="174"/>
    </row>
    <row r="590" spans="8:11" x14ac:dyDescent="0.35">
      <c r="H590" s="123"/>
      <c r="K590" s="174"/>
    </row>
    <row r="591" spans="8:11" x14ac:dyDescent="0.35">
      <c r="H591" s="123"/>
      <c r="K591" s="174"/>
    </row>
    <row r="592" spans="8:11" x14ac:dyDescent="0.35">
      <c r="H592" s="123"/>
      <c r="K592" s="174"/>
    </row>
    <row r="593" spans="8:11" x14ac:dyDescent="0.35">
      <c r="H593" s="123"/>
      <c r="K593" s="174"/>
    </row>
    <row r="594" spans="8:11" x14ac:dyDescent="0.35">
      <c r="H594" s="123"/>
      <c r="K594" s="174"/>
    </row>
    <row r="595" spans="8:11" x14ac:dyDescent="0.35">
      <c r="H595" s="123"/>
      <c r="K595" s="174"/>
    </row>
    <row r="596" spans="8:11" x14ac:dyDescent="0.35">
      <c r="H596" s="123"/>
      <c r="K596" s="174"/>
    </row>
    <row r="597" spans="8:11" x14ac:dyDescent="0.35">
      <c r="H597" s="123"/>
      <c r="K597" s="174"/>
    </row>
    <row r="598" spans="8:11" x14ac:dyDescent="0.35">
      <c r="H598" s="123"/>
      <c r="K598" s="174"/>
    </row>
    <row r="599" spans="8:11" x14ac:dyDescent="0.35">
      <c r="H599" s="123"/>
      <c r="K599" s="174"/>
    </row>
    <row r="600" spans="8:11" x14ac:dyDescent="0.35">
      <c r="H600" s="123"/>
      <c r="K600" s="174"/>
    </row>
    <row r="601" spans="8:11" x14ac:dyDescent="0.35">
      <c r="H601" s="123"/>
      <c r="K601" s="174"/>
    </row>
    <row r="602" spans="8:11" x14ac:dyDescent="0.35">
      <c r="H602" s="123"/>
      <c r="K602" s="174"/>
    </row>
    <row r="603" spans="8:11" x14ac:dyDescent="0.35">
      <c r="H603" s="123"/>
      <c r="K603" s="174"/>
    </row>
    <row r="604" spans="8:11" x14ac:dyDescent="0.35">
      <c r="H604" s="123"/>
      <c r="K604" s="174"/>
    </row>
    <row r="605" spans="8:11" x14ac:dyDescent="0.35">
      <c r="H605" s="123"/>
      <c r="K605" s="174"/>
    </row>
    <row r="606" spans="8:11" x14ac:dyDescent="0.35">
      <c r="H606" s="123"/>
      <c r="K606" s="174"/>
    </row>
    <row r="607" spans="8:11" x14ac:dyDescent="0.35">
      <c r="H607" s="123"/>
      <c r="K607" s="174"/>
    </row>
    <row r="608" spans="8:11" x14ac:dyDescent="0.35">
      <c r="H608" s="123"/>
      <c r="K608" s="174"/>
    </row>
    <row r="609" spans="8:11" x14ac:dyDescent="0.35">
      <c r="H609" s="123"/>
      <c r="K609" s="174"/>
    </row>
    <row r="610" spans="8:11" x14ac:dyDescent="0.35">
      <c r="H610" s="123"/>
      <c r="K610" s="174"/>
    </row>
    <row r="611" spans="8:11" x14ac:dyDescent="0.35">
      <c r="H611" s="123"/>
      <c r="K611" s="174"/>
    </row>
    <row r="612" spans="8:11" x14ac:dyDescent="0.35">
      <c r="H612" s="123"/>
      <c r="K612" s="174"/>
    </row>
    <row r="613" spans="8:11" x14ac:dyDescent="0.35">
      <c r="H613" s="123"/>
      <c r="K613" s="174"/>
    </row>
    <row r="614" spans="8:11" x14ac:dyDescent="0.35">
      <c r="H614" s="123"/>
      <c r="K614" s="174"/>
    </row>
    <row r="615" spans="8:11" x14ac:dyDescent="0.35">
      <c r="H615" s="123"/>
      <c r="K615" s="174"/>
    </row>
    <row r="616" spans="8:11" x14ac:dyDescent="0.35">
      <c r="H616" s="123"/>
      <c r="K616" s="174"/>
    </row>
    <row r="617" spans="8:11" x14ac:dyDescent="0.35">
      <c r="H617" s="123"/>
      <c r="K617" s="174"/>
    </row>
    <row r="618" spans="8:11" x14ac:dyDescent="0.35">
      <c r="H618" s="123"/>
      <c r="K618" s="174"/>
    </row>
    <row r="619" spans="8:11" x14ac:dyDescent="0.35">
      <c r="H619" s="123"/>
      <c r="K619" s="174"/>
    </row>
    <row r="620" spans="8:11" x14ac:dyDescent="0.35">
      <c r="H620" s="123"/>
      <c r="K620" s="174"/>
    </row>
    <row r="621" spans="8:11" x14ac:dyDescent="0.35">
      <c r="H621" s="123"/>
      <c r="K621" s="174"/>
    </row>
    <row r="622" spans="8:11" x14ac:dyDescent="0.35">
      <c r="H622" s="123"/>
      <c r="K622" s="174"/>
    </row>
    <row r="623" spans="8:11" x14ac:dyDescent="0.35">
      <c r="H623" s="123"/>
      <c r="K623" s="174"/>
    </row>
    <row r="624" spans="8:11" x14ac:dyDescent="0.35">
      <c r="H624" s="123"/>
      <c r="K624" s="174"/>
    </row>
    <row r="625" spans="8:11" x14ac:dyDescent="0.35">
      <c r="H625" s="123"/>
      <c r="K625" s="174"/>
    </row>
    <row r="626" spans="8:11" x14ac:dyDescent="0.35">
      <c r="H626" s="123"/>
      <c r="K626" s="174"/>
    </row>
    <row r="627" spans="8:11" x14ac:dyDescent="0.35">
      <c r="H627" s="123"/>
      <c r="K627" s="174"/>
    </row>
    <row r="628" spans="8:11" x14ac:dyDescent="0.35">
      <c r="H628" s="123"/>
      <c r="K628" s="174"/>
    </row>
    <row r="629" spans="8:11" x14ac:dyDescent="0.35">
      <c r="H629" s="123"/>
      <c r="K629" s="174"/>
    </row>
    <row r="630" spans="8:11" x14ac:dyDescent="0.35">
      <c r="H630" s="123"/>
      <c r="K630" s="174"/>
    </row>
    <row r="631" spans="8:11" x14ac:dyDescent="0.35">
      <c r="H631" s="123"/>
      <c r="K631" s="174"/>
    </row>
    <row r="632" spans="8:11" x14ac:dyDescent="0.35">
      <c r="H632" s="123"/>
      <c r="K632" s="174"/>
    </row>
    <row r="633" spans="8:11" x14ac:dyDescent="0.35">
      <c r="H633" s="123"/>
      <c r="K633" s="174"/>
    </row>
    <row r="634" spans="8:11" x14ac:dyDescent="0.35">
      <c r="H634" s="123"/>
      <c r="K634" s="174"/>
    </row>
    <row r="635" spans="8:11" x14ac:dyDescent="0.35">
      <c r="H635" s="123"/>
      <c r="K635" s="174"/>
    </row>
    <row r="636" spans="8:11" x14ac:dyDescent="0.35">
      <c r="H636" s="123"/>
      <c r="K636" s="174"/>
    </row>
    <row r="637" spans="8:11" x14ac:dyDescent="0.35">
      <c r="H637" s="123"/>
      <c r="K637" s="174"/>
    </row>
    <row r="638" spans="8:11" x14ac:dyDescent="0.35">
      <c r="H638" s="123"/>
      <c r="K638" s="174"/>
    </row>
    <row r="639" spans="8:11" x14ac:dyDescent="0.35">
      <c r="H639" s="123"/>
      <c r="K639" s="174"/>
    </row>
    <row r="640" spans="8:11" x14ac:dyDescent="0.35">
      <c r="H640" s="123"/>
      <c r="K640" s="174"/>
    </row>
    <row r="641" spans="8:11" x14ac:dyDescent="0.35">
      <c r="H641" s="123"/>
      <c r="K641" s="174"/>
    </row>
    <row r="642" spans="8:11" x14ac:dyDescent="0.35">
      <c r="H642" s="123"/>
      <c r="K642" s="174"/>
    </row>
    <row r="643" spans="8:11" x14ac:dyDescent="0.35">
      <c r="H643" s="123"/>
      <c r="K643" s="174"/>
    </row>
    <row r="644" spans="8:11" x14ac:dyDescent="0.35">
      <c r="H644" s="123"/>
      <c r="K644" s="174"/>
    </row>
    <row r="645" spans="8:11" x14ac:dyDescent="0.35">
      <c r="H645" s="123"/>
      <c r="K645" s="174"/>
    </row>
    <row r="646" spans="8:11" x14ac:dyDescent="0.35">
      <c r="H646" s="123"/>
      <c r="K646" s="174"/>
    </row>
    <row r="647" spans="8:11" x14ac:dyDescent="0.35">
      <c r="H647" s="123"/>
      <c r="K647" s="174"/>
    </row>
    <row r="648" spans="8:11" x14ac:dyDescent="0.35">
      <c r="H648" s="123"/>
      <c r="K648" s="174"/>
    </row>
    <row r="649" spans="8:11" x14ac:dyDescent="0.35">
      <c r="H649" s="123"/>
      <c r="K649" s="174"/>
    </row>
    <row r="650" spans="8:11" x14ac:dyDescent="0.35">
      <c r="H650" s="123"/>
      <c r="K650" s="174"/>
    </row>
    <row r="651" spans="8:11" x14ac:dyDescent="0.35">
      <c r="H651" s="123"/>
      <c r="K651" s="174"/>
    </row>
    <row r="652" spans="8:11" x14ac:dyDescent="0.35">
      <c r="H652" s="123"/>
      <c r="K652" s="174"/>
    </row>
    <row r="653" spans="8:11" x14ac:dyDescent="0.35">
      <c r="H653" s="123"/>
      <c r="K653" s="174"/>
    </row>
    <row r="654" spans="8:11" x14ac:dyDescent="0.35">
      <c r="H654" s="123"/>
      <c r="K654" s="174"/>
    </row>
    <row r="655" spans="8:11" x14ac:dyDescent="0.35">
      <c r="H655" s="123"/>
      <c r="K655" s="174"/>
    </row>
    <row r="656" spans="8:11" x14ac:dyDescent="0.35">
      <c r="H656" s="123"/>
      <c r="K656" s="174"/>
    </row>
    <row r="657" spans="8:11" x14ac:dyDescent="0.35">
      <c r="H657" s="123"/>
      <c r="K657" s="174"/>
    </row>
    <row r="658" spans="8:11" x14ac:dyDescent="0.35">
      <c r="H658" s="123"/>
      <c r="K658" s="174"/>
    </row>
    <row r="659" spans="8:11" x14ac:dyDescent="0.35">
      <c r="H659" s="123"/>
      <c r="K659" s="174"/>
    </row>
    <row r="660" spans="8:11" x14ac:dyDescent="0.35">
      <c r="H660" s="123"/>
      <c r="K660" s="174"/>
    </row>
    <row r="661" spans="8:11" x14ac:dyDescent="0.35">
      <c r="H661" s="123"/>
      <c r="K661" s="174"/>
    </row>
    <row r="662" spans="8:11" x14ac:dyDescent="0.35">
      <c r="H662" s="123"/>
      <c r="K662" s="174"/>
    </row>
    <row r="663" spans="8:11" x14ac:dyDescent="0.35">
      <c r="H663" s="123"/>
      <c r="K663" s="174"/>
    </row>
    <row r="664" spans="8:11" x14ac:dyDescent="0.35">
      <c r="H664" s="123"/>
      <c r="K664" s="174"/>
    </row>
    <row r="665" spans="8:11" x14ac:dyDescent="0.35">
      <c r="H665" s="123"/>
      <c r="K665" s="174"/>
    </row>
    <row r="666" spans="8:11" x14ac:dyDescent="0.35">
      <c r="H666" s="123"/>
      <c r="K666" s="174"/>
    </row>
    <row r="667" spans="8:11" x14ac:dyDescent="0.35">
      <c r="H667" s="123"/>
      <c r="K667" s="174"/>
    </row>
    <row r="668" spans="8:11" x14ac:dyDescent="0.35">
      <c r="H668" s="123"/>
      <c r="K668" s="174"/>
    </row>
    <row r="669" spans="8:11" x14ac:dyDescent="0.35">
      <c r="H669" s="123"/>
      <c r="K669" s="174"/>
    </row>
    <row r="670" spans="8:11" x14ac:dyDescent="0.35">
      <c r="H670" s="123"/>
      <c r="K670" s="174"/>
    </row>
    <row r="671" spans="8:11" x14ac:dyDescent="0.35">
      <c r="H671" s="123"/>
      <c r="K671" s="174"/>
    </row>
    <row r="672" spans="8:11" x14ac:dyDescent="0.35">
      <c r="H672" s="123"/>
      <c r="K672" s="174"/>
    </row>
    <row r="673" spans="8:11" x14ac:dyDescent="0.35">
      <c r="H673" s="123"/>
      <c r="K673" s="174"/>
    </row>
    <row r="674" spans="8:11" x14ac:dyDescent="0.35">
      <c r="H674" s="123"/>
      <c r="K674" s="174"/>
    </row>
    <row r="675" spans="8:11" x14ac:dyDescent="0.35">
      <c r="H675" s="123"/>
      <c r="K675" s="174"/>
    </row>
    <row r="676" spans="8:11" x14ac:dyDescent="0.35">
      <c r="H676" s="123"/>
      <c r="K676" s="174"/>
    </row>
    <row r="677" spans="8:11" x14ac:dyDescent="0.35">
      <c r="H677" s="123"/>
      <c r="K677" s="174"/>
    </row>
    <row r="678" spans="8:11" x14ac:dyDescent="0.35">
      <c r="H678" s="123"/>
      <c r="K678" s="174"/>
    </row>
    <row r="679" spans="8:11" x14ac:dyDescent="0.35">
      <c r="H679" s="123"/>
      <c r="K679" s="174"/>
    </row>
    <row r="680" spans="8:11" x14ac:dyDescent="0.35">
      <c r="H680" s="123"/>
      <c r="K680" s="174"/>
    </row>
    <row r="681" spans="8:11" x14ac:dyDescent="0.35">
      <c r="H681" s="123"/>
      <c r="K681" s="174"/>
    </row>
    <row r="682" spans="8:11" x14ac:dyDescent="0.35">
      <c r="H682" s="123"/>
      <c r="K682" s="174"/>
    </row>
    <row r="683" spans="8:11" x14ac:dyDescent="0.35">
      <c r="H683" s="123"/>
      <c r="K683" s="174"/>
    </row>
    <row r="684" spans="8:11" x14ac:dyDescent="0.35">
      <c r="H684" s="123"/>
      <c r="K684" s="174"/>
    </row>
    <row r="685" spans="8:11" x14ac:dyDescent="0.35">
      <c r="H685" s="123"/>
      <c r="K685" s="174"/>
    </row>
    <row r="686" spans="8:11" x14ac:dyDescent="0.35">
      <c r="H686" s="123"/>
      <c r="K686" s="174"/>
    </row>
    <row r="687" spans="8:11" x14ac:dyDescent="0.35">
      <c r="H687" s="123"/>
      <c r="K687" s="174"/>
    </row>
    <row r="688" spans="8:11" x14ac:dyDescent="0.35">
      <c r="H688" s="123"/>
      <c r="K688" s="174"/>
    </row>
    <row r="689" spans="8:11" x14ac:dyDescent="0.35">
      <c r="H689" s="123"/>
      <c r="K689" s="174"/>
    </row>
    <row r="690" spans="8:11" x14ac:dyDescent="0.35">
      <c r="H690" s="123"/>
      <c r="K690" s="174"/>
    </row>
    <row r="691" spans="8:11" x14ac:dyDescent="0.35">
      <c r="H691" s="123"/>
      <c r="K691" s="174"/>
    </row>
    <row r="692" spans="8:11" x14ac:dyDescent="0.35">
      <c r="H692" s="123"/>
      <c r="K692" s="174"/>
    </row>
    <row r="693" spans="8:11" x14ac:dyDescent="0.35">
      <c r="H693" s="123"/>
      <c r="K693" s="174"/>
    </row>
    <row r="694" spans="8:11" x14ac:dyDescent="0.35">
      <c r="H694" s="123"/>
      <c r="K694" s="174"/>
    </row>
    <row r="695" spans="8:11" x14ac:dyDescent="0.35">
      <c r="H695" s="123"/>
      <c r="K695" s="174"/>
    </row>
    <row r="696" spans="8:11" x14ac:dyDescent="0.35">
      <c r="H696" s="123"/>
      <c r="K696" s="174"/>
    </row>
    <row r="697" spans="8:11" x14ac:dyDescent="0.35">
      <c r="H697" s="123"/>
      <c r="K697" s="174"/>
    </row>
    <row r="698" spans="8:11" x14ac:dyDescent="0.35">
      <c r="H698" s="123"/>
      <c r="K698" s="174"/>
    </row>
    <row r="699" spans="8:11" x14ac:dyDescent="0.35">
      <c r="H699" s="123"/>
      <c r="K699" s="174"/>
    </row>
    <row r="700" spans="8:11" x14ac:dyDescent="0.35">
      <c r="H700" s="123"/>
      <c r="K700" s="174"/>
    </row>
    <row r="701" spans="8:11" x14ac:dyDescent="0.35">
      <c r="H701" s="123"/>
      <c r="K701" s="174"/>
    </row>
    <row r="702" spans="8:11" x14ac:dyDescent="0.35">
      <c r="H702" s="123"/>
      <c r="K702" s="174"/>
    </row>
    <row r="703" spans="8:11" x14ac:dyDescent="0.35">
      <c r="H703" s="123"/>
      <c r="K703" s="174"/>
    </row>
    <row r="704" spans="8:11" x14ac:dyDescent="0.35">
      <c r="H704" s="123"/>
      <c r="K704" s="174"/>
    </row>
    <row r="705" spans="8:11" x14ac:dyDescent="0.35">
      <c r="H705" s="123"/>
      <c r="K705" s="174"/>
    </row>
    <row r="706" spans="8:11" x14ac:dyDescent="0.35">
      <c r="H706" s="123"/>
      <c r="K706" s="174"/>
    </row>
    <row r="707" spans="8:11" x14ac:dyDescent="0.35">
      <c r="H707" s="123"/>
      <c r="K707" s="174"/>
    </row>
    <row r="708" spans="8:11" x14ac:dyDescent="0.35">
      <c r="H708" s="123"/>
      <c r="K708" s="174"/>
    </row>
    <row r="709" spans="8:11" x14ac:dyDescent="0.35">
      <c r="H709" s="123"/>
      <c r="K709" s="174"/>
    </row>
    <row r="710" spans="8:11" x14ac:dyDescent="0.35">
      <c r="H710" s="123"/>
      <c r="K710" s="174"/>
    </row>
    <row r="711" spans="8:11" x14ac:dyDescent="0.35">
      <c r="H711" s="123"/>
      <c r="K711" s="174"/>
    </row>
    <row r="712" spans="8:11" x14ac:dyDescent="0.35">
      <c r="H712" s="123"/>
      <c r="K712" s="174"/>
    </row>
    <row r="713" spans="8:11" x14ac:dyDescent="0.35">
      <c r="H713" s="123"/>
      <c r="K713" s="174"/>
    </row>
    <row r="714" spans="8:11" x14ac:dyDescent="0.35">
      <c r="H714" s="123"/>
      <c r="K714" s="174"/>
    </row>
    <row r="715" spans="8:11" x14ac:dyDescent="0.35">
      <c r="H715" s="123"/>
      <c r="K715" s="174"/>
    </row>
    <row r="716" spans="8:11" x14ac:dyDescent="0.35">
      <c r="H716" s="123"/>
      <c r="K716" s="174"/>
    </row>
    <row r="717" spans="8:11" x14ac:dyDescent="0.35">
      <c r="H717" s="123"/>
      <c r="K717" s="174"/>
    </row>
    <row r="718" spans="8:11" x14ac:dyDescent="0.35">
      <c r="H718" s="123"/>
      <c r="K718" s="174"/>
    </row>
    <row r="719" spans="8:11" x14ac:dyDescent="0.35">
      <c r="H719" s="123"/>
      <c r="K719" s="174"/>
    </row>
    <row r="720" spans="8:11" x14ac:dyDescent="0.35">
      <c r="H720" s="123"/>
      <c r="K720" s="174"/>
    </row>
    <row r="721" spans="8:11" x14ac:dyDescent="0.35">
      <c r="H721" s="123"/>
      <c r="K721" s="174"/>
    </row>
    <row r="722" spans="8:11" x14ac:dyDescent="0.35">
      <c r="H722" s="123"/>
      <c r="K722" s="174"/>
    </row>
    <row r="723" spans="8:11" x14ac:dyDescent="0.35">
      <c r="H723" s="123"/>
      <c r="K723" s="174"/>
    </row>
    <row r="724" spans="8:11" x14ac:dyDescent="0.35">
      <c r="H724" s="123"/>
      <c r="K724" s="174"/>
    </row>
    <row r="725" spans="8:11" x14ac:dyDescent="0.35">
      <c r="H725" s="123"/>
      <c r="K725" s="174"/>
    </row>
    <row r="726" spans="8:11" x14ac:dyDescent="0.35">
      <c r="H726" s="123"/>
      <c r="K726" s="174"/>
    </row>
    <row r="727" spans="8:11" x14ac:dyDescent="0.35">
      <c r="H727" s="123"/>
      <c r="K727" s="174"/>
    </row>
    <row r="728" spans="8:11" x14ac:dyDescent="0.35">
      <c r="H728" s="123"/>
      <c r="K728" s="174"/>
    </row>
    <row r="729" spans="8:11" x14ac:dyDescent="0.35">
      <c r="H729" s="123"/>
      <c r="K729" s="174"/>
    </row>
    <row r="730" spans="8:11" x14ac:dyDescent="0.35">
      <c r="H730" s="123"/>
      <c r="K730" s="174"/>
    </row>
    <row r="731" spans="8:11" x14ac:dyDescent="0.35">
      <c r="H731" s="123"/>
      <c r="K731" s="174"/>
    </row>
    <row r="732" spans="8:11" x14ac:dyDescent="0.35">
      <c r="H732" s="123"/>
      <c r="K732" s="174"/>
    </row>
    <row r="733" spans="8:11" x14ac:dyDescent="0.35">
      <c r="H733" s="123"/>
      <c r="K733" s="174"/>
    </row>
    <row r="734" spans="8:11" x14ac:dyDescent="0.35">
      <c r="H734" s="123"/>
      <c r="K734" s="174"/>
    </row>
    <row r="735" spans="8:11" x14ac:dyDescent="0.35">
      <c r="H735" s="123"/>
      <c r="K735" s="174"/>
    </row>
    <row r="736" spans="8:11" x14ac:dyDescent="0.35">
      <c r="H736" s="123"/>
      <c r="K736" s="174"/>
    </row>
    <row r="737" spans="8:11" x14ac:dyDescent="0.35">
      <c r="H737" s="123"/>
      <c r="K737" s="174"/>
    </row>
    <row r="738" spans="8:11" x14ac:dyDescent="0.35">
      <c r="H738" s="123"/>
      <c r="K738" s="174"/>
    </row>
    <row r="739" spans="8:11" x14ac:dyDescent="0.35">
      <c r="H739" s="123"/>
      <c r="K739" s="174"/>
    </row>
    <row r="740" spans="8:11" x14ac:dyDescent="0.35">
      <c r="H740" s="123"/>
      <c r="K740" s="174"/>
    </row>
    <row r="741" spans="8:11" x14ac:dyDescent="0.35">
      <c r="H741" s="123"/>
      <c r="K741" s="174"/>
    </row>
    <row r="742" spans="8:11" x14ac:dyDescent="0.35">
      <c r="H742" s="123"/>
      <c r="K742" s="174"/>
    </row>
    <row r="743" spans="8:11" x14ac:dyDescent="0.35">
      <c r="H743" s="123"/>
      <c r="K743" s="174"/>
    </row>
    <row r="744" spans="8:11" x14ac:dyDescent="0.35">
      <c r="H744" s="123"/>
      <c r="K744" s="174"/>
    </row>
    <row r="745" spans="8:11" x14ac:dyDescent="0.35">
      <c r="H745" s="123"/>
      <c r="K745" s="174"/>
    </row>
    <row r="746" spans="8:11" x14ac:dyDescent="0.35">
      <c r="H746" s="123"/>
      <c r="K746" s="174"/>
    </row>
    <row r="747" spans="8:11" x14ac:dyDescent="0.35">
      <c r="H747" s="123"/>
      <c r="K747" s="174"/>
    </row>
    <row r="748" spans="8:11" x14ac:dyDescent="0.35">
      <c r="H748" s="123"/>
      <c r="K748" s="174"/>
    </row>
    <row r="749" spans="8:11" x14ac:dyDescent="0.35">
      <c r="H749" s="123"/>
      <c r="K749" s="174"/>
    </row>
    <row r="750" spans="8:11" x14ac:dyDescent="0.35">
      <c r="H750" s="123"/>
      <c r="K750" s="174"/>
    </row>
    <row r="751" spans="8:11" x14ac:dyDescent="0.35">
      <c r="H751" s="123"/>
      <c r="K751" s="174"/>
    </row>
    <row r="752" spans="8:11" x14ac:dyDescent="0.35">
      <c r="H752" s="123"/>
      <c r="K752" s="174"/>
    </row>
    <row r="753" spans="8:11" x14ac:dyDescent="0.35">
      <c r="H753" s="123"/>
      <c r="K753" s="174"/>
    </row>
    <row r="754" spans="8:11" x14ac:dyDescent="0.35">
      <c r="H754" s="123"/>
      <c r="K754" s="174"/>
    </row>
    <row r="755" spans="8:11" x14ac:dyDescent="0.35">
      <c r="H755" s="123"/>
      <c r="K755" s="174"/>
    </row>
    <row r="756" spans="8:11" x14ac:dyDescent="0.35">
      <c r="H756" s="123"/>
      <c r="K756" s="174"/>
    </row>
    <row r="757" spans="8:11" x14ac:dyDescent="0.35">
      <c r="H757" s="123"/>
      <c r="K757" s="174"/>
    </row>
    <row r="758" spans="8:11" x14ac:dyDescent="0.35">
      <c r="H758" s="123"/>
      <c r="K758" s="174"/>
    </row>
    <row r="759" spans="8:11" x14ac:dyDescent="0.35">
      <c r="H759" s="123"/>
      <c r="K759" s="174"/>
    </row>
    <row r="760" spans="8:11" x14ac:dyDescent="0.35">
      <c r="H760" s="123"/>
      <c r="K760" s="174"/>
    </row>
    <row r="761" spans="8:11" x14ac:dyDescent="0.35">
      <c r="H761" s="123"/>
      <c r="K761" s="174"/>
    </row>
    <row r="762" spans="8:11" x14ac:dyDescent="0.35">
      <c r="H762" s="123"/>
      <c r="K762" s="174"/>
    </row>
    <row r="763" spans="8:11" x14ac:dyDescent="0.35">
      <c r="H763" s="123"/>
      <c r="K763" s="174"/>
    </row>
    <row r="764" spans="8:11" x14ac:dyDescent="0.35">
      <c r="H764" s="123"/>
      <c r="K764" s="174"/>
    </row>
    <row r="765" spans="8:11" x14ac:dyDescent="0.35">
      <c r="H765" s="123"/>
      <c r="K765" s="174"/>
    </row>
    <row r="766" spans="8:11" x14ac:dyDescent="0.35">
      <c r="H766" s="123"/>
      <c r="K766" s="174"/>
    </row>
    <row r="767" spans="8:11" x14ac:dyDescent="0.35">
      <c r="H767" s="123"/>
      <c r="K767" s="174"/>
    </row>
    <row r="768" spans="8:11" x14ac:dyDescent="0.35">
      <c r="H768" s="123"/>
      <c r="K768" s="174"/>
    </row>
    <row r="769" spans="8:11" x14ac:dyDescent="0.35">
      <c r="H769" s="123"/>
      <c r="K769" s="174"/>
    </row>
    <row r="770" spans="8:11" x14ac:dyDescent="0.35">
      <c r="H770" s="123"/>
      <c r="K770" s="174"/>
    </row>
    <row r="771" spans="8:11" x14ac:dyDescent="0.35">
      <c r="H771" s="123"/>
      <c r="K771" s="174"/>
    </row>
    <row r="772" spans="8:11" x14ac:dyDescent="0.35">
      <c r="H772" s="123"/>
      <c r="K772" s="174"/>
    </row>
    <row r="773" spans="8:11" x14ac:dyDescent="0.35">
      <c r="H773" s="123"/>
      <c r="K773" s="174"/>
    </row>
    <row r="774" spans="8:11" x14ac:dyDescent="0.35">
      <c r="H774" s="123"/>
      <c r="K774" s="174"/>
    </row>
    <row r="775" spans="8:11" x14ac:dyDescent="0.35">
      <c r="H775" s="123"/>
      <c r="K775" s="174"/>
    </row>
    <row r="776" spans="8:11" x14ac:dyDescent="0.35">
      <c r="H776" s="123"/>
      <c r="K776" s="174"/>
    </row>
    <row r="777" spans="8:11" x14ac:dyDescent="0.35">
      <c r="H777" s="123"/>
      <c r="K777" s="174"/>
    </row>
    <row r="778" spans="8:11" x14ac:dyDescent="0.35">
      <c r="H778" s="123"/>
      <c r="K778" s="174"/>
    </row>
    <row r="779" spans="8:11" x14ac:dyDescent="0.35">
      <c r="H779" s="123"/>
      <c r="K779" s="174"/>
    </row>
    <row r="780" spans="8:11" x14ac:dyDescent="0.35">
      <c r="H780" s="123"/>
      <c r="K780" s="174"/>
    </row>
    <row r="781" spans="8:11" x14ac:dyDescent="0.35">
      <c r="H781" s="123"/>
      <c r="K781" s="174"/>
    </row>
    <row r="782" spans="8:11" x14ac:dyDescent="0.35">
      <c r="H782" s="123"/>
      <c r="K782" s="174"/>
    </row>
    <row r="783" spans="8:11" x14ac:dyDescent="0.35">
      <c r="H783" s="123"/>
      <c r="K783" s="174"/>
    </row>
    <row r="784" spans="8:11" x14ac:dyDescent="0.35">
      <c r="H784" s="123"/>
      <c r="K784" s="174"/>
    </row>
    <row r="785" spans="8:11" x14ac:dyDescent="0.35">
      <c r="H785" s="123"/>
      <c r="K785" s="174"/>
    </row>
    <row r="786" spans="8:11" x14ac:dyDescent="0.35">
      <c r="H786" s="123"/>
      <c r="K786" s="174"/>
    </row>
    <row r="787" spans="8:11" x14ac:dyDescent="0.35">
      <c r="H787" s="123"/>
      <c r="K787" s="174"/>
    </row>
    <row r="788" spans="8:11" x14ac:dyDescent="0.35">
      <c r="H788" s="123"/>
      <c r="K788" s="174"/>
    </row>
    <row r="789" spans="8:11" x14ac:dyDescent="0.35">
      <c r="H789" s="123"/>
      <c r="K789" s="174"/>
    </row>
    <row r="790" spans="8:11" x14ac:dyDescent="0.35">
      <c r="H790" s="123"/>
      <c r="K790" s="174"/>
    </row>
    <row r="791" spans="8:11" x14ac:dyDescent="0.35">
      <c r="H791" s="123"/>
      <c r="K791" s="174"/>
    </row>
    <row r="792" spans="8:11" x14ac:dyDescent="0.35">
      <c r="H792" s="123"/>
      <c r="K792" s="174"/>
    </row>
    <row r="793" spans="8:11" x14ac:dyDescent="0.35">
      <c r="H793" s="123"/>
      <c r="K793" s="174"/>
    </row>
    <row r="794" spans="8:11" x14ac:dyDescent="0.35">
      <c r="H794" s="123"/>
      <c r="K794" s="174"/>
    </row>
    <row r="795" spans="8:11" x14ac:dyDescent="0.35">
      <c r="H795" s="123"/>
      <c r="K795" s="174"/>
    </row>
    <row r="796" spans="8:11" x14ac:dyDescent="0.35">
      <c r="H796" s="123"/>
      <c r="K796" s="174"/>
    </row>
    <row r="797" spans="8:11" x14ac:dyDescent="0.35">
      <c r="H797" s="123"/>
      <c r="K797" s="174"/>
    </row>
    <row r="798" spans="8:11" x14ac:dyDescent="0.35">
      <c r="H798" s="123"/>
      <c r="K798" s="174"/>
    </row>
    <row r="799" spans="8:11" x14ac:dyDescent="0.35">
      <c r="H799" s="123"/>
      <c r="K799" s="174"/>
    </row>
    <row r="800" spans="8:11" x14ac:dyDescent="0.35">
      <c r="H800" s="123"/>
      <c r="K800" s="174"/>
    </row>
    <row r="801" spans="8:11" x14ac:dyDescent="0.35">
      <c r="H801" s="123"/>
      <c r="K801" s="174"/>
    </row>
    <row r="802" spans="8:11" x14ac:dyDescent="0.35">
      <c r="H802" s="123"/>
      <c r="K802" s="174"/>
    </row>
    <row r="803" spans="8:11" x14ac:dyDescent="0.35">
      <c r="H803" s="123"/>
      <c r="K803" s="174"/>
    </row>
    <row r="804" spans="8:11" x14ac:dyDescent="0.35">
      <c r="H804" s="123"/>
      <c r="K804" s="174"/>
    </row>
    <row r="805" spans="8:11" x14ac:dyDescent="0.35">
      <c r="H805" s="123"/>
      <c r="K805" s="174"/>
    </row>
    <row r="806" spans="8:11" x14ac:dyDescent="0.35">
      <c r="H806" s="123"/>
      <c r="K806" s="174"/>
    </row>
    <row r="807" spans="8:11" x14ac:dyDescent="0.35">
      <c r="H807" s="123"/>
      <c r="K807" s="174"/>
    </row>
    <row r="808" spans="8:11" x14ac:dyDescent="0.35">
      <c r="H808" s="123"/>
      <c r="K808" s="174"/>
    </row>
    <row r="809" spans="8:11" x14ac:dyDescent="0.35">
      <c r="H809" s="123"/>
      <c r="K809" s="174"/>
    </row>
    <row r="810" spans="8:11" x14ac:dyDescent="0.35">
      <c r="H810" s="123"/>
      <c r="K810" s="174"/>
    </row>
    <row r="811" spans="8:11" x14ac:dyDescent="0.35">
      <c r="H811" s="123"/>
      <c r="K811" s="174"/>
    </row>
    <row r="812" spans="8:11" x14ac:dyDescent="0.35">
      <c r="H812" s="123"/>
      <c r="K812" s="174"/>
    </row>
    <row r="813" spans="8:11" x14ac:dyDescent="0.35">
      <c r="H813" s="123"/>
      <c r="K813" s="174"/>
    </row>
    <row r="814" spans="8:11" x14ac:dyDescent="0.35">
      <c r="H814" s="123"/>
      <c r="K814" s="174"/>
    </row>
    <row r="815" spans="8:11" x14ac:dyDescent="0.35">
      <c r="H815" s="123"/>
      <c r="K815" s="174"/>
    </row>
    <row r="816" spans="8:11" x14ac:dyDescent="0.35">
      <c r="H816" s="123"/>
      <c r="K816" s="174"/>
    </row>
    <row r="817" spans="8:11" x14ac:dyDescent="0.35">
      <c r="H817" s="123"/>
      <c r="K817" s="174"/>
    </row>
    <row r="818" spans="8:11" x14ac:dyDescent="0.35">
      <c r="H818" s="123"/>
      <c r="K818" s="174"/>
    </row>
    <row r="819" spans="8:11" x14ac:dyDescent="0.35">
      <c r="H819" s="123"/>
      <c r="K819" s="174"/>
    </row>
    <row r="820" spans="8:11" x14ac:dyDescent="0.35">
      <c r="H820" s="123"/>
      <c r="K820" s="174"/>
    </row>
    <row r="821" spans="8:11" x14ac:dyDescent="0.35">
      <c r="H821" s="123"/>
      <c r="K821" s="174"/>
    </row>
    <row r="822" spans="8:11" x14ac:dyDescent="0.35">
      <c r="H822" s="123"/>
      <c r="K822" s="174"/>
    </row>
    <row r="823" spans="8:11" x14ac:dyDescent="0.35">
      <c r="H823" s="123"/>
      <c r="K823" s="174"/>
    </row>
    <row r="824" spans="8:11" x14ac:dyDescent="0.35">
      <c r="H824" s="123"/>
      <c r="K824" s="174"/>
    </row>
    <row r="825" spans="8:11" x14ac:dyDescent="0.35">
      <c r="H825" s="123"/>
      <c r="K825" s="174"/>
    </row>
    <row r="826" spans="8:11" x14ac:dyDescent="0.35">
      <c r="H826" s="123"/>
      <c r="K826" s="174"/>
    </row>
    <row r="827" spans="8:11" x14ac:dyDescent="0.35">
      <c r="H827" s="123"/>
      <c r="K827" s="174"/>
    </row>
    <row r="828" spans="8:11" x14ac:dyDescent="0.35">
      <c r="H828" s="123"/>
      <c r="K828" s="174"/>
    </row>
    <row r="829" spans="8:11" x14ac:dyDescent="0.35">
      <c r="H829" s="123"/>
      <c r="K829" s="174"/>
    </row>
    <row r="830" spans="8:11" x14ac:dyDescent="0.35">
      <c r="H830" s="123"/>
      <c r="K830" s="174"/>
    </row>
    <row r="831" spans="8:11" x14ac:dyDescent="0.35">
      <c r="H831" s="123"/>
      <c r="K831" s="174"/>
    </row>
    <row r="832" spans="8:11" x14ac:dyDescent="0.35">
      <c r="H832" s="123"/>
      <c r="K832" s="174"/>
    </row>
    <row r="833" spans="8:11" x14ac:dyDescent="0.35">
      <c r="H833" s="123"/>
      <c r="K833" s="174"/>
    </row>
    <row r="834" spans="8:11" x14ac:dyDescent="0.35">
      <c r="H834" s="123"/>
      <c r="K834" s="174"/>
    </row>
    <row r="835" spans="8:11" x14ac:dyDescent="0.35">
      <c r="H835" s="123"/>
      <c r="K835" s="174"/>
    </row>
    <row r="836" spans="8:11" x14ac:dyDescent="0.35">
      <c r="H836" s="123"/>
      <c r="K836" s="174"/>
    </row>
    <row r="837" spans="8:11" x14ac:dyDescent="0.35">
      <c r="H837" s="123"/>
      <c r="K837" s="174"/>
    </row>
    <row r="838" spans="8:11" x14ac:dyDescent="0.35">
      <c r="H838" s="123"/>
      <c r="K838" s="174"/>
    </row>
    <row r="839" spans="8:11" x14ac:dyDescent="0.35">
      <c r="H839" s="123"/>
      <c r="K839" s="174"/>
    </row>
    <row r="840" spans="8:11" x14ac:dyDescent="0.35">
      <c r="H840" s="123"/>
      <c r="K840" s="174"/>
    </row>
    <row r="841" spans="8:11" x14ac:dyDescent="0.35">
      <c r="H841" s="123"/>
      <c r="K841" s="174"/>
    </row>
    <row r="842" spans="8:11" x14ac:dyDescent="0.35">
      <c r="H842" s="123"/>
      <c r="K842" s="174"/>
    </row>
    <row r="843" spans="8:11" x14ac:dyDescent="0.35">
      <c r="H843" s="123"/>
      <c r="K843" s="174"/>
    </row>
    <row r="844" spans="8:11" x14ac:dyDescent="0.35">
      <c r="H844" s="123"/>
      <c r="K844" s="174"/>
    </row>
    <row r="845" spans="8:11" x14ac:dyDescent="0.35">
      <c r="H845" s="123"/>
      <c r="K845" s="174"/>
    </row>
    <row r="846" spans="8:11" x14ac:dyDescent="0.35">
      <c r="H846" s="123"/>
      <c r="K846" s="174"/>
    </row>
    <row r="847" spans="8:11" x14ac:dyDescent="0.35">
      <c r="H847" s="123"/>
      <c r="K847" s="174"/>
    </row>
    <row r="848" spans="8:11" x14ac:dyDescent="0.35">
      <c r="H848" s="123"/>
      <c r="K848" s="174"/>
    </row>
    <row r="849" spans="8:11" x14ac:dyDescent="0.35">
      <c r="H849" s="123"/>
      <c r="K849" s="174"/>
    </row>
    <row r="850" spans="8:11" x14ac:dyDescent="0.35">
      <c r="H850" s="123"/>
      <c r="K850" s="174"/>
    </row>
    <row r="851" spans="8:11" x14ac:dyDescent="0.35">
      <c r="H851" s="123"/>
      <c r="K851" s="174"/>
    </row>
    <row r="852" spans="8:11" x14ac:dyDescent="0.35">
      <c r="H852" s="123"/>
      <c r="K852" s="174"/>
    </row>
    <row r="853" spans="8:11" x14ac:dyDescent="0.35">
      <c r="H853" s="123"/>
      <c r="K853" s="174"/>
    </row>
    <row r="854" spans="8:11" x14ac:dyDescent="0.35">
      <c r="H854" s="123"/>
      <c r="K854" s="174"/>
    </row>
    <row r="855" spans="8:11" x14ac:dyDescent="0.35">
      <c r="H855" s="123"/>
      <c r="K855" s="174"/>
    </row>
    <row r="856" spans="8:11" x14ac:dyDescent="0.35">
      <c r="H856" s="123"/>
      <c r="K856" s="174"/>
    </row>
    <row r="857" spans="8:11" x14ac:dyDescent="0.35">
      <c r="H857" s="123"/>
      <c r="K857" s="174"/>
    </row>
    <row r="858" spans="8:11" x14ac:dyDescent="0.35">
      <c r="H858" s="123"/>
      <c r="K858" s="174"/>
    </row>
    <row r="859" spans="8:11" x14ac:dyDescent="0.35">
      <c r="H859" s="123"/>
      <c r="K859" s="174"/>
    </row>
    <row r="860" spans="8:11" x14ac:dyDescent="0.35">
      <c r="H860" s="123"/>
      <c r="K860" s="174"/>
    </row>
    <row r="861" spans="8:11" x14ac:dyDescent="0.35">
      <c r="H861" s="123"/>
      <c r="K861" s="174"/>
    </row>
    <row r="862" spans="8:11" x14ac:dyDescent="0.35">
      <c r="H862" s="123"/>
      <c r="K862" s="174"/>
    </row>
    <row r="863" spans="8:11" x14ac:dyDescent="0.35">
      <c r="H863" s="123"/>
      <c r="K863" s="174"/>
    </row>
    <row r="864" spans="8:11" x14ac:dyDescent="0.35">
      <c r="H864" s="123"/>
      <c r="K864" s="174"/>
    </row>
    <row r="865" spans="8:11" x14ac:dyDescent="0.35">
      <c r="H865" s="123"/>
      <c r="K865" s="174"/>
    </row>
    <row r="866" spans="8:11" x14ac:dyDescent="0.35">
      <c r="H866" s="123"/>
      <c r="K866" s="174"/>
    </row>
    <row r="867" spans="8:11" x14ac:dyDescent="0.35">
      <c r="H867" s="123"/>
      <c r="K867" s="174"/>
    </row>
    <row r="868" spans="8:11" x14ac:dyDescent="0.35">
      <c r="H868" s="123"/>
      <c r="K868" s="174"/>
    </row>
    <row r="869" spans="8:11" x14ac:dyDescent="0.35">
      <c r="H869" s="123"/>
      <c r="K869" s="174"/>
    </row>
    <row r="870" spans="8:11" x14ac:dyDescent="0.35">
      <c r="H870" s="123"/>
      <c r="K870" s="174"/>
    </row>
    <row r="871" spans="8:11" x14ac:dyDescent="0.35">
      <c r="H871" s="123"/>
      <c r="K871" s="174"/>
    </row>
    <row r="872" spans="8:11" x14ac:dyDescent="0.35">
      <c r="H872" s="123"/>
      <c r="K872" s="174"/>
    </row>
    <row r="873" spans="8:11" x14ac:dyDescent="0.35">
      <c r="H873" s="123"/>
      <c r="K873" s="174"/>
    </row>
    <row r="874" spans="8:11" x14ac:dyDescent="0.35">
      <c r="H874" s="123"/>
      <c r="K874" s="174"/>
    </row>
    <row r="875" spans="8:11" x14ac:dyDescent="0.35">
      <c r="H875" s="123"/>
      <c r="K875" s="174"/>
    </row>
    <row r="876" spans="8:11" x14ac:dyDescent="0.35">
      <c r="H876" s="123"/>
      <c r="K876" s="174"/>
    </row>
    <row r="877" spans="8:11" x14ac:dyDescent="0.35">
      <c r="H877" s="123"/>
      <c r="K877" s="174"/>
    </row>
    <row r="878" spans="8:11" x14ac:dyDescent="0.35">
      <c r="H878" s="123"/>
      <c r="K878" s="174"/>
    </row>
    <row r="879" spans="8:11" x14ac:dyDescent="0.35">
      <c r="H879" s="123"/>
      <c r="K879" s="174"/>
    </row>
    <row r="880" spans="8:11" x14ac:dyDescent="0.35">
      <c r="H880" s="123"/>
      <c r="K880" s="174"/>
    </row>
    <row r="881" spans="8:11" x14ac:dyDescent="0.35">
      <c r="H881" s="123"/>
      <c r="K881" s="174"/>
    </row>
    <row r="882" spans="8:11" x14ac:dyDescent="0.35">
      <c r="H882" s="123"/>
      <c r="K882" s="174"/>
    </row>
    <row r="883" spans="8:11" x14ac:dyDescent="0.35">
      <c r="H883" s="123"/>
      <c r="K883" s="174"/>
    </row>
    <row r="884" spans="8:11" x14ac:dyDescent="0.35">
      <c r="H884" s="123"/>
      <c r="K884" s="174"/>
    </row>
    <row r="885" spans="8:11" x14ac:dyDescent="0.35">
      <c r="H885" s="123"/>
      <c r="K885" s="174"/>
    </row>
    <row r="886" spans="8:11" x14ac:dyDescent="0.35">
      <c r="H886" s="123"/>
      <c r="K886" s="174"/>
    </row>
    <row r="887" spans="8:11" x14ac:dyDescent="0.35">
      <c r="H887" s="123"/>
      <c r="K887" s="174"/>
    </row>
    <row r="888" spans="8:11" x14ac:dyDescent="0.35">
      <c r="H888" s="123"/>
      <c r="K888" s="174"/>
    </row>
    <row r="889" spans="8:11" x14ac:dyDescent="0.35">
      <c r="H889" s="123"/>
      <c r="K889" s="174"/>
    </row>
    <row r="890" spans="8:11" x14ac:dyDescent="0.35">
      <c r="H890" s="123"/>
      <c r="K890" s="174"/>
    </row>
    <row r="891" spans="8:11" x14ac:dyDescent="0.35">
      <c r="H891" s="123"/>
      <c r="K891" s="174"/>
    </row>
    <row r="892" spans="8:11" x14ac:dyDescent="0.35">
      <c r="H892" s="123"/>
      <c r="K892" s="174"/>
    </row>
    <row r="893" spans="8:11" x14ac:dyDescent="0.35">
      <c r="H893" s="123"/>
      <c r="K893" s="174"/>
    </row>
    <row r="894" spans="8:11" x14ac:dyDescent="0.35">
      <c r="H894" s="123"/>
      <c r="K894" s="174"/>
    </row>
    <row r="895" spans="8:11" x14ac:dyDescent="0.35">
      <c r="H895" s="123"/>
      <c r="K895" s="174"/>
    </row>
    <row r="896" spans="8:11" x14ac:dyDescent="0.35">
      <c r="H896" s="123"/>
      <c r="K896" s="174"/>
    </row>
    <row r="897" spans="8:11" x14ac:dyDescent="0.35">
      <c r="H897" s="123"/>
      <c r="K897" s="174"/>
    </row>
    <row r="898" spans="8:11" x14ac:dyDescent="0.35">
      <c r="H898" s="123"/>
      <c r="K898" s="174"/>
    </row>
    <row r="899" spans="8:11" x14ac:dyDescent="0.35">
      <c r="H899" s="123"/>
      <c r="K899" s="174"/>
    </row>
    <row r="900" spans="8:11" x14ac:dyDescent="0.35">
      <c r="H900" s="123"/>
      <c r="K900" s="174"/>
    </row>
    <row r="901" spans="8:11" x14ac:dyDescent="0.35">
      <c r="H901" s="123"/>
      <c r="K901" s="174"/>
    </row>
    <row r="902" spans="8:11" x14ac:dyDescent="0.35">
      <c r="H902" s="123"/>
      <c r="K902" s="174"/>
    </row>
    <row r="903" spans="8:11" x14ac:dyDescent="0.35">
      <c r="H903" s="123"/>
      <c r="K903" s="174"/>
    </row>
    <row r="904" spans="8:11" x14ac:dyDescent="0.35">
      <c r="H904" s="123"/>
      <c r="K904" s="174"/>
    </row>
    <row r="905" spans="8:11" x14ac:dyDescent="0.35">
      <c r="H905" s="123"/>
      <c r="K905" s="174"/>
    </row>
    <row r="906" spans="8:11" x14ac:dyDescent="0.35">
      <c r="H906" s="123"/>
      <c r="K906" s="174"/>
    </row>
    <row r="907" spans="8:11" x14ac:dyDescent="0.35">
      <c r="H907" s="123"/>
      <c r="K907" s="174"/>
    </row>
    <row r="908" spans="8:11" x14ac:dyDescent="0.35">
      <c r="H908" s="123"/>
      <c r="K908" s="174"/>
    </row>
    <row r="909" spans="8:11" x14ac:dyDescent="0.35">
      <c r="H909" s="123"/>
      <c r="K909" s="174"/>
    </row>
    <row r="910" spans="8:11" x14ac:dyDescent="0.35">
      <c r="H910" s="123"/>
      <c r="K910" s="174"/>
    </row>
    <row r="911" spans="8:11" x14ac:dyDescent="0.35">
      <c r="H911" s="123"/>
      <c r="K911" s="174"/>
    </row>
    <row r="912" spans="8:11" x14ac:dyDescent="0.35">
      <c r="H912" s="123"/>
      <c r="K912" s="174"/>
    </row>
    <row r="913" spans="8:11" x14ac:dyDescent="0.35">
      <c r="H913" s="123"/>
      <c r="K913" s="174"/>
    </row>
    <row r="914" spans="8:11" x14ac:dyDescent="0.35">
      <c r="H914" s="123"/>
      <c r="K914" s="174"/>
    </row>
    <row r="915" spans="8:11" x14ac:dyDescent="0.35">
      <c r="H915" s="123"/>
      <c r="K915" s="174"/>
    </row>
    <row r="916" spans="8:11" x14ac:dyDescent="0.35">
      <c r="H916" s="123"/>
      <c r="K916" s="174"/>
    </row>
    <row r="917" spans="8:11" x14ac:dyDescent="0.35">
      <c r="H917" s="123"/>
      <c r="K917" s="174"/>
    </row>
    <row r="918" spans="8:11" x14ac:dyDescent="0.35">
      <c r="H918" s="123"/>
      <c r="K918" s="174"/>
    </row>
    <row r="919" spans="8:11" x14ac:dyDescent="0.35">
      <c r="H919" s="123"/>
      <c r="K919" s="174"/>
    </row>
    <row r="920" spans="8:11" x14ac:dyDescent="0.35">
      <c r="H920" s="123"/>
      <c r="K920" s="174"/>
    </row>
    <row r="921" spans="8:11" x14ac:dyDescent="0.35">
      <c r="H921" s="123"/>
      <c r="K921" s="174"/>
    </row>
    <row r="922" spans="8:11" x14ac:dyDescent="0.35">
      <c r="H922" s="123"/>
      <c r="K922" s="174"/>
    </row>
    <row r="923" spans="8:11" x14ac:dyDescent="0.35">
      <c r="H923" s="123"/>
      <c r="K923" s="174"/>
    </row>
    <row r="924" spans="8:11" x14ac:dyDescent="0.35">
      <c r="H924" s="123"/>
      <c r="K924" s="174"/>
    </row>
    <row r="925" spans="8:11" x14ac:dyDescent="0.35">
      <c r="H925" s="123"/>
      <c r="K925" s="174"/>
    </row>
    <row r="926" spans="8:11" x14ac:dyDescent="0.35">
      <c r="H926" s="123"/>
      <c r="K926" s="174"/>
    </row>
    <row r="927" spans="8:11" x14ac:dyDescent="0.35">
      <c r="H927" s="123"/>
      <c r="K927" s="174"/>
    </row>
    <row r="928" spans="8:11" x14ac:dyDescent="0.35">
      <c r="H928" s="123"/>
      <c r="K928" s="174"/>
    </row>
    <row r="929" spans="8:11" x14ac:dyDescent="0.35">
      <c r="H929" s="123"/>
      <c r="K929" s="174"/>
    </row>
    <row r="930" spans="8:11" x14ac:dyDescent="0.35">
      <c r="H930" s="123"/>
      <c r="K930" s="174"/>
    </row>
    <row r="931" spans="8:11" x14ac:dyDescent="0.35">
      <c r="H931" s="123"/>
      <c r="K931" s="174"/>
    </row>
    <row r="932" spans="8:11" x14ac:dyDescent="0.35">
      <c r="H932" s="123"/>
      <c r="K932" s="174"/>
    </row>
    <row r="933" spans="8:11" x14ac:dyDescent="0.35">
      <c r="H933" s="123"/>
      <c r="K933" s="174"/>
    </row>
    <row r="934" spans="8:11" x14ac:dyDescent="0.35">
      <c r="H934" s="123"/>
      <c r="K934" s="174"/>
    </row>
    <row r="935" spans="8:11" x14ac:dyDescent="0.35">
      <c r="H935" s="123"/>
      <c r="K935" s="174"/>
    </row>
    <row r="936" spans="8:11" x14ac:dyDescent="0.35">
      <c r="H936" s="123"/>
      <c r="K936" s="174"/>
    </row>
    <row r="937" spans="8:11" x14ac:dyDescent="0.35">
      <c r="H937" s="123"/>
      <c r="K937" s="174"/>
    </row>
    <row r="938" spans="8:11" x14ac:dyDescent="0.35">
      <c r="H938" s="123"/>
      <c r="K938" s="174"/>
    </row>
    <row r="939" spans="8:11" x14ac:dyDescent="0.35">
      <c r="H939" s="123"/>
      <c r="K939" s="174"/>
    </row>
    <row r="940" spans="8:11" x14ac:dyDescent="0.35">
      <c r="H940" s="123"/>
      <c r="K940" s="174"/>
    </row>
    <row r="941" spans="8:11" x14ac:dyDescent="0.35">
      <c r="H941" s="123"/>
      <c r="K941" s="174"/>
    </row>
    <row r="942" spans="8:11" x14ac:dyDescent="0.35">
      <c r="H942" s="123"/>
      <c r="K942" s="174"/>
    </row>
    <row r="943" spans="8:11" x14ac:dyDescent="0.35">
      <c r="H943" s="123"/>
      <c r="K943" s="174"/>
    </row>
    <row r="944" spans="8:11" x14ac:dyDescent="0.35">
      <c r="H944" s="123"/>
      <c r="K944" s="174"/>
    </row>
    <row r="945" spans="8:11" x14ac:dyDescent="0.35">
      <c r="H945" s="123"/>
      <c r="K945" s="174"/>
    </row>
    <row r="946" spans="8:11" x14ac:dyDescent="0.35">
      <c r="H946" s="123"/>
      <c r="K946" s="174"/>
    </row>
    <row r="947" spans="8:11" x14ac:dyDescent="0.35">
      <c r="H947" s="123"/>
      <c r="K947" s="174"/>
    </row>
    <row r="948" spans="8:11" x14ac:dyDescent="0.35">
      <c r="H948" s="123"/>
      <c r="K948" s="174"/>
    </row>
    <row r="949" spans="8:11" x14ac:dyDescent="0.35">
      <c r="H949" s="123"/>
      <c r="K949" s="174"/>
    </row>
    <row r="950" spans="8:11" x14ac:dyDescent="0.35">
      <c r="H950" s="123"/>
      <c r="K950" s="174"/>
    </row>
    <row r="951" spans="8:11" x14ac:dyDescent="0.35">
      <c r="H951" s="123"/>
      <c r="K951" s="174"/>
    </row>
    <row r="952" spans="8:11" x14ac:dyDescent="0.35">
      <c r="H952" s="123"/>
      <c r="K952" s="174"/>
    </row>
    <row r="953" spans="8:11" x14ac:dyDescent="0.35">
      <c r="H953" s="123"/>
      <c r="K953" s="174"/>
    </row>
    <row r="954" spans="8:11" x14ac:dyDescent="0.35">
      <c r="H954" s="123"/>
      <c r="K954" s="174"/>
    </row>
    <row r="955" spans="8:11" x14ac:dyDescent="0.35">
      <c r="H955" s="123"/>
      <c r="K955" s="174"/>
    </row>
    <row r="956" spans="8:11" x14ac:dyDescent="0.35">
      <c r="H956" s="123"/>
      <c r="K956" s="174"/>
    </row>
    <row r="957" spans="8:11" x14ac:dyDescent="0.35">
      <c r="H957" s="123"/>
      <c r="K957" s="174"/>
    </row>
    <row r="958" spans="8:11" x14ac:dyDescent="0.35">
      <c r="H958" s="123"/>
      <c r="K958" s="174"/>
    </row>
    <row r="959" spans="8:11" x14ac:dyDescent="0.35">
      <c r="H959" s="123"/>
      <c r="K959" s="174"/>
    </row>
    <row r="960" spans="8:11" x14ac:dyDescent="0.35">
      <c r="H960" s="123"/>
      <c r="K960" s="174"/>
    </row>
    <row r="961" spans="8:11" x14ac:dyDescent="0.35">
      <c r="H961" s="123"/>
      <c r="K961" s="174"/>
    </row>
    <row r="962" spans="8:11" x14ac:dyDescent="0.35">
      <c r="H962" s="123"/>
      <c r="K962" s="174"/>
    </row>
    <row r="963" spans="8:11" x14ac:dyDescent="0.35">
      <c r="H963" s="123"/>
      <c r="K963" s="174"/>
    </row>
    <row r="964" spans="8:11" x14ac:dyDescent="0.35">
      <c r="H964" s="123"/>
      <c r="K964" s="174"/>
    </row>
    <row r="965" spans="8:11" x14ac:dyDescent="0.35">
      <c r="H965" s="123"/>
      <c r="K965" s="174"/>
    </row>
    <row r="966" spans="8:11" x14ac:dyDescent="0.35">
      <c r="H966" s="123"/>
      <c r="K966" s="174"/>
    </row>
    <row r="967" spans="8:11" x14ac:dyDescent="0.35">
      <c r="H967" s="123"/>
      <c r="K967" s="174"/>
    </row>
    <row r="968" spans="8:11" x14ac:dyDescent="0.35">
      <c r="H968" s="123"/>
      <c r="K968" s="174"/>
    </row>
    <row r="969" spans="8:11" x14ac:dyDescent="0.35">
      <c r="H969" s="123"/>
      <c r="K969" s="174"/>
    </row>
    <row r="970" spans="8:11" x14ac:dyDescent="0.35">
      <c r="H970" s="123"/>
      <c r="K970" s="174"/>
    </row>
    <row r="971" spans="8:11" x14ac:dyDescent="0.35">
      <c r="H971" s="123"/>
      <c r="K971" s="174"/>
    </row>
    <row r="972" spans="8:11" x14ac:dyDescent="0.35">
      <c r="H972" s="123"/>
      <c r="K972" s="174"/>
    </row>
    <row r="973" spans="8:11" x14ac:dyDescent="0.35">
      <c r="H973" s="123"/>
      <c r="K973" s="174"/>
    </row>
    <row r="974" spans="8:11" x14ac:dyDescent="0.35">
      <c r="H974" s="123"/>
      <c r="K974" s="174"/>
    </row>
    <row r="975" spans="8:11" x14ac:dyDescent="0.35">
      <c r="H975" s="123"/>
      <c r="K975" s="174"/>
    </row>
    <row r="976" spans="8:11" x14ac:dyDescent="0.35">
      <c r="H976" s="123"/>
      <c r="K976" s="174"/>
    </row>
    <row r="977" spans="8:11" x14ac:dyDescent="0.35">
      <c r="H977" s="123"/>
      <c r="K977" s="174"/>
    </row>
    <row r="978" spans="8:11" x14ac:dyDescent="0.35">
      <c r="H978" s="123"/>
      <c r="K978" s="174"/>
    </row>
    <row r="979" spans="8:11" x14ac:dyDescent="0.35">
      <c r="H979" s="123"/>
      <c r="K979" s="174"/>
    </row>
    <row r="980" spans="8:11" x14ac:dyDescent="0.35">
      <c r="H980" s="123"/>
      <c r="K980" s="174"/>
    </row>
    <row r="981" spans="8:11" x14ac:dyDescent="0.35">
      <c r="H981" s="123"/>
      <c r="K981" s="174"/>
    </row>
    <row r="982" spans="8:11" x14ac:dyDescent="0.35">
      <c r="H982" s="123"/>
      <c r="K982" s="174"/>
    </row>
    <row r="983" spans="8:11" x14ac:dyDescent="0.35">
      <c r="H983" s="123"/>
      <c r="K983" s="174"/>
    </row>
    <row r="984" spans="8:11" x14ac:dyDescent="0.35">
      <c r="H984" s="123"/>
      <c r="K984" s="174"/>
    </row>
    <row r="985" spans="8:11" x14ac:dyDescent="0.35">
      <c r="H985" s="123"/>
      <c r="K985" s="174"/>
    </row>
    <row r="986" spans="8:11" x14ac:dyDescent="0.35">
      <c r="H986" s="123"/>
      <c r="K986" s="174"/>
    </row>
    <row r="987" spans="8:11" x14ac:dyDescent="0.35">
      <c r="H987" s="123"/>
      <c r="K987" s="174"/>
    </row>
    <row r="988" spans="8:11" x14ac:dyDescent="0.35">
      <c r="H988" s="123"/>
      <c r="K988" s="174"/>
    </row>
    <row r="989" spans="8:11" x14ac:dyDescent="0.35">
      <c r="H989" s="123"/>
      <c r="K989" s="174"/>
    </row>
    <row r="990" spans="8:11" x14ac:dyDescent="0.35">
      <c r="H990" s="123"/>
      <c r="K990" s="174"/>
    </row>
    <row r="991" spans="8:11" x14ac:dyDescent="0.35">
      <c r="H991" s="123"/>
      <c r="K991" s="174"/>
    </row>
    <row r="992" spans="8:11" x14ac:dyDescent="0.35">
      <c r="H992" s="123"/>
      <c r="K992" s="174"/>
    </row>
    <row r="993" spans="8:11" x14ac:dyDescent="0.35">
      <c r="H993" s="123"/>
      <c r="K993" s="174"/>
    </row>
    <row r="994" spans="8:11" x14ac:dyDescent="0.35">
      <c r="H994" s="123"/>
      <c r="K994" s="174"/>
    </row>
    <row r="995" spans="8:11" x14ac:dyDescent="0.35">
      <c r="H995" s="123"/>
      <c r="K995" s="174"/>
    </row>
    <row r="996" spans="8:11" x14ac:dyDescent="0.35">
      <c r="H996" s="123"/>
      <c r="K996" s="174"/>
    </row>
    <row r="997" spans="8:11" x14ac:dyDescent="0.35">
      <c r="H997" s="123"/>
      <c r="K997" s="174"/>
    </row>
    <row r="998" spans="8:11" x14ac:dyDescent="0.35">
      <c r="H998" s="123"/>
      <c r="K998" s="174"/>
    </row>
    <row r="999" spans="8:11" x14ac:dyDescent="0.35">
      <c r="H999" s="123"/>
      <c r="K999" s="174"/>
    </row>
    <row r="1000" spans="8:11" x14ac:dyDescent="0.35">
      <c r="H1000" s="123"/>
      <c r="K1000" s="174"/>
    </row>
    <row r="1001" spans="8:11" x14ac:dyDescent="0.35">
      <c r="H1001" s="123"/>
      <c r="K1001" s="174"/>
    </row>
    <row r="1002" spans="8:11" x14ac:dyDescent="0.35">
      <c r="H1002" s="123"/>
      <c r="K1002" s="174"/>
    </row>
    <row r="1003" spans="8:11" x14ac:dyDescent="0.35">
      <c r="H1003" s="123"/>
      <c r="K1003" s="174"/>
    </row>
    <row r="1004" spans="8:11" x14ac:dyDescent="0.35">
      <c r="H1004" s="123"/>
      <c r="K1004" s="174"/>
    </row>
    <row r="1005" spans="8:11" x14ac:dyDescent="0.35">
      <c r="H1005" s="123"/>
      <c r="K1005" s="174"/>
    </row>
    <row r="1006" spans="8:11" x14ac:dyDescent="0.35">
      <c r="H1006" s="123"/>
      <c r="K1006" s="174"/>
    </row>
    <row r="1007" spans="8:11" x14ac:dyDescent="0.35">
      <c r="H1007" s="123"/>
      <c r="K1007" s="174"/>
    </row>
    <row r="1008" spans="8:11" x14ac:dyDescent="0.35">
      <c r="H1008" s="123"/>
      <c r="K1008" s="174"/>
    </row>
    <row r="1009" spans="8:11" x14ac:dyDescent="0.35">
      <c r="H1009" s="123"/>
      <c r="K1009" s="174"/>
    </row>
    <row r="1010" spans="8:11" x14ac:dyDescent="0.35">
      <c r="H1010" s="123"/>
      <c r="K1010" s="174"/>
    </row>
    <row r="1011" spans="8:11" x14ac:dyDescent="0.35">
      <c r="H1011" s="123"/>
      <c r="K1011" s="174"/>
    </row>
    <row r="1012" spans="8:11" x14ac:dyDescent="0.35">
      <c r="H1012" s="123"/>
      <c r="K1012" s="174"/>
    </row>
    <row r="1013" spans="8:11" x14ac:dyDescent="0.35">
      <c r="H1013" s="123"/>
      <c r="K1013" s="174"/>
    </row>
    <row r="1014" spans="8:11" x14ac:dyDescent="0.35">
      <c r="H1014" s="123"/>
      <c r="K1014" s="174"/>
    </row>
    <row r="1015" spans="8:11" x14ac:dyDescent="0.35">
      <c r="H1015" s="123"/>
      <c r="K1015" s="174"/>
    </row>
    <row r="1016" spans="8:11" x14ac:dyDescent="0.35">
      <c r="H1016" s="123"/>
      <c r="K1016" s="174"/>
    </row>
    <row r="1017" spans="8:11" x14ac:dyDescent="0.35">
      <c r="H1017" s="123"/>
      <c r="K1017" s="174"/>
    </row>
    <row r="1018" spans="8:11" x14ac:dyDescent="0.35">
      <c r="H1018" s="123"/>
      <c r="K1018" s="174"/>
    </row>
    <row r="1019" spans="8:11" x14ac:dyDescent="0.35">
      <c r="H1019" s="123"/>
      <c r="K1019" s="174"/>
    </row>
    <row r="1020" spans="8:11" x14ac:dyDescent="0.35">
      <c r="H1020" s="123"/>
      <c r="K1020" s="174"/>
    </row>
    <row r="1021" spans="8:11" x14ac:dyDescent="0.35">
      <c r="H1021" s="123"/>
      <c r="K1021" s="174"/>
    </row>
    <row r="1022" spans="8:11" x14ac:dyDescent="0.35">
      <c r="H1022" s="123"/>
      <c r="K1022" s="174"/>
    </row>
    <row r="1023" spans="8:11" x14ac:dyDescent="0.35">
      <c r="H1023" s="123"/>
      <c r="K1023" s="174"/>
    </row>
    <row r="1024" spans="8:11" x14ac:dyDescent="0.35">
      <c r="H1024" s="123"/>
      <c r="K1024" s="174"/>
    </row>
    <row r="1025" spans="8:11" x14ac:dyDescent="0.35">
      <c r="H1025" s="123"/>
      <c r="K1025" s="174"/>
    </row>
    <row r="1026" spans="8:11" x14ac:dyDescent="0.35">
      <c r="H1026" s="123"/>
      <c r="K1026" s="174"/>
    </row>
    <row r="1027" spans="8:11" x14ac:dyDescent="0.35">
      <c r="H1027" s="123"/>
      <c r="K1027" s="174"/>
    </row>
    <row r="1028" spans="8:11" x14ac:dyDescent="0.35">
      <c r="H1028" s="123"/>
      <c r="K1028" s="174"/>
    </row>
    <row r="1029" spans="8:11" x14ac:dyDescent="0.35">
      <c r="H1029" s="123"/>
      <c r="K1029" s="174"/>
    </row>
    <row r="1030" spans="8:11" x14ac:dyDescent="0.35">
      <c r="H1030" s="123"/>
      <c r="K1030" s="174"/>
    </row>
    <row r="1031" spans="8:11" x14ac:dyDescent="0.35">
      <c r="H1031" s="123"/>
      <c r="K1031" s="174"/>
    </row>
    <row r="1032" spans="8:11" x14ac:dyDescent="0.35">
      <c r="H1032" s="123"/>
      <c r="K1032" s="174"/>
    </row>
    <row r="1033" spans="8:11" x14ac:dyDescent="0.35">
      <c r="H1033" s="123"/>
      <c r="K1033" s="174"/>
    </row>
    <row r="1034" spans="8:11" x14ac:dyDescent="0.35">
      <c r="H1034" s="123"/>
      <c r="K1034" s="174"/>
    </row>
    <row r="1035" spans="8:11" x14ac:dyDescent="0.35">
      <c r="H1035" s="123"/>
      <c r="K1035" s="174"/>
    </row>
    <row r="1036" spans="8:11" x14ac:dyDescent="0.35">
      <c r="H1036" s="123"/>
      <c r="K1036" s="174"/>
    </row>
    <row r="1037" spans="8:11" x14ac:dyDescent="0.35">
      <c r="H1037" s="123"/>
      <c r="K1037" s="174"/>
    </row>
    <row r="1038" spans="8:11" x14ac:dyDescent="0.35">
      <c r="H1038" s="123"/>
      <c r="K1038" s="174"/>
    </row>
    <row r="1039" spans="8:11" x14ac:dyDescent="0.35">
      <c r="H1039" s="123"/>
      <c r="K1039" s="174"/>
    </row>
    <row r="1040" spans="8:11" x14ac:dyDescent="0.35">
      <c r="H1040" s="123"/>
      <c r="K1040" s="174"/>
    </row>
    <row r="1041" spans="8:11" x14ac:dyDescent="0.35">
      <c r="H1041" s="123"/>
      <c r="K1041" s="174"/>
    </row>
    <row r="1042" spans="8:11" x14ac:dyDescent="0.35">
      <c r="H1042" s="123"/>
      <c r="K1042" s="174"/>
    </row>
    <row r="1043" spans="8:11" x14ac:dyDescent="0.35">
      <c r="H1043" s="123"/>
      <c r="K1043" s="174"/>
    </row>
    <row r="1044" spans="8:11" x14ac:dyDescent="0.35">
      <c r="H1044" s="123"/>
      <c r="K1044" s="174"/>
    </row>
    <row r="1045" spans="8:11" x14ac:dyDescent="0.35">
      <c r="H1045" s="123"/>
      <c r="K1045" s="174"/>
    </row>
    <row r="1046" spans="8:11" x14ac:dyDescent="0.35">
      <c r="H1046" s="123"/>
      <c r="K1046" s="174"/>
    </row>
    <row r="1047" spans="8:11" x14ac:dyDescent="0.35">
      <c r="H1047" s="123"/>
      <c r="K1047" s="174"/>
    </row>
    <row r="1048" spans="8:11" x14ac:dyDescent="0.35">
      <c r="H1048" s="123"/>
      <c r="K1048" s="174"/>
    </row>
    <row r="1049" spans="8:11" x14ac:dyDescent="0.35">
      <c r="H1049" s="123"/>
      <c r="K1049" s="174"/>
    </row>
    <row r="1050" spans="8:11" x14ac:dyDescent="0.35">
      <c r="H1050" s="123"/>
      <c r="K1050" s="174"/>
    </row>
    <row r="1051" spans="8:11" x14ac:dyDescent="0.35">
      <c r="H1051" s="123"/>
      <c r="K1051" s="174"/>
    </row>
    <row r="1052" spans="8:11" x14ac:dyDescent="0.35">
      <c r="H1052" s="123"/>
      <c r="K1052" s="174"/>
    </row>
    <row r="1053" spans="8:11" x14ac:dyDescent="0.35">
      <c r="H1053" s="123"/>
      <c r="K1053" s="174"/>
    </row>
    <row r="1054" spans="8:11" x14ac:dyDescent="0.35">
      <c r="H1054" s="123"/>
      <c r="K1054" s="174"/>
    </row>
    <row r="1055" spans="8:11" x14ac:dyDescent="0.35">
      <c r="H1055" s="123"/>
      <c r="K1055" s="174"/>
    </row>
    <row r="1056" spans="8:11" x14ac:dyDescent="0.35">
      <c r="H1056" s="123"/>
      <c r="K1056" s="174"/>
    </row>
    <row r="1057" spans="8:11" x14ac:dyDescent="0.35">
      <c r="H1057" s="123"/>
      <c r="K1057" s="174"/>
    </row>
    <row r="1058" spans="8:11" x14ac:dyDescent="0.35">
      <c r="H1058" s="123"/>
      <c r="K1058" s="174"/>
    </row>
    <row r="1059" spans="8:11" x14ac:dyDescent="0.35">
      <c r="H1059" s="123"/>
      <c r="K1059" s="174"/>
    </row>
    <row r="1060" spans="8:11" x14ac:dyDescent="0.35">
      <c r="H1060" s="123"/>
      <c r="K1060" s="174"/>
    </row>
    <row r="1061" spans="8:11" x14ac:dyDescent="0.35">
      <c r="H1061" s="123"/>
      <c r="K1061" s="174"/>
    </row>
    <row r="1062" spans="8:11" x14ac:dyDescent="0.35">
      <c r="H1062" s="123"/>
      <c r="K1062" s="174"/>
    </row>
    <row r="1063" spans="8:11" x14ac:dyDescent="0.35">
      <c r="H1063" s="123"/>
      <c r="K1063" s="174"/>
    </row>
    <row r="1064" spans="8:11" x14ac:dyDescent="0.35">
      <c r="H1064" s="123"/>
      <c r="K1064" s="174"/>
    </row>
    <row r="1065" spans="8:11" x14ac:dyDescent="0.35">
      <c r="H1065" s="123"/>
      <c r="K1065" s="174"/>
    </row>
    <row r="1066" spans="8:11" x14ac:dyDescent="0.35">
      <c r="H1066" s="123"/>
      <c r="K1066" s="174"/>
    </row>
    <row r="1067" spans="8:11" x14ac:dyDescent="0.35">
      <c r="H1067" s="123"/>
      <c r="K1067" s="174"/>
    </row>
    <row r="1068" spans="8:11" x14ac:dyDescent="0.35">
      <c r="H1068" s="123"/>
      <c r="K1068" s="174"/>
    </row>
    <row r="1069" spans="8:11" x14ac:dyDescent="0.35">
      <c r="H1069" s="123"/>
      <c r="K1069" s="174"/>
    </row>
    <row r="1070" spans="8:11" x14ac:dyDescent="0.35">
      <c r="H1070" s="123"/>
      <c r="K1070" s="174"/>
    </row>
    <row r="1071" spans="8:11" x14ac:dyDescent="0.35">
      <c r="H1071" s="123"/>
      <c r="K1071" s="174"/>
    </row>
    <row r="1072" spans="8:11" x14ac:dyDescent="0.35">
      <c r="H1072" s="123"/>
      <c r="K1072" s="174"/>
    </row>
    <row r="1073" spans="8:11" x14ac:dyDescent="0.35">
      <c r="H1073" s="123"/>
      <c r="K1073" s="174"/>
    </row>
    <row r="1074" spans="8:11" x14ac:dyDescent="0.35">
      <c r="H1074" s="123"/>
      <c r="K1074" s="174"/>
    </row>
    <row r="1075" spans="8:11" x14ac:dyDescent="0.35">
      <c r="H1075" s="123"/>
      <c r="K1075" s="174"/>
    </row>
    <row r="1076" spans="8:11" x14ac:dyDescent="0.35">
      <c r="H1076" s="123"/>
      <c r="K1076" s="174"/>
    </row>
    <row r="1077" spans="8:11" x14ac:dyDescent="0.35">
      <c r="H1077" s="123"/>
      <c r="K1077" s="174"/>
    </row>
    <row r="1078" spans="8:11" x14ac:dyDescent="0.35">
      <c r="H1078" s="123"/>
      <c r="K1078" s="174"/>
    </row>
    <row r="1079" spans="8:11" x14ac:dyDescent="0.35">
      <c r="H1079" s="123"/>
      <c r="K1079" s="174"/>
    </row>
    <row r="1080" spans="8:11" x14ac:dyDescent="0.35">
      <c r="H1080" s="123"/>
      <c r="K1080" s="174"/>
    </row>
    <row r="1081" spans="8:11" x14ac:dyDescent="0.35">
      <c r="H1081" s="123"/>
      <c r="K1081" s="174"/>
    </row>
    <row r="1082" spans="8:11" x14ac:dyDescent="0.35">
      <c r="H1082" s="123"/>
      <c r="K1082" s="174"/>
    </row>
    <row r="1083" spans="8:11" x14ac:dyDescent="0.35">
      <c r="H1083" s="123"/>
      <c r="K1083" s="174"/>
    </row>
    <row r="1084" spans="8:11" x14ac:dyDescent="0.35">
      <c r="H1084" s="123"/>
      <c r="K1084" s="174"/>
    </row>
    <row r="1085" spans="8:11" x14ac:dyDescent="0.35">
      <c r="H1085" s="123"/>
      <c r="K1085" s="174"/>
    </row>
    <row r="1086" spans="8:11" x14ac:dyDescent="0.35">
      <c r="H1086" s="123"/>
      <c r="K1086" s="174"/>
    </row>
    <row r="1087" spans="8:11" x14ac:dyDescent="0.35">
      <c r="H1087" s="123"/>
      <c r="K1087" s="174"/>
    </row>
    <row r="1088" spans="8:11" x14ac:dyDescent="0.35">
      <c r="H1088" s="123"/>
      <c r="K1088" s="174"/>
    </row>
    <row r="1089" spans="8:11" x14ac:dyDescent="0.35">
      <c r="H1089" s="123"/>
      <c r="K1089" s="174"/>
    </row>
    <row r="1090" spans="8:11" x14ac:dyDescent="0.35">
      <c r="H1090" s="123"/>
      <c r="K1090" s="174"/>
    </row>
    <row r="1091" spans="8:11" x14ac:dyDescent="0.35">
      <c r="H1091" s="123"/>
      <c r="K1091" s="174"/>
    </row>
    <row r="1092" spans="8:11" x14ac:dyDescent="0.35">
      <c r="H1092" s="123"/>
      <c r="K1092" s="174"/>
    </row>
    <row r="1093" spans="8:11" x14ac:dyDescent="0.35">
      <c r="H1093" s="123"/>
      <c r="K1093" s="174"/>
    </row>
    <row r="1094" spans="8:11" x14ac:dyDescent="0.35">
      <c r="H1094" s="123"/>
      <c r="K1094" s="174"/>
    </row>
    <row r="1095" spans="8:11" x14ac:dyDescent="0.35">
      <c r="H1095" s="123"/>
      <c r="K1095" s="174"/>
    </row>
    <row r="1096" spans="8:11" x14ac:dyDescent="0.35">
      <c r="H1096" s="123"/>
      <c r="K1096" s="174"/>
    </row>
    <row r="1097" spans="8:11" x14ac:dyDescent="0.35">
      <c r="H1097" s="123"/>
      <c r="K1097" s="174"/>
    </row>
    <row r="1098" spans="8:11" x14ac:dyDescent="0.35">
      <c r="H1098" s="123"/>
      <c r="K1098" s="174"/>
    </row>
    <row r="1099" spans="8:11" x14ac:dyDescent="0.35">
      <c r="H1099" s="123"/>
      <c r="K1099" s="174"/>
    </row>
    <row r="1100" spans="8:11" x14ac:dyDescent="0.35">
      <c r="H1100" s="123"/>
      <c r="K1100" s="174"/>
    </row>
    <row r="1101" spans="8:11" x14ac:dyDescent="0.35">
      <c r="H1101" s="123"/>
      <c r="K1101" s="174"/>
    </row>
    <row r="1102" spans="8:11" x14ac:dyDescent="0.35">
      <c r="H1102" s="123"/>
      <c r="K1102" s="174"/>
    </row>
    <row r="1103" spans="8:11" x14ac:dyDescent="0.35">
      <c r="H1103" s="123"/>
      <c r="K1103" s="174"/>
    </row>
    <row r="1104" spans="8:11" x14ac:dyDescent="0.35">
      <c r="H1104" s="123"/>
      <c r="K1104" s="174"/>
    </row>
    <row r="1105" spans="8:11" x14ac:dyDescent="0.35">
      <c r="H1105" s="123"/>
      <c r="K1105" s="174"/>
    </row>
    <row r="1106" spans="8:11" x14ac:dyDescent="0.35">
      <c r="H1106" s="123"/>
      <c r="K1106" s="174"/>
    </row>
    <row r="1107" spans="8:11" x14ac:dyDescent="0.35">
      <c r="H1107" s="123"/>
      <c r="K1107" s="174"/>
    </row>
    <row r="1108" spans="8:11" x14ac:dyDescent="0.35">
      <c r="H1108" s="123"/>
      <c r="K1108" s="174"/>
    </row>
    <row r="1109" spans="8:11" x14ac:dyDescent="0.35">
      <c r="H1109" s="123"/>
      <c r="K1109" s="174"/>
    </row>
    <row r="1110" spans="8:11" x14ac:dyDescent="0.35">
      <c r="H1110" s="123"/>
      <c r="K1110" s="174"/>
    </row>
    <row r="1111" spans="8:11" x14ac:dyDescent="0.35">
      <c r="H1111" s="123"/>
      <c r="K1111" s="174"/>
    </row>
    <row r="1112" spans="8:11" x14ac:dyDescent="0.35">
      <c r="H1112" s="123"/>
      <c r="K1112" s="174"/>
    </row>
    <row r="1113" spans="8:11" x14ac:dyDescent="0.35">
      <c r="H1113" s="123"/>
      <c r="K1113" s="174"/>
    </row>
    <row r="1114" spans="8:11" x14ac:dyDescent="0.35">
      <c r="H1114" s="123"/>
      <c r="K1114" s="174"/>
    </row>
    <row r="1115" spans="8:11" x14ac:dyDescent="0.35">
      <c r="H1115" s="123"/>
      <c r="K1115" s="174"/>
    </row>
    <row r="1116" spans="8:11" x14ac:dyDescent="0.35">
      <c r="H1116" s="123"/>
      <c r="K1116" s="174"/>
    </row>
    <row r="1117" spans="8:11" x14ac:dyDescent="0.35">
      <c r="H1117" s="123"/>
      <c r="K1117" s="174"/>
    </row>
    <row r="1118" spans="8:11" x14ac:dyDescent="0.35">
      <c r="H1118" s="123"/>
      <c r="K1118" s="174"/>
    </row>
    <row r="1119" spans="8:11" x14ac:dyDescent="0.35">
      <c r="H1119" s="123"/>
      <c r="K1119" s="174"/>
    </row>
    <row r="1120" spans="8:11" x14ac:dyDescent="0.35">
      <c r="H1120" s="123"/>
      <c r="K1120" s="174"/>
    </row>
    <row r="1121" spans="8:11" x14ac:dyDescent="0.35">
      <c r="H1121" s="123"/>
      <c r="K1121" s="174"/>
    </row>
    <row r="1122" spans="8:11" x14ac:dyDescent="0.35">
      <c r="H1122" s="123"/>
      <c r="K1122" s="174"/>
    </row>
    <row r="1123" spans="8:11" x14ac:dyDescent="0.35">
      <c r="H1123" s="123"/>
      <c r="K1123" s="174"/>
    </row>
    <row r="1124" spans="8:11" x14ac:dyDescent="0.35">
      <c r="H1124" s="123"/>
      <c r="K1124" s="174"/>
    </row>
    <row r="1125" spans="8:11" x14ac:dyDescent="0.35">
      <c r="H1125" s="123"/>
      <c r="K1125" s="174"/>
    </row>
    <row r="1126" spans="8:11" x14ac:dyDescent="0.35">
      <c r="H1126" s="123"/>
      <c r="K1126" s="174"/>
    </row>
    <row r="1127" spans="8:11" x14ac:dyDescent="0.35">
      <c r="H1127" s="123"/>
      <c r="K1127" s="174"/>
    </row>
    <row r="1128" spans="8:11" x14ac:dyDescent="0.35">
      <c r="H1128" s="123"/>
      <c r="K1128" s="174"/>
    </row>
    <row r="1129" spans="8:11" x14ac:dyDescent="0.35">
      <c r="H1129" s="123"/>
      <c r="K1129" s="174"/>
    </row>
    <row r="1130" spans="8:11" x14ac:dyDescent="0.35">
      <c r="H1130" s="123"/>
      <c r="K1130" s="174"/>
    </row>
    <row r="1131" spans="8:11" x14ac:dyDescent="0.35">
      <c r="H1131" s="123"/>
      <c r="K1131" s="174"/>
    </row>
    <row r="1132" spans="8:11" x14ac:dyDescent="0.35">
      <c r="H1132" s="123"/>
      <c r="K1132" s="174"/>
    </row>
    <row r="1133" spans="8:11" x14ac:dyDescent="0.35">
      <c r="H1133" s="123"/>
      <c r="K1133" s="174"/>
    </row>
    <row r="1134" spans="8:11" x14ac:dyDescent="0.35">
      <c r="H1134" s="123"/>
      <c r="K1134" s="174"/>
    </row>
    <row r="1135" spans="8:11" x14ac:dyDescent="0.35">
      <c r="H1135" s="123"/>
      <c r="K1135" s="174"/>
    </row>
    <row r="1136" spans="8:11" x14ac:dyDescent="0.35">
      <c r="H1136" s="123"/>
      <c r="K1136" s="174"/>
    </row>
    <row r="1137" spans="8:11" x14ac:dyDescent="0.35">
      <c r="H1137" s="123"/>
      <c r="K1137" s="174"/>
    </row>
    <row r="1138" spans="8:11" x14ac:dyDescent="0.35">
      <c r="H1138" s="123"/>
      <c r="K1138" s="174"/>
    </row>
    <row r="1139" spans="8:11" x14ac:dyDescent="0.35">
      <c r="H1139" s="123"/>
      <c r="K1139" s="174"/>
    </row>
    <row r="1140" spans="8:11" x14ac:dyDescent="0.35">
      <c r="H1140" s="123"/>
      <c r="K1140" s="174"/>
    </row>
    <row r="1141" spans="8:11" x14ac:dyDescent="0.35">
      <c r="H1141" s="123"/>
      <c r="K1141" s="174"/>
    </row>
    <row r="1142" spans="8:11" x14ac:dyDescent="0.35">
      <c r="H1142" s="123"/>
      <c r="K1142" s="174"/>
    </row>
    <row r="1143" spans="8:11" x14ac:dyDescent="0.35">
      <c r="H1143" s="123"/>
      <c r="K1143" s="174"/>
    </row>
    <row r="1144" spans="8:11" x14ac:dyDescent="0.35">
      <c r="H1144" s="123"/>
      <c r="K1144" s="174"/>
    </row>
    <row r="1145" spans="8:11" x14ac:dyDescent="0.35">
      <c r="H1145" s="123"/>
      <c r="K1145" s="174"/>
    </row>
    <row r="1146" spans="8:11" x14ac:dyDescent="0.35">
      <c r="H1146" s="123"/>
      <c r="K1146" s="174"/>
    </row>
    <row r="1147" spans="8:11" x14ac:dyDescent="0.35">
      <c r="H1147" s="123"/>
      <c r="K1147" s="174"/>
    </row>
    <row r="1148" spans="8:11" x14ac:dyDescent="0.35">
      <c r="H1148" s="123"/>
      <c r="K1148" s="174"/>
    </row>
    <row r="1149" spans="8:11" x14ac:dyDescent="0.35">
      <c r="H1149" s="123"/>
      <c r="K1149" s="174"/>
    </row>
    <row r="1150" spans="8:11" x14ac:dyDescent="0.35">
      <c r="H1150" s="123"/>
      <c r="K1150" s="174"/>
    </row>
    <row r="1151" spans="8:11" x14ac:dyDescent="0.35">
      <c r="H1151" s="123"/>
      <c r="K1151" s="174"/>
    </row>
    <row r="1152" spans="8:11" x14ac:dyDescent="0.35">
      <c r="H1152" s="123"/>
      <c r="K1152" s="174"/>
    </row>
    <row r="1153" spans="8:11" x14ac:dyDescent="0.35">
      <c r="H1153" s="123"/>
      <c r="K1153" s="174"/>
    </row>
    <row r="1154" spans="8:11" x14ac:dyDescent="0.35">
      <c r="H1154" s="123"/>
      <c r="K1154" s="174"/>
    </row>
    <row r="1155" spans="8:11" x14ac:dyDescent="0.35">
      <c r="H1155" s="123"/>
      <c r="K1155" s="174"/>
    </row>
    <row r="1156" spans="8:11" x14ac:dyDescent="0.35">
      <c r="H1156" s="123"/>
      <c r="K1156" s="174"/>
    </row>
    <row r="1157" spans="8:11" x14ac:dyDescent="0.35">
      <c r="H1157" s="123"/>
      <c r="K1157" s="174"/>
    </row>
    <row r="1158" spans="8:11" x14ac:dyDescent="0.35">
      <c r="H1158" s="123"/>
      <c r="K1158" s="174"/>
    </row>
    <row r="1159" spans="8:11" x14ac:dyDescent="0.35">
      <c r="H1159" s="123"/>
      <c r="K1159" s="174"/>
    </row>
    <row r="1160" spans="8:11" x14ac:dyDescent="0.35">
      <c r="H1160" s="123"/>
      <c r="K1160" s="174"/>
    </row>
    <row r="1161" spans="8:11" x14ac:dyDescent="0.35">
      <c r="H1161" s="123"/>
      <c r="K1161" s="174"/>
    </row>
    <row r="1162" spans="8:11" x14ac:dyDescent="0.35">
      <c r="H1162" s="123"/>
      <c r="K1162" s="174"/>
    </row>
    <row r="1163" spans="8:11" x14ac:dyDescent="0.35">
      <c r="H1163" s="123"/>
      <c r="K1163" s="174"/>
    </row>
    <row r="1164" spans="8:11" x14ac:dyDescent="0.35">
      <c r="H1164" s="123"/>
      <c r="K1164" s="174"/>
    </row>
    <row r="1165" spans="8:11" x14ac:dyDescent="0.35">
      <c r="H1165" s="123"/>
      <c r="K1165" s="174"/>
    </row>
    <row r="1166" spans="8:11" x14ac:dyDescent="0.35">
      <c r="H1166" s="123"/>
      <c r="K1166" s="174"/>
    </row>
    <row r="1167" spans="8:11" x14ac:dyDescent="0.35">
      <c r="H1167" s="123"/>
      <c r="K1167" s="174"/>
    </row>
    <row r="1168" spans="8:11" x14ac:dyDescent="0.35">
      <c r="H1168" s="123"/>
      <c r="K1168" s="174"/>
    </row>
    <row r="1169" spans="8:11" x14ac:dyDescent="0.35">
      <c r="H1169" s="123"/>
      <c r="K1169" s="174"/>
    </row>
    <row r="1170" spans="8:11" x14ac:dyDescent="0.35">
      <c r="H1170" s="123"/>
      <c r="K1170" s="174"/>
    </row>
    <row r="1171" spans="8:11" x14ac:dyDescent="0.35">
      <c r="H1171" s="123"/>
      <c r="K1171" s="174"/>
    </row>
    <row r="1172" spans="8:11" x14ac:dyDescent="0.35">
      <c r="H1172" s="123"/>
      <c r="K1172" s="174"/>
    </row>
    <row r="1173" spans="8:11" x14ac:dyDescent="0.35">
      <c r="H1173" s="123"/>
      <c r="K1173" s="174"/>
    </row>
    <row r="1174" spans="8:11" x14ac:dyDescent="0.35">
      <c r="H1174" s="123"/>
      <c r="K1174" s="174"/>
    </row>
    <row r="1175" spans="8:11" x14ac:dyDescent="0.35">
      <c r="H1175" s="123"/>
      <c r="K1175" s="174"/>
    </row>
    <row r="1176" spans="8:11" x14ac:dyDescent="0.35">
      <c r="H1176" s="123"/>
      <c r="K1176" s="174"/>
    </row>
    <row r="1177" spans="8:11" x14ac:dyDescent="0.35">
      <c r="H1177" s="123"/>
      <c r="K1177" s="174"/>
    </row>
    <row r="1178" spans="8:11" x14ac:dyDescent="0.35">
      <c r="H1178" s="123"/>
      <c r="K1178" s="174"/>
    </row>
    <row r="1179" spans="8:11" x14ac:dyDescent="0.35">
      <c r="H1179" s="123"/>
      <c r="K1179" s="174"/>
    </row>
    <row r="1180" spans="8:11" x14ac:dyDescent="0.35">
      <c r="H1180" s="123"/>
      <c r="K1180" s="174"/>
    </row>
    <row r="1181" spans="8:11" x14ac:dyDescent="0.35">
      <c r="H1181" s="123"/>
      <c r="K1181" s="174"/>
    </row>
    <row r="1182" spans="8:11" x14ac:dyDescent="0.35">
      <c r="H1182" s="123"/>
      <c r="K1182" s="174"/>
    </row>
    <row r="1183" spans="8:11" x14ac:dyDescent="0.35">
      <c r="H1183" s="123"/>
      <c r="K1183" s="174"/>
    </row>
    <row r="1184" spans="8:11" x14ac:dyDescent="0.35">
      <c r="H1184" s="123"/>
      <c r="K1184" s="174"/>
    </row>
    <row r="1185" spans="8:11" x14ac:dyDescent="0.35">
      <c r="H1185" s="123"/>
      <c r="K1185" s="174"/>
    </row>
    <row r="1186" spans="8:11" x14ac:dyDescent="0.35">
      <c r="H1186" s="123"/>
      <c r="K1186" s="174"/>
    </row>
    <row r="1187" spans="8:11" x14ac:dyDescent="0.35">
      <c r="H1187" s="123"/>
      <c r="K1187" s="174"/>
    </row>
    <row r="1188" spans="8:11" x14ac:dyDescent="0.35">
      <c r="H1188" s="123"/>
      <c r="K1188" s="174"/>
    </row>
    <row r="1189" spans="8:11" x14ac:dyDescent="0.35">
      <c r="H1189" s="123"/>
      <c r="K1189" s="174"/>
    </row>
    <row r="1190" spans="8:11" x14ac:dyDescent="0.35">
      <c r="H1190" s="123"/>
      <c r="K1190" s="174"/>
    </row>
    <row r="1191" spans="8:11" x14ac:dyDescent="0.35">
      <c r="H1191" s="123"/>
      <c r="K1191" s="174"/>
    </row>
    <row r="1192" spans="8:11" x14ac:dyDescent="0.35">
      <c r="H1192" s="123"/>
      <c r="K1192" s="174"/>
    </row>
    <row r="1193" spans="8:11" x14ac:dyDescent="0.35">
      <c r="H1193" s="123"/>
      <c r="K1193" s="174"/>
    </row>
    <row r="1194" spans="8:11" x14ac:dyDescent="0.35">
      <c r="H1194" s="123"/>
      <c r="K1194" s="174"/>
    </row>
    <row r="1195" spans="8:11" x14ac:dyDescent="0.35">
      <c r="H1195" s="123"/>
      <c r="K1195" s="174"/>
    </row>
    <row r="1196" spans="8:11" x14ac:dyDescent="0.35">
      <c r="H1196" s="123"/>
      <c r="K1196" s="174"/>
    </row>
    <row r="1197" spans="8:11" x14ac:dyDescent="0.35">
      <c r="H1197" s="123"/>
      <c r="K1197" s="174"/>
    </row>
    <row r="1198" spans="8:11" x14ac:dyDescent="0.35">
      <c r="H1198" s="123"/>
      <c r="K1198" s="174"/>
    </row>
    <row r="1199" spans="8:11" x14ac:dyDescent="0.35">
      <c r="H1199" s="123"/>
      <c r="K1199" s="174"/>
    </row>
    <row r="1200" spans="8:11" x14ac:dyDescent="0.35">
      <c r="H1200" s="123"/>
      <c r="K1200" s="174"/>
    </row>
    <row r="1201" spans="8:11" x14ac:dyDescent="0.35">
      <c r="H1201" s="123"/>
      <c r="K1201" s="174"/>
    </row>
    <row r="1202" spans="8:11" x14ac:dyDescent="0.35">
      <c r="H1202" s="123"/>
      <c r="K1202" s="174"/>
    </row>
    <row r="1203" spans="8:11" x14ac:dyDescent="0.35">
      <c r="H1203" s="123"/>
      <c r="K1203" s="174"/>
    </row>
    <row r="1204" spans="8:11" x14ac:dyDescent="0.35">
      <c r="H1204" s="123"/>
      <c r="K1204" s="174"/>
    </row>
    <row r="1205" spans="8:11" x14ac:dyDescent="0.35">
      <c r="H1205" s="123"/>
      <c r="K1205" s="174"/>
    </row>
    <row r="1206" spans="8:11" x14ac:dyDescent="0.35">
      <c r="H1206" s="123"/>
      <c r="K1206" s="174"/>
    </row>
    <row r="1207" spans="8:11" x14ac:dyDescent="0.35">
      <c r="H1207" s="123"/>
      <c r="K1207" s="174"/>
    </row>
    <row r="1208" spans="8:11" x14ac:dyDescent="0.35">
      <c r="H1208" s="123"/>
      <c r="K1208" s="174"/>
    </row>
    <row r="1209" spans="8:11" x14ac:dyDescent="0.35">
      <c r="H1209" s="123"/>
      <c r="K1209" s="174"/>
    </row>
    <row r="1210" spans="8:11" x14ac:dyDescent="0.35">
      <c r="H1210" s="123"/>
      <c r="K1210" s="174"/>
    </row>
    <row r="1211" spans="8:11" x14ac:dyDescent="0.35">
      <c r="H1211" s="123"/>
      <c r="K1211" s="174"/>
    </row>
    <row r="1212" spans="8:11" x14ac:dyDescent="0.35">
      <c r="H1212" s="123"/>
      <c r="K1212" s="174"/>
    </row>
    <row r="1213" spans="8:11" x14ac:dyDescent="0.35">
      <c r="H1213" s="123"/>
      <c r="K1213" s="174"/>
    </row>
    <row r="1214" spans="8:11" x14ac:dyDescent="0.35">
      <c r="H1214" s="123"/>
      <c r="K1214" s="174"/>
    </row>
    <row r="1215" spans="8:11" x14ac:dyDescent="0.35">
      <c r="H1215" s="123"/>
      <c r="K1215" s="174"/>
    </row>
    <row r="1216" spans="8:11" x14ac:dyDescent="0.35">
      <c r="H1216" s="123"/>
      <c r="K1216" s="174"/>
    </row>
    <row r="1217" spans="8:11" x14ac:dyDescent="0.35">
      <c r="H1217" s="123"/>
      <c r="K1217" s="174"/>
    </row>
    <row r="1218" spans="8:11" x14ac:dyDescent="0.35">
      <c r="H1218" s="123"/>
      <c r="K1218" s="174"/>
    </row>
    <row r="1219" spans="8:11" x14ac:dyDescent="0.35">
      <c r="H1219" s="123"/>
      <c r="K1219" s="174"/>
    </row>
    <row r="1220" spans="8:11" x14ac:dyDescent="0.35">
      <c r="H1220" s="123"/>
      <c r="K1220" s="174"/>
    </row>
    <row r="1221" spans="8:11" x14ac:dyDescent="0.35">
      <c r="H1221" s="123"/>
      <c r="K1221" s="174"/>
    </row>
    <row r="1222" spans="8:11" x14ac:dyDescent="0.35">
      <c r="H1222" s="123"/>
      <c r="K1222" s="174"/>
    </row>
    <row r="1223" spans="8:11" x14ac:dyDescent="0.35">
      <c r="H1223" s="123"/>
      <c r="K1223" s="174"/>
    </row>
    <row r="1224" spans="8:11" x14ac:dyDescent="0.35">
      <c r="H1224" s="123"/>
      <c r="K1224" s="174"/>
    </row>
    <row r="1225" spans="8:11" x14ac:dyDescent="0.35">
      <c r="H1225" s="123"/>
      <c r="K1225" s="174"/>
    </row>
    <row r="1226" spans="8:11" x14ac:dyDescent="0.35">
      <c r="H1226" s="123"/>
      <c r="K1226" s="174"/>
    </row>
    <row r="1227" spans="8:11" x14ac:dyDescent="0.35">
      <c r="H1227" s="123"/>
      <c r="K1227" s="174"/>
    </row>
    <row r="1228" spans="8:11" x14ac:dyDescent="0.35">
      <c r="H1228" s="123"/>
      <c r="K1228" s="174"/>
    </row>
    <row r="1229" spans="8:11" x14ac:dyDescent="0.35">
      <c r="H1229" s="123"/>
      <c r="K1229" s="174"/>
    </row>
    <row r="1230" spans="8:11" x14ac:dyDescent="0.35">
      <c r="H1230" s="123"/>
      <c r="K1230" s="174"/>
    </row>
    <row r="1231" spans="8:11" x14ac:dyDescent="0.35">
      <c r="H1231" s="123"/>
      <c r="K1231" s="174"/>
    </row>
    <row r="1232" spans="8:11" x14ac:dyDescent="0.35">
      <c r="H1232" s="123"/>
      <c r="K1232" s="174"/>
    </row>
    <row r="1233" spans="8:11" x14ac:dyDescent="0.35">
      <c r="H1233" s="123"/>
      <c r="K1233" s="174"/>
    </row>
    <row r="1234" spans="8:11" x14ac:dyDescent="0.35">
      <c r="H1234" s="123"/>
      <c r="K1234" s="174"/>
    </row>
    <row r="1235" spans="8:11" x14ac:dyDescent="0.35">
      <c r="H1235" s="123"/>
      <c r="K1235" s="174"/>
    </row>
    <row r="1236" spans="8:11" x14ac:dyDescent="0.35">
      <c r="H1236" s="123"/>
      <c r="K1236" s="174"/>
    </row>
    <row r="1237" spans="8:11" x14ac:dyDescent="0.35">
      <c r="H1237" s="123"/>
      <c r="K1237" s="174"/>
    </row>
    <row r="1238" spans="8:11" x14ac:dyDescent="0.35">
      <c r="H1238" s="123"/>
      <c r="K1238" s="174"/>
    </row>
    <row r="1239" spans="8:11" x14ac:dyDescent="0.35">
      <c r="H1239" s="123"/>
      <c r="K1239" s="174"/>
    </row>
    <row r="1240" spans="8:11" x14ac:dyDescent="0.35">
      <c r="H1240" s="123"/>
      <c r="K1240" s="174"/>
    </row>
    <row r="1241" spans="8:11" x14ac:dyDescent="0.35">
      <c r="H1241" s="123"/>
      <c r="K1241" s="174"/>
    </row>
    <row r="1242" spans="8:11" x14ac:dyDescent="0.35">
      <c r="H1242" s="123"/>
      <c r="K1242" s="174"/>
    </row>
    <row r="1243" spans="8:11" x14ac:dyDescent="0.35">
      <c r="H1243" s="123"/>
      <c r="K1243" s="174"/>
    </row>
    <row r="1244" spans="8:11" x14ac:dyDescent="0.35">
      <c r="H1244" s="123"/>
      <c r="K1244" s="174"/>
    </row>
    <row r="1245" spans="8:11" x14ac:dyDescent="0.35">
      <c r="H1245" s="123"/>
      <c r="K1245" s="174"/>
    </row>
    <row r="1246" spans="8:11" x14ac:dyDescent="0.35">
      <c r="H1246" s="123"/>
      <c r="K1246" s="174"/>
    </row>
    <row r="1247" spans="8:11" x14ac:dyDescent="0.35">
      <c r="H1247" s="123"/>
      <c r="K1247" s="174"/>
    </row>
    <row r="1248" spans="8:11" x14ac:dyDescent="0.35">
      <c r="H1248" s="123"/>
      <c r="K1248" s="174"/>
    </row>
    <row r="1249" spans="8:11" x14ac:dyDescent="0.35">
      <c r="H1249" s="123"/>
      <c r="K1249" s="174"/>
    </row>
    <row r="1250" spans="8:11" x14ac:dyDescent="0.35">
      <c r="H1250" s="123"/>
      <c r="K1250" s="174"/>
    </row>
    <row r="1251" spans="8:11" x14ac:dyDescent="0.35">
      <c r="H1251" s="123"/>
      <c r="K1251" s="174"/>
    </row>
  </sheetData>
  <mergeCells count="38">
    <mergeCell ref="A1:K1"/>
    <mergeCell ref="L5:L12"/>
    <mergeCell ref="B129:J129"/>
    <mergeCell ref="B76:J76"/>
    <mergeCell ref="B87:J87"/>
    <mergeCell ref="B88:J88"/>
    <mergeCell ref="B98:J98"/>
    <mergeCell ref="L15:L17"/>
    <mergeCell ref="B24:J24"/>
    <mergeCell ref="B5:J5"/>
    <mergeCell ref="B6:J6"/>
    <mergeCell ref="B14:J14"/>
    <mergeCell ref="B66:J66"/>
    <mergeCell ref="L24:L29"/>
    <mergeCell ref="L34:L36"/>
    <mergeCell ref="B34:J34"/>
    <mergeCell ref="A196:A210"/>
    <mergeCell ref="B202:C202"/>
    <mergeCell ref="B205:C205"/>
    <mergeCell ref="B130:J130"/>
    <mergeCell ref="B140:J140"/>
    <mergeCell ref="B150:J150"/>
    <mergeCell ref="B160:J160"/>
    <mergeCell ref="A179:B179"/>
    <mergeCell ref="E193:E194"/>
    <mergeCell ref="F193:F194"/>
    <mergeCell ref="B192:F192"/>
    <mergeCell ref="L174:L175"/>
    <mergeCell ref="A180:B180"/>
    <mergeCell ref="A181:B181"/>
    <mergeCell ref="B108:J108"/>
    <mergeCell ref="B118:J118"/>
    <mergeCell ref="B45:J45"/>
    <mergeCell ref="B46:J46"/>
    <mergeCell ref="B56:J56"/>
    <mergeCell ref="E185:E186"/>
    <mergeCell ref="B185:B186"/>
    <mergeCell ref="B184:E184"/>
  </mergeCells>
  <conditionalFormatting sqref="C201">
    <cfRule type="cellIs" dxfId="2" priority="3" operator="lessThan">
      <formula>0.15</formula>
    </cfRule>
  </conditionalFormatting>
  <conditionalFormatting sqref="C204">
    <cfRule type="cellIs" dxfId="1" priority="2" operator="lessThan">
      <formula>0.05</formula>
    </cfRule>
  </conditionalFormatting>
  <conditionalFormatting sqref="F198">
    <cfRule type="cellIs" dxfId="0" priority="1" operator="greaterThan">
      <formula>1</formula>
    </cfRule>
  </conditionalFormatting>
  <dataValidations count="7">
    <dataValidation allowBlank="1" showInputMessage="1" showErrorMessage="1" prompt="Insert *text* description of Activity here" sqref="B7 B15 B25 B35 B47 B57 B67 B77 B89 B99 B109 B119 B131 B141 B151 B161" xr:uid="{00000000-0002-0000-0100-000000000000}"/>
    <dataValidation allowBlank="1" showInputMessage="1" showErrorMessage="1" prompt="Insert *text* description of Output here" sqref="B6 B14 B24 B34 B46 B56 B66 B76 B88 B98 B108 B118 B130 B140 B150 B160" xr:uid="{00000000-0002-0000-0100-000001000000}"/>
    <dataValidation allowBlank="1" showErrorMessage="1" prompt="% Towards Gender Equality and Women's Empowerment Must be Higher than 15%_x000a_" sqref="C203:E203" xr:uid="{00000000-0002-0000-0100-000002000000}"/>
    <dataValidation allowBlank="1" showInputMessage="1" showErrorMessage="1" prompt="Insert name of recipient agency here _x000a_" sqref="A4:F4 I4:K4" xr:uid="{00000000-0002-0000-0100-000003000000}"/>
    <dataValidation allowBlank="1" showInputMessage="1" showErrorMessage="1" prompt="Insert *text* description of Outcome here" sqref="I129:J129 I87:J87 I45:J45 B45:G45 B87:G87 B129:G129 B5:G5 I5:J5" xr:uid="{00000000-0002-0000-0100-000004000000}"/>
    <dataValidation allowBlank="1" showInputMessage="1" showErrorMessage="1" prompt="M&amp;E Budget Cannot be Less than 5%_x000a_" sqref="C204:E204" xr:uid="{00000000-0002-0000-0100-000005000000}"/>
    <dataValidation allowBlank="1" showInputMessage="1" showErrorMessage="1" prompt="% Towards Gender Equality and Women's Empowerment Must be Higher than 15%_x000a_" sqref="C201:E201" xr:uid="{00000000-0002-0000-0100-000006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PAR CATEGORIE BUDGETAIRE</vt:lpstr>
      <vt:lpstr>RAP PAR RESULTAT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Joachim OUEDRAOGO</cp:lastModifiedBy>
  <cp:lastPrinted>2021-03-28T20:29:03Z</cp:lastPrinted>
  <dcterms:created xsi:type="dcterms:W3CDTF">2020-06-02T11:48:20Z</dcterms:created>
  <dcterms:modified xsi:type="dcterms:W3CDTF">2021-10-26T09:54:38Z</dcterms:modified>
</cp:coreProperties>
</file>