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28"/>
  <workbookPr defaultThemeVersion="166925"/>
  <mc:AlternateContent xmlns:mc="http://schemas.openxmlformats.org/markup-compatibility/2006">
    <mc:Choice Requires="x15">
      <x15ac:absPath xmlns:x15ac="http://schemas.microsoft.com/office/spreadsheetml/2010/11/ac" url="C:\Users\luisa.kieling\Downloads\"/>
    </mc:Choice>
  </mc:AlternateContent>
  <xr:revisionPtr revIDLastSave="0" documentId="13_ncr:1_{5B1F5CEA-F658-4E32-AF38-7B094AB5D4CE}" xr6:coauthVersionLast="47" xr6:coauthVersionMax="47" xr10:uidLastSave="{00000000-0000-0000-0000-000000000000}"/>
  <bookViews>
    <workbookView xWindow="-90" yWindow="-90" windowWidth="19380" windowHeight="10380"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definedNames>
    <definedName name="_xlnm.Print_Area" localSheetId="5">'5) -For MPTF Use-'!$B$1:$G$25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1" i="1" l="1"/>
  <c r="J208" i="5" l="1"/>
  <c r="I207" i="5"/>
  <c r="I206" i="5"/>
  <c r="I205" i="5"/>
  <c r="I204" i="5"/>
  <c r="I203" i="5"/>
  <c r="I202" i="5"/>
  <c r="I201" i="5"/>
  <c r="H15" i="5"/>
  <c r="I15" i="5"/>
  <c r="H26" i="5"/>
  <c r="I26" i="5"/>
  <c r="I194" i="5"/>
  <c r="I37" i="5"/>
  <c r="H37" i="5"/>
  <c r="H194" i="5"/>
  <c r="K199" i="5"/>
  <c r="H202" i="5"/>
  <c r="H208" i="5"/>
  <c r="H207" i="5"/>
  <c r="H206" i="5"/>
  <c r="H199" i="5"/>
  <c r="H205" i="5"/>
  <c r="H203" i="5"/>
  <c r="H22" i="5"/>
  <c r="H200" i="5"/>
  <c r="I199" i="5"/>
  <c r="I22" i="5"/>
  <c r="G35" i="5"/>
  <c r="L177" i="1"/>
  <c r="I208" i="5" l="1"/>
  <c r="J193" i="5" l="1"/>
  <c r="J187" i="5"/>
  <c r="J200" i="5"/>
  <c r="K200" i="5" s="1"/>
  <c r="J201" i="5"/>
  <c r="K201" i="5" s="1"/>
  <c r="J202" i="5"/>
  <c r="K202" i="5" s="1"/>
  <c r="J203" i="5"/>
  <c r="K203" i="5" s="1"/>
  <c r="J204" i="5"/>
  <c r="K204" i="5" s="1"/>
  <c r="J205" i="5"/>
  <c r="K205" i="5" s="1"/>
  <c r="J206" i="5"/>
  <c r="K206" i="5" s="1"/>
  <c r="J207" i="5"/>
  <c r="K207" i="5" s="1"/>
  <c r="J188" i="5"/>
  <c r="J189" i="5"/>
  <c r="J190" i="5"/>
  <c r="J191" i="5"/>
  <c r="J192" i="5"/>
  <c r="J31" i="5"/>
  <c r="J32" i="5"/>
  <c r="J33" i="5"/>
  <c r="J34" i="5"/>
  <c r="J35" i="5"/>
  <c r="J36" i="5"/>
  <c r="J30" i="5"/>
  <c r="J20" i="5"/>
  <c r="J21" i="5"/>
  <c r="J22" i="5"/>
  <c r="J23" i="5"/>
  <c r="J24" i="5"/>
  <c r="J25" i="5"/>
  <c r="J19" i="5"/>
  <c r="J8" i="5"/>
  <c r="J9" i="5"/>
  <c r="J10" i="5"/>
  <c r="J11" i="5"/>
  <c r="J12" i="5"/>
  <c r="J13" i="5"/>
  <c r="J14" i="5"/>
  <c r="N177" i="1"/>
  <c r="N178" i="1"/>
  <c r="N179" i="1"/>
  <c r="N180" i="1"/>
  <c r="N176" i="1"/>
  <c r="N32" i="1"/>
  <c r="N33" i="1"/>
  <c r="N34" i="1"/>
  <c r="N35" i="1"/>
  <c r="N36" i="1"/>
  <c r="N37" i="1"/>
  <c r="N31" i="1"/>
  <c r="N22" i="1"/>
  <c r="N23" i="1"/>
  <c r="N24" i="1"/>
  <c r="N25" i="1"/>
  <c r="N26" i="1"/>
  <c r="N27" i="1"/>
  <c r="N28" i="1"/>
  <c r="N29" i="1"/>
  <c r="N20" i="1"/>
  <c r="N8" i="1"/>
  <c r="N9" i="1"/>
  <c r="N10" i="1"/>
  <c r="N11" i="1"/>
  <c r="N12" i="1"/>
  <c r="N13" i="1"/>
  <c r="N14" i="1"/>
  <c r="N15" i="1"/>
  <c r="N16" i="1"/>
  <c r="N17" i="1"/>
  <c r="N18" i="1"/>
  <c r="N7" i="1"/>
  <c r="M18" i="1"/>
  <c r="M29" i="1"/>
  <c r="M37" i="1"/>
  <c r="M180" i="1"/>
  <c r="M179" i="1"/>
  <c r="M178" i="1"/>
  <c r="M177" i="1"/>
  <c r="M176" i="1"/>
  <c r="M28" i="1"/>
  <c r="M27" i="1"/>
  <c r="M26" i="1"/>
  <c r="M25" i="1"/>
  <c r="M22" i="1"/>
  <c r="M21" i="1"/>
  <c r="M20" i="1"/>
  <c r="M17" i="1"/>
  <c r="M16" i="1"/>
  <c r="M14" i="1"/>
  <c r="M10" i="1"/>
  <c r="M9" i="1"/>
  <c r="M8" i="1"/>
  <c r="M7" i="1"/>
  <c r="M32" i="1"/>
  <c r="M33" i="1"/>
  <c r="M34" i="1"/>
  <c r="M35" i="1"/>
  <c r="M36" i="1"/>
  <c r="M31" i="1"/>
  <c r="L25" i="1"/>
  <c r="L27" i="1"/>
  <c r="M23" i="1"/>
  <c r="M24" i="1"/>
  <c r="L8" i="1"/>
  <c r="M11" i="1"/>
  <c r="M12" i="1"/>
  <c r="M13" i="1"/>
  <c r="M15" i="1"/>
  <c r="L180" i="1"/>
  <c r="L179" i="1"/>
  <c r="L176" i="1"/>
  <c r="L37" i="1"/>
  <c r="J37" i="5" l="1"/>
  <c r="J15" i="5"/>
  <c r="J194" i="5"/>
  <c r="J26" i="5"/>
  <c r="L29" i="1"/>
  <c r="L18" i="1"/>
  <c r="G179" i="1" l="1"/>
  <c r="G178" i="1"/>
  <c r="G177" i="1"/>
  <c r="G176" i="1"/>
  <c r="G36" i="1"/>
  <c r="G35" i="1"/>
  <c r="G34" i="1"/>
  <c r="G33" i="1"/>
  <c r="G32" i="1"/>
  <c r="G31" i="1"/>
  <c r="H37" i="1" s="1"/>
  <c r="G28" i="1"/>
  <c r="G27" i="1"/>
  <c r="G26" i="1"/>
  <c r="G25" i="1"/>
  <c r="G24" i="1"/>
  <c r="G23" i="1"/>
  <c r="G22" i="1"/>
  <c r="G21" i="1"/>
  <c r="G20" i="1"/>
  <c r="G17" i="1"/>
  <c r="G16" i="1"/>
  <c r="G15" i="1"/>
  <c r="G14" i="1"/>
  <c r="G13" i="1"/>
  <c r="G12" i="1"/>
  <c r="G11" i="1"/>
  <c r="G10" i="1"/>
  <c r="G9" i="1"/>
  <c r="G8" i="1"/>
  <c r="G7" i="1"/>
  <c r="G39" i="1" l="1"/>
  <c r="G40" i="1"/>
  <c r="G41" i="1"/>
  <c r="G42" i="1"/>
  <c r="G43" i="1"/>
  <c r="G44" i="1"/>
  <c r="G45" i="1"/>
  <c r="G46" i="1"/>
  <c r="D47" i="1"/>
  <c r="E47" i="1"/>
  <c r="F47" i="1"/>
  <c r="I47" i="1"/>
  <c r="G51" i="1"/>
  <c r="G52" i="1"/>
  <c r="G53" i="1"/>
  <c r="G54" i="1"/>
  <c r="G55" i="1"/>
  <c r="G56" i="1"/>
  <c r="G57" i="1"/>
  <c r="G58" i="1"/>
  <c r="D59" i="1"/>
  <c r="E59" i="1"/>
  <c r="F59" i="1"/>
  <c r="I59" i="1"/>
  <c r="G61" i="1"/>
  <c r="G62" i="1"/>
  <c r="G63" i="1"/>
  <c r="G64" i="1"/>
  <c r="G65" i="1"/>
  <c r="G66" i="1"/>
  <c r="G67" i="1"/>
  <c r="G68" i="1"/>
  <c r="D69" i="1"/>
  <c r="E69" i="1"/>
  <c r="F69" i="1"/>
  <c r="I69" i="1"/>
  <c r="G71" i="1"/>
  <c r="G72" i="1"/>
  <c r="G73" i="1"/>
  <c r="G74" i="1"/>
  <c r="G75" i="1"/>
  <c r="G76" i="1"/>
  <c r="G77" i="1"/>
  <c r="G78" i="1"/>
  <c r="D79" i="1"/>
  <c r="E79" i="1"/>
  <c r="F79" i="1"/>
  <c r="I79" i="1"/>
  <c r="G81" i="1"/>
  <c r="G82" i="1"/>
  <c r="G83" i="1"/>
  <c r="G84" i="1"/>
  <c r="G85" i="1"/>
  <c r="G86" i="1"/>
  <c r="G87" i="1"/>
  <c r="G88" i="1"/>
  <c r="D89" i="1"/>
  <c r="E89" i="1"/>
  <c r="F89" i="1"/>
  <c r="I89" i="1"/>
  <c r="G93" i="1"/>
  <c r="G94" i="1"/>
  <c r="G95" i="1"/>
  <c r="G96" i="1"/>
  <c r="G97" i="1"/>
  <c r="G98" i="1"/>
  <c r="G99" i="1"/>
  <c r="G100" i="1"/>
  <c r="D101" i="1"/>
  <c r="E101" i="1"/>
  <c r="F101" i="1"/>
  <c r="I101" i="1"/>
  <c r="G103" i="1"/>
  <c r="G104" i="1"/>
  <c r="G105" i="1"/>
  <c r="G106" i="1"/>
  <c r="G107" i="1"/>
  <c r="G108" i="1"/>
  <c r="G109" i="1"/>
  <c r="G110" i="1"/>
  <c r="D111" i="1"/>
  <c r="E111" i="1"/>
  <c r="F111" i="1"/>
  <c r="I111" i="1"/>
  <c r="G113" i="1"/>
  <c r="G114" i="1"/>
  <c r="G115" i="1"/>
  <c r="G116" i="1"/>
  <c r="G117" i="1"/>
  <c r="G118" i="1"/>
  <c r="G119" i="1"/>
  <c r="G120" i="1"/>
  <c r="D121" i="1"/>
  <c r="E121" i="1"/>
  <c r="F121" i="1"/>
  <c r="I121" i="1"/>
  <c r="G123" i="1"/>
  <c r="G124" i="1"/>
  <c r="G125" i="1"/>
  <c r="G126" i="1"/>
  <c r="G127" i="1"/>
  <c r="G128" i="1"/>
  <c r="G129" i="1"/>
  <c r="G130" i="1"/>
  <c r="D131" i="1"/>
  <c r="E131" i="1"/>
  <c r="F131" i="1"/>
  <c r="I131" i="1"/>
  <c r="G135" i="1"/>
  <c r="G136" i="1"/>
  <c r="G137" i="1"/>
  <c r="G138" i="1"/>
  <c r="G139" i="1"/>
  <c r="G140" i="1"/>
  <c r="G141" i="1"/>
  <c r="G142" i="1"/>
  <c r="D143" i="1"/>
  <c r="E143" i="1"/>
  <c r="F143" i="1"/>
  <c r="I143" i="1"/>
  <c r="G145" i="1"/>
  <c r="G146" i="1"/>
  <c r="G147" i="1"/>
  <c r="G148" i="1"/>
  <c r="G149" i="1"/>
  <c r="G150" i="1"/>
  <c r="G151" i="1"/>
  <c r="G152" i="1"/>
  <c r="D153" i="1"/>
  <c r="E153" i="1"/>
  <c r="F153" i="1"/>
  <c r="I153" i="1"/>
  <c r="G155" i="1"/>
  <c r="G156" i="1"/>
  <c r="G157" i="1"/>
  <c r="G158" i="1"/>
  <c r="G159" i="1"/>
  <c r="G160" i="1"/>
  <c r="G161" i="1"/>
  <c r="G162" i="1"/>
  <c r="D163" i="1"/>
  <c r="E163" i="1"/>
  <c r="F163" i="1"/>
  <c r="I163" i="1"/>
  <c r="G165" i="1"/>
  <c r="G166" i="1"/>
  <c r="G167" i="1"/>
  <c r="G168" i="1"/>
  <c r="G169" i="1"/>
  <c r="G170" i="1"/>
  <c r="G171" i="1"/>
  <c r="G172" i="1"/>
  <c r="D173" i="1"/>
  <c r="E173" i="1"/>
  <c r="F173" i="1"/>
  <c r="I173" i="1"/>
  <c r="H163" i="1" l="1"/>
  <c r="H79" i="1"/>
  <c r="G143" i="1"/>
  <c r="H121" i="1"/>
  <c r="G79" i="1"/>
  <c r="G59" i="1"/>
  <c r="G101" i="1"/>
  <c r="G173" i="1"/>
  <c r="H153" i="1"/>
  <c r="G153" i="1"/>
  <c r="G131" i="1"/>
  <c r="H111" i="1"/>
  <c r="G163" i="1"/>
  <c r="G121" i="1"/>
  <c r="G111" i="1"/>
  <c r="G89" i="1"/>
  <c r="H69" i="1"/>
  <c r="G69" i="1"/>
  <c r="G47" i="1"/>
  <c r="H131" i="1"/>
  <c r="H89" i="1"/>
  <c r="H47" i="1"/>
  <c r="H173" i="1"/>
  <c r="H101" i="1"/>
  <c r="H59" i="1"/>
  <c r="H143" i="1"/>
  <c r="D20" i="4" l="1"/>
  <c r="E20" i="4"/>
  <c r="C20" i="4"/>
  <c r="D6" i="4"/>
  <c r="E6" i="4"/>
  <c r="C6" i="4"/>
  <c r="E197" i="5"/>
  <c r="F197" i="5"/>
  <c r="D197" i="5"/>
  <c r="E4" i="5"/>
  <c r="F4" i="5"/>
  <c r="D4" i="5"/>
  <c r="F197" i="1"/>
  <c r="E197" i="1"/>
  <c r="D197" i="1"/>
  <c r="D189" i="1"/>
  <c r="F189" i="1"/>
  <c r="E189" i="1"/>
  <c r="G24" i="4"/>
  <c r="G23" i="4"/>
  <c r="G22" i="4"/>
  <c r="I18" i="1"/>
  <c r="I29" i="1"/>
  <c r="I37" i="1"/>
  <c r="I180" i="1"/>
  <c r="D207" i="1"/>
  <c r="H202" i="1"/>
  <c r="D199" i="5"/>
  <c r="E205" i="5"/>
  <c r="D14" i="4" s="1"/>
  <c r="F205" i="5"/>
  <c r="E14" i="4" s="1"/>
  <c r="E204" i="5"/>
  <c r="D13" i="4" s="1"/>
  <c r="F204" i="5"/>
  <c r="E13" i="4" s="1"/>
  <c r="E203" i="5"/>
  <c r="D12" i="4" s="1"/>
  <c r="F203" i="5"/>
  <c r="E12" i="4" s="1"/>
  <c r="E202" i="5"/>
  <c r="D11" i="4" s="1"/>
  <c r="F202" i="5"/>
  <c r="E11" i="4" s="1"/>
  <c r="E201" i="5"/>
  <c r="D10" i="4" s="1"/>
  <c r="F201" i="5"/>
  <c r="E10" i="4" s="1"/>
  <c r="E200" i="5"/>
  <c r="D9" i="4" s="1"/>
  <c r="F200" i="5"/>
  <c r="E9" i="4" s="1"/>
  <c r="D201" i="5"/>
  <c r="D202" i="5"/>
  <c r="D203" i="5"/>
  <c r="C12" i="4" s="1"/>
  <c r="D204" i="5"/>
  <c r="D205" i="5"/>
  <c r="C14" i="4" s="1"/>
  <c r="D200" i="5"/>
  <c r="C9" i="4" s="1"/>
  <c r="E199" i="5"/>
  <c r="D8" i="4" s="1"/>
  <c r="F199" i="5"/>
  <c r="E8" i="4" s="1"/>
  <c r="F194" i="5"/>
  <c r="E194" i="5"/>
  <c r="D194" i="5"/>
  <c r="G193" i="5"/>
  <c r="K193" i="5" s="1"/>
  <c r="G192" i="5"/>
  <c r="K192" i="5" s="1"/>
  <c r="G191" i="5"/>
  <c r="K191" i="5" s="1"/>
  <c r="G190" i="5"/>
  <c r="K190" i="5" s="1"/>
  <c r="G189" i="5"/>
  <c r="K189" i="5" s="1"/>
  <c r="G188" i="5"/>
  <c r="K188" i="5" s="1"/>
  <c r="G187" i="5"/>
  <c r="K187" i="5" s="1"/>
  <c r="E180" i="1"/>
  <c r="E186" i="5" s="1"/>
  <c r="F180" i="1"/>
  <c r="F186" i="5" s="1"/>
  <c r="D180" i="1"/>
  <c r="D186" i="5" s="1"/>
  <c r="C13"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K19" i="5" s="1"/>
  <c r="G20" i="5"/>
  <c r="K20" i="5" s="1"/>
  <c r="G21" i="5"/>
  <c r="K21" i="5" s="1"/>
  <c r="G22" i="5"/>
  <c r="K22" i="5" s="1"/>
  <c r="G23" i="5"/>
  <c r="K23" i="5" s="1"/>
  <c r="G24" i="5"/>
  <c r="K24" i="5" s="1"/>
  <c r="G25" i="5"/>
  <c r="K25" i="5" s="1"/>
  <c r="D26" i="5"/>
  <c r="E26" i="5"/>
  <c r="F26" i="5"/>
  <c r="G30" i="5"/>
  <c r="K30" i="5" s="1"/>
  <c r="G31" i="5"/>
  <c r="K31" i="5" s="1"/>
  <c r="G32" i="5"/>
  <c r="K32" i="5" s="1"/>
  <c r="K33" i="5"/>
  <c r="K34" i="5"/>
  <c r="K35" i="5"/>
  <c r="G36" i="5"/>
  <c r="K36" i="5" s="1"/>
  <c r="D37" i="5"/>
  <c r="E37" i="5"/>
  <c r="F37" i="5"/>
  <c r="G41" i="5"/>
  <c r="G42" i="5"/>
  <c r="G43" i="5"/>
  <c r="G44" i="5"/>
  <c r="G45" i="5"/>
  <c r="G46" i="5"/>
  <c r="G47" i="5"/>
  <c r="D48" i="5"/>
  <c r="E48" i="5"/>
  <c r="F48" i="5"/>
  <c r="E15" i="5"/>
  <c r="F15" i="5"/>
  <c r="G8" i="5"/>
  <c r="K8" i="5" s="1"/>
  <c r="G9" i="5"/>
  <c r="K9" i="5" s="1"/>
  <c r="G10" i="5"/>
  <c r="K10" i="5" s="1"/>
  <c r="G11" i="5"/>
  <c r="K11" i="5" s="1"/>
  <c r="G12" i="5"/>
  <c r="K12" i="5" s="1"/>
  <c r="G13" i="5"/>
  <c r="K13" i="5" s="1"/>
  <c r="G14" i="5"/>
  <c r="K14" i="5" s="1"/>
  <c r="D15" i="5"/>
  <c r="E175" i="5"/>
  <c r="F175" i="5"/>
  <c r="E164" i="5"/>
  <c r="F164" i="5"/>
  <c r="E153" i="5"/>
  <c r="F153" i="5"/>
  <c r="E142" i="5"/>
  <c r="F142" i="5"/>
  <c r="E130" i="5"/>
  <c r="F130" i="5"/>
  <c r="E119" i="5"/>
  <c r="F119" i="5"/>
  <c r="E108" i="5"/>
  <c r="F108" i="5"/>
  <c r="E97" i="5"/>
  <c r="F97" i="5"/>
  <c r="F85" i="5"/>
  <c r="E74" i="5"/>
  <c r="F74" i="5"/>
  <c r="E63" i="5"/>
  <c r="F63" i="5"/>
  <c r="E52" i="5"/>
  <c r="F52" i="5"/>
  <c r="E40" i="5"/>
  <c r="F40" i="5"/>
  <c r="E37" i="1"/>
  <c r="E29" i="5" s="1"/>
  <c r="F37" i="1"/>
  <c r="F29" i="5" s="1"/>
  <c r="E29" i="1"/>
  <c r="E18" i="5" s="1"/>
  <c r="F29" i="1"/>
  <c r="F18" i="5" s="1"/>
  <c r="D29" i="1"/>
  <c r="D18" i="5" s="1"/>
  <c r="F18" i="1"/>
  <c r="F7" i="5" s="1"/>
  <c r="E18" i="1"/>
  <c r="E7" i="5" s="1"/>
  <c r="D175" i="5"/>
  <c r="D164" i="5"/>
  <c r="D153" i="5"/>
  <c r="D142" i="5"/>
  <c r="D130" i="5"/>
  <c r="D119" i="5"/>
  <c r="D108" i="5"/>
  <c r="D85" i="5"/>
  <c r="D74" i="5"/>
  <c r="D63" i="5"/>
  <c r="D40" i="5"/>
  <c r="D37" i="1"/>
  <c r="D29" i="5" s="1"/>
  <c r="D18" i="1"/>
  <c r="D7" i="5" s="1"/>
  <c r="D97" i="5"/>
  <c r="C29" i="6"/>
  <c r="D34" i="6" s="1"/>
  <c r="D52" i="5"/>
  <c r="G48" i="5" l="1"/>
  <c r="K15" i="5"/>
  <c r="G93" i="5"/>
  <c r="G183" i="5"/>
  <c r="G116" i="5"/>
  <c r="G161" i="5"/>
  <c r="H180" i="1"/>
  <c r="G29" i="5"/>
  <c r="I204" i="1"/>
  <c r="E191" i="1"/>
  <c r="E192" i="1" s="1"/>
  <c r="E193" i="1" s="1"/>
  <c r="G205" i="5"/>
  <c r="G138" i="5"/>
  <c r="G60" i="5"/>
  <c r="G201" i="5"/>
  <c r="F12" i="4"/>
  <c r="H18" i="1"/>
  <c r="G180" i="1"/>
  <c r="G18" i="5"/>
  <c r="G29" i="1"/>
  <c r="G18" i="1"/>
  <c r="H29" i="1"/>
  <c r="G37" i="1"/>
  <c r="G194" i="5"/>
  <c r="K194" i="5" s="1"/>
  <c r="F13" i="4"/>
  <c r="E15" i="4"/>
  <c r="E16" i="4" s="1"/>
  <c r="E17" i="4" s="1"/>
  <c r="F14" i="4"/>
  <c r="G203" i="5"/>
  <c r="G37" i="5"/>
  <c r="K37" i="5" s="1"/>
  <c r="G26" i="5"/>
  <c r="K26" i="5" s="1"/>
  <c r="G82" i="5"/>
  <c r="G127" i="5"/>
  <c r="G172" i="5"/>
  <c r="G105" i="5"/>
  <c r="G150" i="5"/>
  <c r="C10" i="4"/>
  <c r="F10" i="4" s="1"/>
  <c r="G175" i="5"/>
  <c r="G15" i="5"/>
  <c r="G71" i="5"/>
  <c r="G202" i="5"/>
  <c r="D15" i="4"/>
  <c r="F9" i="4"/>
  <c r="F8" i="4"/>
  <c r="G40" i="5"/>
  <c r="G200" i="5"/>
  <c r="G204" i="5"/>
  <c r="C11" i="4"/>
  <c r="F11" i="4" s="1"/>
  <c r="G97" i="5"/>
  <c r="E206" i="5"/>
  <c r="G119" i="5"/>
  <c r="F206" i="5"/>
  <c r="G199" i="5"/>
  <c r="D206" i="5"/>
  <c r="G63" i="5"/>
  <c r="G52" i="5"/>
  <c r="G186" i="5"/>
  <c r="G164" i="5"/>
  <c r="G7" i="5"/>
  <c r="G130" i="5"/>
  <c r="G108" i="5"/>
  <c r="G74" i="5"/>
  <c r="G142" i="5"/>
  <c r="G153" i="5"/>
  <c r="D36" i="6"/>
  <c r="D191" i="1"/>
  <c r="C18" i="6"/>
  <c r="C40" i="6"/>
  <c r="D35" i="6"/>
  <c r="C7" i="6"/>
  <c r="D32" i="6"/>
  <c r="F191" i="1"/>
  <c r="E85" i="5"/>
  <c r="G85" i="5" s="1"/>
  <c r="D33" i="6"/>
  <c r="C15" i="4" l="1"/>
  <c r="F15" i="4" s="1"/>
  <c r="C30" i="6"/>
  <c r="D204" i="1"/>
  <c r="E207" i="5"/>
  <c r="E208" i="5" s="1"/>
  <c r="F207" i="5"/>
  <c r="F208" i="5" s="1"/>
  <c r="D207" i="5"/>
  <c r="D208" i="5" s="1"/>
  <c r="G206" i="5"/>
  <c r="D16" i="4"/>
  <c r="D17" i="4" s="1"/>
  <c r="F192" i="1"/>
  <c r="F193" i="1" s="1"/>
  <c r="D21" i="6"/>
  <c r="D23" i="6"/>
  <c r="D24" i="6"/>
  <c r="D25" i="6"/>
  <c r="D22" i="6"/>
  <c r="E199" i="1"/>
  <c r="E201" i="1"/>
  <c r="D24" i="4" s="1"/>
  <c r="E200" i="1"/>
  <c r="D23" i="4" s="1"/>
  <c r="D12" i="6"/>
  <c r="D11" i="6"/>
  <c r="D14" i="6"/>
  <c r="D10" i="6"/>
  <c r="D13" i="6"/>
  <c r="G191" i="1"/>
  <c r="D192" i="1"/>
  <c r="D193" i="1" s="1"/>
  <c r="D44" i="6"/>
  <c r="D47" i="6"/>
  <c r="D46" i="6"/>
  <c r="D43" i="6"/>
  <c r="D45" i="6"/>
  <c r="C16" i="4" l="1"/>
  <c r="C17" i="4" s="1"/>
  <c r="F16" i="4"/>
  <c r="F17" i="4" s="1"/>
  <c r="G207" i="5"/>
  <c r="G208" i="5" s="1"/>
  <c r="E23" i="4"/>
  <c r="F201" i="1"/>
  <c r="E24" i="4" s="1"/>
  <c r="C41" i="6"/>
  <c r="C8" i="6"/>
  <c r="C19" i="6"/>
  <c r="D200" i="1"/>
  <c r="D199" i="1"/>
  <c r="D201" i="1"/>
  <c r="G192" i="1"/>
  <c r="G193" i="1" s="1"/>
  <c r="I205" i="1"/>
  <c r="D22" i="4"/>
  <c r="E202" i="1"/>
  <c r="D25" i="4" s="1"/>
  <c r="D208" i="1" l="1"/>
  <c r="D205" i="1"/>
  <c r="G200" i="1"/>
  <c r="F23" i="4" s="1"/>
  <c r="C23" i="4"/>
  <c r="C22" i="4"/>
  <c r="D202" i="1"/>
  <c r="C25" i="4" s="1"/>
  <c r="G199" i="1"/>
  <c r="C24" i="4"/>
  <c r="G201" i="1"/>
  <c r="F24" i="4" s="1"/>
  <c r="E22" i="4"/>
  <c r="F202" i="1"/>
  <c r="E25" i="4" s="1"/>
  <c r="G202" i="1" l="1"/>
  <c r="F25" i="4" s="1"/>
  <c r="F22" i="4"/>
  <c r="J199" i="5" l="1"/>
  <c r="K20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tc={E06AA0B5-1696-4E52-A837-DAFB4931D613}</author>
    <author>tc={7C62677A-927B-4629-B029-DAF945509B62}</author>
    <author>tc={12AA81D5-7947-4581-9604-68459436AD62}</author>
    <author>tc={0A9FBF0C-77F8-4842-8959-5516C6E910D3}</author>
  </authors>
  <commentList>
    <comment ref="G4" authorId="0" shapeId="0" xr:uid="{E06AA0B5-1696-4E52-A837-DAFB4931D613}">
      <text>
        <t>[Threaded comment]
Your version of Excel allows you to read this threaded comment; however, any edits to it will get removed if the file is opened in a newer version of Excel. Learn more: https://go.microsoft.com/fwlink/?linkid=870924
Comment:
    Original total budget amount per activity as per signed PRODOC (2020+2021)</t>
      </text>
    </comment>
    <comment ref="L4" authorId="1" shapeId="0" xr:uid="{7C62677A-927B-4629-B029-DAF945509B62}">
      <text>
        <t>[Threaded comment]
Your version of Excel allows you to read this threaded comment; however, any edits to it will get removed if the file is opened in a newer version of Excel. Learn more: https://go.microsoft.com/fwlink/?linkid=870924
Comment:
    Based on the revised workplan for 2021</t>
      </text>
    </comment>
    <comment ref="M4" authorId="2" shapeId="0" xr:uid="{12AA81D5-7947-4581-9604-68459436AD62}">
      <text>
        <t>[Threaded comment]
Your version of Excel allows you to read this threaded comment; however, any edits to it will get removed if the file is opened in a newer version of Excel. Learn more: https://go.microsoft.com/fwlink/?linkid=870924
Comment:
    = Column I + Column L</t>
      </text>
    </comment>
    <comment ref="N4" authorId="3" shapeId="0" xr:uid="{0A9FBF0C-77F8-4842-8959-5516C6E910D3}">
      <text>
        <t>[Threaded comment]
Your version of Excel allows you to read this threaded comment; however, any edits to it will get removed if the file is opened in a newer version of Excel. Learn more: https://go.microsoft.com/fwlink/?linkid=870924
Comment:
    = Column G - Column M</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tc={C5D20411-A180-4CEE-807D-E0B754C07EE5}</author>
    <author>tc={7BAFE811-3657-483C-87CE-DCA9B6B506D8}</author>
    <author>tc={1F958550-58E3-41FC-8F06-7C4FABB899D5}</author>
  </authors>
  <commentList>
    <comment ref="I4" authorId="0" shapeId="0" xr:uid="{C5D20411-A180-4CEE-807D-E0B754C07EE5}">
      <text>
        <t>[Threaded comment]
Your version of Excel allows you to read this threaded comment; however, any edits to it will get removed if the file is opened in a newer version of Excel. Learn more: https://go.microsoft.com/fwlink/?linkid=870924
Comment:
    Based on the revised workplan for 2021</t>
      </text>
    </comment>
    <comment ref="J4" authorId="1" shapeId="0" xr:uid="{7BAFE811-3657-483C-87CE-DCA9B6B506D8}">
      <text>
        <t>[Threaded comment]
Your version of Excel allows you to read this threaded comment; however, any edits to it will get removed if the file is opened in a newer version of Excel. Learn more: https://go.microsoft.com/fwlink/?linkid=870924
Comment:
    = Column H + Column I</t>
      </text>
    </comment>
    <comment ref="K4" authorId="2" shapeId="0" xr:uid="{1F958550-58E3-41FC-8F06-7C4FABB899D5}">
      <text>
        <t>[Threaded comment]
Your version of Excel allows you to read this threaded comment; however, any edits to it will get removed if the file is opened in a newer version of Excel. Learn more: https://go.microsoft.com/fwlink/?linkid=870924
Comment:
    = Column G - Column J</t>
      </text>
    </comment>
  </commentList>
</comments>
</file>

<file path=xl/sharedStrings.xml><?xml version="1.0" encoding="utf-8"?>
<sst xmlns="http://schemas.openxmlformats.org/spreadsheetml/2006/main" count="844" uniqueCount="627">
  <si>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</si>
  <si>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</si>
  <si>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</si>
  <si>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</si>
  <si>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</si>
  <si>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UNDP</t>
  </si>
  <si>
    <t>UNODC</t>
  </si>
  <si>
    <t>IOM</t>
  </si>
  <si>
    <t>ORIGINAL  BUDGET</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</si>
  <si>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</si>
  <si>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</si>
  <si>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</si>
  <si>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</si>
  <si>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PROPOSED AMENDED BUDGET 
FOR 2021</t>
  </si>
  <si>
    <t xml:space="preserve">PROPOSED NEW
 BUDGET </t>
  </si>
  <si>
    <t>Variation</t>
  </si>
  <si>
    <t xml:space="preserve">OUTCOME 1: </t>
  </si>
  <si>
    <t>Rule of Law and Security Institutions are able to more effectively prevent, investigate and prosecute drug trafficking and transnational organized crime reducing country's sources of fragility</t>
  </si>
  <si>
    <t>Output 1.1:</t>
  </si>
  <si>
    <t>National security agencies and justice sectors improve their strategic and operational coordination capacity to prevent, investigate and prosecute drug trafficking and transnational organized crime.</t>
  </si>
  <si>
    <t>Activity 1.1.1:</t>
  </si>
  <si>
    <t>Support the development and implementation of the National Strategic Plan to counter drug trafficking and transnational organized crime in close collaboration with regional and sub-regional organizations.</t>
  </si>
  <si>
    <t>Activity 1.1.2:</t>
  </si>
  <si>
    <t>Support the elaboration of an internal strategy to combat corruption and improve transparence within the rule of law institutions</t>
  </si>
  <si>
    <t>Activity 1.1.3:</t>
  </si>
  <si>
    <t>Support the development and implementation of the National Strategic Plan to prevent and protect victims of human trafficking</t>
  </si>
  <si>
    <t>UNODC - International consultant. The USD 10,000 initially allocated for A 1.1.9 (TCU) should be channeled toward A 1.1.3 
IOM - international consultant,
Workshops,
Publication and implementation of the National Strategic Plan to prevent and protect victims of human trafficking</t>
  </si>
  <si>
    <t>Activity 1.1.4</t>
  </si>
  <si>
    <t>Provide legislative assistance for the review and development of a legal framework to tackle drug trafficking and transnational organized crime</t>
  </si>
  <si>
    <t>Legislative Reform consultancy
Initial phase of the International consultancy to be initiated during the fast quarter of 2021 for an initial amount of 25.000</t>
  </si>
  <si>
    <t>Activity 1.1.5</t>
  </si>
  <si>
    <t>Facilitate discussion sessions with security and justice institutions, key countries (providers and receivers) and organizations to enhance regional cooperation on prevention, investigation and prosecution of drug trafficking and transnational organized crime</t>
  </si>
  <si>
    <t>Reallocated in favour of an extension of  the Legislative Reform consultancy (cf. A.1.1.4)</t>
  </si>
  <si>
    <t>Activity 1.1.6</t>
  </si>
  <si>
    <t xml:space="preserve">Develop and enhance existing strategic and operational coordination mechanisms among security and justice sectors, including law enforcement agencies, and judiciary. </t>
  </si>
  <si>
    <t>10.000 reallocated to increase budget for the JP outpost in Bafata (cf. A 1.2.7) at the request of the MoJ\JP</t>
  </si>
  <si>
    <t>Activity 1.1.7</t>
  </si>
  <si>
    <t>Support inter-agency exchange of information and operational coordination among law enforcement agencies and relevant stakeholders on prevention and investigation of transnational organized crime</t>
  </si>
  <si>
    <t>Activity 1.1.8</t>
  </si>
  <si>
    <t>Advisory support to the Superior Council for Police and Internal Security Coordination (COSIPOL)  as the strategic and operational coordination mechanism of Law enforcement agencies on DTOC that affects internal security of the country.</t>
  </si>
  <si>
    <t>Activity 1.1.9</t>
  </si>
  <si>
    <t>Advisory support to the Transnational Crime Unit (TCU) Management Board with oversight responsibility over this specialized Unit designated for criminal-intelligence gathering on DTOC</t>
  </si>
  <si>
    <t xml:space="preserve">10.000 rechanneled as cost-share toward to UNODC project n. GNBAC6 -  Law Enforcement consultancy and/or 'port' activity. The USD 10,000 initially allocated for A 1.1.9 (TCU) should be channeled toward A 1.1.3 </t>
  </si>
  <si>
    <t>Activity 1.1.10</t>
  </si>
  <si>
    <t>Enhance capacities of the Ministry of Justice and relevant authorities to produce periodic analysis on data collected on drug and human trafficking</t>
  </si>
  <si>
    <t>UNODC - 15.000 reallocated to increase budget for the JP outpost in Bafata (cf. A 1.2.7), at the request of the MoJ\JP
IOM - IT equipment and recycling</t>
  </si>
  <si>
    <t>Activity 1.1.11</t>
  </si>
  <si>
    <t>Support the inspection services and external oversight mechanisms in rule of law institutions.</t>
  </si>
  <si>
    <t>Output Total</t>
  </si>
  <si>
    <t>Output 1.2:</t>
  </si>
  <si>
    <t>Security and justice sector institutions have improved capacity to effectively investigate, prosecute and adjudicate drug trafficking / transnational organized crime cases</t>
  </si>
  <si>
    <t>Activity 1.2.1</t>
  </si>
  <si>
    <t>Provide technical assistance to law enforcement agencies to develop training curricula on detection and investigation of drug trafficking and transnational organized crime, as well as on ethics and gender.</t>
  </si>
  <si>
    <t>Activity 1.2.2</t>
  </si>
  <si>
    <t>Deliver a Training of Trainers Programme to establish an inter-agency pool of national trainers on detection, investigation and prosecution of drug trafficking and transnational organized crime and provide on-site mentoring during the first cycle of national training delivery</t>
  </si>
  <si>
    <t>Focus will be on curriculum assessment. ToT programme subject to possible reconsideration in view of COVID-19 restrictions.Possible revision downward (USD 20,000) and partial reallocation of the remaining balance as a result. 
30.000 reallocated to increase budget for the JP outpost in Bafata (cf. A 1.2.7), at the request of the MoJ\JP</t>
  </si>
  <si>
    <t>Activity 1.2.3</t>
  </si>
  <si>
    <t xml:space="preserve">Support through capacity building trainings, equipments the mandate implementation of specialized units to combat drug trafficking and transnational organized crime. </t>
  </si>
  <si>
    <t>UNDP - Budget reallocated from activities 1.3.1 and 1.3.2 (USD 40,000) and communications/monitoring (USD 21,926)
UNODC - international consultant</t>
  </si>
  <si>
    <t>Activity 1.2.4</t>
  </si>
  <si>
    <t>Strengthening the capacity of the Drug Laboratory within the Judiciary Police to analyze a wider spectrum of narcotics</t>
  </si>
  <si>
    <t>50.000 reallocated to increase budget for the JP outpost in Bafata (cf. A 1.2.7) at the request of the MoJ\JP</t>
  </si>
  <si>
    <t>Activity 1.2.5</t>
  </si>
  <si>
    <t xml:space="preserve">Reinforce the security in Bafata detention facility to host the detainees condemn for DTOC cases </t>
  </si>
  <si>
    <t>Activity 1.2.6</t>
  </si>
  <si>
    <t>Support the replication of model police station in close coordination with local community</t>
  </si>
  <si>
    <t>Activity 1.2.7</t>
  </si>
  <si>
    <t xml:space="preserve">Strengthen criminal investigations and border control services through refurbishment, capacity building and equipment  
</t>
  </si>
  <si>
    <t>UNODC - Earmarked  for the JP Outpost in Bafata,  to be complemented by budget reallocations worth 170.000 USD, amounting to na allocation of 220.000 in total.
The construction of an outpost of the Judiciary Police was instituted as a high national priority by the PJ, with the support of the Minister of Justice. For the execution of this activity, more resources of the project needed to be reallocated.
IOM  - International or national consultant and system installation in border posts. Same work plan for 2021.</t>
  </si>
  <si>
    <t>Activity 1.2.8</t>
  </si>
  <si>
    <t>Provide technical advisory services and mentoring to the prosecutor’s office to improve its capacity to prosecute crimes related to drug trafficking and transnational organized crime</t>
  </si>
  <si>
    <t>The construction of an outpost of the Judiciary Police was instituted as a high national priority by the PJ, with the support of the Minister of Justice. For the execution of this activity, more resources of the project needed to be reallocated.
Considering this and also the current institutional and political context, it led UNODC to decrease this line (activity 1.2.8).</t>
  </si>
  <si>
    <t>Activity 1.2.9</t>
  </si>
  <si>
    <t>Extend the development of Case Management System on DTOC to the offices of the Prosecutor General and the courts</t>
  </si>
  <si>
    <t>Output 1.3:</t>
  </si>
  <si>
    <t xml:space="preserve">The democratic governance and civilian oversight over the security practices and institutions responsible to combat drug trafficking and transnational organized crime is enhanced.  </t>
  </si>
  <si>
    <t>Activity 1.3.1</t>
  </si>
  <si>
    <t>Convene a series of national consultation and trainings with all leading institutions to clarify the division of labor, mandate and responsibilities among security, justice and civil society actors.</t>
  </si>
  <si>
    <t>Budget reallocated to activity 1.2.3 once its activity already covered national consultations and trainings with security and justice sector. The consultations and trainings to CSO, were moved as components of activity 1.3.5</t>
  </si>
  <si>
    <t>Activity 1.3.2</t>
  </si>
  <si>
    <t>Provide advisory support and dedicated trainings to the new elected legislative, in particular the security, justice and defense committees, to exercise oversight over the security institutions</t>
  </si>
  <si>
    <t>Budget reallocated to activity 1.2.3 once its activity is already covered by the other PBF project that also has UNDP as implementing agency</t>
  </si>
  <si>
    <t>Activity 1.3.3</t>
  </si>
  <si>
    <t>Enhance and replicate existing community-oriented practices and networks with a focus on analysis the impact and enhance the response of the justice and security institutions to the needs of vulnerable groups, including women, men, boys and girls</t>
  </si>
  <si>
    <t>Activity 1.3.4</t>
  </si>
  <si>
    <t>Support to the National Drug Observatory to enhance coordination and cooperation between the Government and civil society in particular youth and women groups and act as a platform of Early Warning mechanism on DTOC</t>
  </si>
  <si>
    <t xml:space="preserve">20.000 reallocated to increase budget for the JP outpost in Bafata (cf. A 1.2.7) at the request of the MoJ\JP. The construction of an outpost of the Judiciary Police was instituted as a high national priority by the PJ, with the support of the Minister of Justice. For the execution of this activity, more resources of the project needed to be reallocated. As the activity 1.3.4 is partially covered by another UNDP project (Global Initiative), and UNODC will complement with the proposed budget, it led us to reallocate part of the budget. </t>
  </si>
  <si>
    <t>Activity 1.3.5</t>
  </si>
  <si>
    <t>Strengthen community and national awareness on the risk of drug trafficking and transnational organized crime through awareness raising campaigns engaging women, youth and volunteers’ networks and associations in all the country</t>
  </si>
  <si>
    <t xml:space="preserve"> UNODC - 20.000 reallocated to increase budget for the JP outpost in Bafata (cf. A 1.2.7) at the request of the MoJ\JP
IOM - Awareness campaigns</t>
  </si>
  <si>
    <t>Activity 1.3.6</t>
  </si>
  <si>
    <t>Support the creation of an early warning system based on existing vigilance committees and CSOs networks in the region for early detection and prevention of possible cases human trafficking</t>
  </si>
  <si>
    <t>National consultant and training</t>
  </si>
  <si>
    <t>Output 1.4:</t>
  </si>
  <si>
    <t>Activity 1.4.1</t>
  </si>
  <si>
    <t>Activity 1.4.2</t>
  </si>
  <si>
    <t>Activity 1.4.3</t>
  </si>
  <si>
    <t>Activity 1.4.4</t>
  </si>
  <si>
    <t>Activity 1.4.5</t>
  </si>
  <si>
    <t>Activity 1.4.6</t>
  </si>
  <si>
    <t>Activity 1.4.7</t>
  </si>
  <si>
    <t>Activity 1.4.8</t>
  </si>
  <si>
    <t xml:space="preserve">OUTCOME 2: </t>
  </si>
  <si>
    <t>Outcome 2.1</t>
  </si>
  <si>
    <t>Activity 2.1.1</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</si>
  <si>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</si>
  <si>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</si>
  <si>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</si>
  <si>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</si>
  <si>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</si>
  <si>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</si>
  <si>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</si>
  <si>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</si>
  <si>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</si>
  <si>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</si>
  <si>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</si>
  <si>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</si>
  <si>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</si>
  <si>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</si>
  <si>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</si>
  <si>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</si>
  <si>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</si>
  <si>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</si>
  <si>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</si>
  <si>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</si>
  <si>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</si>
  <si>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</si>
  <si>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</si>
  <si>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</si>
  <si>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</si>
  <si>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</si>
  <si>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</si>
  <si>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</si>
  <si>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</si>
  <si>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</si>
  <si>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</si>
  <si>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</si>
  <si>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</si>
  <si>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</si>
  <si>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</si>
  <si>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</si>
  <si>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</si>
  <si>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</si>
  <si>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</si>
  <si>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</si>
  <si>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</si>
  <si>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</si>
  <si>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</si>
  <si>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</si>
  <si>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</si>
  <si>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</si>
  <si>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</si>
  <si>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</si>
  <si>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</si>
  <si>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</si>
  <si>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</si>
  <si>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</si>
  <si>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</si>
  <si>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</si>
  <si>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</si>
  <si>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</si>
  <si>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</si>
  <si>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</si>
  <si>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</si>
  <si>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</si>
  <si>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</si>
  <si>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</si>
  <si>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</si>
  <si>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</si>
  <si>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</si>
  <si>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</si>
  <si>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</si>
  <si>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</si>
  <si>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</si>
  <si>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</si>
  <si>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</si>
  <si>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</si>
  <si>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</si>
  <si>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</si>
  <si>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</si>
  <si>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</si>
  <si>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</si>
  <si>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</si>
  <si>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</si>
  <si>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</si>
  <si>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</si>
  <si>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</si>
  <si>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</si>
  <si>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</si>
  <si>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</si>
  <si>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</si>
  <si>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</si>
  <si>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</si>
  <si>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</si>
  <si>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</si>
  <si>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</si>
  <si>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</si>
  <si>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</si>
  <si>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</si>
  <si>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</si>
  <si>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</si>
  <si>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</si>
  <si>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</si>
  <si>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</si>
  <si>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</si>
  <si>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</si>
  <si>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</si>
  <si>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</si>
  <si>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</si>
  <si>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</si>
  <si>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</si>
  <si>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</si>
  <si>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</si>
  <si>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</si>
  <si>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 xml:space="preserve">
NOB- Project Coordinator
SB4 - Finance &amp; Admin Assit 
UNODC Drug Control and Crime Prevention Officer  </t>
  </si>
  <si>
    <t>Additional operational costs</t>
  </si>
  <si>
    <t>Connectivity, Office Supplies, Printing, Fuel</t>
  </si>
  <si>
    <t>Monitoring budget</t>
  </si>
  <si>
    <t xml:space="preserve">Monitoring &amp; Communications </t>
  </si>
  <si>
    <t>Budget not expended in 2020 that will be reallocated to activity 1.2.3</t>
  </si>
  <si>
    <t>Budget for independent final evaluation</t>
  </si>
  <si>
    <t>Total Additional Costs</t>
  </si>
  <si>
    <t>Totals</t>
  </si>
  <si>
    <t>Total</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</si>
  <si>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</si>
  <si>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</si>
  <si>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</si>
  <si>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</si>
  <si>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</si>
  <si>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</si>
  <si>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</si>
  <si>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</si>
  <si>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</si>
  <si>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</si>
  <si>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</si>
  <si>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</si>
  <si>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</si>
  <si>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</si>
  <si>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</si>
  <si>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</si>
  <si>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r>
      <t xml:space="preserve">Current level of </t>
    </r>
    <r>
      <rPr>
        <b/>
        <sz val="12"/>
        <color rgb="FFFF0000"/>
        <rFont val="Calibri"/>
        <family val="2"/>
        <scheme val="minor"/>
      </rPr>
      <t xml:space="preserve">expenditure/ commitment </t>
    </r>
  </si>
  <si>
    <t>PROPOSED BUDGET 
FOR 2021</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</si>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</sst>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 #,##0.00_-;\-* #,##0.00_-;_-* &quot;-&quot;??_-;_-@_-"/>
    <numFmt numFmtId="165" formatCode="_-* #,##0_-;\-* #,##0_-;_-* &quot;-&quot;??_-;_-@_-"/>
  </numFmts>
  <fonts count="26">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
      <sz val="8"/>
      <name val="Calibri"/>
      <family val="2"/>
      <scheme val="minor"/>
    </font>
    <font>
      <b/>
      <sz val="12"/>
      <color theme="8"/>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CCCC"/>
        <bgColor indexed="64"/>
      </patternFill>
    </fill>
    <fill>
      <patternFill patternType="solid">
        <fgColor rgb="FFFFFFFF"/>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cellStyleXfs>
  <cellXfs count="330">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10" fillId="0" borderId="0" xfId="1" applyFont="1" applyFill="1" applyBorder="1" applyAlignment="1" applyProtection="1">
      <alignment vertical="center" wrapText="1"/>
    </xf>
    <xf numFmtId="4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44"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2" fillId="2" borderId="3" xfId="0" applyNumberFormat="1" applyFont="1" applyFill="1" applyBorder="1" applyAlignment="1">
      <alignment wrapText="1"/>
    </xf>
    <xf numFmtId="0" fontId="6" fillId="2" borderId="39" xfId="0" applyFont="1" applyFill="1" applyBorder="1" applyAlignment="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44" fontId="2" fillId="2" borderId="40"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12" xfId="0" applyFont="1" applyFill="1" applyBorder="1" applyAlignment="1">
      <alignment vertical="center" wrapText="1"/>
    </xf>
    <xf numFmtId="44" fontId="2" fillId="2" borderId="14" xfId="0" applyNumberFormat="1" applyFont="1" applyFill="1" applyBorder="1" applyAlignment="1">
      <alignment wrapText="1"/>
    </xf>
    <xf numFmtId="44" fontId="2" fillId="2" borderId="52" xfId="1" applyFont="1" applyFill="1" applyBorder="1" applyAlignment="1">
      <alignment wrapText="1"/>
    </xf>
    <xf numFmtId="44" fontId="2" fillId="2" borderId="29" xfId="0" applyNumberFormat="1" applyFont="1" applyFill="1" applyBorder="1" applyAlignment="1">
      <alignment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10" fontId="2" fillId="2" borderId="9" xfId="2" applyNumberFormat="1" applyFont="1" applyFill="1" applyBorder="1" applyAlignment="1" applyProtection="1">
      <alignment wrapText="1"/>
    </xf>
    <xf numFmtId="44" fontId="14"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17"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2" fillId="3" borderId="0" xfId="1" applyFont="1" applyFill="1" applyBorder="1" applyAlignment="1">
      <alignment horizontal="left"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44" fontId="3" fillId="2" borderId="13" xfId="0" applyNumberFormat="1" applyFont="1" applyFill="1" applyBorder="1"/>
    <xf numFmtId="44" fontId="2" fillId="2" borderId="4" xfId="2" applyNumberFormat="1" applyFont="1" applyFill="1" applyBorder="1" applyAlignment="1">
      <alignment vertical="center" wrapText="1"/>
    </xf>
    <xf numFmtId="44" fontId="3" fillId="2" borderId="53" xfId="0" applyNumberFormat="1" applyFont="1" applyFill="1" applyBorder="1"/>
    <xf numFmtId="0" fontId="0" fillId="2" borderId="14" xfId="0" applyFill="1" applyBorder="1"/>
    <xf numFmtId="0" fontId="2" fillId="2" borderId="5" xfId="0" applyFont="1" applyFill="1" applyBorder="1" applyAlignment="1">
      <alignment horizontal="center" vertical="center" wrapText="1"/>
    </xf>
    <xf numFmtId="44" fontId="14" fillId="3" borderId="0" xfId="1" applyFont="1" applyFill="1" applyBorder="1" applyAlignment="1">
      <alignment wrapText="1"/>
    </xf>
    <xf numFmtId="44" fontId="0" fillId="3" borderId="0" xfId="1" applyFont="1" applyFill="1" applyBorder="1" applyAlignment="1">
      <alignment wrapText="1"/>
    </xf>
    <xf numFmtId="44" fontId="2" fillId="3" borderId="3" xfId="1" applyFont="1" applyFill="1" applyBorder="1" applyAlignment="1" applyProtection="1">
      <alignment horizontal="center" vertical="center" wrapText="1"/>
    </xf>
    <xf numFmtId="44" fontId="17" fillId="9" borderId="3" xfId="0" applyNumberFormat="1" applyFont="1" applyFill="1" applyBorder="1" applyAlignment="1">
      <alignment horizontal="center" vertical="center" wrapText="1"/>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0" fontId="10" fillId="2" borderId="3" xfId="0" applyFont="1" applyFill="1" applyBorder="1" applyAlignment="1">
      <alignment horizontal="center" vertical="center" wrapText="1"/>
    </xf>
    <xf numFmtId="49" fontId="2" fillId="3" borderId="0" xfId="0" applyNumberFormat="1" applyFont="1" applyFill="1" applyAlignment="1" applyProtection="1">
      <alignment horizontal="left" vertical="top" wrapText="1"/>
      <protection locked="0"/>
    </xf>
    <xf numFmtId="0" fontId="2" fillId="3" borderId="0" xfId="0" applyFont="1" applyFill="1" applyAlignment="1" applyProtection="1">
      <alignment horizontal="left" vertical="top" wrapText="1"/>
      <protection locked="0"/>
    </xf>
    <xf numFmtId="0" fontId="9" fillId="2" borderId="3" xfId="0" applyFont="1" applyFill="1" applyBorder="1" applyAlignment="1">
      <alignment horizontal="center" vertical="center" wrapText="1"/>
    </xf>
    <xf numFmtId="44" fontId="2" fillId="3" borderId="39" xfId="0" applyNumberFormat="1" applyFont="1" applyFill="1" applyBorder="1" applyAlignment="1">
      <alignment wrapText="1"/>
    </xf>
    <xf numFmtId="44" fontId="2" fillId="3" borderId="3" xfId="0" applyNumberFormat="1" applyFont="1" applyFill="1" applyBorder="1" applyAlignment="1">
      <alignment wrapText="1"/>
    </xf>
    <xf numFmtId="44" fontId="2" fillId="3" borderId="13" xfId="0" applyNumberFormat="1" applyFont="1" applyFill="1" applyBorder="1" applyAlignment="1">
      <alignment wrapText="1"/>
    </xf>
    <xf numFmtId="0" fontId="2" fillId="3" borderId="0" xfId="0" applyFont="1" applyFill="1" applyAlignment="1">
      <alignment horizontal="center" wrapText="1"/>
    </xf>
    <xf numFmtId="0" fontId="2" fillId="3" borderId="29" xfId="0" applyFont="1" applyFill="1" applyBorder="1" applyAlignment="1">
      <alignment horizontal="center" vertical="center" wrapText="1"/>
    </xf>
    <xf numFmtId="0" fontId="2" fillId="3" borderId="38" xfId="0" applyFont="1" applyFill="1" applyBorder="1" applyAlignment="1">
      <alignment horizontal="center" vertical="center" wrapText="1"/>
    </xf>
    <xf numFmtId="44" fontId="2" fillId="3" borderId="38" xfId="0" applyNumberFormat="1" applyFont="1" applyFill="1" applyBorder="1" applyAlignment="1">
      <alignment wrapText="1"/>
    </xf>
    <xf numFmtId="44" fontId="2" fillId="3" borderId="9" xfId="0" applyNumberFormat="1" applyFont="1" applyFill="1" applyBorder="1" applyAlignment="1">
      <alignment wrapText="1"/>
    </xf>
    <xf numFmtId="44" fontId="2" fillId="3" borderId="34" xfId="0" applyNumberFormat="1" applyFont="1" applyFill="1" applyBorder="1" applyAlignment="1">
      <alignment wrapText="1"/>
    </xf>
    <xf numFmtId="0" fontId="1" fillId="0" borderId="3" xfId="0" applyFont="1" applyBorder="1" applyAlignment="1" applyProtection="1">
      <alignment horizontal="left" vertical="top" wrapText="1"/>
      <protection locked="0"/>
    </xf>
    <xf numFmtId="44" fontId="23" fillId="0" borderId="3" xfId="1" applyFont="1" applyBorder="1" applyAlignment="1" applyProtection="1">
      <alignment horizontal="center" vertical="center" wrapText="1"/>
      <protection locked="0"/>
    </xf>
    <xf numFmtId="44" fontId="1" fillId="2" borderId="3" xfId="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44" fontId="23" fillId="3" borderId="3" xfId="1" applyFont="1" applyFill="1" applyBorder="1" applyAlignment="1" applyProtection="1">
      <alignment horizontal="center" vertical="center" wrapText="1"/>
      <protection locked="0"/>
    </xf>
    <xf numFmtId="0" fontId="16" fillId="0" borderId="0" xfId="0" applyFont="1" applyAlignment="1">
      <alignment wrapText="1"/>
    </xf>
    <xf numFmtId="0" fontId="1" fillId="2" borderId="3" xfId="0" applyFont="1" applyFill="1" applyBorder="1" applyAlignment="1">
      <alignment vertical="center" wrapText="1"/>
    </xf>
    <xf numFmtId="4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3" borderId="3" xfId="1" applyFont="1" applyFill="1" applyBorder="1" applyAlignment="1" applyProtection="1">
      <alignment vertical="center" wrapText="1"/>
      <protection locked="0"/>
    </xf>
    <xf numFmtId="44" fontId="1" fillId="2" borderId="3" xfId="1" applyFont="1" applyFill="1" applyBorder="1" applyAlignment="1" applyProtection="1">
      <alignment vertical="center" wrapText="1"/>
    </xf>
    <xf numFmtId="0" fontId="1" fillId="3" borderId="2" xfId="0" applyFont="1" applyFill="1" applyBorder="1" applyAlignment="1" applyProtection="1">
      <alignment vertical="center" wrapText="1"/>
      <protection locked="0"/>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3" borderId="0" xfId="0" applyFont="1" applyFill="1" applyAlignment="1">
      <alignment wrapText="1"/>
    </xf>
    <xf numFmtId="44" fontId="1" fillId="0" borderId="3" xfId="1" applyFont="1" applyFill="1" applyBorder="1" applyAlignment="1" applyProtection="1">
      <alignment horizontal="center" vertical="center" wrapText="1"/>
    </xf>
    <xf numFmtId="44" fontId="2" fillId="10" borderId="4" xfId="0" applyNumberFormat="1" applyFont="1" applyFill="1" applyBorder="1" applyAlignment="1">
      <alignment wrapText="1"/>
    </xf>
    <xf numFmtId="44" fontId="2" fillId="10" borderId="3" xfId="0" applyNumberFormat="1" applyFont="1" applyFill="1" applyBorder="1" applyAlignment="1">
      <alignment wrapText="1"/>
    </xf>
    <xf numFmtId="0" fontId="2" fillId="3" borderId="3" xfId="0" applyFont="1" applyFill="1" applyBorder="1" applyAlignment="1">
      <alignment horizontal="left" wrapText="1"/>
    </xf>
    <xf numFmtId="44" fontId="2" fillId="10" borderId="39" xfId="0" applyNumberFormat="1" applyFont="1" applyFill="1" applyBorder="1" applyAlignment="1">
      <alignment wrapText="1"/>
    </xf>
    <xf numFmtId="44" fontId="2" fillId="0" borderId="39" xfId="0" applyNumberFormat="1" applyFont="1" applyBorder="1" applyAlignment="1">
      <alignment wrapText="1"/>
    </xf>
    <xf numFmtId="44" fontId="2" fillId="0" borderId="3" xfId="0" applyNumberFormat="1" applyFont="1" applyBorder="1" applyAlignment="1">
      <alignment wrapText="1"/>
    </xf>
    <xf numFmtId="164" fontId="2" fillId="3" borderId="0" xfId="0" applyNumberFormat="1" applyFont="1" applyFill="1" applyAlignment="1" applyProtection="1">
      <alignment vertical="center" wrapText="1"/>
      <protection locked="0"/>
    </xf>
    <xf numFmtId="44" fontId="2" fillId="0" borderId="3" xfId="1" applyFont="1" applyBorder="1" applyAlignment="1" applyProtection="1">
      <alignment vertical="center" wrapText="1"/>
      <protection locked="0"/>
    </xf>
    <xf numFmtId="164" fontId="13" fillId="0" borderId="0" xfId="0" applyNumberFormat="1" applyFont="1" applyAlignment="1">
      <alignment wrapText="1"/>
    </xf>
    <xf numFmtId="44" fontId="2" fillId="11" borderId="3" xfId="0" applyNumberFormat="1" applyFont="1" applyFill="1" applyBorder="1" applyAlignment="1">
      <alignment wrapText="1"/>
    </xf>
    <xf numFmtId="49" fontId="1" fillId="0" borderId="3" xfId="1" applyNumberFormat="1" applyFont="1" applyBorder="1" applyAlignment="1" applyProtection="1">
      <alignment horizontal="left" wrapText="1"/>
      <protection locked="0"/>
    </xf>
    <xf numFmtId="49" fontId="1" fillId="3" borderId="3" xfId="1" applyNumberFormat="1" applyFont="1" applyFill="1" applyBorder="1" applyAlignment="1" applyProtection="1">
      <alignment horizontal="left" wrapText="1"/>
      <protection locked="0"/>
    </xf>
    <xf numFmtId="0" fontId="1" fillId="0" borderId="4" xfId="3" applyNumberFormat="1" applyFont="1" applyFill="1" applyBorder="1" applyAlignment="1">
      <alignment horizontal="left" vertical="top" wrapText="1"/>
    </xf>
    <xf numFmtId="0" fontId="1" fillId="0" borderId="3" xfId="0" applyFont="1" applyBorder="1" applyAlignment="1">
      <alignment horizontal="left" vertical="top" wrapText="1"/>
    </xf>
    <xf numFmtId="0" fontId="1" fillId="0" borderId="5" xfId="0" applyFont="1" applyBorder="1" applyAlignment="1">
      <alignment horizontal="left" vertical="top" wrapText="1"/>
    </xf>
    <xf numFmtId="0" fontId="23" fillId="0" borderId="4" xfId="3" applyNumberFormat="1" applyFont="1" applyFill="1" applyBorder="1" applyAlignment="1">
      <alignment horizontal="left" vertical="top" wrapText="1"/>
    </xf>
    <xf numFmtId="3" fontId="1" fillId="0" borderId="3" xfId="0" applyNumberFormat="1" applyFont="1" applyBorder="1" applyAlignment="1">
      <alignment horizontal="left" vertical="top" wrapText="1"/>
    </xf>
    <xf numFmtId="165" fontId="23" fillId="0" borderId="3" xfId="3" applyNumberFormat="1" applyFont="1" applyFill="1" applyBorder="1" applyAlignment="1">
      <alignment horizontal="left" vertical="top" wrapText="1"/>
    </xf>
    <xf numFmtId="0" fontId="1" fillId="0" borderId="1" xfId="0" applyFont="1" applyBorder="1" applyAlignment="1">
      <alignment horizontal="left" vertical="top" wrapText="1"/>
    </xf>
    <xf numFmtId="44" fontId="1" fillId="0" borderId="2" xfId="1" applyFont="1" applyFill="1" applyBorder="1" applyAlignment="1" applyProtection="1">
      <alignment horizontal="center" vertical="center" wrapText="1"/>
    </xf>
    <xf numFmtId="0" fontId="3" fillId="0" borderId="0" xfId="0" applyFont="1" applyAlignment="1">
      <alignment wrapText="1"/>
    </xf>
    <xf numFmtId="44" fontId="9" fillId="0" borderId="0" xfId="1" applyFont="1" applyFill="1" applyBorder="1" applyAlignment="1" applyProtection="1">
      <alignment vertical="center" wrapText="1"/>
    </xf>
    <xf numFmtId="44" fontId="2" fillId="0" borderId="3" xfId="1" applyFont="1" applyFill="1" applyBorder="1" applyAlignment="1" applyProtection="1">
      <alignment horizontal="center" vertical="center" wrapText="1"/>
    </xf>
    <xf numFmtId="44" fontId="9" fillId="0" borderId="3" xfId="1" applyFont="1" applyFill="1" applyBorder="1" applyAlignment="1" applyProtection="1">
      <alignment horizontal="center" vertical="center" wrapText="1"/>
    </xf>
    <xf numFmtId="49" fontId="2" fillId="0" borderId="3" xfId="1" applyNumberFormat="1" applyFont="1" applyBorder="1" applyAlignment="1" applyProtection="1">
      <alignment horizontal="left" wrapText="1"/>
      <protection locked="0"/>
    </xf>
    <xf numFmtId="49" fontId="2" fillId="3" borderId="3" xfId="1" applyNumberFormat="1" applyFont="1" applyFill="1" applyBorder="1" applyAlignment="1" applyProtection="1">
      <alignment horizontal="left" wrapText="1"/>
      <protection locked="0"/>
    </xf>
    <xf numFmtId="44" fontId="2" fillId="3" borderId="0" xfId="1" applyFont="1" applyFill="1" applyBorder="1" applyAlignment="1" applyProtection="1">
      <alignment horizontal="center" vertical="center" wrapText="1"/>
      <protection locked="0"/>
    </xf>
    <xf numFmtId="0" fontId="2" fillId="3" borderId="1" xfId="0" applyFont="1" applyFill="1" applyBorder="1" applyAlignment="1" applyProtection="1">
      <alignment vertical="center" wrapText="1"/>
      <protection locked="0"/>
    </xf>
    <xf numFmtId="44" fontId="9" fillId="0" borderId="3" xfId="1" applyFont="1" applyBorder="1" applyAlignment="1" applyProtection="1">
      <alignment vertical="center" wrapText="1"/>
      <protection locked="0"/>
    </xf>
    <xf numFmtId="44" fontId="25" fillId="3" borderId="39" xfId="0" applyNumberFormat="1" applyFont="1" applyFill="1" applyBorder="1" applyAlignment="1">
      <alignment wrapText="1"/>
    </xf>
    <xf numFmtId="44" fontId="25" fillId="3" borderId="38" xfId="0" applyNumberFormat="1" applyFont="1" applyFill="1" applyBorder="1" applyAlignment="1">
      <alignment wrapText="1"/>
    </xf>
    <xf numFmtId="44" fontId="9" fillId="3" borderId="38" xfId="0" applyNumberFormat="1" applyFont="1" applyFill="1" applyBorder="1" applyAlignment="1">
      <alignment wrapText="1"/>
    </xf>
    <xf numFmtId="44" fontId="9" fillId="3" borderId="39" xfId="0" applyNumberFormat="1" applyFont="1" applyFill="1" applyBorder="1" applyAlignment="1">
      <alignment wrapText="1"/>
    </xf>
    <xf numFmtId="44" fontId="25" fillId="0" borderId="3" xfId="1" applyFont="1" applyFill="1" applyBorder="1" applyAlignment="1" applyProtection="1">
      <alignment horizontal="center" vertical="center" wrapText="1"/>
    </xf>
    <xf numFmtId="44" fontId="10" fillId="0" borderId="3" xfId="1" applyFont="1" applyFill="1" applyBorder="1" applyAlignment="1" applyProtection="1">
      <alignment horizontal="center" vertical="center" wrapText="1"/>
    </xf>
    <xf numFmtId="44" fontId="10" fillId="3" borderId="3" xfId="1" applyFont="1" applyFill="1" applyBorder="1" applyAlignment="1" applyProtection="1">
      <alignment horizontal="left" wrapText="1"/>
      <protection locked="0"/>
    </xf>
    <xf numFmtId="49" fontId="10" fillId="0" borderId="3" xfId="1" applyNumberFormat="1" applyFont="1" applyBorder="1" applyAlignment="1" applyProtection="1">
      <alignment horizontal="left" wrapText="1"/>
      <protection locked="0"/>
    </xf>
    <xf numFmtId="49" fontId="10" fillId="3" borderId="3" xfId="1" applyNumberFormat="1" applyFont="1" applyFill="1" applyBorder="1" applyAlignment="1" applyProtection="1">
      <alignment horizontal="left" wrapText="1"/>
      <protection locked="0"/>
    </xf>
    <xf numFmtId="44" fontId="10" fillId="3" borderId="0" xfId="1" applyFont="1" applyFill="1" applyBorder="1" applyAlignment="1" applyProtection="1">
      <alignment horizontal="center" vertical="center" wrapText="1"/>
      <protection locked="0"/>
    </xf>
    <xf numFmtId="0" fontId="10" fillId="3" borderId="0" xfId="0" applyFont="1" applyFill="1" applyAlignment="1" applyProtection="1">
      <alignment vertical="center" wrapText="1"/>
      <protection locked="0"/>
    </xf>
    <xf numFmtId="0" fontId="10" fillId="3" borderId="1" xfId="0" applyFont="1" applyFill="1" applyBorder="1" applyAlignment="1" applyProtection="1">
      <alignment vertical="center" wrapText="1"/>
      <protection locked="0"/>
    </xf>
    <xf numFmtId="44" fontId="10" fillId="0" borderId="3" xfId="1" applyFont="1" applyBorder="1" applyAlignment="1" applyProtection="1">
      <alignment vertical="center" wrapText="1"/>
      <protection locked="0"/>
    </xf>
    <xf numFmtId="0" fontId="20" fillId="0" borderId="0" xfId="0" applyFont="1" applyAlignment="1">
      <alignment horizontal="left" vertical="top" wrapText="1"/>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44" fontId="2" fillId="2" borderId="39" xfId="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0" fontId="18" fillId="0" borderId="55" xfId="0" applyFont="1" applyBorder="1" applyAlignment="1">
      <alignment horizontal="left"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2" fillId="3" borderId="29"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1" fillId="3" borderId="1" xfId="0" applyNumberFormat="1" applyFont="1" applyFill="1" applyBorder="1" applyAlignment="1" applyProtection="1">
      <alignment horizontal="left" vertical="top" wrapText="1"/>
      <protection locked="0"/>
    </xf>
    <xf numFmtId="49" fontId="1" fillId="3" borderId="2" xfId="0" applyNumberFormat="1" applyFont="1" applyFill="1" applyBorder="1" applyAlignment="1" applyProtection="1">
      <alignment horizontal="left" vertical="top" wrapText="1"/>
      <protection locked="0"/>
    </xf>
    <xf numFmtId="49" fontId="1" fillId="3" borderId="0" xfId="0" applyNumberFormat="1" applyFont="1" applyFill="1" applyAlignment="1" applyProtection="1">
      <alignment horizontal="left" vertical="top" wrapText="1"/>
      <protection locked="0"/>
    </xf>
    <xf numFmtId="44" fontId="1" fillId="3" borderId="3" xfId="1" applyFont="1" applyFill="1" applyBorder="1" applyAlignment="1" applyProtection="1">
      <alignment horizontal="left"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1" fillId="3" borderId="0" xfId="0" applyFont="1" applyFill="1" applyAlignment="1" applyProtection="1">
      <alignment horizontal="left" vertical="top" wrapText="1"/>
      <protection locked="0"/>
    </xf>
    <xf numFmtId="49" fontId="1" fillId="0"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164" fontId="1" fillId="3" borderId="0" xfId="0" applyNumberFormat="1" applyFont="1" applyFill="1" applyAlignment="1" applyProtection="1">
      <alignment vertical="center" wrapText="1"/>
      <protection locked="0"/>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3" borderId="0" xfId="0" applyFont="1" applyFill="1" applyAlignment="1">
      <alignment vertical="center" wrapText="1"/>
    </xf>
    <xf numFmtId="0" fontId="1" fillId="2" borderId="8"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4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0" fontId="1" fillId="3" borderId="3" xfId="0" applyFont="1" applyFill="1" applyBorder="1" applyAlignment="1">
      <alignment wrapText="1"/>
    </xf>
    <xf numFmtId="44" fontId="1" fillId="2" borderId="39"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8" xfId="1" applyFont="1" applyFill="1" applyBorder="1" applyAlignment="1" applyProtection="1">
      <alignment wrapText="1"/>
    </xf>
    <xf numFmtId="44" fontId="1" fillId="2" borderId="3" xfId="1" applyFont="1" applyFill="1" applyBorder="1" applyAlignment="1">
      <alignment wrapText="1"/>
    </xf>
    <xf numFmtId="44" fontId="1" fillId="2" borderId="9" xfId="0" applyNumberFormat="1" applyFont="1" applyFill="1" applyBorder="1" applyAlignment="1">
      <alignment wrapText="1"/>
    </xf>
    <xf numFmtId="44" fontId="1" fillId="3" borderId="9" xfId="0" applyNumberFormat="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14" xfId="0" applyNumberFormat="1" applyFont="1" applyFill="1" applyBorder="1" applyAlignment="1">
      <alignment wrapText="1"/>
    </xf>
    <xf numFmtId="0" fontId="1" fillId="0" borderId="0" xfId="0" applyFont="1"/>
    <xf numFmtId="44" fontId="1" fillId="2" borderId="51" xfId="1" applyFont="1" applyFill="1" applyBorder="1" applyAlignment="1" applyProtection="1">
      <alignment wrapText="1"/>
    </xf>
    <xf numFmtId="0" fontId="1" fillId="2" borderId="16" xfId="0" applyFont="1" applyFill="1" applyBorder="1"/>
    <xf numFmtId="44" fontId="1" fillId="2" borderId="3" xfId="1" applyFont="1" applyFill="1" applyBorder="1" applyAlignment="1">
      <alignment vertical="center" wrapText="1"/>
    </xf>
  </cellXfs>
  <cellStyles count="4">
    <cellStyle name="Comma" xfId="3" builtinId="3"/>
    <cellStyle name="Currency" xfId="1" builtinId="4"/>
    <cellStyle name="Normal" xfId="0" builtinId="0"/>
    <cellStyle name="Percent" xfId="2" builtinId="5"/>
  </cellStyles>
  <dxfs count="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color rgb="FFFFCCCC"/>
      <color rgb="FFFF9999"/>
      <color rgb="FFFFA7A7"/>
      <color rgb="FFFF9B9B"/>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Luisa" id="{FF18910C-3F05-4850-ADB2-3D904A6A0AF5}" userId="Luis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4" dT="2021-02-03T12:53:47.03" personId="{FF18910C-3F05-4850-ADB2-3D904A6A0AF5}" id="{E06AA0B5-1696-4E52-A837-DAFB4931D613}">
    <text>Original total budget amount per activity as per signed PRODOC (2020+2021)</text>
  </threadedComment>
  <threadedComment ref="L4" dT="2021-02-03T12:54:44.86" personId="{FF18910C-3F05-4850-ADB2-3D904A6A0AF5}" id="{7C62677A-927B-4629-B029-DAF945509B62}">
    <text>Based on the revised workplan for 2021</text>
  </threadedComment>
  <threadedComment ref="M4" dT="2021-02-03T12:55:34.25" personId="{FF18910C-3F05-4850-ADB2-3D904A6A0AF5}" id="{12AA81D5-7947-4581-9604-68459436AD62}">
    <text>= Column I + Column L</text>
  </threadedComment>
  <threadedComment ref="N4" dT="2021-02-03T12:52:14.08" personId="{FF18910C-3F05-4850-ADB2-3D904A6A0AF5}" id="{0A9FBF0C-77F8-4842-8959-5516C6E910D3}">
    <text>= Column G - Column M</text>
  </threadedComment>
</ThreadedComments>
</file>

<file path=xl/threadedComments/threadedComment2.xml><?xml version="1.0" encoding="utf-8"?>
<ThreadedComments xmlns="http://schemas.microsoft.com/office/spreadsheetml/2018/threadedcomments" xmlns:x="http://schemas.openxmlformats.org/spreadsheetml/2006/main">
  <threadedComment ref="I4" dT="2021-02-03T12:54:44.86" personId="{FF18910C-3F05-4850-ADB2-3D904A6A0AF5}" id="{C5D20411-A180-4CEE-807D-E0B754C07EE5}">
    <text>Based on the revised workplan for 2021</text>
  </threadedComment>
  <threadedComment ref="J4" dT="2021-02-03T12:55:34.25" personId="{FF18910C-3F05-4850-ADB2-3D904A6A0AF5}" id="{7BAFE811-3657-483C-87CE-DCA9B6B506D8}">
    <text>= Column H + Column I</text>
  </threadedComment>
  <threadedComment ref="K4" dT="2021-02-03T12:52:14.08" personId="{FF18910C-3F05-4850-ADB2-3D904A6A0AF5}" id="{1F958550-58E3-41FC-8F06-7C4FABB899D5}">
    <text>= Column G - Column J</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election activeCell="B5" sqref="B5"/>
    </sheetView>
  </sheetViews>
  <sheetFormatPr defaultRowHeight="14.85"/>
  <cols>
    <col min="2" max="2" width="127.140625" customWidth="1"/>
  </cols>
  <sheetData>
    <row r="2" spans="2:5" ht="36.75" customHeight="1" thickBot="1">
      <c r="B2" s="215" t="s">
        <v>0</v>
      </c>
      <c r="C2" s="215"/>
      <c r="D2" s="215"/>
      <c r="E2" s="215"/>
    </row>
    <row r="3" spans="2:5" ht="295.5" customHeight="1" thickBot="1">
      <c r="B3" s="136" t="s">
        <v>1</v>
      </c>
    </row>
  </sheetData>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N223"/>
  <sheetViews>
    <sheetView showGridLines="0" showZeros="0" tabSelected="1" zoomScale="50" zoomScaleNormal="50" workbookViewId="0">
      <pane ySplit="4" topLeftCell="A201" activePane="bottomLeft" state="frozen"/>
      <selection pane="bottomLeft" activeCell="F193" sqref="F193"/>
    </sheetView>
  </sheetViews>
  <sheetFormatPr defaultColWidth="9.140625" defaultRowHeight="14.85"/>
  <cols>
    <col min="1" max="1" width="9.140625" style="19"/>
    <col min="2" max="2" width="30.85546875" style="19" customWidth="1"/>
    <col min="3" max="3" width="32.42578125" style="19" customWidth="1"/>
    <col min="4" max="4" width="25.140625" style="19" customWidth="1"/>
    <col min="5" max="6" width="25.85546875" style="19" customWidth="1"/>
    <col min="7" max="7" width="23.140625" style="19" customWidth="1"/>
    <col min="8" max="8" width="22.42578125" style="19" customWidth="1"/>
    <col min="9" max="9" width="22.42578125" style="109" customWidth="1"/>
    <col min="10" max="10" width="25.85546875" style="129" customWidth="1"/>
    <col min="11" max="11" width="30.140625" style="19" customWidth="1"/>
    <col min="12" max="12" width="20.5703125" style="19" hidden="1" customWidth="1"/>
    <col min="13" max="13" width="30.140625" style="19" customWidth="1"/>
    <col min="14" max="14" width="30.140625" style="193" customWidth="1"/>
    <col min="15" max="15" width="17.85546875" style="19" customWidth="1"/>
    <col min="16" max="16" width="26.42578125" style="19" customWidth="1"/>
    <col min="17" max="17" width="22.42578125" style="19" customWidth="1"/>
    <col min="18" max="18" width="29.85546875" style="19" customWidth="1"/>
    <col min="19" max="19" width="23.42578125" style="19" customWidth="1"/>
    <col min="20" max="20" width="18.42578125" style="19" customWidth="1"/>
    <col min="21" max="21" width="17.42578125" style="19" customWidth="1"/>
    <col min="22" max="22" width="25.140625" style="19" customWidth="1"/>
    <col min="23" max="16384" width="9.140625" style="19"/>
  </cols>
  <sheetData>
    <row r="1" spans="2:14" ht="30.75" customHeight="1">
      <c r="B1" s="215" t="s">
        <v>0</v>
      </c>
      <c r="C1" s="215"/>
      <c r="D1" s="215"/>
      <c r="E1" s="215"/>
      <c r="F1" s="17"/>
      <c r="G1" s="17"/>
      <c r="H1" s="18"/>
      <c r="I1" s="108"/>
      <c r="J1" s="128"/>
      <c r="K1" s="18"/>
      <c r="L1" s="18"/>
      <c r="M1" s="18"/>
      <c r="N1" s="17"/>
    </row>
    <row r="2" spans="2:14" ht="16.5" customHeight="1">
      <c r="B2" s="239" t="s">
        <v>2</v>
      </c>
      <c r="C2" s="239"/>
      <c r="D2" s="239"/>
      <c r="E2" s="239"/>
      <c r="F2" s="137"/>
      <c r="G2" s="137"/>
      <c r="H2" s="137"/>
      <c r="I2" s="118"/>
      <c r="J2" s="118"/>
    </row>
    <row r="4" spans="2:14" ht="119.25" customHeight="1">
      <c r="B4" s="134" t="s">
        <v>3</v>
      </c>
      <c r="C4" s="134" t="s">
        <v>4</v>
      </c>
      <c r="D4" s="46" t="s">
        <v>5</v>
      </c>
      <c r="E4" s="46" t="s">
        <v>6</v>
      </c>
      <c r="F4" s="46" t="s">
        <v>7</v>
      </c>
      <c r="G4" s="70" t="s">
        <v>8</v>
      </c>
      <c r="H4" s="134" t="s">
        <v>9</v>
      </c>
      <c r="I4" s="134" t="s">
        <v>10</v>
      </c>
      <c r="J4" s="134" t="s">
        <v>11</v>
      </c>
      <c r="K4" s="134" t="s">
        <v>12</v>
      </c>
      <c r="L4" s="142" t="s">
        <v>13</v>
      </c>
      <c r="M4" s="142" t="s">
        <v>14</v>
      </c>
      <c r="N4" s="142" t="s">
        <v>15</v>
      </c>
    </row>
    <row r="5" spans="2:14" ht="51" customHeight="1">
      <c r="B5" s="68" t="s">
        <v>16</v>
      </c>
      <c r="C5" s="243" t="s">
        <v>17</v>
      </c>
      <c r="D5" s="244"/>
      <c r="E5" s="244"/>
      <c r="F5" s="244"/>
      <c r="G5" s="244"/>
      <c r="H5" s="244"/>
      <c r="I5" s="244"/>
      <c r="J5" s="244"/>
      <c r="K5" s="245"/>
      <c r="L5" s="140"/>
      <c r="M5" s="9"/>
      <c r="N5" s="194"/>
    </row>
    <row r="6" spans="2:14" ht="51" customHeight="1">
      <c r="B6" s="68" t="s">
        <v>18</v>
      </c>
      <c r="C6" s="238" t="s">
        <v>19</v>
      </c>
      <c r="D6" s="289"/>
      <c r="E6" s="289"/>
      <c r="F6" s="289"/>
      <c r="G6" s="289"/>
      <c r="H6" s="289"/>
      <c r="I6" s="289"/>
      <c r="J6" s="289"/>
      <c r="K6" s="290"/>
      <c r="L6" s="291"/>
      <c r="M6" s="25"/>
      <c r="N6" s="25"/>
    </row>
    <row r="7" spans="2:14" ht="111.95">
      <c r="B7" s="158" t="s">
        <v>20</v>
      </c>
      <c r="C7" s="152" t="s">
        <v>21</v>
      </c>
      <c r="D7" s="153"/>
      <c r="E7" s="153">
        <v>30000</v>
      </c>
      <c r="F7" s="153"/>
      <c r="G7" s="154">
        <f t="shared" ref="G7" si="0">SUM(E7:F7)</f>
        <v>30000</v>
      </c>
      <c r="H7" s="160"/>
      <c r="I7" s="172"/>
      <c r="J7" s="161"/>
      <c r="K7" s="183"/>
      <c r="L7" s="172">
        <v>30000</v>
      </c>
      <c r="M7" s="207">
        <f>I7+L7</f>
        <v>30000</v>
      </c>
      <c r="N7" s="195">
        <f>G7-M7</f>
        <v>0</v>
      </c>
    </row>
    <row r="8" spans="2:14" ht="80.099999999999994">
      <c r="B8" s="158" t="s">
        <v>22</v>
      </c>
      <c r="C8" s="155" t="s">
        <v>23</v>
      </c>
      <c r="D8" s="156">
        <v>30000</v>
      </c>
      <c r="E8" s="156">
        <v>10000</v>
      </c>
      <c r="F8" s="156"/>
      <c r="G8" s="154">
        <f t="shared" ref="G8" si="1">SUM(D8:F8)</f>
        <v>40000</v>
      </c>
      <c r="H8" s="160"/>
      <c r="I8" s="172">
        <v>269.08</v>
      </c>
      <c r="J8" s="161"/>
      <c r="K8" s="183"/>
      <c r="L8" s="172">
        <f>G8-I8</f>
        <v>39730.92</v>
      </c>
      <c r="M8" s="207">
        <f>I8+L8</f>
        <v>40000</v>
      </c>
      <c r="N8" s="195">
        <f t="shared" ref="N8:N18" si="2">G8-M8</f>
        <v>0</v>
      </c>
    </row>
    <row r="9" spans="2:14" ht="176.1">
      <c r="B9" s="158" t="s">
        <v>24</v>
      </c>
      <c r="C9" s="152" t="s">
        <v>25</v>
      </c>
      <c r="D9" s="153"/>
      <c r="E9" s="153">
        <v>10000</v>
      </c>
      <c r="F9" s="153">
        <v>50000</v>
      </c>
      <c r="G9" s="154">
        <f t="shared" ref="G9" si="3">SUM(E9:F9)</f>
        <v>60000</v>
      </c>
      <c r="H9" s="160"/>
      <c r="I9" s="172">
        <v>5000</v>
      </c>
      <c r="J9" s="161"/>
      <c r="K9" s="186" t="s">
        <v>26</v>
      </c>
      <c r="L9" s="172">
        <v>65000</v>
      </c>
      <c r="M9" s="207">
        <f>I9+L9</f>
        <v>70000</v>
      </c>
      <c r="N9" s="206">
        <f t="shared" si="2"/>
        <v>-10000</v>
      </c>
    </row>
    <row r="10" spans="2:14" ht="80.099999999999994">
      <c r="B10" s="158" t="s">
        <v>27</v>
      </c>
      <c r="C10" s="155" t="s">
        <v>28</v>
      </c>
      <c r="D10" s="157"/>
      <c r="E10" s="156">
        <v>50000</v>
      </c>
      <c r="F10" s="156"/>
      <c r="G10" s="154">
        <f>SUM(E10:F10)</f>
        <v>50000</v>
      </c>
      <c r="H10" s="160"/>
      <c r="I10" s="172"/>
      <c r="J10" s="161"/>
      <c r="K10" s="189" t="s">
        <v>29</v>
      </c>
      <c r="L10" s="172">
        <v>70000</v>
      </c>
      <c r="M10" s="207">
        <f>I10+L10</f>
        <v>70000</v>
      </c>
      <c r="N10" s="206">
        <f t="shared" si="2"/>
        <v>-20000</v>
      </c>
    </row>
    <row r="11" spans="2:14" ht="128.1">
      <c r="B11" s="158" t="s">
        <v>30</v>
      </c>
      <c r="C11" s="152" t="s">
        <v>31</v>
      </c>
      <c r="D11" s="153"/>
      <c r="E11" s="153">
        <v>20000</v>
      </c>
      <c r="F11" s="153"/>
      <c r="G11" s="154">
        <f t="shared" ref="G11:G13" si="4">SUM(E11:F11)</f>
        <v>20000</v>
      </c>
      <c r="H11" s="160"/>
      <c r="I11" s="172"/>
      <c r="J11" s="161"/>
      <c r="K11" s="186" t="s">
        <v>32</v>
      </c>
      <c r="L11" s="172">
        <v>0</v>
      </c>
      <c r="M11" s="207">
        <f t="shared" ref="M11:M15" si="5">I11+L11</f>
        <v>0</v>
      </c>
      <c r="N11" s="196">
        <f t="shared" si="2"/>
        <v>20000</v>
      </c>
    </row>
    <row r="12" spans="2:14" ht="96">
      <c r="B12" s="158" t="s">
        <v>33</v>
      </c>
      <c r="C12" s="152" t="s">
        <v>34</v>
      </c>
      <c r="D12" s="153"/>
      <c r="E12" s="153">
        <v>10000</v>
      </c>
      <c r="F12" s="153"/>
      <c r="G12" s="154">
        <f t="shared" si="4"/>
        <v>10000</v>
      </c>
      <c r="H12" s="160"/>
      <c r="I12" s="172"/>
      <c r="J12" s="161"/>
      <c r="K12" s="186" t="s">
        <v>35</v>
      </c>
      <c r="L12" s="172">
        <v>0</v>
      </c>
      <c r="M12" s="207">
        <f t="shared" si="5"/>
        <v>0</v>
      </c>
      <c r="N12" s="196">
        <f t="shared" si="2"/>
        <v>10000</v>
      </c>
    </row>
    <row r="13" spans="2:14" ht="111.95">
      <c r="B13" s="158" t="s">
        <v>36</v>
      </c>
      <c r="C13" s="152" t="s">
        <v>37</v>
      </c>
      <c r="D13" s="153"/>
      <c r="E13" s="153">
        <v>10000</v>
      </c>
      <c r="F13" s="153"/>
      <c r="G13" s="154">
        <f t="shared" si="4"/>
        <v>10000</v>
      </c>
      <c r="H13" s="162"/>
      <c r="I13" s="172"/>
      <c r="J13" s="161"/>
      <c r="K13" s="190" t="s">
        <v>35</v>
      </c>
      <c r="L13" s="172">
        <v>0</v>
      </c>
      <c r="M13" s="207">
        <f t="shared" si="5"/>
        <v>0</v>
      </c>
      <c r="N13" s="196">
        <f t="shared" si="2"/>
        <v>10000</v>
      </c>
    </row>
    <row r="14" spans="2:14" ht="128.1">
      <c r="B14" s="158" t="s">
        <v>38</v>
      </c>
      <c r="C14" s="152" t="s">
        <v>39</v>
      </c>
      <c r="D14" s="153"/>
      <c r="E14" s="153">
        <v>10000</v>
      </c>
      <c r="F14" s="153"/>
      <c r="G14" s="154">
        <f t="shared" ref="G14:G15" si="6">SUM(E14:F14)</f>
        <v>10000</v>
      </c>
      <c r="H14" s="162">
        <v>0.5</v>
      </c>
      <c r="I14" s="172"/>
      <c r="J14" s="161"/>
      <c r="K14" s="184"/>
      <c r="L14" s="172">
        <v>10000</v>
      </c>
      <c r="M14" s="207">
        <f>I14+L14</f>
        <v>10000</v>
      </c>
      <c r="N14" s="195">
        <f t="shared" si="2"/>
        <v>0</v>
      </c>
    </row>
    <row r="15" spans="2:14" ht="128.1">
      <c r="B15" s="158" t="s">
        <v>40</v>
      </c>
      <c r="C15" s="155" t="s">
        <v>41</v>
      </c>
      <c r="D15" s="156"/>
      <c r="E15" s="156">
        <v>10000</v>
      </c>
      <c r="F15" s="156"/>
      <c r="G15" s="154">
        <f t="shared" si="6"/>
        <v>10000</v>
      </c>
      <c r="H15" s="162"/>
      <c r="I15" s="172"/>
      <c r="J15" s="161"/>
      <c r="K15" s="189" t="s">
        <v>42</v>
      </c>
      <c r="L15" s="172">
        <v>0</v>
      </c>
      <c r="M15" s="207">
        <f t="shared" si="5"/>
        <v>0</v>
      </c>
      <c r="N15" s="196">
        <f t="shared" si="2"/>
        <v>10000</v>
      </c>
    </row>
    <row r="16" spans="2:14" ht="96">
      <c r="B16" s="158" t="s">
        <v>43</v>
      </c>
      <c r="C16" s="155" t="s">
        <v>44</v>
      </c>
      <c r="D16" s="156"/>
      <c r="E16" s="156">
        <v>15000</v>
      </c>
      <c r="F16" s="156">
        <v>15000</v>
      </c>
      <c r="G16" s="154">
        <f t="shared" ref="G16" si="7">SUM(D16:F16)</f>
        <v>30000</v>
      </c>
      <c r="H16" s="162"/>
      <c r="I16" s="172">
        <v>7000</v>
      </c>
      <c r="J16" s="161"/>
      <c r="K16" s="186" t="s">
        <v>45</v>
      </c>
      <c r="L16" s="172">
        <v>8000</v>
      </c>
      <c r="M16" s="207">
        <f>I16+L16</f>
        <v>15000</v>
      </c>
      <c r="N16" s="196">
        <f t="shared" si="2"/>
        <v>15000</v>
      </c>
    </row>
    <row r="17" spans="1:14" ht="63.95">
      <c r="A17" s="20"/>
      <c r="B17" s="158" t="s">
        <v>46</v>
      </c>
      <c r="C17" s="155" t="s">
        <v>47</v>
      </c>
      <c r="D17" s="156">
        <v>20000</v>
      </c>
      <c r="E17" s="156"/>
      <c r="F17" s="156"/>
      <c r="G17" s="154">
        <f>SUM(D17:F17)</f>
        <v>20000</v>
      </c>
      <c r="H17" s="162"/>
      <c r="I17" s="172"/>
      <c r="J17" s="161"/>
      <c r="K17" s="184"/>
      <c r="L17" s="172">
        <v>20000</v>
      </c>
      <c r="M17" s="207">
        <f>I17+L17</f>
        <v>20000</v>
      </c>
      <c r="N17" s="195">
        <f t="shared" si="2"/>
        <v>0</v>
      </c>
    </row>
    <row r="18" spans="1:14" ht="15.95">
      <c r="A18" s="20"/>
      <c r="C18" s="68" t="s">
        <v>48</v>
      </c>
      <c r="D18" s="10">
        <f>SUM(D7:D17)</f>
        <v>50000</v>
      </c>
      <c r="E18" s="10">
        <f>SUM(E7:E17)</f>
        <v>175000</v>
      </c>
      <c r="F18" s="10">
        <f>SUM(F7:F17)</f>
        <v>65000</v>
      </c>
      <c r="G18" s="10">
        <f>SUM(G7:G17)</f>
        <v>290000</v>
      </c>
      <c r="H18" s="10">
        <f>(H7*G7)+(H8*G8)+(H9*G9)+(H10*G10)+(H11*G11)+(H12*G12)+(H13*G13)+(H17*G17)</f>
        <v>0</v>
      </c>
      <c r="I18" s="10">
        <f>SUM(I7:I17)</f>
        <v>12269.08</v>
      </c>
      <c r="J18" s="130"/>
      <c r="K18" s="184"/>
      <c r="L18" s="292">
        <f>SUM(L7:L17)</f>
        <v>242730.91999999998</v>
      </c>
      <c r="M18" s="208">
        <f>SUM(M7:M17)</f>
        <v>255000</v>
      </c>
      <c r="N18" s="196">
        <f t="shared" si="2"/>
        <v>35000</v>
      </c>
    </row>
    <row r="19" spans="1:14" ht="51" customHeight="1">
      <c r="A19" s="20"/>
      <c r="B19" s="68" t="s">
        <v>49</v>
      </c>
      <c r="C19" s="237" t="s">
        <v>50</v>
      </c>
      <c r="D19" s="293"/>
      <c r="E19" s="293"/>
      <c r="F19" s="293"/>
      <c r="G19" s="293"/>
      <c r="H19" s="293"/>
      <c r="I19" s="293"/>
      <c r="J19" s="293"/>
      <c r="K19" s="294"/>
      <c r="L19" s="295"/>
      <c r="M19" s="194"/>
      <c r="N19" s="25"/>
    </row>
    <row r="20" spans="1:14" ht="111.95">
      <c r="A20" s="20"/>
      <c r="B20" s="158" t="s">
        <v>51</v>
      </c>
      <c r="C20" s="152" t="s">
        <v>52</v>
      </c>
      <c r="D20" s="153"/>
      <c r="E20" s="153">
        <v>30000</v>
      </c>
      <c r="F20" s="159"/>
      <c r="G20" s="154">
        <f>SUM(D20:F20)</f>
        <v>30000</v>
      </c>
      <c r="H20" s="160">
        <v>0.3</v>
      </c>
      <c r="I20" s="159"/>
      <c r="J20" s="161"/>
      <c r="K20" s="183"/>
      <c r="L20" s="172">
        <v>30000</v>
      </c>
      <c r="M20" s="207">
        <f>I20+L20</f>
        <v>30000</v>
      </c>
      <c r="N20" s="195">
        <f>G20-M20</f>
        <v>0</v>
      </c>
    </row>
    <row r="21" spans="1:14" ht="207.95">
      <c r="A21" s="20"/>
      <c r="B21" s="158" t="s">
        <v>53</v>
      </c>
      <c r="C21" s="152" t="s">
        <v>54</v>
      </c>
      <c r="D21" s="153"/>
      <c r="E21" s="153">
        <v>50000</v>
      </c>
      <c r="F21" s="159"/>
      <c r="G21" s="154">
        <f t="shared" ref="G21:G28" si="8">SUM(D21:F21)</f>
        <v>50000</v>
      </c>
      <c r="H21" s="160">
        <v>0.3</v>
      </c>
      <c r="I21" s="159"/>
      <c r="J21" s="161"/>
      <c r="K21" s="188" t="s">
        <v>55</v>
      </c>
      <c r="L21" s="172">
        <v>20000</v>
      </c>
      <c r="M21" s="207">
        <f>I21+L21</f>
        <v>20000</v>
      </c>
      <c r="N21" s="196">
        <f>G21-M21</f>
        <v>30000</v>
      </c>
    </row>
    <row r="22" spans="1:14" ht="111.95">
      <c r="A22" s="20"/>
      <c r="B22" s="158" t="s">
        <v>56</v>
      </c>
      <c r="C22" s="152" t="s">
        <v>57</v>
      </c>
      <c r="D22" s="153">
        <v>40000</v>
      </c>
      <c r="E22" s="153">
        <v>75000</v>
      </c>
      <c r="F22" s="159"/>
      <c r="G22" s="154">
        <f t="shared" si="8"/>
        <v>115000</v>
      </c>
      <c r="H22" s="160">
        <v>0.25</v>
      </c>
      <c r="I22" s="159">
        <v>96120.67</v>
      </c>
      <c r="J22" s="161"/>
      <c r="K22" s="183" t="s">
        <v>58</v>
      </c>
      <c r="L22" s="172">
        <v>80805</v>
      </c>
      <c r="M22" s="207">
        <f>I22+L22</f>
        <v>176925.66999999998</v>
      </c>
      <c r="N22" s="206">
        <f t="shared" ref="N22:N29" si="9">G22-M22</f>
        <v>-61925.669999999984</v>
      </c>
    </row>
    <row r="23" spans="1:14" ht="63.95">
      <c r="A23" s="20"/>
      <c r="B23" s="158" t="s">
        <v>59</v>
      </c>
      <c r="C23" s="152" t="s">
        <v>60</v>
      </c>
      <c r="D23" s="153"/>
      <c r="E23" s="153">
        <v>50000</v>
      </c>
      <c r="F23" s="159"/>
      <c r="G23" s="154">
        <f t="shared" si="8"/>
        <v>50000</v>
      </c>
      <c r="H23" s="160">
        <v>0.25</v>
      </c>
      <c r="I23" s="159"/>
      <c r="J23" s="161"/>
      <c r="K23" s="296" t="s">
        <v>61</v>
      </c>
      <c r="L23" s="172">
        <v>0</v>
      </c>
      <c r="M23" s="207">
        <f t="shared" ref="M23:M24" si="10">I23+L23</f>
        <v>0</v>
      </c>
      <c r="N23" s="196">
        <f t="shared" si="9"/>
        <v>50000</v>
      </c>
    </row>
    <row r="24" spans="1:14" ht="63.95">
      <c r="A24" s="20"/>
      <c r="B24" s="158" t="s">
        <v>62</v>
      </c>
      <c r="C24" s="152" t="s">
        <v>63</v>
      </c>
      <c r="D24" s="153">
        <v>50000</v>
      </c>
      <c r="E24" s="153"/>
      <c r="F24" s="159"/>
      <c r="G24" s="154">
        <f t="shared" si="8"/>
        <v>50000</v>
      </c>
      <c r="H24" s="160"/>
      <c r="I24" s="159"/>
      <c r="J24" s="161"/>
      <c r="K24" s="183"/>
      <c r="L24" s="172">
        <v>50000</v>
      </c>
      <c r="M24" s="207">
        <f t="shared" si="10"/>
        <v>50000</v>
      </c>
      <c r="N24" s="195">
        <f t="shared" si="9"/>
        <v>0</v>
      </c>
    </row>
    <row r="25" spans="1:14" ht="48">
      <c r="A25" s="20"/>
      <c r="B25" s="158" t="s">
        <v>64</v>
      </c>
      <c r="C25" s="152" t="s">
        <v>65</v>
      </c>
      <c r="D25" s="156">
        <v>235000</v>
      </c>
      <c r="E25" s="156"/>
      <c r="F25" s="161"/>
      <c r="G25" s="154">
        <f t="shared" si="8"/>
        <v>235000</v>
      </c>
      <c r="H25" s="160">
        <v>0.35</v>
      </c>
      <c r="I25" s="159">
        <v>15696.01</v>
      </c>
      <c r="J25" s="161"/>
      <c r="K25" s="183"/>
      <c r="L25" s="172">
        <f>D25-I25</f>
        <v>219303.99</v>
      </c>
      <c r="M25" s="207">
        <f>I25+L25</f>
        <v>235000</v>
      </c>
      <c r="N25" s="195">
        <f t="shared" si="9"/>
        <v>0</v>
      </c>
    </row>
    <row r="26" spans="1:14" ht="303.95">
      <c r="A26" s="20"/>
      <c r="B26" s="158" t="s">
        <v>66</v>
      </c>
      <c r="C26" s="152" t="s">
        <v>67</v>
      </c>
      <c r="D26" s="156">
        <v>80000</v>
      </c>
      <c r="E26" s="156">
        <v>50000</v>
      </c>
      <c r="F26" s="161">
        <v>40000</v>
      </c>
      <c r="G26" s="154">
        <f t="shared" si="8"/>
        <v>170000</v>
      </c>
      <c r="H26" s="162"/>
      <c r="I26" s="161">
        <v>32000</v>
      </c>
      <c r="J26" s="161"/>
      <c r="K26" s="187" t="s">
        <v>68</v>
      </c>
      <c r="L26" s="172">
        <v>351000</v>
      </c>
      <c r="M26" s="207">
        <f>I26+L26</f>
        <v>383000</v>
      </c>
      <c r="N26" s="206">
        <f t="shared" si="9"/>
        <v>-213000</v>
      </c>
    </row>
    <row r="27" spans="1:14" ht="224.1">
      <c r="A27" s="20"/>
      <c r="B27" s="158" t="s">
        <v>69</v>
      </c>
      <c r="C27" s="155" t="s">
        <v>70</v>
      </c>
      <c r="D27" s="156">
        <v>15000</v>
      </c>
      <c r="E27" s="156">
        <v>58000</v>
      </c>
      <c r="F27" s="161"/>
      <c r="G27" s="154">
        <f t="shared" si="8"/>
        <v>73000</v>
      </c>
      <c r="H27" s="162">
        <v>0.3</v>
      </c>
      <c r="I27" s="161">
        <v>7740.04</v>
      </c>
      <c r="J27" s="161"/>
      <c r="K27" s="184" t="s">
        <v>71</v>
      </c>
      <c r="L27" s="172">
        <f>D27-I27</f>
        <v>7259.96</v>
      </c>
      <c r="M27" s="207">
        <f>I27+L27</f>
        <v>15000</v>
      </c>
      <c r="N27" s="196">
        <f t="shared" si="9"/>
        <v>58000</v>
      </c>
    </row>
    <row r="28" spans="1:14" ht="63.95">
      <c r="A28" s="20"/>
      <c r="B28" s="158" t="s">
        <v>72</v>
      </c>
      <c r="C28" s="155" t="s">
        <v>73</v>
      </c>
      <c r="D28" s="161">
        <v>20000</v>
      </c>
      <c r="E28" s="161"/>
      <c r="F28" s="161"/>
      <c r="G28" s="154">
        <f t="shared" si="8"/>
        <v>20000</v>
      </c>
      <c r="H28" s="162"/>
      <c r="I28" s="161"/>
      <c r="J28" s="161"/>
      <c r="K28" s="184"/>
      <c r="L28" s="172">
        <v>20000</v>
      </c>
      <c r="M28" s="207">
        <f>I28+L28</f>
        <v>20000</v>
      </c>
      <c r="N28" s="195">
        <f t="shared" si="9"/>
        <v>0</v>
      </c>
    </row>
    <row r="29" spans="1:14" ht="15.95">
      <c r="A29" s="20"/>
      <c r="C29" s="68" t="s">
        <v>48</v>
      </c>
      <c r="D29" s="12">
        <f>SUM(D20:D28)</f>
        <v>440000</v>
      </c>
      <c r="E29" s="12">
        <f>SUM(E20:E28)</f>
        <v>313000</v>
      </c>
      <c r="F29" s="12">
        <f>SUM(F20:F28)</f>
        <v>40000</v>
      </c>
      <c r="G29" s="12">
        <f>SUM(G20:G28)</f>
        <v>793000</v>
      </c>
      <c r="H29" s="10">
        <f>(H20*G20)+(H21*G21)+(H22*G22)+(H23*G23)+(H24*G24)+(H25*G25)+(H26*G26)+(H28*G28)</f>
        <v>147500</v>
      </c>
      <c r="I29" s="10">
        <f>SUM(I20:I28)</f>
        <v>151556.72</v>
      </c>
      <c r="J29" s="130"/>
      <c r="K29" s="184"/>
      <c r="L29" s="292">
        <f>SUM(L20:L28)</f>
        <v>778368.95</v>
      </c>
      <c r="M29" s="207">
        <f>SUM(M20:M28)</f>
        <v>929925.66999999993</v>
      </c>
      <c r="N29" s="206">
        <f t="shared" si="9"/>
        <v>-136925.66999999993</v>
      </c>
    </row>
    <row r="30" spans="1:14" ht="51" customHeight="1">
      <c r="A30" s="20"/>
      <c r="B30" s="68" t="s">
        <v>74</v>
      </c>
      <c r="C30" s="237" t="s">
        <v>75</v>
      </c>
      <c r="D30" s="293"/>
      <c r="E30" s="293"/>
      <c r="F30" s="293"/>
      <c r="G30" s="293"/>
      <c r="H30" s="293"/>
      <c r="I30" s="293"/>
      <c r="J30" s="293"/>
      <c r="K30" s="294"/>
      <c r="L30" s="295"/>
      <c r="M30" s="194"/>
      <c r="N30" s="25"/>
    </row>
    <row r="31" spans="1:14" ht="128.1">
      <c r="A31" s="20"/>
      <c r="B31" s="158" t="s">
        <v>76</v>
      </c>
      <c r="C31" s="152" t="s">
        <v>77</v>
      </c>
      <c r="D31" s="159">
        <v>20000</v>
      </c>
      <c r="E31" s="153"/>
      <c r="F31" s="159"/>
      <c r="G31" s="154">
        <f>SUM(D31:F31)</f>
        <v>20000</v>
      </c>
      <c r="H31" s="160">
        <v>0.3</v>
      </c>
      <c r="I31" s="159"/>
      <c r="J31" s="161"/>
      <c r="K31" s="183" t="s">
        <v>78</v>
      </c>
      <c r="L31" s="172">
        <v>0</v>
      </c>
      <c r="M31" s="207">
        <f>I31+L31</f>
        <v>0</v>
      </c>
      <c r="N31" s="196">
        <f>G31-M31</f>
        <v>20000</v>
      </c>
    </row>
    <row r="32" spans="1:14" ht="96">
      <c r="A32" s="20"/>
      <c r="B32" s="158" t="s">
        <v>79</v>
      </c>
      <c r="C32" s="152" t="s">
        <v>80</v>
      </c>
      <c r="D32" s="159">
        <v>20000</v>
      </c>
      <c r="E32" s="153">
        <v>10000</v>
      </c>
      <c r="F32" s="159"/>
      <c r="G32" s="154">
        <f t="shared" ref="G32:G33" si="11">SUM(D32:F32)</f>
        <v>30000</v>
      </c>
      <c r="H32" s="160">
        <v>0.5</v>
      </c>
      <c r="I32" s="159"/>
      <c r="J32" s="161"/>
      <c r="K32" s="183" t="s">
        <v>81</v>
      </c>
      <c r="L32" s="172">
        <v>10000</v>
      </c>
      <c r="M32" s="207">
        <f t="shared" ref="M32:M36" si="12">I32+L32</f>
        <v>10000</v>
      </c>
      <c r="N32" s="196">
        <f t="shared" ref="N32:N37" si="13">G32-M32</f>
        <v>20000</v>
      </c>
    </row>
    <row r="33" spans="1:14" ht="128.1">
      <c r="A33" s="20"/>
      <c r="B33" s="158" t="s">
        <v>82</v>
      </c>
      <c r="C33" s="152" t="s">
        <v>83</v>
      </c>
      <c r="D33" s="159">
        <v>20000</v>
      </c>
      <c r="E33" s="153"/>
      <c r="F33" s="159"/>
      <c r="G33" s="154">
        <f t="shared" si="11"/>
        <v>20000</v>
      </c>
      <c r="H33" s="160">
        <v>1</v>
      </c>
      <c r="I33" s="159"/>
      <c r="J33" s="161"/>
      <c r="K33" s="183"/>
      <c r="L33" s="172">
        <v>20000</v>
      </c>
      <c r="M33" s="207">
        <f t="shared" si="12"/>
        <v>20000</v>
      </c>
      <c r="N33" s="195">
        <f t="shared" si="13"/>
        <v>0</v>
      </c>
    </row>
    <row r="34" spans="1:14" ht="303.95">
      <c r="A34" s="20"/>
      <c r="B34" s="158" t="s">
        <v>84</v>
      </c>
      <c r="C34" s="152" t="s">
        <v>85</v>
      </c>
      <c r="E34" s="153">
        <v>30000</v>
      </c>
      <c r="F34" s="159"/>
      <c r="G34" s="154">
        <f>SUM(E34:F34)</f>
        <v>30000</v>
      </c>
      <c r="H34" s="160">
        <v>0.5</v>
      </c>
      <c r="I34" s="159"/>
      <c r="J34" s="161"/>
      <c r="K34" s="185" t="s">
        <v>86</v>
      </c>
      <c r="L34" s="172">
        <v>10000</v>
      </c>
      <c r="M34" s="207">
        <f t="shared" si="12"/>
        <v>10000</v>
      </c>
      <c r="N34" s="196">
        <f t="shared" si="13"/>
        <v>20000</v>
      </c>
    </row>
    <row r="35" spans="1:14" s="20" customFormat="1" ht="128.1">
      <c r="B35" s="158" t="s">
        <v>87</v>
      </c>
      <c r="C35" s="152" t="s">
        <v>88</v>
      </c>
      <c r="D35" s="159">
        <v>25000</v>
      </c>
      <c r="E35" s="159">
        <v>25000</v>
      </c>
      <c r="F35" s="161">
        <v>25000</v>
      </c>
      <c r="G35" s="154">
        <f t="shared" ref="G35" si="14">SUM(D35:F35)</f>
        <v>75000</v>
      </c>
      <c r="H35" s="160">
        <v>0.55000000000000004</v>
      </c>
      <c r="I35" s="159"/>
      <c r="J35" s="161"/>
      <c r="K35" s="186" t="s">
        <v>89</v>
      </c>
      <c r="L35" s="172">
        <v>55000</v>
      </c>
      <c r="M35" s="207">
        <f t="shared" si="12"/>
        <v>55000</v>
      </c>
      <c r="N35" s="196">
        <f t="shared" si="13"/>
        <v>20000</v>
      </c>
    </row>
    <row r="36" spans="1:14" s="20" customFormat="1" ht="96">
      <c r="B36" s="158" t="s">
        <v>90</v>
      </c>
      <c r="C36" s="152" t="s">
        <v>91</v>
      </c>
      <c r="E36" s="159"/>
      <c r="F36" s="159">
        <v>30000</v>
      </c>
      <c r="G36" s="154">
        <f>SUM(E36:F36)</f>
        <v>30000</v>
      </c>
      <c r="H36" s="160">
        <v>0.55000000000000004</v>
      </c>
      <c r="I36" s="159"/>
      <c r="J36" s="161"/>
      <c r="K36" s="186" t="s">
        <v>92</v>
      </c>
      <c r="L36" s="192">
        <v>30000</v>
      </c>
      <c r="M36" s="207">
        <f t="shared" si="12"/>
        <v>30000</v>
      </c>
      <c r="N36" s="195">
        <f t="shared" si="13"/>
        <v>0</v>
      </c>
    </row>
    <row r="37" spans="1:14" ht="15.95">
      <c r="C37" s="68" t="s">
        <v>48</v>
      </c>
      <c r="D37" s="10">
        <f>SUM(D31:D36)</f>
        <v>85000</v>
      </c>
      <c r="E37" s="10">
        <f>SUM(E31:E36)</f>
        <v>65000</v>
      </c>
      <c r="F37" s="10">
        <f>SUM(F31:F36)</f>
        <v>55000</v>
      </c>
      <c r="G37" s="10">
        <f>SUM(G31:G36)</f>
        <v>205000</v>
      </c>
      <c r="H37" s="10">
        <f>(H31*G31)+(H32*G32)+(H33*G33)+(H34*G34)+(H35*G35)+(H36*G36)</f>
        <v>113750</v>
      </c>
      <c r="I37" s="10">
        <f>SUM(I31:I36)</f>
        <v>0</v>
      </c>
      <c r="J37" s="130"/>
      <c r="K37" s="184"/>
      <c r="L37" s="172">
        <f>SUM(L31:L36)</f>
        <v>125000</v>
      </c>
      <c r="M37" s="207">
        <f>SUM(M31:M36)</f>
        <v>125000</v>
      </c>
      <c r="N37" s="196">
        <f t="shared" si="13"/>
        <v>80000</v>
      </c>
    </row>
    <row r="38" spans="1:14" ht="51" hidden="1" customHeight="1">
      <c r="B38" s="68" t="s">
        <v>93</v>
      </c>
      <c r="C38" s="237"/>
      <c r="D38" s="293"/>
      <c r="E38" s="293"/>
      <c r="F38" s="293"/>
      <c r="G38" s="293"/>
      <c r="H38" s="293"/>
      <c r="I38" s="293"/>
      <c r="J38" s="293"/>
      <c r="K38" s="294"/>
      <c r="L38" s="295"/>
      <c r="M38" s="194"/>
      <c r="N38" s="25"/>
    </row>
    <row r="39" spans="1:14" ht="15.95" hidden="1">
      <c r="B39" s="158" t="s">
        <v>94</v>
      </c>
      <c r="C39" s="152"/>
      <c r="D39" s="159"/>
      <c r="E39" s="159"/>
      <c r="F39" s="159"/>
      <c r="G39" s="154">
        <f>SUM(D39:F39)</f>
        <v>0</v>
      </c>
      <c r="H39" s="160"/>
      <c r="I39" s="159"/>
      <c r="J39" s="161"/>
      <c r="K39" s="183"/>
      <c r="L39" s="183"/>
      <c r="M39" s="209"/>
      <c r="N39" s="197"/>
    </row>
    <row r="40" spans="1:14" ht="15.95" hidden="1">
      <c r="B40" s="158" t="s">
        <v>95</v>
      </c>
      <c r="C40" s="152"/>
      <c r="D40" s="159"/>
      <c r="E40" s="159"/>
      <c r="F40" s="159"/>
      <c r="G40" s="154">
        <f t="shared" ref="G40:G46" si="15">SUM(D40:F40)</f>
        <v>0</v>
      </c>
      <c r="H40" s="160"/>
      <c r="I40" s="159"/>
      <c r="J40" s="161"/>
      <c r="K40" s="183"/>
      <c r="L40" s="183"/>
      <c r="M40" s="209"/>
      <c r="N40" s="197"/>
    </row>
    <row r="41" spans="1:14" ht="15.95" hidden="1">
      <c r="B41" s="158" t="s">
        <v>96</v>
      </c>
      <c r="C41" s="152"/>
      <c r="D41" s="159"/>
      <c r="E41" s="159"/>
      <c r="F41" s="159"/>
      <c r="G41" s="154">
        <f t="shared" si="15"/>
        <v>0</v>
      </c>
      <c r="H41" s="160"/>
      <c r="I41" s="159"/>
      <c r="J41" s="161"/>
      <c r="K41" s="183"/>
      <c r="L41" s="183"/>
      <c r="M41" s="209"/>
      <c r="N41" s="197"/>
    </row>
    <row r="42" spans="1:14" ht="15.95" hidden="1">
      <c r="B42" s="158" t="s">
        <v>97</v>
      </c>
      <c r="C42" s="152"/>
      <c r="D42" s="159"/>
      <c r="E42" s="159"/>
      <c r="F42" s="159"/>
      <c r="G42" s="154">
        <f t="shared" si="15"/>
        <v>0</v>
      </c>
      <c r="H42" s="160"/>
      <c r="I42" s="159"/>
      <c r="J42" s="161"/>
      <c r="K42" s="183"/>
      <c r="L42" s="183"/>
      <c r="M42" s="209"/>
      <c r="N42" s="197"/>
    </row>
    <row r="43" spans="1:14" ht="15.95" hidden="1">
      <c r="B43" s="158" t="s">
        <v>98</v>
      </c>
      <c r="C43" s="152"/>
      <c r="D43" s="159"/>
      <c r="E43" s="159"/>
      <c r="F43" s="159"/>
      <c r="G43" s="154">
        <f t="shared" si="15"/>
        <v>0</v>
      </c>
      <c r="H43" s="160"/>
      <c r="I43" s="159"/>
      <c r="J43" s="161"/>
      <c r="K43" s="183"/>
      <c r="L43" s="183"/>
      <c r="M43" s="209"/>
      <c r="N43" s="197"/>
    </row>
    <row r="44" spans="1:14" ht="15.95" hidden="1">
      <c r="A44" s="20"/>
      <c r="B44" s="158" t="s">
        <v>99</v>
      </c>
      <c r="C44" s="152"/>
      <c r="D44" s="159"/>
      <c r="E44" s="159"/>
      <c r="F44" s="159"/>
      <c r="G44" s="154">
        <f t="shared" si="15"/>
        <v>0</v>
      </c>
      <c r="H44" s="160"/>
      <c r="I44" s="159"/>
      <c r="J44" s="161"/>
      <c r="K44" s="183"/>
      <c r="L44" s="183"/>
      <c r="M44" s="209"/>
      <c r="N44" s="197"/>
    </row>
    <row r="45" spans="1:14" s="20" customFormat="1" ht="15.95" hidden="1">
      <c r="A45" s="19"/>
      <c r="B45" s="158" t="s">
        <v>100</v>
      </c>
      <c r="C45" s="155"/>
      <c r="D45" s="161"/>
      <c r="E45" s="161"/>
      <c r="F45" s="161"/>
      <c r="G45" s="154">
        <f t="shared" si="15"/>
        <v>0</v>
      </c>
      <c r="H45" s="162"/>
      <c r="I45" s="161"/>
      <c r="J45" s="161"/>
      <c r="K45" s="184"/>
      <c r="L45" s="184"/>
      <c r="M45" s="210"/>
      <c r="N45" s="198"/>
    </row>
    <row r="46" spans="1:14" ht="15.95" hidden="1">
      <c r="B46" s="158" t="s">
        <v>101</v>
      </c>
      <c r="C46" s="155"/>
      <c r="D46" s="161"/>
      <c r="E46" s="161"/>
      <c r="F46" s="161"/>
      <c r="G46" s="154">
        <f t="shared" si="15"/>
        <v>0</v>
      </c>
      <c r="H46" s="162"/>
      <c r="I46" s="161"/>
      <c r="J46" s="161"/>
      <c r="K46" s="184"/>
      <c r="L46" s="184"/>
      <c r="M46" s="210"/>
      <c r="N46" s="198"/>
    </row>
    <row r="47" spans="1:14" ht="15.95" hidden="1">
      <c r="C47" s="68" t="s">
        <v>48</v>
      </c>
      <c r="D47" s="10">
        <f>SUM(D39:D46)</f>
        <v>0</v>
      </c>
      <c r="E47" s="10">
        <f>SUM(E39:E46)</f>
        <v>0</v>
      </c>
      <c r="F47" s="10">
        <f>SUM(F39:F46)</f>
        <v>0</v>
      </c>
      <c r="G47" s="10">
        <f>SUM(G39:G46)</f>
        <v>0</v>
      </c>
      <c r="H47" s="10">
        <f>(H39*G39)+(H40*G40)+(H41*G41)+(H42*G42)+(H43*G43)+(H44*G44)+(H45*G45)+(H46*G46)</f>
        <v>0</v>
      </c>
      <c r="I47" s="10">
        <f>SUM(I39:I46)</f>
        <v>0</v>
      </c>
      <c r="J47" s="130"/>
      <c r="K47" s="184"/>
      <c r="L47" s="184"/>
      <c r="M47" s="210"/>
      <c r="N47" s="198"/>
    </row>
    <row r="48" spans="1:14" ht="15.95" hidden="1">
      <c r="B48" s="297"/>
      <c r="C48" s="295"/>
      <c r="D48" s="298"/>
      <c r="E48" s="298"/>
      <c r="F48" s="298"/>
      <c r="G48" s="298"/>
      <c r="H48" s="298"/>
      <c r="I48" s="298"/>
      <c r="J48" s="298"/>
      <c r="K48" s="298"/>
      <c r="L48" s="298"/>
      <c r="M48" s="211"/>
      <c r="N48" s="199"/>
    </row>
    <row r="49" spans="1:14" ht="51" hidden="1" customHeight="1">
      <c r="B49" s="68" t="s">
        <v>102</v>
      </c>
      <c r="C49" s="240"/>
      <c r="D49" s="241"/>
      <c r="E49" s="241"/>
      <c r="F49" s="241"/>
      <c r="G49" s="241"/>
      <c r="H49" s="241"/>
      <c r="I49" s="241"/>
      <c r="J49" s="241"/>
      <c r="K49" s="242"/>
      <c r="L49" s="141"/>
      <c r="M49" s="9"/>
      <c r="N49" s="194"/>
    </row>
    <row r="50" spans="1:14" ht="51" hidden="1" customHeight="1">
      <c r="B50" s="68" t="s">
        <v>103</v>
      </c>
      <c r="C50" s="237"/>
      <c r="D50" s="293"/>
      <c r="E50" s="293"/>
      <c r="F50" s="293"/>
      <c r="G50" s="293"/>
      <c r="H50" s="293"/>
      <c r="I50" s="293"/>
      <c r="J50" s="293"/>
      <c r="K50" s="294"/>
      <c r="L50" s="295"/>
      <c r="M50" s="194"/>
      <c r="N50" s="25"/>
    </row>
    <row r="51" spans="1:14" ht="15.95" hidden="1">
      <c r="B51" s="158" t="s">
        <v>104</v>
      </c>
      <c r="C51" s="152"/>
      <c r="D51" s="159"/>
      <c r="E51" s="159"/>
      <c r="F51" s="159"/>
      <c r="G51" s="154">
        <f>SUM(D51:F51)</f>
        <v>0</v>
      </c>
      <c r="H51" s="160"/>
      <c r="I51" s="159"/>
      <c r="J51" s="161"/>
      <c r="K51" s="183"/>
      <c r="L51" s="183"/>
      <c r="M51" s="209"/>
      <c r="N51" s="197"/>
    </row>
    <row r="52" spans="1:14" ht="15.95" hidden="1">
      <c r="B52" s="158" t="s">
        <v>105</v>
      </c>
      <c r="C52" s="152"/>
      <c r="D52" s="159"/>
      <c r="E52" s="159"/>
      <c r="F52" s="159"/>
      <c r="G52" s="154">
        <f t="shared" ref="G52:G58" si="16">SUM(D52:F52)</f>
        <v>0</v>
      </c>
      <c r="H52" s="160"/>
      <c r="I52" s="159"/>
      <c r="J52" s="161"/>
      <c r="K52" s="183"/>
      <c r="L52" s="183"/>
      <c r="M52" s="209"/>
      <c r="N52" s="197"/>
    </row>
    <row r="53" spans="1:14" ht="15.95" hidden="1">
      <c r="B53" s="158" t="s">
        <v>106</v>
      </c>
      <c r="C53" s="152"/>
      <c r="D53" s="159"/>
      <c r="E53" s="159"/>
      <c r="F53" s="159"/>
      <c r="G53" s="154">
        <f t="shared" si="16"/>
        <v>0</v>
      </c>
      <c r="H53" s="160"/>
      <c r="I53" s="159"/>
      <c r="J53" s="161"/>
      <c r="K53" s="183"/>
      <c r="L53" s="183"/>
      <c r="M53" s="209"/>
      <c r="N53" s="197"/>
    </row>
    <row r="54" spans="1:14" ht="15.95" hidden="1">
      <c r="B54" s="158" t="s">
        <v>107</v>
      </c>
      <c r="C54" s="152"/>
      <c r="D54" s="159"/>
      <c r="E54" s="159"/>
      <c r="F54" s="159"/>
      <c r="G54" s="154">
        <f t="shared" si="16"/>
        <v>0</v>
      </c>
      <c r="H54" s="160"/>
      <c r="I54" s="159"/>
      <c r="J54" s="161"/>
      <c r="K54" s="183"/>
      <c r="L54" s="183"/>
      <c r="M54" s="209"/>
      <c r="N54" s="197"/>
    </row>
    <row r="55" spans="1:14" ht="15.95" hidden="1">
      <c r="B55" s="158" t="s">
        <v>108</v>
      </c>
      <c r="C55" s="152"/>
      <c r="D55" s="159"/>
      <c r="E55" s="159"/>
      <c r="F55" s="159"/>
      <c r="G55" s="154">
        <f t="shared" si="16"/>
        <v>0</v>
      </c>
      <c r="H55" s="160"/>
      <c r="I55" s="159"/>
      <c r="J55" s="161"/>
      <c r="K55" s="183"/>
      <c r="L55" s="183"/>
      <c r="M55" s="209"/>
      <c r="N55" s="197"/>
    </row>
    <row r="56" spans="1:14" ht="15.95" hidden="1">
      <c r="B56" s="158" t="s">
        <v>109</v>
      </c>
      <c r="C56" s="152"/>
      <c r="D56" s="159"/>
      <c r="E56" s="159"/>
      <c r="F56" s="159"/>
      <c r="G56" s="154">
        <f t="shared" si="16"/>
        <v>0</v>
      </c>
      <c r="H56" s="160"/>
      <c r="I56" s="159"/>
      <c r="J56" s="161"/>
      <c r="K56" s="183"/>
      <c r="L56" s="183"/>
      <c r="M56" s="209"/>
      <c r="N56" s="197"/>
    </row>
    <row r="57" spans="1:14" ht="15.95" hidden="1">
      <c r="A57" s="20"/>
      <c r="B57" s="158" t="s">
        <v>110</v>
      </c>
      <c r="C57" s="155"/>
      <c r="D57" s="161"/>
      <c r="E57" s="161"/>
      <c r="F57" s="161"/>
      <c r="G57" s="154">
        <f t="shared" si="16"/>
        <v>0</v>
      </c>
      <c r="H57" s="162"/>
      <c r="I57" s="161"/>
      <c r="J57" s="161"/>
      <c r="K57" s="184"/>
      <c r="L57" s="184"/>
      <c r="M57" s="210"/>
      <c r="N57" s="198"/>
    </row>
    <row r="58" spans="1:14" s="20" customFormat="1" ht="15.95" hidden="1">
      <c r="B58" s="158" t="s">
        <v>111</v>
      </c>
      <c r="C58" s="155"/>
      <c r="D58" s="161"/>
      <c r="E58" s="161"/>
      <c r="F58" s="161"/>
      <c r="G58" s="154">
        <f t="shared" si="16"/>
        <v>0</v>
      </c>
      <c r="H58" s="162"/>
      <c r="I58" s="161"/>
      <c r="J58" s="161"/>
      <c r="K58" s="184"/>
      <c r="L58" s="184"/>
      <c r="M58" s="210"/>
      <c r="N58" s="198"/>
    </row>
    <row r="59" spans="1:14" s="20" customFormat="1" ht="15.95" hidden="1">
      <c r="A59" s="19"/>
      <c r="B59" s="19"/>
      <c r="C59" s="68" t="s">
        <v>48</v>
      </c>
      <c r="D59" s="10">
        <f>SUM(D51:D58)</f>
        <v>0</v>
      </c>
      <c r="E59" s="10">
        <f>SUM(E51:E58)</f>
        <v>0</v>
      </c>
      <c r="F59" s="10">
        <f>SUM(F51:F58)</f>
        <v>0</v>
      </c>
      <c r="G59" s="12">
        <f>SUM(G51:G58)</f>
        <v>0</v>
      </c>
      <c r="H59" s="10">
        <f>(H51*G51)+(H52*G52)+(H53*G53)+(H54*G54)+(H55*G55)+(H56*G56)+(H57*G57)+(H58*G58)</f>
        <v>0</v>
      </c>
      <c r="I59" s="10">
        <f>SUM(I51:I58)</f>
        <v>0</v>
      </c>
      <c r="J59" s="130"/>
      <c r="K59" s="184"/>
      <c r="L59" s="184"/>
      <c r="M59" s="210"/>
      <c r="N59" s="198"/>
    </row>
    <row r="60" spans="1:14" ht="51" hidden="1" customHeight="1">
      <c r="B60" s="68" t="s">
        <v>112</v>
      </c>
      <c r="C60" s="237"/>
      <c r="D60" s="293"/>
      <c r="E60" s="293"/>
      <c r="F60" s="293"/>
      <c r="G60" s="293"/>
      <c r="H60" s="293"/>
      <c r="I60" s="293"/>
      <c r="J60" s="293"/>
      <c r="K60" s="294"/>
      <c r="L60" s="295"/>
      <c r="M60" s="194"/>
      <c r="N60" s="25"/>
    </row>
    <row r="61" spans="1:14" ht="15.95" hidden="1">
      <c r="B61" s="158" t="s">
        <v>113</v>
      </c>
      <c r="C61" s="152"/>
      <c r="D61" s="159"/>
      <c r="E61" s="159"/>
      <c r="F61" s="159"/>
      <c r="G61" s="154">
        <f>SUM(D61:F61)</f>
        <v>0</v>
      </c>
      <c r="H61" s="160"/>
      <c r="I61" s="159"/>
      <c r="J61" s="161"/>
      <c r="K61" s="183"/>
      <c r="L61" s="183"/>
      <c r="M61" s="209"/>
      <c r="N61" s="197"/>
    </row>
    <row r="62" spans="1:14" ht="15.95" hidden="1">
      <c r="B62" s="158" t="s">
        <v>114</v>
      </c>
      <c r="C62" s="152"/>
      <c r="D62" s="159"/>
      <c r="E62" s="159"/>
      <c r="F62" s="159"/>
      <c r="G62" s="154">
        <f t="shared" ref="G62:G68" si="17">SUM(D62:F62)</f>
        <v>0</v>
      </c>
      <c r="H62" s="160"/>
      <c r="I62" s="159"/>
      <c r="J62" s="161"/>
      <c r="K62" s="183"/>
      <c r="L62" s="183"/>
      <c r="M62" s="209"/>
      <c r="N62" s="197"/>
    </row>
    <row r="63" spans="1:14" ht="15.95" hidden="1">
      <c r="B63" s="158" t="s">
        <v>115</v>
      </c>
      <c r="C63" s="152"/>
      <c r="D63" s="159"/>
      <c r="E63" s="159"/>
      <c r="F63" s="159"/>
      <c r="G63" s="154">
        <f t="shared" si="17"/>
        <v>0</v>
      </c>
      <c r="H63" s="160"/>
      <c r="I63" s="159"/>
      <c r="J63" s="161"/>
      <c r="K63" s="183"/>
      <c r="L63" s="183"/>
      <c r="M63" s="209"/>
      <c r="N63" s="197"/>
    </row>
    <row r="64" spans="1:14" ht="15.95" hidden="1">
      <c r="B64" s="158" t="s">
        <v>116</v>
      </c>
      <c r="C64" s="152"/>
      <c r="D64" s="159"/>
      <c r="E64" s="159"/>
      <c r="F64" s="159"/>
      <c r="G64" s="154">
        <f t="shared" si="17"/>
        <v>0</v>
      </c>
      <c r="H64" s="160"/>
      <c r="I64" s="159"/>
      <c r="J64" s="161"/>
      <c r="K64" s="183"/>
      <c r="L64" s="183"/>
      <c r="M64" s="209"/>
      <c r="N64" s="197"/>
    </row>
    <row r="65" spans="1:14" ht="15.95" hidden="1">
      <c r="B65" s="158" t="s">
        <v>117</v>
      </c>
      <c r="C65" s="152"/>
      <c r="D65" s="159"/>
      <c r="E65" s="159"/>
      <c r="F65" s="159"/>
      <c r="G65" s="154">
        <f t="shared" si="17"/>
        <v>0</v>
      </c>
      <c r="H65" s="160"/>
      <c r="I65" s="159"/>
      <c r="J65" s="161"/>
      <c r="K65" s="183"/>
      <c r="L65" s="183"/>
      <c r="M65" s="209"/>
      <c r="N65" s="197"/>
    </row>
    <row r="66" spans="1:14" ht="15.95" hidden="1">
      <c r="B66" s="158" t="s">
        <v>118</v>
      </c>
      <c r="C66" s="152"/>
      <c r="D66" s="159"/>
      <c r="E66" s="159"/>
      <c r="F66" s="159"/>
      <c r="G66" s="154">
        <f t="shared" si="17"/>
        <v>0</v>
      </c>
      <c r="H66" s="160"/>
      <c r="I66" s="159"/>
      <c r="J66" s="161"/>
      <c r="K66" s="183"/>
      <c r="L66" s="183"/>
      <c r="M66" s="209"/>
      <c r="N66" s="197"/>
    </row>
    <row r="67" spans="1:14" ht="15.95" hidden="1">
      <c r="B67" s="158" t="s">
        <v>119</v>
      </c>
      <c r="C67" s="155"/>
      <c r="D67" s="161"/>
      <c r="E67" s="161"/>
      <c r="F67" s="161"/>
      <c r="G67" s="154">
        <f t="shared" si="17"/>
        <v>0</v>
      </c>
      <c r="H67" s="162"/>
      <c r="I67" s="161"/>
      <c r="J67" s="161"/>
      <c r="K67" s="184"/>
      <c r="L67" s="184"/>
      <c r="M67" s="210"/>
      <c r="N67" s="198"/>
    </row>
    <row r="68" spans="1:14" ht="15.95" hidden="1">
      <c r="B68" s="158" t="s">
        <v>120</v>
      </c>
      <c r="C68" s="155"/>
      <c r="D68" s="161"/>
      <c r="E68" s="161"/>
      <c r="F68" s="161"/>
      <c r="G68" s="154">
        <f t="shared" si="17"/>
        <v>0</v>
      </c>
      <c r="H68" s="162"/>
      <c r="I68" s="161"/>
      <c r="J68" s="161"/>
      <c r="K68" s="184"/>
      <c r="L68" s="184"/>
      <c r="M68" s="210"/>
      <c r="N68" s="198"/>
    </row>
    <row r="69" spans="1:14" ht="15.95" hidden="1">
      <c r="C69" s="68" t="s">
        <v>48</v>
      </c>
      <c r="D69" s="12">
        <f>SUM(D61:D68)</f>
        <v>0</v>
      </c>
      <c r="E69" s="12">
        <f>SUM(E61:E68)</f>
        <v>0</v>
      </c>
      <c r="F69" s="12">
        <f>SUM(F61:F68)</f>
        <v>0</v>
      </c>
      <c r="G69" s="12">
        <f>SUM(G61:G68)</f>
        <v>0</v>
      </c>
      <c r="H69" s="10">
        <f>(H61*G61)+(H62*G62)+(H63*G63)+(H64*G64)+(H65*G65)+(H66*G66)+(H67*G67)+(H68*G68)</f>
        <v>0</v>
      </c>
      <c r="I69" s="115">
        <f>SUM(I61:I68)</f>
        <v>0</v>
      </c>
      <c r="J69" s="131"/>
      <c r="K69" s="184"/>
      <c r="L69" s="184"/>
      <c r="M69" s="210"/>
      <c r="N69" s="198"/>
    </row>
    <row r="70" spans="1:14" ht="51" hidden="1" customHeight="1">
      <c r="B70" s="68" t="s">
        <v>121</v>
      </c>
      <c r="C70" s="237"/>
      <c r="D70" s="293"/>
      <c r="E70" s="293"/>
      <c r="F70" s="293"/>
      <c r="G70" s="293"/>
      <c r="H70" s="293"/>
      <c r="I70" s="293"/>
      <c r="J70" s="293"/>
      <c r="K70" s="294"/>
      <c r="L70" s="295"/>
      <c r="M70" s="194"/>
      <c r="N70" s="25"/>
    </row>
    <row r="71" spans="1:14" ht="15.95" hidden="1">
      <c r="B71" s="158" t="s">
        <v>122</v>
      </c>
      <c r="C71" s="152"/>
      <c r="D71" s="159"/>
      <c r="E71" s="159"/>
      <c r="F71" s="159"/>
      <c r="G71" s="154">
        <f>SUM(D71:F71)</f>
        <v>0</v>
      </c>
      <c r="H71" s="160"/>
      <c r="I71" s="159"/>
      <c r="J71" s="161"/>
      <c r="K71" s="183"/>
      <c r="L71" s="183"/>
      <c r="M71" s="209"/>
      <c r="N71" s="197"/>
    </row>
    <row r="72" spans="1:14" ht="15.95" hidden="1">
      <c r="B72" s="158" t="s">
        <v>123</v>
      </c>
      <c r="C72" s="152"/>
      <c r="D72" s="159"/>
      <c r="E72" s="159"/>
      <c r="F72" s="159"/>
      <c r="G72" s="154">
        <f t="shared" ref="G72:G78" si="18">SUM(D72:F72)</f>
        <v>0</v>
      </c>
      <c r="H72" s="160"/>
      <c r="I72" s="159"/>
      <c r="J72" s="161"/>
      <c r="K72" s="183"/>
      <c r="L72" s="183"/>
      <c r="M72" s="209"/>
      <c r="N72" s="197"/>
    </row>
    <row r="73" spans="1:14" ht="15.95" hidden="1">
      <c r="B73" s="158" t="s">
        <v>124</v>
      </c>
      <c r="C73" s="152"/>
      <c r="D73" s="159"/>
      <c r="E73" s="159"/>
      <c r="F73" s="159"/>
      <c r="G73" s="154">
        <f t="shared" si="18"/>
        <v>0</v>
      </c>
      <c r="H73" s="160"/>
      <c r="I73" s="159"/>
      <c r="J73" s="161"/>
      <c r="K73" s="183"/>
      <c r="L73" s="183"/>
      <c r="M73" s="209"/>
      <c r="N73" s="197"/>
    </row>
    <row r="74" spans="1:14" ht="15.95" hidden="1">
      <c r="A74" s="20"/>
      <c r="B74" s="158" t="s">
        <v>125</v>
      </c>
      <c r="C74" s="152"/>
      <c r="D74" s="159"/>
      <c r="E74" s="159"/>
      <c r="F74" s="159"/>
      <c r="G74" s="154">
        <f t="shared" si="18"/>
        <v>0</v>
      </c>
      <c r="H74" s="160"/>
      <c r="I74" s="159"/>
      <c r="J74" s="161"/>
      <c r="K74" s="183"/>
      <c r="L74" s="183"/>
      <c r="M74" s="209"/>
      <c r="N74" s="197"/>
    </row>
    <row r="75" spans="1:14" s="20" customFormat="1" ht="15.95" hidden="1">
      <c r="A75" s="19"/>
      <c r="B75" s="158" t="s">
        <v>126</v>
      </c>
      <c r="C75" s="152"/>
      <c r="D75" s="159"/>
      <c r="E75" s="159"/>
      <c r="F75" s="159"/>
      <c r="G75" s="154">
        <f t="shared" si="18"/>
        <v>0</v>
      </c>
      <c r="H75" s="160"/>
      <c r="I75" s="159"/>
      <c r="J75" s="161"/>
      <c r="K75" s="183"/>
      <c r="L75" s="183"/>
      <c r="M75" s="209"/>
      <c r="N75" s="197"/>
    </row>
    <row r="76" spans="1:14" ht="15.95" hidden="1">
      <c r="B76" s="158" t="s">
        <v>127</v>
      </c>
      <c r="C76" s="152"/>
      <c r="D76" s="159"/>
      <c r="E76" s="159"/>
      <c r="F76" s="159"/>
      <c r="G76" s="154">
        <f t="shared" si="18"/>
        <v>0</v>
      </c>
      <c r="H76" s="160"/>
      <c r="I76" s="159"/>
      <c r="J76" s="161"/>
      <c r="K76" s="183"/>
      <c r="L76" s="183"/>
      <c r="M76" s="209"/>
      <c r="N76" s="197"/>
    </row>
    <row r="77" spans="1:14" ht="15.95" hidden="1">
      <c r="B77" s="158" t="s">
        <v>128</v>
      </c>
      <c r="C77" s="155"/>
      <c r="D77" s="161"/>
      <c r="E77" s="161"/>
      <c r="F77" s="161"/>
      <c r="G77" s="154">
        <f t="shared" si="18"/>
        <v>0</v>
      </c>
      <c r="H77" s="162"/>
      <c r="I77" s="161"/>
      <c r="J77" s="161"/>
      <c r="K77" s="184"/>
      <c r="L77" s="184"/>
      <c r="M77" s="210"/>
      <c r="N77" s="198"/>
    </row>
    <row r="78" spans="1:14" ht="15.95" hidden="1">
      <c r="B78" s="158" t="s">
        <v>129</v>
      </c>
      <c r="C78" s="155"/>
      <c r="D78" s="161"/>
      <c r="E78" s="161"/>
      <c r="F78" s="161"/>
      <c r="G78" s="154">
        <f t="shared" si="18"/>
        <v>0</v>
      </c>
      <c r="H78" s="162"/>
      <c r="I78" s="161"/>
      <c r="J78" s="161"/>
      <c r="K78" s="184"/>
      <c r="L78" s="184"/>
      <c r="M78" s="210"/>
      <c r="N78" s="198"/>
    </row>
    <row r="79" spans="1:14" ht="15.95" hidden="1">
      <c r="C79" s="68" t="s">
        <v>48</v>
      </c>
      <c r="D79" s="12">
        <f>SUM(D71:D78)</f>
        <v>0</v>
      </c>
      <c r="E79" s="12">
        <f>SUM(E71:E78)</f>
        <v>0</v>
      </c>
      <c r="F79" s="12">
        <f>SUM(F71:F78)</f>
        <v>0</v>
      </c>
      <c r="G79" s="12">
        <f>SUM(G71:G78)</f>
        <v>0</v>
      </c>
      <c r="H79" s="10">
        <f>(H71*G71)+(H72*G72)+(H73*G73)+(H74*G74)+(H75*G75)+(H76*G76)+(H77*G77)+(H78*G78)</f>
        <v>0</v>
      </c>
      <c r="I79" s="115">
        <f>SUM(I71:I78)</f>
        <v>0</v>
      </c>
      <c r="J79" s="131"/>
      <c r="K79" s="184"/>
      <c r="L79" s="184"/>
      <c r="M79" s="210"/>
      <c r="N79" s="198"/>
    </row>
    <row r="80" spans="1:14" ht="51" hidden="1" customHeight="1">
      <c r="B80" s="68" t="s">
        <v>130</v>
      </c>
      <c r="C80" s="237"/>
      <c r="D80" s="293"/>
      <c r="E80" s="293"/>
      <c r="F80" s="293"/>
      <c r="G80" s="293"/>
      <c r="H80" s="293"/>
      <c r="I80" s="293"/>
      <c r="J80" s="293"/>
      <c r="K80" s="294"/>
      <c r="L80" s="295"/>
      <c r="M80" s="194"/>
      <c r="N80" s="25"/>
    </row>
    <row r="81" spans="2:14" ht="15.95" hidden="1">
      <c r="B81" s="158" t="s">
        <v>131</v>
      </c>
      <c r="C81" s="152"/>
      <c r="D81" s="159"/>
      <c r="E81" s="159"/>
      <c r="F81" s="159"/>
      <c r="G81" s="154">
        <f>SUM(D81:F81)</f>
        <v>0</v>
      </c>
      <c r="H81" s="160"/>
      <c r="I81" s="159"/>
      <c r="J81" s="161"/>
      <c r="K81" s="183"/>
      <c r="L81" s="183"/>
      <c r="M81" s="209"/>
      <c r="N81" s="197"/>
    </row>
    <row r="82" spans="2:14" ht="15.95" hidden="1">
      <c r="B82" s="158" t="s">
        <v>132</v>
      </c>
      <c r="C82" s="152"/>
      <c r="D82" s="159"/>
      <c r="E82" s="159"/>
      <c r="F82" s="159"/>
      <c r="G82" s="154">
        <f t="shared" ref="G82:G88" si="19">SUM(D82:F82)</f>
        <v>0</v>
      </c>
      <c r="H82" s="160"/>
      <c r="I82" s="159"/>
      <c r="J82" s="161"/>
      <c r="K82" s="183"/>
      <c r="L82" s="183"/>
      <c r="M82" s="209"/>
      <c r="N82" s="197"/>
    </row>
    <row r="83" spans="2:14" ht="15.95" hidden="1">
      <c r="B83" s="158" t="s">
        <v>133</v>
      </c>
      <c r="C83" s="152"/>
      <c r="D83" s="159"/>
      <c r="E83" s="159"/>
      <c r="F83" s="159"/>
      <c r="G83" s="154">
        <f t="shared" si="19"/>
        <v>0</v>
      </c>
      <c r="H83" s="160"/>
      <c r="I83" s="159"/>
      <c r="J83" s="161"/>
      <c r="K83" s="183"/>
      <c r="L83" s="183"/>
      <c r="M83" s="209"/>
      <c r="N83" s="197"/>
    </row>
    <row r="84" spans="2:14" ht="15.95" hidden="1">
      <c r="B84" s="158" t="s">
        <v>134</v>
      </c>
      <c r="C84" s="152"/>
      <c r="D84" s="159"/>
      <c r="E84" s="159"/>
      <c r="F84" s="159"/>
      <c r="G84" s="154">
        <f t="shared" si="19"/>
        <v>0</v>
      </c>
      <c r="H84" s="160"/>
      <c r="I84" s="159"/>
      <c r="J84" s="161"/>
      <c r="K84" s="183"/>
      <c r="L84" s="183"/>
      <c r="M84" s="209"/>
      <c r="N84" s="197"/>
    </row>
    <row r="85" spans="2:14" ht="15.95" hidden="1">
      <c r="B85" s="158" t="s">
        <v>135</v>
      </c>
      <c r="C85" s="152"/>
      <c r="D85" s="159"/>
      <c r="E85" s="159"/>
      <c r="F85" s="159"/>
      <c r="G85" s="154">
        <f t="shared" si="19"/>
        <v>0</v>
      </c>
      <c r="H85" s="160"/>
      <c r="I85" s="159"/>
      <c r="J85" s="161"/>
      <c r="K85" s="183"/>
      <c r="L85" s="183"/>
      <c r="M85" s="209"/>
      <c r="N85" s="197"/>
    </row>
    <row r="86" spans="2:14" ht="15.95" hidden="1">
      <c r="B86" s="158" t="s">
        <v>136</v>
      </c>
      <c r="C86" s="152"/>
      <c r="D86" s="159"/>
      <c r="E86" s="159"/>
      <c r="F86" s="159"/>
      <c r="G86" s="154">
        <f t="shared" si="19"/>
        <v>0</v>
      </c>
      <c r="H86" s="160"/>
      <c r="I86" s="159"/>
      <c r="J86" s="161"/>
      <c r="K86" s="183"/>
      <c r="L86" s="183"/>
      <c r="M86" s="209"/>
      <c r="N86" s="197"/>
    </row>
    <row r="87" spans="2:14" ht="15.95" hidden="1">
      <c r="B87" s="158" t="s">
        <v>137</v>
      </c>
      <c r="C87" s="155"/>
      <c r="D87" s="161"/>
      <c r="E87" s="161"/>
      <c r="F87" s="161"/>
      <c r="G87" s="154">
        <f t="shared" si="19"/>
        <v>0</v>
      </c>
      <c r="H87" s="162"/>
      <c r="I87" s="161"/>
      <c r="J87" s="161"/>
      <c r="K87" s="184"/>
      <c r="L87" s="184"/>
      <c r="M87" s="210"/>
      <c r="N87" s="198"/>
    </row>
    <row r="88" spans="2:14" ht="15.95" hidden="1">
      <c r="B88" s="158" t="s">
        <v>138</v>
      </c>
      <c r="C88" s="155"/>
      <c r="D88" s="161"/>
      <c r="E88" s="161"/>
      <c r="F88" s="161"/>
      <c r="G88" s="154">
        <f t="shared" si="19"/>
        <v>0</v>
      </c>
      <c r="H88" s="162"/>
      <c r="I88" s="161"/>
      <c r="J88" s="161"/>
      <c r="K88" s="184"/>
      <c r="L88" s="184"/>
      <c r="M88" s="210"/>
      <c r="N88" s="198"/>
    </row>
    <row r="89" spans="2:14" ht="15.95" hidden="1">
      <c r="C89" s="68" t="s">
        <v>48</v>
      </c>
      <c r="D89" s="10">
        <f>SUM(D81:D88)</f>
        <v>0</v>
      </c>
      <c r="E89" s="10">
        <f>SUM(E81:E88)</f>
        <v>0</v>
      </c>
      <c r="F89" s="10">
        <f>SUM(F81:F88)</f>
        <v>0</v>
      </c>
      <c r="G89" s="10">
        <f>SUM(G81:G88)</f>
        <v>0</v>
      </c>
      <c r="H89" s="10">
        <f>(H81*G81)+(H82*G82)+(H83*G83)+(H84*G84)+(H85*G85)+(H86*G86)+(H87*G87)+(H88*G88)</f>
        <v>0</v>
      </c>
      <c r="I89" s="115">
        <f>SUM(I81:I88)</f>
        <v>0</v>
      </c>
      <c r="J89" s="131"/>
      <c r="K89" s="184"/>
      <c r="L89" s="184"/>
      <c r="M89" s="210"/>
      <c r="N89" s="198"/>
    </row>
    <row r="90" spans="2:14" ht="15.75" hidden="1" customHeight="1">
      <c r="B90" s="4"/>
      <c r="C90" s="297"/>
      <c r="D90" s="299"/>
      <c r="E90" s="299"/>
      <c r="F90" s="299"/>
      <c r="G90" s="299"/>
      <c r="H90" s="299"/>
      <c r="I90" s="299"/>
      <c r="J90" s="299"/>
      <c r="K90" s="297"/>
      <c r="L90" s="297"/>
      <c r="M90" s="212"/>
      <c r="N90" s="8"/>
    </row>
    <row r="91" spans="2:14" ht="51" hidden="1" customHeight="1">
      <c r="B91" s="68" t="s">
        <v>139</v>
      </c>
      <c r="C91" s="240"/>
      <c r="D91" s="241"/>
      <c r="E91" s="241"/>
      <c r="F91" s="241"/>
      <c r="G91" s="241"/>
      <c r="H91" s="241"/>
      <c r="I91" s="241"/>
      <c r="J91" s="241"/>
      <c r="K91" s="242"/>
      <c r="L91" s="141"/>
      <c r="M91" s="9"/>
      <c r="N91" s="194"/>
    </row>
    <row r="92" spans="2:14" ht="51" hidden="1" customHeight="1">
      <c r="B92" s="68" t="s">
        <v>140</v>
      </c>
      <c r="C92" s="237"/>
      <c r="D92" s="293"/>
      <c r="E92" s="293"/>
      <c r="F92" s="293"/>
      <c r="G92" s="293"/>
      <c r="H92" s="293"/>
      <c r="I92" s="293"/>
      <c r="J92" s="293"/>
      <c r="K92" s="294"/>
      <c r="L92" s="295"/>
      <c r="M92" s="194"/>
      <c r="N92" s="25"/>
    </row>
    <row r="93" spans="2:14" ht="15.95" hidden="1">
      <c r="B93" s="158" t="s">
        <v>141</v>
      </c>
      <c r="C93" s="152"/>
      <c r="D93" s="159"/>
      <c r="E93" s="159"/>
      <c r="F93" s="159"/>
      <c r="G93" s="154">
        <f>SUM(D93:F93)</f>
        <v>0</v>
      </c>
      <c r="H93" s="160"/>
      <c r="I93" s="159"/>
      <c r="J93" s="161"/>
      <c r="K93" s="183"/>
      <c r="L93" s="183"/>
      <c r="M93" s="209"/>
      <c r="N93" s="197"/>
    </row>
    <row r="94" spans="2:14" ht="15.95" hidden="1">
      <c r="B94" s="158" t="s">
        <v>142</v>
      </c>
      <c r="C94" s="152"/>
      <c r="D94" s="159"/>
      <c r="E94" s="159"/>
      <c r="F94" s="159"/>
      <c r="G94" s="154">
        <f t="shared" ref="G94:G100" si="20">SUM(D94:F94)</f>
        <v>0</v>
      </c>
      <c r="H94" s="160"/>
      <c r="I94" s="159"/>
      <c r="J94" s="161"/>
      <c r="K94" s="183"/>
      <c r="L94" s="183"/>
      <c r="M94" s="209"/>
      <c r="N94" s="197"/>
    </row>
    <row r="95" spans="2:14" ht="15.95" hidden="1">
      <c r="B95" s="158" t="s">
        <v>143</v>
      </c>
      <c r="C95" s="152"/>
      <c r="D95" s="159"/>
      <c r="E95" s="159"/>
      <c r="F95" s="159"/>
      <c r="G95" s="154">
        <f t="shared" si="20"/>
        <v>0</v>
      </c>
      <c r="H95" s="160"/>
      <c r="I95" s="159"/>
      <c r="J95" s="161"/>
      <c r="K95" s="183"/>
      <c r="L95" s="183"/>
      <c r="M95" s="209"/>
      <c r="N95" s="197"/>
    </row>
    <row r="96" spans="2:14" ht="15.95" hidden="1">
      <c r="B96" s="158" t="s">
        <v>144</v>
      </c>
      <c r="C96" s="152"/>
      <c r="D96" s="159"/>
      <c r="E96" s="159"/>
      <c r="F96" s="159"/>
      <c r="G96" s="154">
        <f t="shared" si="20"/>
        <v>0</v>
      </c>
      <c r="H96" s="160"/>
      <c r="I96" s="159"/>
      <c r="J96" s="161"/>
      <c r="K96" s="183"/>
      <c r="L96" s="183"/>
      <c r="M96" s="209"/>
      <c r="N96" s="197"/>
    </row>
    <row r="97" spans="2:14" ht="15.95" hidden="1">
      <c r="B97" s="158" t="s">
        <v>145</v>
      </c>
      <c r="C97" s="152"/>
      <c r="D97" s="159"/>
      <c r="E97" s="159"/>
      <c r="F97" s="159"/>
      <c r="G97" s="154">
        <f t="shared" si="20"/>
        <v>0</v>
      </c>
      <c r="H97" s="160"/>
      <c r="I97" s="159"/>
      <c r="J97" s="161"/>
      <c r="K97" s="183"/>
      <c r="L97" s="183"/>
      <c r="M97" s="209"/>
      <c r="N97" s="197"/>
    </row>
    <row r="98" spans="2:14" ht="15.95" hidden="1">
      <c r="B98" s="158" t="s">
        <v>146</v>
      </c>
      <c r="C98" s="152"/>
      <c r="D98" s="159"/>
      <c r="E98" s="159"/>
      <c r="F98" s="159"/>
      <c r="G98" s="154">
        <f t="shared" si="20"/>
        <v>0</v>
      </c>
      <c r="H98" s="160"/>
      <c r="I98" s="159"/>
      <c r="J98" s="161"/>
      <c r="K98" s="183"/>
      <c r="L98" s="183"/>
      <c r="M98" s="209"/>
      <c r="N98" s="197"/>
    </row>
    <row r="99" spans="2:14" ht="15.95" hidden="1">
      <c r="B99" s="158" t="s">
        <v>147</v>
      </c>
      <c r="C99" s="155"/>
      <c r="D99" s="161"/>
      <c r="E99" s="161"/>
      <c r="F99" s="161"/>
      <c r="G99" s="154">
        <f t="shared" si="20"/>
        <v>0</v>
      </c>
      <c r="H99" s="162"/>
      <c r="I99" s="161"/>
      <c r="J99" s="161"/>
      <c r="K99" s="184"/>
      <c r="L99" s="184"/>
      <c r="M99" s="210"/>
      <c r="N99" s="198"/>
    </row>
    <row r="100" spans="2:14" ht="15.95" hidden="1">
      <c r="B100" s="158" t="s">
        <v>148</v>
      </c>
      <c r="C100" s="155"/>
      <c r="D100" s="161"/>
      <c r="E100" s="161"/>
      <c r="F100" s="161"/>
      <c r="G100" s="154">
        <f t="shared" si="20"/>
        <v>0</v>
      </c>
      <c r="H100" s="162"/>
      <c r="I100" s="161"/>
      <c r="J100" s="161"/>
      <c r="K100" s="184"/>
      <c r="L100" s="184"/>
      <c r="M100" s="210"/>
      <c r="N100" s="198"/>
    </row>
    <row r="101" spans="2:14" ht="15.95" hidden="1">
      <c r="C101" s="68" t="s">
        <v>48</v>
      </c>
      <c r="D101" s="10">
        <f>SUM(D93:D100)</f>
        <v>0</v>
      </c>
      <c r="E101" s="10">
        <f>SUM(E93:E100)</f>
        <v>0</v>
      </c>
      <c r="F101" s="10">
        <f>SUM(F93:F100)</f>
        <v>0</v>
      </c>
      <c r="G101" s="12">
        <f>SUM(G93:G100)</f>
        <v>0</v>
      </c>
      <c r="H101" s="10">
        <f>(H93*G93)+(H94*G94)+(H95*G95)+(H96*G96)+(H97*G97)+(H98*G98)+(H99*G99)+(H100*G100)</f>
        <v>0</v>
      </c>
      <c r="I101" s="115">
        <f>SUM(I93:I100)</f>
        <v>0</v>
      </c>
      <c r="J101" s="131"/>
      <c r="K101" s="184"/>
      <c r="L101" s="184"/>
      <c r="M101" s="210"/>
      <c r="N101" s="198"/>
    </row>
    <row r="102" spans="2:14" ht="51" hidden="1" customHeight="1">
      <c r="B102" s="68" t="s">
        <v>149</v>
      </c>
      <c r="C102" s="237"/>
      <c r="D102" s="293"/>
      <c r="E102" s="293"/>
      <c r="F102" s="293"/>
      <c r="G102" s="293"/>
      <c r="H102" s="293"/>
      <c r="I102" s="293"/>
      <c r="J102" s="293"/>
      <c r="K102" s="294"/>
      <c r="L102" s="295"/>
      <c r="M102" s="194"/>
      <c r="N102" s="25"/>
    </row>
    <row r="103" spans="2:14" ht="15.95" hidden="1">
      <c r="B103" s="158" t="s">
        <v>150</v>
      </c>
      <c r="C103" s="152"/>
      <c r="D103" s="159"/>
      <c r="E103" s="159"/>
      <c r="F103" s="159"/>
      <c r="G103" s="154">
        <f>SUM(D103:F103)</f>
        <v>0</v>
      </c>
      <c r="H103" s="160"/>
      <c r="I103" s="159"/>
      <c r="J103" s="161"/>
      <c r="K103" s="183"/>
      <c r="L103" s="183"/>
      <c r="M103" s="209"/>
      <c r="N103" s="197"/>
    </row>
    <row r="104" spans="2:14" ht="15.95" hidden="1">
      <c r="B104" s="158" t="s">
        <v>151</v>
      </c>
      <c r="C104" s="152"/>
      <c r="D104" s="159"/>
      <c r="E104" s="159"/>
      <c r="F104" s="159"/>
      <c r="G104" s="154">
        <f t="shared" ref="G104:G110" si="21">SUM(D104:F104)</f>
        <v>0</v>
      </c>
      <c r="H104" s="160"/>
      <c r="I104" s="159"/>
      <c r="J104" s="161"/>
      <c r="K104" s="183"/>
      <c r="L104" s="183"/>
      <c r="M104" s="209"/>
      <c r="N104" s="197"/>
    </row>
    <row r="105" spans="2:14" ht="15.95" hidden="1">
      <c r="B105" s="158" t="s">
        <v>152</v>
      </c>
      <c r="C105" s="152"/>
      <c r="D105" s="159"/>
      <c r="E105" s="159"/>
      <c r="F105" s="159"/>
      <c r="G105" s="154">
        <f t="shared" si="21"/>
        <v>0</v>
      </c>
      <c r="H105" s="160"/>
      <c r="I105" s="159"/>
      <c r="J105" s="161"/>
      <c r="K105" s="183"/>
      <c r="L105" s="183"/>
      <c r="M105" s="209"/>
      <c r="N105" s="197"/>
    </row>
    <row r="106" spans="2:14" ht="15.95" hidden="1">
      <c r="B106" s="158" t="s">
        <v>153</v>
      </c>
      <c r="C106" s="152"/>
      <c r="D106" s="159"/>
      <c r="E106" s="159"/>
      <c r="F106" s="159"/>
      <c r="G106" s="154">
        <f t="shared" si="21"/>
        <v>0</v>
      </c>
      <c r="H106" s="160"/>
      <c r="I106" s="159"/>
      <c r="J106" s="161"/>
      <c r="K106" s="183"/>
      <c r="L106" s="183"/>
      <c r="M106" s="209"/>
      <c r="N106" s="197"/>
    </row>
    <row r="107" spans="2:14" ht="15.95" hidden="1">
      <c r="B107" s="158" t="s">
        <v>154</v>
      </c>
      <c r="C107" s="152"/>
      <c r="D107" s="159"/>
      <c r="E107" s="159"/>
      <c r="F107" s="159"/>
      <c r="G107" s="154">
        <f t="shared" si="21"/>
        <v>0</v>
      </c>
      <c r="H107" s="160"/>
      <c r="I107" s="159"/>
      <c r="J107" s="161"/>
      <c r="K107" s="183"/>
      <c r="L107" s="183"/>
      <c r="M107" s="209"/>
      <c r="N107" s="197"/>
    </row>
    <row r="108" spans="2:14" ht="15.95" hidden="1">
      <c r="B108" s="158" t="s">
        <v>155</v>
      </c>
      <c r="C108" s="152"/>
      <c r="D108" s="159"/>
      <c r="E108" s="159"/>
      <c r="F108" s="159"/>
      <c r="G108" s="154">
        <f t="shared" si="21"/>
        <v>0</v>
      </c>
      <c r="H108" s="160"/>
      <c r="I108" s="159"/>
      <c r="J108" s="161"/>
      <c r="K108" s="183"/>
      <c r="L108" s="183"/>
      <c r="M108" s="209"/>
      <c r="N108" s="197"/>
    </row>
    <row r="109" spans="2:14" ht="15.95" hidden="1">
      <c r="B109" s="158" t="s">
        <v>156</v>
      </c>
      <c r="C109" s="155"/>
      <c r="D109" s="161"/>
      <c r="E109" s="161"/>
      <c r="F109" s="161"/>
      <c r="G109" s="154">
        <f t="shared" si="21"/>
        <v>0</v>
      </c>
      <c r="H109" s="162"/>
      <c r="I109" s="161"/>
      <c r="J109" s="161"/>
      <c r="K109" s="184"/>
      <c r="L109" s="184"/>
      <c r="M109" s="210"/>
      <c r="N109" s="198"/>
    </row>
    <row r="110" spans="2:14" ht="15.95" hidden="1">
      <c r="B110" s="158" t="s">
        <v>157</v>
      </c>
      <c r="C110" s="155"/>
      <c r="D110" s="161"/>
      <c r="E110" s="161"/>
      <c r="F110" s="161"/>
      <c r="G110" s="154">
        <f t="shared" si="21"/>
        <v>0</v>
      </c>
      <c r="H110" s="162"/>
      <c r="I110" s="161"/>
      <c r="J110" s="161"/>
      <c r="K110" s="184"/>
      <c r="L110" s="184"/>
      <c r="M110" s="210"/>
      <c r="N110" s="198"/>
    </row>
    <row r="111" spans="2:14" ht="15.95" hidden="1">
      <c r="C111" s="68" t="s">
        <v>48</v>
      </c>
      <c r="D111" s="12">
        <f>SUM(D103:D110)</f>
        <v>0</v>
      </c>
      <c r="E111" s="12">
        <f>SUM(E103:E110)</f>
        <v>0</v>
      </c>
      <c r="F111" s="12">
        <f>SUM(F103:F110)</f>
        <v>0</v>
      </c>
      <c r="G111" s="12">
        <f>SUM(G103:G110)</f>
        <v>0</v>
      </c>
      <c r="H111" s="10">
        <f>(H103*G103)+(H104*G104)+(H105*G105)+(H106*G106)+(H107*G107)+(H108*G108)+(H109*G109)+(H110*G110)</f>
        <v>0</v>
      </c>
      <c r="I111" s="115">
        <f>SUM(I103:I110)</f>
        <v>0</v>
      </c>
      <c r="J111" s="131"/>
      <c r="K111" s="184"/>
      <c r="L111" s="184"/>
      <c r="M111" s="210"/>
      <c r="N111" s="198"/>
    </row>
    <row r="112" spans="2:14" ht="51" hidden="1" customHeight="1">
      <c r="B112" s="68" t="s">
        <v>158</v>
      </c>
      <c r="C112" s="237"/>
      <c r="D112" s="293"/>
      <c r="E112" s="293"/>
      <c r="F112" s="293"/>
      <c r="G112" s="293"/>
      <c r="H112" s="293"/>
      <c r="I112" s="293"/>
      <c r="J112" s="293"/>
      <c r="K112" s="294"/>
      <c r="L112" s="295"/>
      <c r="M112" s="194"/>
      <c r="N112" s="25"/>
    </row>
    <row r="113" spans="2:14" ht="15.95" hidden="1">
      <c r="B113" s="158" t="s">
        <v>159</v>
      </c>
      <c r="C113" s="152"/>
      <c r="D113" s="159"/>
      <c r="E113" s="159"/>
      <c r="F113" s="159"/>
      <c r="G113" s="154">
        <f>SUM(D113:F113)</f>
        <v>0</v>
      </c>
      <c r="H113" s="160"/>
      <c r="I113" s="159"/>
      <c r="J113" s="161"/>
      <c r="K113" s="183"/>
      <c r="L113" s="183"/>
      <c r="M113" s="209"/>
      <c r="N113" s="197"/>
    </row>
    <row r="114" spans="2:14" ht="15.95" hidden="1">
      <c r="B114" s="158" t="s">
        <v>160</v>
      </c>
      <c r="C114" s="152"/>
      <c r="D114" s="159"/>
      <c r="E114" s="159"/>
      <c r="F114" s="159"/>
      <c r="G114" s="154">
        <f t="shared" ref="G114:G120" si="22">SUM(D114:F114)</f>
        <v>0</v>
      </c>
      <c r="H114" s="160"/>
      <c r="I114" s="159"/>
      <c r="J114" s="161"/>
      <c r="K114" s="183"/>
      <c r="L114" s="183"/>
      <c r="M114" s="209"/>
      <c r="N114" s="197"/>
    </row>
    <row r="115" spans="2:14" ht="15.95" hidden="1">
      <c r="B115" s="158" t="s">
        <v>161</v>
      </c>
      <c r="C115" s="152"/>
      <c r="D115" s="159"/>
      <c r="E115" s="159"/>
      <c r="F115" s="159"/>
      <c r="G115" s="154">
        <f t="shared" si="22"/>
        <v>0</v>
      </c>
      <c r="H115" s="160"/>
      <c r="I115" s="159"/>
      <c r="J115" s="161"/>
      <c r="K115" s="183"/>
      <c r="L115" s="183"/>
      <c r="M115" s="209"/>
      <c r="N115" s="197"/>
    </row>
    <row r="116" spans="2:14" ht="15.95" hidden="1">
      <c r="B116" s="158" t="s">
        <v>162</v>
      </c>
      <c r="C116" s="152"/>
      <c r="D116" s="159"/>
      <c r="E116" s="159"/>
      <c r="F116" s="159"/>
      <c r="G116" s="154">
        <f t="shared" si="22"/>
        <v>0</v>
      </c>
      <c r="H116" s="160"/>
      <c r="I116" s="159"/>
      <c r="J116" s="161"/>
      <c r="K116" s="183"/>
      <c r="L116" s="183"/>
      <c r="M116" s="209"/>
      <c r="N116" s="197"/>
    </row>
    <row r="117" spans="2:14" ht="15.95" hidden="1">
      <c r="B117" s="158" t="s">
        <v>163</v>
      </c>
      <c r="C117" s="152"/>
      <c r="D117" s="159"/>
      <c r="E117" s="159"/>
      <c r="F117" s="159"/>
      <c r="G117" s="154">
        <f t="shared" si="22"/>
        <v>0</v>
      </c>
      <c r="H117" s="160"/>
      <c r="I117" s="159"/>
      <c r="J117" s="161"/>
      <c r="K117" s="183"/>
      <c r="L117" s="183"/>
      <c r="M117" s="209"/>
      <c r="N117" s="197"/>
    </row>
    <row r="118" spans="2:14" ht="15.95" hidden="1">
      <c r="B118" s="158" t="s">
        <v>164</v>
      </c>
      <c r="C118" s="152"/>
      <c r="D118" s="159"/>
      <c r="E118" s="159"/>
      <c r="F118" s="159"/>
      <c r="G118" s="154">
        <f t="shared" si="22"/>
        <v>0</v>
      </c>
      <c r="H118" s="160"/>
      <c r="I118" s="159"/>
      <c r="J118" s="161"/>
      <c r="K118" s="183"/>
      <c r="L118" s="183"/>
      <c r="M118" s="209"/>
      <c r="N118" s="197"/>
    </row>
    <row r="119" spans="2:14" ht="15.95" hidden="1">
      <c r="B119" s="158" t="s">
        <v>165</v>
      </c>
      <c r="C119" s="155"/>
      <c r="D119" s="161"/>
      <c r="E119" s="161"/>
      <c r="F119" s="161"/>
      <c r="G119" s="154">
        <f t="shared" si="22"/>
        <v>0</v>
      </c>
      <c r="H119" s="162"/>
      <c r="I119" s="161"/>
      <c r="J119" s="161"/>
      <c r="K119" s="184"/>
      <c r="L119" s="184"/>
      <c r="M119" s="210"/>
      <c r="N119" s="198"/>
    </row>
    <row r="120" spans="2:14" ht="15.95" hidden="1">
      <c r="B120" s="158" t="s">
        <v>166</v>
      </c>
      <c r="C120" s="155"/>
      <c r="D120" s="161"/>
      <c r="E120" s="161"/>
      <c r="F120" s="161"/>
      <c r="G120" s="154">
        <f t="shared" si="22"/>
        <v>0</v>
      </c>
      <c r="H120" s="162"/>
      <c r="I120" s="161"/>
      <c r="J120" s="161"/>
      <c r="K120" s="184"/>
      <c r="L120" s="184"/>
      <c r="M120" s="210"/>
      <c r="N120" s="198"/>
    </row>
    <row r="121" spans="2:14" ht="15.95" hidden="1">
      <c r="C121" s="68" t="s">
        <v>48</v>
      </c>
      <c r="D121" s="12">
        <f>SUM(D113:D120)</f>
        <v>0</v>
      </c>
      <c r="E121" s="12">
        <f>SUM(E113:E120)</f>
        <v>0</v>
      </c>
      <c r="F121" s="12">
        <f>SUM(F113:F120)</f>
        <v>0</v>
      </c>
      <c r="G121" s="12">
        <f>SUM(G113:G120)</f>
        <v>0</v>
      </c>
      <c r="H121" s="10">
        <f>(H113*G113)+(H114*G114)+(H115*G115)+(H116*G116)+(H117*G117)+(H118*G118)+(H119*G119)+(H120*G120)</f>
        <v>0</v>
      </c>
      <c r="I121" s="115">
        <f>SUM(I113:I120)</f>
        <v>0</v>
      </c>
      <c r="J121" s="131"/>
      <c r="K121" s="184"/>
      <c r="L121" s="184"/>
      <c r="M121" s="210"/>
      <c r="N121" s="198"/>
    </row>
    <row r="122" spans="2:14" ht="51" hidden="1" customHeight="1">
      <c r="B122" s="68" t="s">
        <v>167</v>
      </c>
      <c r="C122" s="237"/>
      <c r="D122" s="293"/>
      <c r="E122" s="293"/>
      <c r="F122" s="293"/>
      <c r="G122" s="293"/>
      <c r="H122" s="293"/>
      <c r="I122" s="293"/>
      <c r="J122" s="293"/>
      <c r="K122" s="294"/>
      <c r="L122" s="295"/>
      <c r="M122" s="194"/>
      <c r="N122" s="25"/>
    </row>
    <row r="123" spans="2:14" ht="15.95" hidden="1">
      <c r="B123" s="158" t="s">
        <v>168</v>
      </c>
      <c r="C123" s="152"/>
      <c r="D123" s="159"/>
      <c r="E123" s="159"/>
      <c r="F123" s="159"/>
      <c r="G123" s="154">
        <f>SUM(D123:F123)</f>
        <v>0</v>
      </c>
      <c r="H123" s="160"/>
      <c r="I123" s="159"/>
      <c r="J123" s="161"/>
      <c r="K123" s="183"/>
      <c r="L123" s="183"/>
      <c r="M123" s="209"/>
      <c r="N123" s="197"/>
    </row>
    <row r="124" spans="2:14" ht="15.95" hidden="1">
      <c r="B124" s="158" t="s">
        <v>169</v>
      </c>
      <c r="C124" s="152"/>
      <c r="D124" s="159"/>
      <c r="E124" s="159"/>
      <c r="F124" s="159"/>
      <c r="G124" s="154">
        <f t="shared" ref="G124:G130" si="23">SUM(D124:F124)</f>
        <v>0</v>
      </c>
      <c r="H124" s="160"/>
      <c r="I124" s="159"/>
      <c r="J124" s="161"/>
      <c r="K124" s="183"/>
      <c r="L124" s="183"/>
      <c r="M124" s="209"/>
      <c r="N124" s="197"/>
    </row>
    <row r="125" spans="2:14" ht="15.95" hidden="1">
      <c r="B125" s="158" t="s">
        <v>170</v>
      </c>
      <c r="C125" s="152"/>
      <c r="D125" s="159"/>
      <c r="E125" s="159"/>
      <c r="F125" s="159"/>
      <c r="G125" s="154">
        <f t="shared" si="23"/>
        <v>0</v>
      </c>
      <c r="H125" s="160"/>
      <c r="I125" s="159"/>
      <c r="J125" s="161"/>
      <c r="K125" s="183"/>
      <c r="L125" s="183"/>
      <c r="M125" s="209"/>
      <c r="N125" s="197"/>
    </row>
    <row r="126" spans="2:14" ht="15.95" hidden="1">
      <c r="B126" s="158" t="s">
        <v>171</v>
      </c>
      <c r="C126" s="152"/>
      <c r="D126" s="159"/>
      <c r="E126" s="159"/>
      <c r="F126" s="159"/>
      <c r="G126" s="154">
        <f t="shared" si="23"/>
        <v>0</v>
      </c>
      <c r="H126" s="160"/>
      <c r="I126" s="159"/>
      <c r="J126" s="161"/>
      <c r="K126" s="183"/>
      <c r="L126" s="183"/>
      <c r="M126" s="209"/>
      <c r="N126" s="197"/>
    </row>
    <row r="127" spans="2:14" ht="15.95" hidden="1">
      <c r="B127" s="158" t="s">
        <v>172</v>
      </c>
      <c r="C127" s="152"/>
      <c r="D127" s="159"/>
      <c r="E127" s="159"/>
      <c r="F127" s="159"/>
      <c r="G127" s="154">
        <f t="shared" si="23"/>
        <v>0</v>
      </c>
      <c r="H127" s="160"/>
      <c r="I127" s="159"/>
      <c r="J127" s="161"/>
      <c r="K127" s="183"/>
      <c r="L127" s="183"/>
      <c r="M127" s="209"/>
      <c r="N127" s="197"/>
    </row>
    <row r="128" spans="2:14" ht="15.95" hidden="1">
      <c r="B128" s="158" t="s">
        <v>173</v>
      </c>
      <c r="C128" s="152"/>
      <c r="D128" s="159"/>
      <c r="E128" s="159"/>
      <c r="F128" s="159"/>
      <c r="G128" s="154">
        <f t="shared" si="23"/>
        <v>0</v>
      </c>
      <c r="H128" s="160"/>
      <c r="I128" s="159"/>
      <c r="J128" s="161"/>
      <c r="K128" s="183"/>
      <c r="L128" s="183"/>
      <c r="M128" s="209"/>
      <c r="N128" s="197"/>
    </row>
    <row r="129" spans="2:14" ht="15.95" hidden="1">
      <c r="B129" s="158" t="s">
        <v>174</v>
      </c>
      <c r="C129" s="155"/>
      <c r="D129" s="161"/>
      <c r="E129" s="161"/>
      <c r="F129" s="161"/>
      <c r="G129" s="154">
        <f t="shared" si="23"/>
        <v>0</v>
      </c>
      <c r="H129" s="162"/>
      <c r="I129" s="161"/>
      <c r="J129" s="161"/>
      <c r="K129" s="184"/>
      <c r="L129" s="184"/>
      <c r="M129" s="210"/>
      <c r="N129" s="198"/>
    </row>
    <row r="130" spans="2:14" ht="15.95" hidden="1">
      <c r="B130" s="158" t="s">
        <v>175</v>
      </c>
      <c r="C130" s="155"/>
      <c r="D130" s="161"/>
      <c r="E130" s="161"/>
      <c r="F130" s="161"/>
      <c r="G130" s="154">
        <f t="shared" si="23"/>
        <v>0</v>
      </c>
      <c r="H130" s="162"/>
      <c r="I130" s="161"/>
      <c r="J130" s="161"/>
      <c r="K130" s="184"/>
      <c r="L130" s="184"/>
      <c r="M130" s="210"/>
      <c r="N130" s="198"/>
    </row>
    <row r="131" spans="2:14" ht="15.95" hidden="1">
      <c r="C131" s="68" t="s">
        <v>48</v>
      </c>
      <c r="D131" s="10">
        <f>SUM(D123:D130)</f>
        <v>0</v>
      </c>
      <c r="E131" s="10">
        <f>SUM(E123:E130)</f>
        <v>0</v>
      </c>
      <c r="F131" s="10">
        <f>SUM(F123:F130)</f>
        <v>0</v>
      </c>
      <c r="G131" s="10">
        <f>SUM(G123:G130)</f>
        <v>0</v>
      </c>
      <c r="H131" s="10">
        <f>(H123*G123)+(H124*G124)+(H125*G125)+(H126*G126)+(H127*G127)+(H128*G128)+(H129*G129)+(H130*G130)</f>
        <v>0</v>
      </c>
      <c r="I131" s="115">
        <f>SUM(I123:I130)</f>
        <v>0</v>
      </c>
      <c r="J131" s="131"/>
      <c r="K131" s="184"/>
      <c r="L131" s="184"/>
      <c r="M131" s="210"/>
      <c r="N131" s="198"/>
    </row>
    <row r="132" spans="2:14" ht="15.75" hidden="1" customHeight="1">
      <c r="B132" s="4"/>
      <c r="C132" s="297"/>
      <c r="D132" s="299"/>
      <c r="E132" s="299"/>
      <c r="F132" s="299"/>
      <c r="G132" s="299"/>
      <c r="H132" s="299"/>
      <c r="I132" s="299"/>
      <c r="J132" s="299"/>
      <c r="K132" s="300"/>
      <c r="L132" s="300"/>
      <c r="M132" s="213"/>
      <c r="N132" s="200"/>
    </row>
    <row r="133" spans="2:14" ht="51" hidden="1" customHeight="1">
      <c r="B133" s="68" t="s">
        <v>176</v>
      </c>
      <c r="C133" s="240"/>
      <c r="D133" s="241"/>
      <c r="E133" s="241"/>
      <c r="F133" s="241"/>
      <c r="G133" s="241"/>
      <c r="H133" s="241"/>
      <c r="I133" s="241"/>
      <c r="J133" s="241"/>
      <c r="K133" s="242"/>
      <c r="L133" s="141"/>
      <c r="M133" s="9"/>
      <c r="N133" s="194"/>
    </row>
    <row r="134" spans="2:14" ht="51" hidden="1" customHeight="1">
      <c r="B134" s="68" t="s">
        <v>177</v>
      </c>
      <c r="C134" s="237"/>
      <c r="D134" s="293"/>
      <c r="E134" s="293"/>
      <c r="F134" s="293"/>
      <c r="G134" s="293"/>
      <c r="H134" s="293"/>
      <c r="I134" s="293"/>
      <c r="J134" s="293"/>
      <c r="K134" s="294"/>
      <c r="L134" s="295"/>
      <c r="M134" s="194"/>
      <c r="N134" s="25"/>
    </row>
    <row r="135" spans="2:14" ht="15.95" hidden="1">
      <c r="B135" s="158" t="s">
        <v>178</v>
      </c>
      <c r="C135" s="152"/>
      <c r="D135" s="159"/>
      <c r="E135" s="159"/>
      <c r="F135" s="159"/>
      <c r="G135" s="154">
        <f>SUM(D135:F135)</f>
        <v>0</v>
      </c>
      <c r="H135" s="160"/>
      <c r="I135" s="159"/>
      <c r="J135" s="161"/>
      <c r="K135" s="183"/>
      <c r="L135" s="183"/>
      <c r="M135" s="209"/>
      <c r="N135" s="197"/>
    </row>
    <row r="136" spans="2:14" ht="15.95" hidden="1">
      <c r="B136" s="158" t="s">
        <v>179</v>
      </c>
      <c r="C136" s="152"/>
      <c r="D136" s="159"/>
      <c r="E136" s="159"/>
      <c r="F136" s="159"/>
      <c r="G136" s="154">
        <f t="shared" ref="G136:G142" si="24">SUM(D136:F136)</f>
        <v>0</v>
      </c>
      <c r="H136" s="160"/>
      <c r="I136" s="159"/>
      <c r="J136" s="161"/>
      <c r="K136" s="183"/>
      <c r="L136" s="183"/>
      <c r="M136" s="209"/>
      <c r="N136" s="197"/>
    </row>
    <row r="137" spans="2:14" ht="15.95" hidden="1">
      <c r="B137" s="158" t="s">
        <v>180</v>
      </c>
      <c r="C137" s="152"/>
      <c r="D137" s="159"/>
      <c r="E137" s="159"/>
      <c r="F137" s="159"/>
      <c r="G137" s="154">
        <f t="shared" si="24"/>
        <v>0</v>
      </c>
      <c r="H137" s="160"/>
      <c r="I137" s="159"/>
      <c r="J137" s="161"/>
      <c r="K137" s="183"/>
      <c r="L137" s="183"/>
      <c r="M137" s="209"/>
      <c r="N137" s="197"/>
    </row>
    <row r="138" spans="2:14" ht="15.95" hidden="1">
      <c r="B138" s="158" t="s">
        <v>181</v>
      </c>
      <c r="C138" s="152"/>
      <c r="D138" s="159"/>
      <c r="E138" s="159"/>
      <c r="F138" s="159"/>
      <c r="G138" s="154">
        <f t="shared" si="24"/>
        <v>0</v>
      </c>
      <c r="H138" s="160"/>
      <c r="I138" s="159"/>
      <c r="J138" s="161"/>
      <c r="K138" s="183"/>
      <c r="L138" s="183"/>
      <c r="M138" s="209"/>
      <c r="N138" s="197"/>
    </row>
    <row r="139" spans="2:14" ht="15.95" hidden="1">
      <c r="B139" s="158" t="s">
        <v>182</v>
      </c>
      <c r="C139" s="152"/>
      <c r="D139" s="159"/>
      <c r="E139" s="159"/>
      <c r="F139" s="159"/>
      <c r="G139" s="154">
        <f t="shared" si="24"/>
        <v>0</v>
      </c>
      <c r="H139" s="160"/>
      <c r="I139" s="159"/>
      <c r="J139" s="161"/>
      <c r="K139" s="183"/>
      <c r="L139" s="183"/>
      <c r="M139" s="209"/>
      <c r="N139" s="197"/>
    </row>
    <row r="140" spans="2:14" ht="15.95" hidden="1">
      <c r="B140" s="158" t="s">
        <v>183</v>
      </c>
      <c r="C140" s="152"/>
      <c r="D140" s="159"/>
      <c r="E140" s="159"/>
      <c r="F140" s="159"/>
      <c r="G140" s="154">
        <f t="shared" si="24"/>
        <v>0</v>
      </c>
      <c r="H140" s="160"/>
      <c r="I140" s="159"/>
      <c r="J140" s="161"/>
      <c r="K140" s="183"/>
      <c r="L140" s="183"/>
      <c r="M140" s="209"/>
      <c r="N140" s="197"/>
    </row>
    <row r="141" spans="2:14" ht="15.95" hidden="1">
      <c r="B141" s="158" t="s">
        <v>184</v>
      </c>
      <c r="C141" s="155"/>
      <c r="D141" s="161"/>
      <c r="E141" s="161"/>
      <c r="F141" s="161"/>
      <c r="G141" s="154">
        <f t="shared" si="24"/>
        <v>0</v>
      </c>
      <c r="H141" s="162"/>
      <c r="I141" s="161"/>
      <c r="J141" s="161"/>
      <c r="K141" s="184"/>
      <c r="L141" s="184"/>
      <c r="M141" s="210"/>
      <c r="N141" s="198"/>
    </row>
    <row r="142" spans="2:14" ht="15.95" hidden="1">
      <c r="B142" s="158" t="s">
        <v>185</v>
      </c>
      <c r="C142" s="155"/>
      <c r="D142" s="161"/>
      <c r="E142" s="161"/>
      <c r="F142" s="161"/>
      <c r="G142" s="154">
        <f t="shared" si="24"/>
        <v>0</v>
      </c>
      <c r="H142" s="162"/>
      <c r="I142" s="161"/>
      <c r="J142" s="161"/>
      <c r="K142" s="184"/>
      <c r="L142" s="184"/>
      <c r="M142" s="210"/>
      <c r="N142" s="198"/>
    </row>
    <row r="143" spans="2:14" ht="15.95" hidden="1">
      <c r="C143" s="68" t="s">
        <v>48</v>
      </c>
      <c r="D143" s="10">
        <f>SUM(D135:D142)</f>
        <v>0</v>
      </c>
      <c r="E143" s="10">
        <f>SUM(E135:E142)</f>
        <v>0</v>
      </c>
      <c r="F143" s="10">
        <f>SUM(F135:F142)</f>
        <v>0</v>
      </c>
      <c r="G143" s="12">
        <f>SUM(G135:G142)</f>
        <v>0</v>
      </c>
      <c r="H143" s="10">
        <f>(H135*G135)+(H136*G136)+(H137*G137)+(H138*G138)+(H139*G139)+(H140*G140)+(H141*G141)+(H142*G142)</f>
        <v>0</v>
      </c>
      <c r="I143" s="115">
        <f>SUM(I135:I142)</f>
        <v>0</v>
      </c>
      <c r="J143" s="131"/>
      <c r="K143" s="184"/>
      <c r="L143" s="184"/>
      <c r="M143" s="210"/>
      <c r="N143" s="198"/>
    </row>
    <row r="144" spans="2:14" ht="51" hidden="1" customHeight="1">
      <c r="B144" s="68" t="s">
        <v>186</v>
      </c>
      <c r="C144" s="237"/>
      <c r="D144" s="293"/>
      <c r="E144" s="293"/>
      <c r="F144" s="293"/>
      <c r="G144" s="293"/>
      <c r="H144" s="293"/>
      <c r="I144" s="293"/>
      <c r="J144" s="293"/>
      <c r="K144" s="294"/>
      <c r="L144" s="295"/>
      <c r="M144" s="194"/>
      <c r="N144" s="25"/>
    </row>
    <row r="145" spans="2:14" ht="15.95" hidden="1">
      <c r="B145" s="158" t="s">
        <v>187</v>
      </c>
      <c r="C145" s="152"/>
      <c r="D145" s="159"/>
      <c r="E145" s="159"/>
      <c r="F145" s="159"/>
      <c r="G145" s="154">
        <f>SUM(D145:F145)</f>
        <v>0</v>
      </c>
      <c r="H145" s="160"/>
      <c r="I145" s="159"/>
      <c r="J145" s="161"/>
      <c r="K145" s="183"/>
      <c r="L145" s="183"/>
      <c r="M145" s="209"/>
      <c r="N145" s="197"/>
    </row>
    <row r="146" spans="2:14" ht="15.95" hidden="1">
      <c r="B146" s="158" t="s">
        <v>188</v>
      </c>
      <c r="C146" s="152"/>
      <c r="D146" s="159"/>
      <c r="E146" s="159"/>
      <c r="F146" s="159"/>
      <c r="G146" s="154">
        <f t="shared" ref="G146:G152" si="25">SUM(D146:F146)</f>
        <v>0</v>
      </c>
      <c r="H146" s="160"/>
      <c r="I146" s="159"/>
      <c r="J146" s="161"/>
      <c r="K146" s="183"/>
      <c r="L146" s="183"/>
      <c r="M146" s="209"/>
      <c r="N146" s="197"/>
    </row>
    <row r="147" spans="2:14" ht="15.95" hidden="1">
      <c r="B147" s="158" t="s">
        <v>189</v>
      </c>
      <c r="C147" s="152"/>
      <c r="D147" s="159"/>
      <c r="E147" s="159"/>
      <c r="F147" s="159"/>
      <c r="G147" s="154">
        <f t="shared" si="25"/>
        <v>0</v>
      </c>
      <c r="H147" s="160"/>
      <c r="I147" s="159"/>
      <c r="J147" s="161"/>
      <c r="K147" s="183"/>
      <c r="L147" s="183"/>
      <c r="M147" s="209"/>
      <c r="N147" s="197"/>
    </row>
    <row r="148" spans="2:14" ht="15.95" hidden="1">
      <c r="B148" s="158" t="s">
        <v>190</v>
      </c>
      <c r="C148" s="152"/>
      <c r="D148" s="159"/>
      <c r="E148" s="159"/>
      <c r="F148" s="159"/>
      <c r="G148" s="154">
        <f t="shared" si="25"/>
        <v>0</v>
      </c>
      <c r="H148" s="160"/>
      <c r="I148" s="159"/>
      <c r="J148" s="161"/>
      <c r="K148" s="183"/>
      <c r="L148" s="183"/>
      <c r="M148" s="209"/>
      <c r="N148" s="197"/>
    </row>
    <row r="149" spans="2:14" ht="15.95" hidden="1">
      <c r="B149" s="158" t="s">
        <v>191</v>
      </c>
      <c r="C149" s="152"/>
      <c r="D149" s="159"/>
      <c r="E149" s="159"/>
      <c r="F149" s="159"/>
      <c r="G149" s="154">
        <f t="shared" si="25"/>
        <v>0</v>
      </c>
      <c r="H149" s="160"/>
      <c r="I149" s="159"/>
      <c r="J149" s="161"/>
      <c r="K149" s="183"/>
      <c r="L149" s="183"/>
      <c r="M149" s="209"/>
      <c r="N149" s="197"/>
    </row>
    <row r="150" spans="2:14" ht="15.95" hidden="1">
      <c r="B150" s="158" t="s">
        <v>192</v>
      </c>
      <c r="C150" s="152"/>
      <c r="D150" s="159"/>
      <c r="E150" s="159"/>
      <c r="F150" s="159"/>
      <c r="G150" s="154">
        <f t="shared" si="25"/>
        <v>0</v>
      </c>
      <c r="H150" s="160"/>
      <c r="I150" s="159"/>
      <c r="J150" s="161"/>
      <c r="K150" s="183"/>
      <c r="L150" s="183"/>
      <c r="M150" s="209"/>
      <c r="N150" s="197"/>
    </row>
    <row r="151" spans="2:14" ht="15.95" hidden="1">
      <c r="B151" s="158" t="s">
        <v>193</v>
      </c>
      <c r="C151" s="155"/>
      <c r="D151" s="161"/>
      <c r="E151" s="161"/>
      <c r="F151" s="161"/>
      <c r="G151" s="154">
        <f t="shared" si="25"/>
        <v>0</v>
      </c>
      <c r="H151" s="162"/>
      <c r="I151" s="161"/>
      <c r="J151" s="161"/>
      <c r="K151" s="184"/>
      <c r="L151" s="184"/>
      <c r="M151" s="210"/>
      <c r="N151" s="198"/>
    </row>
    <row r="152" spans="2:14" ht="15.95" hidden="1">
      <c r="B152" s="158" t="s">
        <v>194</v>
      </c>
      <c r="C152" s="155"/>
      <c r="D152" s="161"/>
      <c r="E152" s="161"/>
      <c r="F152" s="161"/>
      <c r="G152" s="154">
        <f t="shared" si="25"/>
        <v>0</v>
      </c>
      <c r="H152" s="162"/>
      <c r="I152" s="161"/>
      <c r="J152" s="161"/>
      <c r="K152" s="184"/>
      <c r="L152" s="184"/>
      <c r="M152" s="210"/>
      <c r="N152" s="198"/>
    </row>
    <row r="153" spans="2:14" ht="15.95" hidden="1">
      <c r="C153" s="68" t="s">
        <v>48</v>
      </c>
      <c r="D153" s="12">
        <f>SUM(D145:D152)</f>
        <v>0</v>
      </c>
      <c r="E153" s="12">
        <f>SUM(E145:E152)</f>
        <v>0</v>
      </c>
      <c r="F153" s="12">
        <f>SUM(F145:F152)</f>
        <v>0</v>
      </c>
      <c r="G153" s="12">
        <f>SUM(G145:G152)</f>
        <v>0</v>
      </c>
      <c r="H153" s="10">
        <f>(H145*G145)+(H146*G146)+(H147*G147)+(H148*G148)+(H149*G149)+(H150*G150)+(H151*G151)+(H152*G152)</f>
        <v>0</v>
      </c>
      <c r="I153" s="115">
        <f>SUM(I145:I152)</f>
        <v>0</v>
      </c>
      <c r="J153" s="131"/>
      <c r="K153" s="184"/>
      <c r="L153" s="184"/>
      <c r="M153" s="210"/>
      <c r="N153" s="198"/>
    </row>
    <row r="154" spans="2:14" ht="51" hidden="1" customHeight="1">
      <c r="B154" s="68" t="s">
        <v>195</v>
      </c>
      <c r="C154" s="237"/>
      <c r="D154" s="293"/>
      <c r="E154" s="293"/>
      <c r="F154" s="293"/>
      <c r="G154" s="293"/>
      <c r="H154" s="293"/>
      <c r="I154" s="293"/>
      <c r="J154" s="293"/>
      <c r="K154" s="294"/>
      <c r="L154" s="295"/>
      <c r="M154" s="194"/>
      <c r="N154" s="25"/>
    </row>
    <row r="155" spans="2:14" ht="15.95" hidden="1">
      <c r="B155" s="158" t="s">
        <v>196</v>
      </c>
      <c r="C155" s="152"/>
      <c r="D155" s="159"/>
      <c r="E155" s="159"/>
      <c r="F155" s="159"/>
      <c r="G155" s="154">
        <f>SUM(D155:F155)</f>
        <v>0</v>
      </c>
      <c r="H155" s="160"/>
      <c r="I155" s="159"/>
      <c r="J155" s="161"/>
      <c r="K155" s="183"/>
      <c r="L155" s="183"/>
      <c r="M155" s="209"/>
      <c r="N155" s="197"/>
    </row>
    <row r="156" spans="2:14" ht="15.95" hidden="1">
      <c r="B156" s="158" t="s">
        <v>197</v>
      </c>
      <c r="C156" s="152"/>
      <c r="D156" s="159"/>
      <c r="E156" s="159"/>
      <c r="F156" s="159"/>
      <c r="G156" s="154">
        <f t="shared" ref="G156:G162" si="26">SUM(D156:F156)</f>
        <v>0</v>
      </c>
      <c r="H156" s="160"/>
      <c r="I156" s="159"/>
      <c r="J156" s="161"/>
      <c r="K156" s="183"/>
      <c r="L156" s="183"/>
      <c r="M156" s="209"/>
      <c r="N156" s="197"/>
    </row>
    <row r="157" spans="2:14" ht="15.95" hidden="1">
      <c r="B157" s="158" t="s">
        <v>198</v>
      </c>
      <c r="C157" s="152"/>
      <c r="D157" s="159"/>
      <c r="E157" s="159"/>
      <c r="F157" s="159"/>
      <c r="G157" s="154">
        <f t="shared" si="26"/>
        <v>0</v>
      </c>
      <c r="H157" s="160"/>
      <c r="I157" s="159"/>
      <c r="J157" s="161"/>
      <c r="K157" s="183"/>
      <c r="L157" s="183"/>
      <c r="M157" s="209"/>
      <c r="N157" s="197"/>
    </row>
    <row r="158" spans="2:14" ht="15.95" hidden="1">
      <c r="B158" s="158" t="s">
        <v>199</v>
      </c>
      <c r="C158" s="152"/>
      <c r="D158" s="159"/>
      <c r="E158" s="159"/>
      <c r="F158" s="159"/>
      <c r="G158" s="154">
        <f t="shared" si="26"/>
        <v>0</v>
      </c>
      <c r="H158" s="160"/>
      <c r="I158" s="159"/>
      <c r="J158" s="161"/>
      <c r="K158" s="183"/>
      <c r="L158" s="183"/>
      <c r="M158" s="209"/>
      <c r="N158" s="197"/>
    </row>
    <row r="159" spans="2:14" ht="15.95" hidden="1">
      <c r="B159" s="158" t="s">
        <v>200</v>
      </c>
      <c r="C159" s="152"/>
      <c r="D159" s="159"/>
      <c r="E159" s="159"/>
      <c r="F159" s="159"/>
      <c r="G159" s="154">
        <f t="shared" si="26"/>
        <v>0</v>
      </c>
      <c r="H159" s="160"/>
      <c r="I159" s="159"/>
      <c r="J159" s="161"/>
      <c r="K159" s="183"/>
      <c r="L159" s="183"/>
      <c r="M159" s="209"/>
      <c r="N159" s="197"/>
    </row>
    <row r="160" spans="2:14" ht="15.95" hidden="1">
      <c r="B160" s="158" t="s">
        <v>201</v>
      </c>
      <c r="C160" s="152"/>
      <c r="D160" s="159"/>
      <c r="E160" s="159"/>
      <c r="F160" s="159"/>
      <c r="G160" s="154">
        <f t="shared" si="26"/>
        <v>0</v>
      </c>
      <c r="H160" s="160"/>
      <c r="I160" s="159"/>
      <c r="J160" s="161"/>
      <c r="K160" s="183"/>
      <c r="L160" s="183"/>
      <c r="M160" s="209"/>
      <c r="N160" s="197"/>
    </row>
    <row r="161" spans="2:14" ht="15.95" hidden="1">
      <c r="B161" s="158" t="s">
        <v>202</v>
      </c>
      <c r="C161" s="155"/>
      <c r="D161" s="161"/>
      <c r="E161" s="161"/>
      <c r="F161" s="161"/>
      <c r="G161" s="154">
        <f t="shared" si="26"/>
        <v>0</v>
      </c>
      <c r="H161" s="162"/>
      <c r="I161" s="161"/>
      <c r="J161" s="161"/>
      <c r="K161" s="184"/>
      <c r="L161" s="184"/>
      <c r="M161" s="210"/>
      <c r="N161" s="198"/>
    </row>
    <row r="162" spans="2:14" ht="15.95" hidden="1">
      <c r="B162" s="158" t="s">
        <v>203</v>
      </c>
      <c r="C162" s="155"/>
      <c r="D162" s="161"/>
      <c r="E162" s="161"/>
      <c r="F162" s="161"/>
      <c r="G162" s="154">
        <f t="shared" si="26"/>
        <v>0</v>
      </c>
      <c r="H162" s="162"/>
      <c r="I162" s="161"/>
      <c r="J162" s="161"/>
      <c r="K162" s="184"/>
      <c r="L162" s="184"/>
      <c r="M162" s="210"/>
      <c r="N162" s="198"/>
    </row>
    <row r="163" spans="2:14" ht="15.95" hidden="1">
      <c r="C163" s="68" t="s">
        <v>48</v>
      </c>
      <c r="D163" s="12">
        <f>SUM(D155:D162)</f>
        <v>0</v>
      </c>
      <c r="E163" s="12">
        <f>SUM(E155:E162)</f>
        <v>0</v>
      </c>
      <c r="F163" s="12">
        <f>SUM(F155:F162)</f>
        <v>0</v>
      </c>
      <c r="G163" s="12">
        <f>SUM(G155:G162)</f>
        <v>0</v>
      </c>
      <c r="H163" s="10">
        <f>(H155*G155)+(H156*G156)+(H157*G157)+(H158*G158)+(H159*G159)+(H160*G160)+(H161*G161)+(H162*G162)</f>
        <v>0</v>
      </c>
      <c r="I163" s="115">
        <f>SUM(I155:I162)</f>
        <v>0</v>
      </c>
      <c r="J163" s="131"/>
      <c r="K163" s="184"/>
      <c r="L163" s="184"/>
      <c r="M163" s="210"/>
      <c r="N163" s="198"/>
    </row>
    <row r="164" spans="2:14" ht="51" hidden="1" customHeight="1">
      <c r="B164" s="68" t="s">
        <v>204</v>
      </c>
      <c r="C164" s="237"/>
      <c r="D164" s="293"/>
      <c r="E164" s="293"/>
      <c r="F164" s="293"/>
      <c r="G164" s="293"/>
      <c r="H164" s="293"/>
      <c r="I164" s="293"/>
      <c r="J164" s="293"/>
      <c r="K164" s="294"/>
      <c r="L164" s="295"/>
      <c r="M164" s="194"/>
      <c r="N164" s="25"/>
    </row>
    <row r="165" spans="2:14" ht="15.95" hidden="1">
      <c r="B165" s="158" t="s">
        <v>205</v>
      </c>
      <c r="C165" s="152"/>
      <c r="D165" s="159"/>
      <c r="E165" s="159"/>
      <c r="F165" s="159"/>
      <c r="G165" s="154">
        <f>SUM(D165:F165)</f>
        <v>0</v>
      </c>
      <c r="H165" s="160"/>
      <c r="I165" s="159"/>
      <c r="J165" s="161"/>
      <c r="K165" s="183"/>
      <c r="L165" s="183"/>
      <c r="M165" s="209"/>
      <c r="N165" s="197"/>
    </row>
    <row r="166" spans="2:14" ht="15.95" hidden="1">
      <c r="B166" s="158" t="s">
        <v>206</v>
      </c>
      <c r="C166" s="152"/>
      <c r="D166" s="159"/>
      <c r="E166" s="159"/>
      <c r="F166" s="159"/>
      <c r="G166" s="154">
        <f t="shared" ref="G166:G172" si="27">SUM(D166:F166)</f>
        <v>0</v>
      </c>
      <c r="H166" s="160"/>
      <c r="I166" s="159"/>
      <c r="J166" s="161"/>
      <c r="K166" s="183"/>
      <c r="L166" s="183"/>
      <c r="M166" s="209"/>
      <c r="N166" s="197"/>
    </row>
    <row r="167" spans="2:14" ht="15.95" hidden="1">
      <c r="B167" s="158" t="s">
        <v>207</v>
      </c>
      <c r="C167" s="152"/>
      <c r="D167" s="159"/>
      <c r="E167" s="159"/>
      <c r="F167" s="159"/>
      <c r="G167" s="154">
        <f t="shared" si="27"/>
        <v>0</v>
      </c>
      <c r="H167" s="160"/>
      <c r="I167" s="159"/>
      <c r="J167" s="161"/>
      <c r="K167" s="183"/>
      <c r="L167" s="183"/>
      <c r="M167" s="209"/>
      <c r="N167" s="197"/>
    </row>
    <row r="168" spans="2:14" ht="15.95" hidden="1">
      <c r="B168" s="158" t="s">
        <v>208</v>
      </c>
      <c r="C168" s="152"/>
      <c r="D168" s="159"/>
      <c r="E168" s="159"/>
      <c r="F168" s="159"/>
      <c r="G168" s="154">
        <f t="shared" si="27"/>
        <v>0</v>
      </c>
      <c r="H168" s="160"/>
      <c r="I168" s="159"/>
      <c r="J168" s="161"/>
      <c r="K168" s="183"/>
      <c r="L168" s="183"/>
      <c r="M168" s="209"/>
      <c r="N168" s="197"/>
    </row>
    <row r="169" spans="2:14" ht="15.95" hidden="1">
      <c r="B169" s="158" t="s">
        <v>209</v>
      </c>
      <c r="C169" s="152"/>
      <c r="D169" s="159"/>
      <c r="E169" s="159"/>
      <c r="F169" s="159"/>
      <c r="G169" s="154">
        <f>SUM(D169:F169)</f>
        <v>0</v>
      </c>
      <c r="H169" s="160"/>
      <c r="I169" s="159"/>
      <c r="J169" s="161"/>
      <c r="K169" s="183"/>
      <c r="L169" s="183"/>
      <c r="M169" s="209"/>
      <c r="N169" s="197"/>
    </row>
    <row r="170" spans="2:14" ht="15.95" hidden="1">
      <c r="B170" s="158" t="s">
        <v>210</v>
      </c>
      <c r="C170" s="152"/>
      <c r="D170" s="159"/>
      <c r="E170" s="159"/>
      <c r="F170" s="159"/>
      <c r="G170" s="154">
        <f t="shared" si="27"/>
        <v>0</v>
      </c>
      <c r="H170" s="160"/>
      <c r="I170" s="159"/>
      <c r="J170" s="161"/>
      <c r="K170" s="183"/>
      <c r="L170" s="183"/>
      <c r="M170" s="209"/>
      <c r="N170" s="197"/>
    </row>
    <row r="171" spans="2:14" ht="15.95" hidden="1">
      <c r="B171" s="158" t="s">
        <v>211</v>
      </c>
      <c r="C171" s="155"/>
      <c r="D171" s="161"/>
      <c r="E171" s="161"/>
      <c r="F171" s="161"/>
      <c r="G171" s="154">
        <f t="shared" si="27"/>
        <v>0</v>
      </c>
      <c r="H171" s="162"/>
      <c r="I171" s="161"/>
      <c r="J171" s="161"/>
      <c r="K171" s="184"/>
      <c r="L171" s="184"/>
      <c r="M171" s="210"/>
      <c r="N171" s="198"/>
    </row>
    <row r="172" spans="2:14" ht="15.95" hidden="1">
      <c r="B172" s="158" t="s">
        <v>212</v>
      </c>
      <c r="C172" s="155"/>
      <c r="D172" s="161"/>
      <c r="E172" s="161"/>
      <c r="F172" s="161"/>
      <c r="G172" s="154">
        <f t="shared" si="27"/>
        <v>0</v>
      </c>
      <c r="H172" s="162"/>
      <c r="I172" s="161"/>
      <c r="J172" s="161"/>
      <c r="K172" s="184"/>
      <c r="L172" s="184"/>
      <c r="M172" s="210"/>
      <c r="N172" s="198"/>
    </row>
    <row r="173" spans="2:14" ht="15.95" hidden="1">
      <c r="C173" s="68" t="s">
        <v>48</v>
      </c>
      <c r="D173" s="10">
        <f>SUM(D165:D172)</f>
        <v>0</v>
      </c>
      <c r="E173" s="10">
        <f>SUM(E165:E172)</f>
        <v>0</v>
      </c>
      <c r="F173" s="10">
        <f>SUM(F165:F172)</f>
        <v>0</v>
      </c>
      <c r="G173" s="10">
        <f>SUM(G165:G172)</f>
        <v>0</v>
      </c>
      <c r="H173" s="10">
        <f>(H165*G165)+(H166*G166)+(H167*G167)+(H168*G168)+(H169*G169)+(H170*G170)+(H171*G171)+(H172*G172)</f>
        <v>0</v>
      </c>
      <c r="I173" s="115">
        <f>SUM(I165:I172)</f>
        <v>0</v>
      </c>
      <c r="J173" s="131"/>
      <c r="K173" s="184"/>
      <c r="L173" s="184"/>
      <c r="M173" s="210"/>
      <c r="N173" s="198"/>
    </row>
    <row r="174" spans="2:14" ht="15.75" customHeight="1">
      <c r="B174" s="4"/>
      <c r="C174" s="297"/>
      <c r="D174" s="299"/>
      <c r="E174" s="299"/>
      <c r="F174" s="299"/>
      <c r="G174" s="299"/>
      <c r="H174" s="299"/>
      <c r="I174" s="299"/>
      <c r="J174" s="299"/>
      <c r="K174" s="297"/>
      <c r="L174" s="297"/>
      <c r="M174" s="212"/>
      <c r="N174" s="8"/>
    </row>
    <row r="175" spans="2:14" ht="15.75" customHeight="1">
      <c r="B175" s="4"/>
      <c r="C175" s="297"/>
      <c r="D175" s="299"/>
      <c r="E175" s="299"/>
      <c r="F175" s="299"/>
      <c r="G175" s="299"/>
      <c r="H175" s="299"/>
      <c r="I175" s="299"/>
      <c r="J175" s="299"/>
      <c r="K175" s="297"/>
      <c r="L175" s="297"/>
      <c r="M175" s="212"/>
      <c r="N175" s="8"/>
    </row>
    <row r="176" spans="2:14" ht="63.75" customHeight="1">
      <c r="B176" s="68" t="s">
        <v>213</v>
      </c>
      <c r="C176" s="163" t="s">
        <v>214</v>
      </c>
      <c r="D176" s="164">
        <v>150000</v>
      </c>
      <c r="E176" s="164">
        <v>177000</v>
      </c>
      <c r="F176" s="165">
        <v>40000</v>
      </c>
      <c r="G176" s="166">
        <f>SUM(D176:F176)</f>
        <v>367000</v>
      </c>
      <c r="H176" s="301"/>
      <c r="I176" s="164">
        <v>77037</v>
      </c>
      <c r="J176" s="165"/>
      <c r="K176" s="302"/>
      <c r="L176" s="164">
        <f>G176-I176</f>
        <v>289963</v>
      </c>
      <c r="M176" s="214">
        <f>L176+I176</f>
        <v>367000</v>
      </c>
      <c r="N176" s="180">
        <f>G176-M176</f>
        <v>0</v>
      </c>
    </row>
    <row r="177" spans="2:14" ht="69.75" customHeight="1">
      <c r="B177" s="68" t="s">
        <v>215</v>
      </c>
      <c r="C177" s="163" t="s">
        <v>216</v>
      </c>
      <c r="D177" s="164">
        <v>50000</v>
      </c>
      <c r="E177" s="164">
        <v>20000</v>
      </c>
      <c r="F177" s="165">
        <v>10000</v>
      </c>
      <c r="G177" s="166">
        <f>SUM(D177:F177)</f>
        <v>80000</v>
      </c>
      <c r="H177" s="301"/>
      <c r="I177" s="164">
        <v>26809</v>
      </c>
      <c r="J177" s="165"/>
      <c r="K177" s="302"/>
      <c r="L177" s="164">
        <f>G177-I177</f>
        <v>53191</v>
      </c>
      <c r="M177" s="214">
        <f>L177+I177</f>
        <v>80000</v>
      </c>
      <c r="N177" s="180">
        <f t="shared" ref="N177:N180" si="28">G177-M177</f>
        <v>0</v>
      </c>
    </row>
    <row r="178" spans="2:14" ht="57" customHeight="1">
      <c r="B178" s="68" t="s">
        <v>217</v>
      </c>
      <c r="C178" s="167" t="s">
        <v>218</v>
      </c>
      <c r="D178" s="164">
        <v>75000</v>
      </c>
      <c r="E178" s="164"/>
      <c r="F178" s="165">
        <v>10000</v>
      </c>
      <c r="G178" s="166">
        <f>SUM(D178:F178)</f>
        <v>85000</v>
      </c>
      <c r="H178" s="301"/>
      <c r="I178" s="164">
        <v>5000</v>
      </c>
      <c r="J178" s="165"/>
      <c r="K178" s="191" t="s">
        <v>219</v>
      </c>
      <c r="L178" s="164">
        <v>58074</v>
      </c>
      <c r="M178" s="214">
        <f>L178+I178</f>
        <v>63074</v>
      </c>
      <c r="N178" s="201">
        <f t="shared" si="28"/>
        <v>21926</v>
      </c>
    </row>
    <row r="179" spans="2:14" ht="65.25" customHeight="1">
      <c r="B179" s="83" t="s">
        <v>220</v>
      </c>
      <c r="C179" s="163"/>
      <c r="D179" s="164">
        <v>50000</v>
      </c>
      <c r="E179" s="164"/>
      <c r="F179" s="164"/>
      <c r="G179" s="166">
        <f>SUM(D179:F179)</f>
        <v>50000</v>
      </c>
      <c r="H179" s="301"/>
      <c r="I179" s="164"/>
      <c r="J179" s="165"/>
      <c r="K179" s="302"/>
      <c r="L179" s="164">
        <f t="shared" ref="L179" si="29">G179-I179</f>
        <v>50000</v>
      </c>
      <c r="M179" s="214">
        <f>L179+I179</f>
        <v>50000</v>
      </c>
      <c r="N179" s="180">
        <f t="shared" si="28"/>
        <v>0</v>
      </c>
    </row>
    <row r="180" spans="2:14" ht="21.75" customHeight="1">
      <c r="B180" s="4"/>
      <c r="C180" s="84" t="s">
        <v>221</v>
      </c>
      <c r="D180" s="87">
        <f>SUM(D176:D179)</f>
        <v>325000</v>
      </c>
      <c r="E180" s="87">
        <f>SUM(E176:E179)</f>
        <v>197000</v>
      </c>
      <c r="F180" s="87">
        <f>SUM(F176:F179)</f>
        <v>60000</v>
      </c>
      <c r="G180" s="87">
        <f>SUM(G176:G179)</f>
        <v>582000</v>
      </c>
      <c r="H180" s="10">
        <f>(H176*G176)+(H177*G177)+(H178*G178)+(H179*G179)</f>
        <v>0</v>
      </c>
      <c r="I180" s="115">
        <f>SUM(I176:I179)</f>
        <v>108846</v>
      </c>
      <c r="J180" s="131"/>
      <c r="K180" s="163"/>
      <c r="L180" s="164">
        <f>SUM(L176:L179)</f>
        <v>451228</v>
      </c>
      <c r="M180" s="214">
        <f>SUM(M176:M179)</f>
        <v>560074</v>
      </c>
      <c r="N180" s="201">
        <f t="shared" si="28"/>
        <v>21926</v>
      </c>
    </row>
    <row r="181" spans="2:14" ht="15.75" customHeight="1">
      <c r="B181" s="4"/>
      <c r="C181" s="297"/>
      <c r="D181" s="299"/>
      <c r="E181" s="299"/>
      <c r="F181" s="299"/>
      <c r="G181" s="299"/>
      <c r="H181" s="299"/>
      <c r="I181" s="299"/>
      <c r="J181" s="299"/>
      <c r="K181" s="297"/>
      <c r="L181" s="297"/>
      <c r="M181" s="297"/>
      <c r="N181" s="8"/>
    </row>
    <row r="182" spans="2:14" ht="15.75" customHeight="1">
      <c r="B182" s="4"/>
      <c r="C182" s="297"/>
      <c r="D182" s="299"/>
      <c r="E182" s="299"/>
      <c r="F182" s="299"/>
      <c r="G182" s="299"/>
      <c r="H182" s="299"/>
      <c r="I182" s="299"/>
      <c r="J182" s="299"/>
      <c r="K182" s="297"/>
      <c r="L182" s="297"/>
      <c r="M182" s="303"/>
      <c r="N182" s="8"/>
    </row>
    <row r="183" spans="2:14" ht="15.75" customHeight="1">
      <c r="B183" s="4"/>
      <c r="C183" s="297"/>
      <c r="D183" s="299"/>
      <c r="E183" s="299"/>
      <c r="F183" s="299"/>
      <c r="G183" s="299"/>
      <c r="H183" s="299"/>
      <c r="I183" s="299"/>
      <c r="J183" s="299"/>
      <c r="K183" s="297"/>
      <c r="L183" s="297"/>
      <c r="M183" s="303"/>
      <c r="N183" s="8"/>
    </row>
    <row r="184" spans="2:14" ht="15.75" customHeight="1">
      <c r="B184" s="4"/>
      <c r="C184" s="297"/>
      <c r="D184" s="299"/>
      <c r="E184" s="299"/>
      <c r="F184" s="299"/>
      <c r="G184" s="299"/>
      <c r="H184" s="299"/>
      <c r="I184" s="299"/>
      <c r="J184" s="299"/>
      <c r="K184" s="297"/>
      <c r="L184" s="297"/>
      <c r="M184" s="303"/>
      <c r="N184" s="8"/>
    </row>
    <row r="185" spans="2:14" ht="15.75" customHeight="1">
      <c r="B185" s="4"/>
      <c r="C185" s="297"/>
      <c r="D185" s="299"/>
      <c r="E185" s="299"/>
      <c r="F185" s="299"/>
      <c r="G185" s="299"/>
      <c r="H185" s="299"/>
      <c r="I185" s="299"/>
      <c r="J185" s="299"/>
      <c r="K185" s="297"/>
      <c r="L185" s="297"/>
      <c r="M185" s="297"/>
      <c r="N185" s="8"/>
    </row>
    <row r="186" spans="2:14" ht="15.75" customHeight="1">
      <c r="B186" s="4"/>
      <c r="C186" s="297"/>
      <c r="D186" s="299"/>
      <c r="E186" s="299"/>
      <c r="F186" s="299"/>
      <c r="G186" s="299"/>
      <c r="H186" s="299"/>
      <c r="I186" s="299"/>
      <c r="J186" s="299"/>
      <c r="K186" s="297"/>
      <c r="L186" s="297"/>
      <c r="M186" s="297"/>
      <c r="N186" s="8"/>
    </row>
    <row r="187" spans="2:14" ht="15.75" customHeight="1" thickBot="1">
      <c r="B187" s="4"/>
      <c r="C187" s="297"/>
      <c r="D187" s="299"/>
      <c r="E187" s="299"/>
      <c r="F187" s="299"/>
      <c r="G187" s="299"/>
      <c r="H187" s="299"/>
      <c r="I187" s="299"/>
      <c r="J187" s="299"/>
      <c r="K187" s="297"/>
      <c r="L187" s="303"/>
      <c r="M187" s="297"/>
      <c r="N187" s="8"/>
    </row>
    <row r="188" spans="2:14" ht="15.95">
      <c r="B188" s="4"/>
      <c r="C188" s="230" t="s">
        <v>222</v>
      </c>
      <c r="D188" s="231"/>
      <c r="E188" s="231"/>
      <c r="F188" s="231"/>
      <c r="G188" s="232"/>
      <c r="H188" s="8"/>
      <c r="I188" s="299"/>
      <c r="J188" s="299"/>
      <c r="K188" s="8"/>
      <c r="L188" s="8"/>
      <c r="M188" s="8"/>
      <c r="N188" s="8"/>
    </row>
    <row r="189" spans="2:14" ht="40.5" customHeight="1">
      <c r="B189" s="4"/>
      <c r="C189" s="304"/>
      <c r="D189" s="233" t="str">
        <f>D4</f>
        <v>UNDP</v>
      </c>
      <c r="E189" s="233" t="str">
        <f>E4</f>
        <v>UNODC</v>
      </c>
      <c r="F189" s="233" t="str">
        <f>F4</f>
        <v>IOM</v>
      </c>
      <c r="G189" s="222" t="s">
        <v>223</v>
      </c>
      <c r="H189" s="297"/>
      <c r="I189" s="299"/>
      <c r="J189" s="299"/>
      <c r="K189" s="8"/>
      <c r="L189" s="179"/>
      <c r="M189" s="8"/>
      <c r="N189" s="8"/>
    </row>
    <row r="190" spans="2:14" ht="24.75" customHeight="1">
      <c r="B190" s="4"/>
      <c r="C190" s="305"/>
      <c r="D190" s="234"/>
      <c r="E190" s="234"/>
      <c r="F190" s="234"/>
      <c r="G190" s="223"/>
      <c r="H190" s="297"/>
      <c r="I190" s="299"/>
      <c r="J190" s="299"/>
      <c r="K190" s="8"/>
      <c r="L190" s="8"/>
      <c r="M190" s="8"/>
      <c r="N190" s="8"/>
    </row>
    <row r="191" spans="2:14" ht="41.25" customHeight="1">
      <c r="B191" s="306"/>
      <c r="C191" s="307" t="s">
        <v>224</v>
      </c>
      <c r="D191" s="308">
        <f>SUM(D18,D29,D37,D47,D59,D69,D79,D89,D101,D111,D121,D131,D143,D153,D163,D173,D176,D177,D178,D179)</f>
        <v>900000</v>
      </c>
      <c r="E191" s="308">
        <f>SUM(E18,E29,E37,E47,E59,E69,E79,E89,E101,E111,E121,E131,E143,E153,E163,E173,E176,E177,E178,E179)</f>
        <v>750000</v>
      </c>
      <c r="F191" s="308">
        <f>SUM(F18,F29,F37,F47,F59,F69,F79,F89,F101,F111,F121,F131,F143,F153,F163,F173,F176,F177,F178,F179)</f>
        <v>220000</v>
      </c>
      <c r="G191" s="309">
        <f>SUM(D191:F191)</f>
        <v>1870000</v>
      </c>
      <c r="H191" s="297"/>
      <c r="I191" s="310"/>
      <c r="J191" s="299"/>
      <c r="K191" s="306"/>
      <c r="L191" s="306"/>
      <c r="M191" s="306"/>
      <c r="N191" s="4"/>
    </row>
    <row r="192" spans="2:14" ht="51.75" customHeight="1">
      <c r="B192" s="311"/>
      <c r="C192" s="307" t="s">
        <v>225</v>
      </c>
      <c r="D192" s="308">
        <f>D191*0.07</f>
        <v>63000.000000000007</v>
      </c>
      <c r="E192" s="308">
        <f>E191*0.07</f>
        <v>52500.000000000007</v>
      </c>
      <c r="F192" s="308">
        <f>F191*0.07</f>
        <v>15400.000000000002</v>
      </c>
      <c r="G192" s="309">
        <f>G191*0.07</f>
        <v>130900.00000000001</v>
      </c>
      <c r="H192" s="311"/>
      <c r="I192" s="310"/>
      <c r="J192" s="299"/>
      <c r="K192" s="312"/>
      <c r="L192" s="312"/>
      <c r="M192" s="312"/>
      <c r="N192" s="1"/>
    </row>
    <row r="193" spans="2:14" ht="51.75" customHeight="1" thickBot="1">
      <c r="B193" s="311"/>
      <c r="C193" s="7" t="s">
        <v>223</v>
      </c>
      <c r="D193" s="73">
        <f>SUM(D191:D192)</f>
        <v>963000</v>
      </c>
      <c r="E193" s="73">
        <f>SUM(E191:E192)</f>
        <v>802500</v>
      </c>
      <c r="F193" s="73">
        <f>SUM(F191:F192)</f>
        <v>235400</v>
      </c>
      <c r="G193" s="82">
        <f>SUM(G191:G192)</f>
        <v>2000900</v>
      </c>
      <c r="H193" s="311"/>
      <c r="K193" s="312"/>
      <c r="L193" s="312"/>
      <c r="M193" s="312"/>
      <c r="N193" s="1"/>
    </row>
    <row r="194" spans="2:14" ht="42" customHeight="1">
      <c r="B194" s="311"/>
      <c r="I194" s="112"/>
      <c r="J194" s="112"/>
      <c r="K194" s="2"/>
      <c r="L194" s="2"/>
      <c r="M194" s="2"/>
      <c r="N194" s="2"/>
    </row>
    <row r="195" spans="2:14" s="20" customFormat="1" ht="29.25" customHeight="1" thickBot="1">
      <c r="B195" s="297"/>
      <c r="C195" s="4"/>
      <c r="D195" s="15"/>
      <c r="E195" s="15"/>
      <c r="F195" s="15"/>
      <c r="G195" s="15"/>
      <c r="H195" s="15"/>
      <c r="I195" s="116"/>
      <c r="J195" s="116"/>
      <c r="K195" s="8"/>
      <c r="L195" s="8"/>
      <c r="M195" s="8"/>
      <c r="N195" s="8"/>
    </row>
    <row r="196" spans="2:14" ht="23.25" customHeight="1">
      <c r="B196" s="312"/>
      <c r="C196" s="217" t="s">
        <v>226</v>
      </c>
      <c r="D196" s="218"/>
      <c r="E196" s="218"/>
      <c r="F196" s="218"/>
      <c r="G196" s="218"/>
      <c r="H196" s="219"/>
      <c r="I196" s="116"/>
      <c r="J196" s="116"/>
      <c r="K196" s="312"/>
      <c r="L196" s="312"/>
      <c r="M196" s="312"/>
      <c r="N196" s="1"/>
    </row>
    <row r="197" spans="2:14" ht="41.25" customHeight="1">
      <c r="B197" s="312"/>
      <c r="C197" s="69"/>
      <c r="D197" s="235" t="str">
        <f>D4</f>
        <v>UNDP</v>
      </c>
      <c r="E197" s="235" t="str">
        <f>E4</f>
        <v>UNODC</v>
      </c>
      <c r="F197" s="235" t="str">
        <f>F4</f>
        <v>IOM</v>
      </c>
      <c r="G197" s="224" t="s">
        <v>223</v>
      </c>
      <c r="H197" s="226" t="s">
        <v>227</v>
      </c>
      <c r="I197" s="116"/>
      <c r="J197" s="116"/>
      <c r="K197" s="312"/>
      <c r="L197" s="312"/>
      <c r="M197" s="312"/>
      <c r="N197" s="1"/>
    </row>
    <row r="198" spans="2:14" ht="27.75" customHeight="1">
      <c r="B198" s="312"/>
      <c r="C198" s="69"/>
      <c r="D198" s="236"/>
      <c r="E198" s="236"/>
      <c r="F198" s="236"/>
      <c r="G198" s="225"/>
      <c r="H198" s="227"/>
      <c r="I198" s="111"/>
      <c r="J198" s="111"/>
      <c r="K198" s="312"/>
      <c r="L198" s="312"/>
      <c r="M198" s="312"/>
      <c r="N198" s="1"/>
    </row>
    <row r="199" spans="2:14" ht="55.5" customHeight="1">
      <c r="B199" s="312"/>
      <c r="C199" s="13" t="s">
        <v>228</v>
      </c>
      <c r="D199" s="71">
        <f>$D$193*H199</f>
        <v>674100</v>
      </c>
      <c r="E199" s="72">
        <f>$E$193*H199</f>
        <v>561750</v>
      </c>
      <c r="F199" s="72">
        <v>235400</v>
      </c>
      <c r="G199" s="72">
        <f>SUM(D199:F199)</f>
        <v>1471250</v>
      </c>
      <c r="H199" s="92">
        <v>0.7</v>
      </c>
      <c r="I199" s="111"/>
      <c r="J199" s="111"/>
      <c r="K199" s="312"/>
      <c r="L199" s="312"/>
      <c r="M199" s="312"/>
      <c r="N199" s="1"/>
    </row>
    <row r="200" spans="2:14" ht="57.75" customHeight="1">
      <c r="B200" s="216"/>
      <c r="C200" s="85" t="s">
        <v>229</v>
      </c>
      <c r="D200" s="71">
        <f>$D$193*H200</f>
        <v>288900</v>
      </c>
      <c r="E200" s="72">
        <f>$E$193*H200</f>
        <v>240750</v>
      </c>
      <c r="F200" s="72"/>
      <c r="G200" s="86">
        <f>SUM(D200:F200)</f>
        <v>529650</v>
      </c>
      <c r="H200" s="93">
        <v>0.3</v>
      </c>
      <c r="I200" s="113"/>
      <c r="J200" s="113"/>
    </row>
    <row r="201" spans="2:14" ht="57.75" customHeight="1">
      <c r="B201" s="216"/>
      <c r="C201" s="85" t="s">
        <v>230</v>
      </c>
      <c r="D201" s="71">
        <f>$D$193*H201</f>
        <v>0</v>
      </c>
      <c r="E201" s="72">
        <f>$E$193*H201</f>
        <v>0</v>
      </c>
      <c r="F201" s="72">
        <f>$F$193*H201</f>
        <v>0</v>
      </c>
      <c r="G201" s="86">
        <f>SUM(D201:F201)</f>
        <v>0</v>
      </c>
      <c r="H201" s="94">
        <v>0</v>
      </c>
      <c r="I201" s="117"/>
      <c r="J201" s="117"/>
    </row>
    <row r="202" spans="2:14" ht="38.25" customHeight="1" thickBot="1">
      <c r="B202" s="216"/>
      <c r="C202" s="7" t="s">
        <v>231</v>
      </c>
      <c r="D202" s="73">
        <f>SUM(D199:D201)</f>
        <v>963000</v>
      </c>
      <c r="E202" s="73">
        <f>SUM(E199:E201)</f>
        <v>802500</v>
      </c>
      <c r="F202" s="73">
        <f>SUM(F199:F201)</f>
        <v>235400</v>
      </c>
      <c r="G202" s="73">
        <f>SUM(G199:G201)</f>
        <v>2000900</v>
      </c>
      <c r="H202" s="74">
        <f>SUM(H199:H201)</f>
        <v>1</v>
      </c>
      <c r="I202" s="114"/>
      <c r="J202" s="112"/>
    </row>
    <row r="203" spans="2:14" ht="21.75" customHeight="1" thickBot="1">
      <c r="B203" s="216"/>
      <c r="C203" s="1"/>
      <c r="D203" s="5"/>
      <c r="E203" s="5"/>
      <c r="F203" s="5"/>
      <c r="G203" s="5"/>
      <c r="H203" s="5"/>
      <c r="I203" s="114"/>
      <c r="J203" s="112"/>
    </row>
    <row r="204" spans="2:14" ht="49.5" customHeight="1">
      <c r="B204" s="216"/>
      <c r="C204" s="75" t="s">
        <v>232</v>
      </c>
      <c r="D204" s="76">
        <f>SUM(H18,H29,H37,H47,H59,H69,H79,H89,H101,H111,H121,H131,H143,H153,H163,H173,H180)*1.07</f>
        <v>279537.5</v>
      </c>
      <c r="E204" s="15"/>
      <c r="F204" s="15"/>
      <c r="G204" s="15"/>
      <c r="H204" s="119" t="s">
        <v>233</v>
      </c>
      <c r="I204" s="120">
        <f>SUM(I180,I173,I163,I153,I143,I131,I121,I111,I101,I89,I79,I69,I59,I47,I37,I29,I18)</f>
        <v>272671.8</v>
      </c>
      <c r="J204" s="132"/>
    </row>
    <row r="205" spans="2:14" ht="28.5" customHeight="1" thickBot="1">
      <c r="B205" s="216"/>
      <c r="C205" s="77" t="s">
        <v>234</v>
      </c>
      <c r="D205" s="107">
        <f>D204/G193</f>
        <v>0.13970588235294118</v>
      </c>
      <c r="E205" s="21"/>
      <c r="F205" s="21"/>
      <c r="G205" s="21"/>
      <c r="H205" s="121" t="s">
        <v>235</v>
      </c>
      <c r="I205" s="122">
        <f>I204/G191</f>
        <v>0.14581379679144385</v>
      </c>
      <c r="J205" s="133"/>
    </row>
    <row r="206" spans="2:14" ht="28.5" customHeight="1">
      <c r="B206" s="216"/>
      <c r="C206" s="228"/>
      <c r="D206" s="229"/>
      <c r="E206" s="22"/>
      <c r="F206" s="22"/>
      <c r="G206" s="22"/>
    </row>
    <row r="207" spans="2:14" ht="32.25" customHeight="1">
      <c r="B207" s="216"/>
      <c r="C207" s="77" t="s">
        <v>236</v>
      </c>
      <c r="D207" s="78">
        <f>SUM(D178:F179)*1.07</f>
        <v>144450</v>
      </c>
      <c r="E207" s="23"/>
      <c r="F207" s="23"/>
      <c r="G207" s="23"/>
    </row>
    <row r="208" spans="2:14" ht="23.25" customHeight="1">
      <c r="B208" s="216"/>
      <c r="C208" s="77" t="s">
        <v>237</v>
      </c>
      <c r="D208" s="107">
        <f>D207/G193</f>
        <v>7.2192513368983954E-2</v>
      </c>
      <c r="E208" s="23"/>
      <c r="F208" s="23"/>
      <c r="G208" s="23"/>
      <c r="I208" s="110"/>
    </row>
    <row r="209" spans="2:7" ht="66.75" customHeight="1" thickBot="1">
      <c r="B209" s="216"/>
      <c r="C209" s="220" t="s">
        <v>238</v>
      </c>
      <c r="D209" s="221"/>
      <c r="E209" s="16"/>
      <c r="F209" s="16"/>
      <c r="G209" s="16"/>
    </row>
    <row r="210" spans="2:7" ht="55.5" customHeight="1">
      <c r="B210" s="216"/>
    </row>
    <row r="211" spans="2:7" ht="42.75" customHeight="1">
      <c r="B211" s="216"/>
    </row>
    <row r="212" spans="2:7" ht="21.75" customHeight="1">
      <c r="B212" s="216"/>
    </row>
    <row r="213" spans="2:7" ht="21.75" customHeight="1">
      <c r="B213" s="216"/>
    </row>
    <row r="214" spans="2:7" ht="23.25" customHeight="1">
      <c r="B214" s="216"/>
    </row>
    <row r="215" spans="2:7" ht="23.25" customHeight="1"/>
    <row r="216" spans="2:7" ht="21.75" customHeight="1"/>
    <row r="217" spans="2:7" ht="16.5" customHeight="1"/>
    <row r="218" spans="2:7" ht="29.25" customHeight="1"/>
    <row r="219" spans="2:7" ht="24.75" customHeight="1"/>
    <row r="220" spans="2:7" ht="33" customHeight="1"/>
    <row r="222" spans="2:7" ht="15" customHeight="1"/>
    <row r="223" spans="2:7" ht="25.5" customHeight="1"/>
  </sheetData>
  <sheetProtection formatCells="0" formatColumns="0" formatRows="0"/>
  <mergeCells count="37">
    <mergeCell ref="F197:F198"/>
    <mergeCell ref="B2:E2"/>
    <mergeCell ref="C102:K102"/>
    <mergeCell ref="C112:K112"/>
    <mergeCell ref="C133:K133"/>
    <mergeCell ref="C122:K122"/>
    <mergeCell ref="C144:K144"/>
    <mergeCell ref="C134:K134"/>
    <mergeCell ref="C60:K60"/>
    <mergeCell ref="C70:K70"/>
    <mergeCell ref="C80:K80"/>
    <mergeCell ref="C91:K91"/>
    <mergeCell ref="C92:K92"/>
    <mergeCell ref="C38:K38"/>
    <mergeCell ref="C5:K5"/>
    <mergeCell ref="C49:K49"/>
    <mergeCell ref="C50:K50"/>
    <mergeCell ref="B1:E1"/>
    <mergeCell ref="C19:K19"/>
    <mergeCell ref="C6:K6"/>
    <mergeCell ref="C30:K30"/>
    <mergeCell ref="C154:K154"/>
    <mergeCell ref="C164:K164"/>
    <mergeCell ref="B200:B214"/>
    <mergeCell ref="C196:H196"/>
    <mergeCell ref="C209:D209"/>
    <mergeCell ref="C189:C190"/>
    <mergeCell ref="G189:G190"/>
    <mergeCell ref="G197:G198"/>
    <mergeCell ref="H197:H198"/>
    <mergeCell ref="C206:D206"/>
    <mergeCell ref="C188:G188"/>
    <mergeCell ref="D189:D190"/>
    <mergeCell ref="E189:E190"/>
    <mergeCell ref="F189:F190"/>
    <mergeCell ref="D197:D198"/>
    <mergeCell ref="E197:E198"/>
  </mergeCells>
  <phoneticPr fontId="24" type="noConversion"/>
  <conditionalFormatting sqref="D205">
    <cfRule type="cellIs" dxfId="58" priority="46" operator="lessThan">
      <formula>0.15</formula>
    </cfRule>
  </conditionalFormatting>
  <conditionalFormatting sqref="D208">
    <cfRule type="cellIs" dxfId="57" priority="44" operator="lessThan">
      <formula>0.05</formula>
    </cfRule>
  </conditionalFormatting>
  <conditionalFormatting sqref="H202 I201:J201">
    <cfRule type="cellIs" dxfId="56" priority="1" operator="greaterThan">
      <formula>1</formula>
    </cfRule>
  </conditionalFormatting>
  <dataValidations xWindow="431" yWindow="475" count="6">
    <dataValidation allowBlank="1" showInputMessage="1" showErrorMessage="1" prompt="% Towards Gender Equality and Women's Empowerment Must be Higher than 15%_x000a_" sqref="D205:G205" xr:uid="{E72508C7-C8DD-46A5-878C-E4FA07CAB6AF}"/>
    <dataValidation allowBlank="1" showInputMessage="1" showErrorMessage="1" prompt="M&amp;E Budget Cannot be Less than 5%_x000a_" sqref="D208:G208" xr:uid="{53928C0A-D548-4B6B-97FC-07D38B0E5FA7}"/>
    <dataValidation allowBlank="1" showInputMessage="1" showErrorMessage="1" prompt="Insert *text* description of Outcome here" sqref="C5:L5 C49:L49 C91:L91 C133:L133" xr:uid="{89ACADD6-F982-42D9-AC8D-CCF9750605B2}"/>
    <dataValidation allowBlank="1" showInputMessage="1" showErrorMessage="1" prompt="Insert *text* description of Output here" sqref="C6 C19 C30 C38 C50 C60 C70 C80 C92 C102 C112 C122 C134 C144 C154 C164" xr:uid="{31AC9CA6-D499-4711-A99F-BECD0A64F3A8}"/>
    <dataValidation allowBlank="1" showInputMessage="1" showErrorMessage="1" prompt="Insert *text* description of Activity here" sqref="C165 C155 C20 C39 C51 C61 C71 C81 C93 C103 C113 C123 C135 C145 C31" xr:uid="{E7A390F5-03DD-4A67-B842-17326B4F2DA4}"/>
    <dataValidation allowBlank="1" showErrorMessage="1" prompt="% Towards Gender Equality and Women's Empowerment Must be Higher than 15%_x000a_" sqref="D207:G207" xr:uid="{8C6643DA-1D03-44FB-AC1F-C4CB706ED3AA}"/>
  </dataValidations>
  <pageMargins left="0.7" right="0.7" top="0.75" bottom="0.75" header="0.3" footer="0.3"/>
  <pageSetup scale="74" orientation="landscape" r:id="rId1"/>
  <rowBreaks count="1" manualBreakCount="1">
    <brk id="60" max="16383" man="1"/>
  </rowBreaks>
  <ignoredErrors>
    <ignoredError sqref="D189:F190 D197:F198"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O245"/>
  <sheetViews>
    <sheetView showGridLines="0" showZeros="0" topLeftCell="C1" zoomScale="55" zoomScaleNormal="55" workbookViewId="0">
      <pane ySplit="4" topLeftCell="A196" activePane="bottomLeft" state="frozen"/>
      <selection pane="bottomLeft" activeCell="F13" sqref="F13"/>
    </sheetView>
  </sheetViews>
  <sheetFormatPr defaultColWidth="9.140625" defaultRowHeight="15.95"/>
  <cols>
    <col min="1" max="1" width="4.42578125" style="28" customWidth="1"/>
    <col min="2" max="2" width="3.140625" style="28" customWidth="1"/>
    <col min="3" max="3" width="51.42578125" style="28" customWidth="1"/>
    <col min="4" max="4" width="34.140625" style="29" customWidth="1"/>
    <col min="5" max="5" width="35" style="29" customWidth="1"/>
    <col min="6" max="6" width="36.5703125" style="29" customWidth="1"/>
    <col min="7" max="7" width="25.85546875" style="28" customWidth="1"/>
    <col min="8" max="9" width="25.85546875" style="28" hidden="1" customWidth="1"/>
    <col min="10" max="11" width="25.85546875" style="28" customWidth="1"/>
    <col min="12" max="12" width="19.42578125" style="28" customWidth="1"/>
    <col min="13" max="13" width="19" style="28" customWidth="1"/>
    <col min="14" max="14" width="21.140625" style="28" customWidth="1"/>
    <col min="15" max="15" width="7" style="28" customWidth="1"/>
    <col min="16" max="16" width="24.140625" style="28" customWidth="1"/>
    <col min="17" max="17" width="26.42578125" style="28" customWidth="1"/>
    <col min="18" max="18" width="30.140625" style="28" customWidth="1"/>
    <col min="19" max="19" width="33" style="28" customWidth="1"/>
    <col min="20" max="21" width="22.85546875" style="28" customWidth="1"/>
    <col min="22" max="22" width="23.42578125" style="28" customWidth="1"/>
    <col min="23" max="23" width="32.140625" style="28" customWidth="1"/>
    <col min="24" max="24" width="9.140625" style="28"/>
    <col min="25" max="25" width="17.85546875" style="28" customWidth="1"/>
    <col min="26" max="26" width="26.42578125" style="28" customWidth="1"/>
    <col min="27" max="27" width="22.42578125" style="28" customWidth="1"/>
    <col min="28" max="28" width="29.85546875" style="28" customWidth="1"/>
    <col min="29" max="29" width="23.42578125" style="28" customWidth="1"/>
    <col min="30" max="30" width="18.42578125" style="28" customWidth="1"/>
    <col min="31" max="31" width="17.42578125" style="28" customWidth="1"/>
    <col min="32" max="32" width="25.140625" style="28" customWidth="1"/>
    <col min="33" max="16384" width="9.140625" style="28"/>
  </cols>
  <sheetData>
    <row r="1" spans="2:15" ht="31.5" customHeight="1">
      <c r="B1" s="313"/>
      <c r="C1" s="215" t="s">
        <v>0</v>
      </c>
      <c r="D1" s="215"/>
      <c r="E1" s="215"/>
      <c r="F1" s="215"/>
      <c r="G1" s="17"/>
      <c r="H1" s="17"/>
      <c r="I1" s="181"/>
      <c r="J1" s="17"/>
      <c r="K1" s="17"/>
      <c r="L1" s="313"/>
      <c r="M1" s="313"/>
      <c r="N1" s="3"/>
      <c r="O1" s="313"/>
    </row>
    <row r="2" spans="2:15" ht="24" customHeight="1">
      <c r="B2" s="313"/>
      <c r="C2" s="239" t="s">
        <v>239</v>
      </c>
      <c r="D2" s="239"/>
      <c r="E2" s="239"/>
      <c r="F2" s="138"/>
      <c r="G2" s="313"/>
      <c r="H2" s="313"/>
      <c r="I2" s="313"/>
      <c r="J2" s="313"/>
      <c r="K2" s="313"/>
      <c r="L2" s="313"/>
      <c r="M2" s="313"/>
      <c r="N2" s="3"/>
      <c r="O2" s="313"/>
    </row>
    <row r="3" spans="2:15" ht="24" customHeight="1">
      <c r="B3" s="313"/>
      <c r="C3" s="24"/>
      <c r="D3" s="24"/>
      <c r="E3" s="24"/>
      <c r="F3" s="24"/>
      <c r="G3" s="313"/>
      <c r="H3" s="313"/>
      <c r="I3" s="313"/>
      <c r="J3" s="313"/>
      <c r="K3" s="313"/>
      <c r="L3" s="313"/>
      <c r="M3" s="313"/>
      <c r="N3" s="3"/>
      <c r="O3" s="313"/>
    </row>
    <row r="4" spans="2:15" ht="84" customHeight="1">
      <c r="B4" s="313"/>
      <c r="C4" s="24"/>
      <c r="D4" s="135" t="str">
        <f>'1) Budget Table'!D4</f>
        <v>UNDP</v>
      </c>
      <c r="E4" s="135" t="str">
        <f>'1) Budget Table'!E4</f>
        <v>UNODC</v>
      </c>
      <c r="F4" s="135" t="str">
        <f>'1) Budget Table'!F4</f>
        <v>IOM</v>
      </c>
      <c r="G4" s="127" t="s">
        <v>8</v>
      </c>
      <c r="H4" s="139" t="s">
        <v>240</v>
      </c>
      <c r="I4" s="142" t="s">
        <v>241</v>
      </c>
      <c r="J4" s="142" t="s">
        <v>14</v>
      </c>
      <c r="K4" s="142" t="s">
        <v>15</v>
      </c>
      <c r="L4" s="313"/>
      <c r="M4" s="313"/>
      <c r="N4" s="3"/>
      <c r="O4" s="313"/>
    </row>
    <row r="5" spans="2:15" ht="24" customHeight="1">
      <c r="B5" s="248" t="s">
        <v>242</v>
      </c>
      <c r="C5" s="249"/>
      <c r="D5" s="249"/>
      <c r="E5" s="249"/>
      <c r="F5" s="249"/>
      <c r="G5" s="250"/>
      <c r="H5" s="24"/>
      <c r="I5" s="24"/>
      <c r="J5" s="171"/>
      <c r="K5" s="171"/>
      <c r="L5" s="313"/>
      <c r="M5" s="313"/>
      <c r="N5" s="3"/>
      <c r="O5" s="313"/>
    </row>
    <row r="6" spans="2:15" ht="22.5" customHeight="1">
      <c r="B6" s="313"/>
      <c r="C6" s="248" t="s">
        <v>243</v>
      </c>
      <c r="D6" s="249"/>
      <c r="E6" s="249"/>
      <c r="F6" s="249"/>
      <c r="G6" s="250"/>
      <c r="H6" s="24"/>
      <c r="I6" s="24"/>
      <c r="J6" s="171"/>
      <c r="K6" s="171"/>
      <c r="L6" s="313"/>
      <c r="M6" s="313"/>
      <c r="N6" s="3"/>
      <c r="O6" s="313"/>
    </row>
    <row r="7" spans="2:15" ht="24.75" customHeight="1" thickBot="1">
      <c r="B7" s="313"/>
      <c r="C7" s="35" t="s">
        <v>244</v>
      </c>
      <c r="D7" s="36">
        <f>'1) Budget Table'!D18</f>
        <v>50000</v>
      </c>
      <c r="E7" s="36">
        <f>'1) Budget Table'!E18</f>
        <v>175000</v>
      </c>
      <c r="F7" s="36">
        <f>'1) Budget Table'!F18</f>
        <v>65000</v>
      </c>
      <c r="G7" s="37">
        <f>SUM(D7:F7)</f>
        <v>290000</v>
      </c>
      <c r="H7" s="145"/>
      <c r="I7" s="145"/>
      <c r="J7" s="145"/>
      <c r="K7" s="145"/>
      <c r="L7" s="313"/>
      <c r="M7" s="313"/>
      <c r="N7" s="3"/>
      <c r="O7" s="313"/>
    </row>
    <row r="8" spans="2:15" ht="21.75" customHeight="1">
      <c r="B8" s="313"/>
      <c r="C8" s="33" t="s">
        <v>245</v>
      </c>
      <c r="D8" s="168">
        <v>0</v>
      </c>
      <c r="E8" s="169"/>
      <c r="F8" s="169"/>
      <c r="G8" s="34">
        <f t="shared" ref="G8:G15" si="0">SUM(D8:F8)</f>
        <v>0</v>
      </c>
      <c r="H8" s="143"/>
      <c r="I8" s="143"/>
      <c r="J8" s="143">
        <f t="shared" ref="J8:J14" si="1">H8+I8</f>
        <v>0</v>
      </c>
      <c r="K8" s="143">
        <f>G8-J8</f>
        <v>0</v>
      </c>
      <c r="L8" s="313"/>
      <c r="M8" s="313"/>
      <c r="N8" s="313"/>
      <c r="O8" s="313"/>
    </row>
    <row r="9" spans="2:15">
      <c r="B9" s="313"/>
      <c r="C9" s="26" t="s">
        <v>246</v>
      </c>
      <c r="D9" s="170">
        <v>0</v>
      </c>
      <c r="E9" s="161"/>
      <c r="F9" s="161"/>
      <c r="G9" s="32">
        <f t="shared" si="0"/>
        <v>0</v>
      </c>
      <c r="H9" s="143">
        <v>269.08</v>
      </c>
      <c r="I9" s="144"/>
      <c r="J9" s="143">
        <f t="shared" si="1"/>
        <v>269.08</v>
      </c>
      <c r="K9" s="202">
        <f t="shared" ref="K9:K14" si="2">G9-J9</f>
        <v>-269.08</v>
      </c>
      <c r="L9" s="313"/>
      <c r="M9" s="313"/>
      <c r="N9" s="313"/>
      <c r="O9" s="313"/>
    </row>
    <row r="10" spans="2:15" ht="15.75" customHeight="1">
      <c r="B10" s="313"/>
      <c r="C10" s="26" t="s">
        <v>247</v>
      </c>
      <c r="D10" s="171"/>
      <c r="E10" s="170">
        <v>15000</v>
      </c>
      <c r="F10" s="170"/>
      <c r="G10" s="32">
        <f t="shared" si="0"/>
        <v>15000</v>
      </c>
      <c r="H10" s="178"/>
      <c r="I10" s="144">
        <v>15000</v>
      </c>
      <c r="J10" s="143">
        <f t="shared" si="1"/>
        <v>15000</v>
      </c>
      <c r="K10" s="143">
        <f t="shared" si="2"/>
        <v>0</v>
      </c>
      <c r="L10" s="313"/>
      <c r="M10" s="313"/>
      <c r="N10" s="313"/>
      <c r="O10" s="313"/>
    </row>
    <row r="11" spans="2:15">
      <c r="B11" s="313"/>
      <c r="C11" s="27" t="s">
        <v>248</v>
      </c>
      <c r="D11" s="170">
        <v>30000</v>
      </c>
      <c r="E11" s="170">
        <v>149000</v>
      </c>
      <c r="F11" s="170">
        <v>65000</v>
      </c>
      <c r="G11" s="32">
        <f t="shared" si="0"/>
        <v>244000</v>
      </c>
      <c r="H11" s="144">
        <v>12000</v>
      </c>
      <c r="I11" s="144">
        <v>196731</v>
      </c>
      <c r="J11" s="143">
        <f t="shared" si="1"/>
        <v>208731</v>
      </c>
      <c r="K11" s="205">
        <f t="shared" si="2"/>
        <v>35269</v>
      </c>
      <c r="L11" s="313"/>
      <c r="M11" s="313"/>
      <c r="N11" s="313"/>
      <c r="O11" s="313"/>
    </row>
    <row r="12" spans="2:15">
      <c r="B12" s="313"/>
      <c r="C12" s="26" t="s">
        <v>249</v>
      </c>
      <c r="D12" s="170">
        <v>20000</v>
      </c>
      <c r="E12" s="170">
        <v>11000</v>
      </c>
      <c r="F12" s="170"/>
      <c r="G12" s="32">
        <f t="shared" si="0"/>
        <v>31000</v>
      </c>
      <c r="H12" s="144"/>
      <c r="I12" s="144">
        <v>31000</v>
      </c>
      <c r="J12" s="143">
        <f t="shared" si="1"/>
        <v>31000</v>
      </c>
      <c r="K12" s="143">
        <f t="shared" si="2"/>
        <v>0</v>
      </c>
      <c r="L12" s="313"/>
      <c r="M12" s="313"/>
      <c r="N12" s="313"/>
      <c r="O12" s="313"/>
    </row>
    <row r="13" spans="2:15" ht="21.75" customHeight="1">
      <c r="B13" s="313"/>
      <c r="C13" s="26" t="s">
        <v>250</v>
      </c>
      <c r="D13" s="170">
        <v>0</v>
      </c>
      <c r="E13" s="170"/>
      <c r="F13" s="170"/>
      <c r="G13" s="32">
        <f t="shared" si="0"/>
        <v>0</v>
      </c>
      <c r="H13" s="144"/>
      <c r="I13" s="144"/>
      <c r="J13" s="143">
        <f t="shared" si="1"/>
        <v>0</v>
      </c>
      <c r="K13" s="143">
        <f t="shared" si="2"/>
        <v>0</v>
      </c>
      <c r="L13" s="313"/>
      <c r="M13" s="313"/>
      <c r="N13" s="313"/>
      <c r="O13" s="313"/>
    </row>
    <row r="14" spans="2:15" ht="21.75" customHeight="1">
      <c r="B14" s="313"/>
      <c r="C14" s="26" t="s">
        <v>251</v>
      </c>
      <c r="D14" s="170">
        <v>0</v>
      </c>
      <c r="E14" s="170"/>
      <c r="F14" s="170"/>
      <c r="G14" s="32">
        <f t="shared" si="0"/>
        <v>0</v>
      </c>
      <c r="H14" s="178"/>
      <c r="I14" s="144"/>
      <c r="J14" s="143">
        <f t="shared" si="1"/>
        <v>0</v>
      </c>
      <c r="K14" s="143">
        <f t="shared" si="2"/>
        <v>0</v>
      </c>
      <c r="L14" s="313"/>
      <c r="M14" s="313"/>
      <c r="N14" s="313"/>
      <c r="O14" s="313"/>
    </row>
    <row r="15" spans="2:15" ht="15.75" customHeight="1">
      <c r="B15" s="313"/>
      <c r="C15" s="30" t="s">
        <v>252</v>
      </c>
      <c r="D15" s="38">
        <f>SUM(D8:D14)</f>
        <v>50000</v>
      </c>
      <c r="E15" s="38">
        <f>SUM(E8:E14)</f>
        <v>175000</v>
      </c>
      <c r="F15" s="38">
        <f>SUM(F8:F14)</f>
        <v>65000</v>
      </c>
      <c r="G15" s="88">
        <f t="shared" si="0"/>
        <v>290000</v>
      </c>
      <c r="H15" s="173">
        <f>SUM(H8:H14)</f>
        <v>12269.08</v>
      </c>
      <c r="I15" s="173">
        <f>SUM(I8:I14)</f>
        <v>242731</v>
      </c>
      <c r="J15" s="173">
        <f>SUM(J8:J14)</f>
        <v>255000.08</v>
      </c>
      <c r="K15" s="174">
        <f>SUM(K8:K14)</f>
        <v>34999.919999999998</v>
      </c>
      <c r="L15" s="313"/>
      <c r="M15" s="313"/>
      <c r="N15" s="313"/>
      <c r="O15" s="313"/>
    </row>
    <row r="16" spans="2:15" s="29" customFormat="1">
      <c r="B16" s="171"/>
      <c r="C16" s="42"/>
      <c r="D16" s="43"/>
      <c r="E16" s="43"/>
      <c r="F16" s="43"/>
      <c r="G16" s="89"/>
      <c r="H16" s="89"/>
      <c r="I16" s="89"/>
      <c r="J16" s="89"/>
      <c r="K16" s="89"/>
      <c r="L16" s="171"/>
      <c r="M16" s="171"/>
      <c r="N16" s="171"/>
      <c r="O16" s="171"/>
    </row>
    <row r="17" spans="3:15">
      <c r="C17" s="248" t="s">
        <v>253</v>
      </c>
      <c r="D17" s="249"/>
      <c r="E17" s="249"/>
      <c r="F17" s="249"/>
      <c r="G17" s="250"/>
      <c r="H17" s="175"/>
      <c r="I17" s="175"/>
      <c r="J17" s="314"/>
      <c r="K17" s="314"/>
      <c r="L17" s="313"/>
      <c r="M17" s="313"/>
      <c r="N17" s="313"/>
      <c r="O17" s="313"/>
    </row>
    <row r="18" spans="3:15" ht="27" customHeight="1" thickBot="1">
      <c r="C18" s="35" t="s">
        <v>244</v>
      </c>
      <c r="D18" s="36">
        <f>'1) Budget Table'!D29</f>
        <v>440000</v>
      </c>
      <c r="E18" s="36">
        <f>'1) Budget Table'!E29</f>
        <v>313000</v>
      </c>
      <c r="F18" s="36">
        <f>'1) Budget Table'!F29</f>
        <v>40000</v>
      </c>
      <c r="G18" s="37">
        <f t="shared" ref="G18:G26" si="3">SUM(D18:F18)</f>
        <v>793000</v>
      </c>
      <c r="H18" s="145"/>
      <c r="I18" s="145"/>
      <c r="J18" s="145"/>
      <c r="K18" s="145"/>
      <c r="L18" s="313"/>
      <c r="M18" s="313"/>
      <c r="N18" s="313"/>
      <c r="O18" s="313"/>
    </row>
    <row r="19" spans="3:15">
      <c r="C19" s="33" t="s">
        <v>245</v>
      </c>
      <c r="D19" s="168">
        <v>0</v>
      </c>
      <c r="E19" s="169"/>
      <c r="F19" s="169"/>
      <c r="G19" s="34">
        <f t="shared" si="3"/>
        <v>0</v>
      </c>
      <c r="H19" s="177"/>
      <c r="I19" s="143"/>
      <c r="J19" s="143">
        <f t="shared" ref="J19:J25" si="4">H19+I19</f>
        <v>0</v>
      </c>
      <c r="K19" s="143">
        <f>G19-J19</f>
        <v>0</v>
      </c>
      <c r="L19" s="313"/>
      <c r="M19" s="313"/>
      <c r="N19" s="313"/>
      <c r="O19" s="313"/>
    </row>
    <row r="20" spans="3:15">
      <c r="C20" s="26" t="s">
        <v>246</v>
      </c>
      <c r="D20" s="170">
        <v>0</v>
      </c>
      <c r="E20" s="161"/>
      <c r="F20" s="161"/>
      <c r="G20" s="32">
        <f t="shared" si="3"/>
        <v>0</v>
      </c>
      <c r="H20" s="182"/>
      <c r="I20" s="144"/>
      <c r="J20" s="143">
        <f t="shared" si="4"/>
        <v>0</v>
      </c>
      <c r="K20" s="143">
        <f t="shared" ref="K20:K26" si="5">G20-J20</f>
        <v>0</v>
      </c>
      <c r="L20" s="313"/>
      <c r="M20" s="313"/>
      <c r="N20" s="313"/>
      <c r="O20" s="313"/>
    </row>
    <row r="21" spans="3:15" ht="32.1">
      <c r="C21" s="26" t="s">
        <v>247</v>
      </c>
      <c r="D21" s="170">
        <v>40000</v>
      </c>
      <c r="E21" s="170">
        <v>105000</v>
      </c>
      <c r="F21" s="170"/>
      <c r="G21" s="32">
        <f t="shared" si="3"/>
        <v>145000</v>
      </c>
      <c r="H21" s="178"/>
      <c r="I21" s="144">
        <v>164000</v>
      </c>
      <c r="J21" s="143">
        <f t="shared" si="4"/>
        <v>164000</v>
      </c>
      <c r="K21" s="202">
        <f t="shared" si="5"/>
        <v>-19000</v>
      </c>
      <c r="L21" s="313"/>
      <c r="M21" s="313"/>
      <c r="N21" s="313"/>
      <c r="O21" s="313"/>
    </row>
    <row r="22" spans="3:15">
      <c r="C22" s="27" t="s">
        <v>248</v>
      </c>
      <c r="D22" s="170">
        <v>354000</v>
      </c>
      <c r="E22" s="170">
        <v>208000</v>
      </c>
      <c r="F22" s="170">
        <v>40000</v>
      </c>
      <c r="G22" s="32">
        <f t="shared" si="3"/>
        <v>602000</v>
      </c>
      <c r="H22" s="178">
        <f>124556.72+12000</f>
        <v>136556.72</v>
      </c>
      <c r="I22" s="144">
        <f>335700+213000+30000+15000+10669</f>
        <v>604369</v>
      </c>
      <c r="J22" s="143">
        <f t="shared" si="4"/>
        <v>740925.72</v>
      </c>
      <c r="K22" s="202">
        <f t="shared" si="5"/>
        <v>-138925.71999999997</v>
      </c>
      <c r="L22" s="313"/>
      <c r="M22" s="313"/>
      <c r="N22" s="313"/>
      <c r="O22" s="313"/>
    </row>
    <row r="23" spans="3:15">
      <c r="C23" s="26" t="s">
        <v>249</v>
      </c>
      <c r="D23" s="170">
        <v>46000</v>
      </c>
      <c r="E23" s="170">
        <v>0</v>
      </c>
      <c r="F23" s="170"/>
      <c r="G23" s="32">
        <f t="shared" si="3"/>
        <v>46000</v>
      </c>
      <c r="H23" s="178">
        <v>15000</v>
      </c>
      <c r="I23" s="144">
        <v>10000</v>
      </c>
      <c r="J23" s="143">
        <f t="shared" si="4"/>
        <v>25000</v>
      </c>
      <c r="K23" s="205">
        <f t="shared" si="5"/>
        <v>21000</v>
      </c>
      <c r="L23" s="313"/>
      <c r="M23" s="313"/>
      <c r="N23" s="313"/>
      <c r="O23" s="313"/>
    </row>
    <row r="24" spans="3:15">
      <c r="C24" s="26" t="s">
        <v>250</v>
      </c>
      <c r="D24" s="170"/>
      <c r="E24" s="170"/>
      <c r="F24" s="170"/>
      <c r="G24" s="32">
        <f t="shared" si="3"/>
        <v>0</v>
      </c>
      <c r="H24" s="178"/>
      <c r="I24" s="144"/>
      <c r="J24" s="143">
        <f t="shared" si="4"/>
        <v>0</v>
      </c>
      <c r="K24" s="143">
        <f t="shared" si="5"/>
        <v>0</v>
      </c>
      <c r="L24" s="313"/>
      <c r="M24" s="313"/>
      <c r="N24" s="313"/>
      <c r="O24" s="313"/>
    </row>
    <row r="25" spans="3:15">
      <c r="C25" s="26" t="s">
        <v>251</v>
      </c>
      <c r="D25" s="170"/>
      <c r="E25" s="170"/>
      <c r="F25" s="170"/>
      <c r="G25" s="32">
        <f t="shared" si="3"/>
        <v>0</v>
      </c>
      <c r="H25" s="178"/>
      <c r="I25" s="144"/>
      <c r="J25" s="143">
        <f t="shared" si="4"/>
        <v>0</v>
      </c>
      <c r="K25" s="143">
        <f t="shared" si="5"/>
        <v>0</v>
      </c>
      <c r="L25" s="313"/>
      <c r="M25" s="313"/>
      <c r="N25" s="313"/>
      <c r="O25" s="313"/>
    </row>
    <row r="26" spans="3:15">
      <c r="C26" s="30" t="s">
        <v>252</v>
      </c>
      <c r="D26" s="38">
        <f>SUM(D19:D25)</f>
        <v>440000</v>
      </c>
      <c r="E26" s="38">
        <f>SUM(E19:E25)</f>
        <v>313000</v>
      </c>
      <c r="F26" s="38">
        <f>SUM(F19:F25)</f>
        <v>40000</v>
      </c>
      <c r="G26" s="32">
        <f t="shared" si="3"/>
        <v>793000</v>
      </c>
      <c r="H26" s="144">
        <f>SUM(H19:H25)</f>
        <v>151556.72</v>
      </c>
      <c r="I26" s="144">
        <f>SUM(I19:I25)</f>
        <v>778369</v>
      </c>
      <c r="J26" s="144">
        <f>SUM(J19:J25)</f>
        <v>929925.72</v>
      </c>
      <c r="K26" s="176">
        <f t="shared" si="5"/>
        <v>-136925.71999999997</v>
      </c>
      <c r="L26" s="313"/>
      <c r="M26" s="313"/>
      <c r="N26" s="313"/>
      <c r="O26" s="313"/>
    </row>
    <row r="27" spans="3:15" s="29" customFormat="1">
      <c r="C27" s="42"/>
      <c r="D27" s="43"/>
      <c r="E27" s="43"/>
      <c r="F27" s="43"/>
      <c r="G27" s="44"/>
      <c r="H27" s="44"/>
      <c r="I27" s="44"/>
      <c r="J27" s="44"/>
      <c r="K27" s="44"/>
      <c r="L27" s="171"/>
      <c r="M27" s="171"/>
      <c r="N27" s="171"/>
      <c r="O27" s="171"/>
    </row>
    <row r="28" spans="3:15">
      <c r="C28" s="248" t="s">
        <v>254</v>
      </c>
      <c r="D28" s="249"/>
      <c r="E28" s="249"/>
      <c r="F28" s="249"/>
      <c r="G28" s="250"/>
      <c r="H28" s="24"/>
      <c r="I28" s="24"/>
      <c r="J28" s="171"/>
      <c r="K28" s="171"/>
      <c r="L28" s="313"/>
      <c r="M28" s="313"/>
      <c r="N28" s="313"/>
      <c r="O28" s="313"/>
    </row>
    <row r="29" spans="3:15" ht="21.75" customHeight="1" thickBot="1">
      <c r="C29" s="35" t="s">
        <v>244</v>
      </c>
      <c r="D29" s="36">
        <f>'1) Budget Table'!D37</f>
        <v>85000</v>
      </c>
      <c r="E29" s="36">
        <f>'1) Budget Table'!E37</f>
        <v>65000</v>
      </c>
      <c r="F29" s="36">
        <f>'1) Budget Table'!F37</f>
        <v>55000</v>
      </c>
      <c r="G29" s="37">
        <f t="shared" ref="G29:G37" si="6">SUM(D29:F29)</f>
        <v>205000</v>
      </c>
      <c r="H29" s="145"/>
      <c r="I29" s="145"/>
      <c r="J29" s="145"/>
      <c r="K29" s="145"/>
      <c r="L29" s="313"/>
      <c r="M29" s="313"/>
      <c r="N29" s="313"/>
      <c r="O29" s="313"/>
    </row>
    <row r="30" spans="3:15">
      <c r="C30" s="33" t="s">
        <v>245</v>
      </c>
      <c r="D30" s="168"/>
      <c r="E30" s="169"/>
      <c r="F30" s="169"/>
      <c r="G30" s="34">
        <f t="shared" si="6"/>
        <v>0</v>
      </c>
      <c r="H30" s="143"/>
      <c r="I30" s="143"/>
      <c r="J30" s="143">
        <f t="shared" ref="J30:J36" si="7">H30+I30</f>
        <v>0</v>
      </c>
      <c r="K30" s="143">
        <f>G30-J30</f>
        <v>0</v>
      </c>
      <c r="L30" s="313"/>
      <c r="M30" s="313"/>
      <c r="N30" s="313"/>
      <c r="O30" s="313"/>
    </row>
    <row r="31" spans="3:15" s="29" customFormat="1" ht="15.75" customHeight="1">
      <c r="C31" s="26" t="s">
        <v>246</v>
      </c>
      <c r="D31" s="170"/>
      <c r="E31" s="161"/>
      <c r="F31" s="161"/>
      <c r="G31" s="32">
        <f t="shared" si="6"/>
        <v>0</v>
      </c>
      <c r="H31" s="144"/>
      <c r="I31" s="144"/>
      <c r="J31" s="143">
        <f t="shared" si="7"/>
        <v>0</v>
      </c>
      <c r="K31" s="143">
        <f t="shared" ref="K31:K37" si="8">G31-J31</f>
        <v>0</v>
      </c>
      <c r="L31" s="171"/>
      <c r="M31" s="171"/>
      <c r="N31" s="171"/>
      <c r="O31" s="171"/>
    </row>
    <row r="32" spans="3:15" s="29" customFormat="1" ht="32.1">
      <c r="C32" s="26" t="s">
        <v>247</v>
      </c>
      <c r="D32" s="170"/>
      <c r="E32" s="170">
        <v>0</v>
      </c>
      <c r="F32" s="170">
        <v>15000</v>
      </c>
      <c r="G32" s="32">
        <f t="shared" si="6"/>
        <v>15000</v>
      </c>
      <c r="H32" s="144"/>
      <c r="I32" s="144">
        <v>15000</v>
      </c>
      <c r="J32" s="143">
        <f t="shared" si="7"/>
        <v>15000</v>
      </c>
      <c r="K32" s="143">
        <f t="shared" si="8"/>
        <v>0</v>
      </c>
      <c r="L32" s="171"/>
      <c r="M32" s="171"/>
      <c r="N32" s="171"/>
      <c r="O32" s="171"/>
    </row>
    <row r="33" spans="3:15" s="29" customFormat="1">
      <c r="C33" s="27" t="s">
        <v>248</v>
      </c>
      <c r="D33" s="170">
        <v>85000</v>
      </c>
      <c r="E33" s="170">
        <v>40000</v>
      </c>
      <c r="F33" s="170">
        <v>35000</v>
      </c>
      <c r="G33" s="32">
        <v>160000</v>
      </c>
      <c r="H33" s="144"/>
      <c r="I33" s="144">
        <v>80000</v>
      </c>
      <c r="J33" s="143">
        <f t="shared" si="7"/>
        <v>80000</v>
      </c>
      <c r="K33" s="205">
        <f t="shared" si="8"/>
        <v>80000</v>
      </c>
      <c r="L33" s="171"/>
      <c r="M33" s="171"/>
      <c r="N33" s="171"/>
      <c r="O33" s="171"/>
    </row>
    <row r="34" spans="3:15">
      <c r="C34" s="26" t="s">
        <v>249</v>
      </c>
      <c r="D34" s="170">
        <v>0</v>
      </c>
      <c r="E34" s="170">
        <v>25000</v>
      </c>
      <c r="F34" s="170">
        <v>5000</v>
      </c>
      <c r="G34" s="32">
        <v>30000</v>
      </c>
      <c r="H34" s="144"/>
      <c r="I34" s="144">
        <v>10000</v>
      </c>
      <c r="J34" s="143">
        <f t="shared" si="7"/>
        <v>10000</v>
      </c>
      <c r="K34" s="205">
        <f t="shared" si="8"/>
        <v>20000</v>
      </c>
      <c r="L34" s="313"/>
      <c r="M34" s="313"/>
      <c r="N34" s="313"/>
      <c r="O34" s="313"/>
    </row>
    <row r="35" spans="3:15">
      <c r="C35" s="26" t="s">
        <v>250</v>
      </c>
      <c r="D35" s="170"/>
      <c r="E35" s="170"/>
      <c r="F35" s="170"/>
      <c r="G35" s="32">
        <f t="shared" si="6"/>
        <v>0</v>
      </c>
      <c r="H35" s="144"/>
      <c r="I35" s="144">
        <v>20000</v>
      </c>
      <c r="J35" s="143">
        <f t="shared" si="7"/>
        <v>20000</v>
      </c>
      <c r="K35" s="202">
        <f t="shared" si="8"/>
        <v>-20000</v>
      </c>
      <c r="L35" s="313"/>
      <c r="M35" s="313"/>
      <c r="N35" s="313"/>
      <c r="O35" s="313"/>
    </row>
    <row r="36" spans="3:15">
      <c r="C36" s="26" t="s">
        <v>251</v>
      </c>
      <c r="D36" s="170"/>
      <c r="E36" s="170"/>
      <c r="F36" s="170"/>
      <c r="G36" s="32">
        <f t="shared" si="6"/>
        <v>0</v>
      </c>
      <c r="H36" s="144"/>
      <c r="I36" s="144"/>
      <c r="J36" s="143">
        <f t="shared" si="7"/>
        <v>0</v>
      </c>
      <c r="K36" s="143">
        <f t="shared" si="8"/>
        <v>0</v>
      </c>
      <c r="L36" s="313"/>
      <c r="M36" s="313"/>
      <c r="N36" s="313"/>
      <c r="O36" s="313"/>
    </row>
    <row r="37" spans="3:15">
      <c r="C37" s="30" t="s">
        <v>252</v>
      </c>
      <c r="D37" s="38">
        <f>SUM(D30:D36)</f>
        <v>85000</v>
      </c>
      <c r="E37" s="38">
        <f>SUM(E30:E36)</f>
        <v>65000</v>
      </c>
      <c r="F37" s="38">
        <f>SUM(F30:F36)</f>
        <v>55000</v>
      </c>
      <c r="G37" s="32">
        <f t="shared" si="6"/>
        <v>205000</v>
      </c>
      <c r="H37" s="144">
        <f>SUM(H30:H36)</f>
        <v>0</v>
      </c>
      <c r="I37" s="144">
        <f>SUM(I30:I36)</f>
        <v>125000</v>
      </c>
      <c r="J37" s="144">
        <f>SUM(J30:J36)</f>
        <v>125000</v>
      </c>
      <c r="K37" s="176">
        <f t="shared" si="8"/>
        <v>80000</v>
      </c>
      <c r="L37" s="313"/>
      <c r="M37" s="313"/>
      <c r="N37" s="313"/>
      <c r="O37" s="313"/>
    </row>
    <row r="38" spans="3:15" hidden="1">
      <c r="C38" s="248" t="s">
        <v>255</v>
      </c>
      <c r="D38" s="249"/>
      <c r="E38" s="249"/>
      <c r="F38" s="249"/>
      <c r="G38" s="250"/>
      <c r="H38" s="24"/>
      <c r="I38" s="24"/>
      <c r="J38" s="171"/>
      <c r="K38" s="171"/>
      <c r="L38" s="313"/>
      <c r="M38" s="313"/>
      <c r="N38" s="313"/>
      <c r="O38" s="313"/>
    </row>
    <row r="39" spans="3:15" s="29" customFormat="1" hidden="1">
      <c r="C39" s="39"/>
      <c r="D39" s="40"/>
      <c r="E39" s="40"/>
      <c r="F39" s="40"/>
      <c r="G39" s="41"/>
      <c r="H39" s="41"/>
      <c r="I39" s="41"/>
      <c r="J39" s="41"/>
      <c r="K39" s="41"/>
      <c r="L39" s="171"/>
      <c r="M39" s="171"/>
      <c r="N39" s="171"/>
      <c r="O39" s="171"/>
    </row>
    <row r="40" spans="3:15" ht="20.25" hidden="1" customHeight="1" thickBot="1">
      <c r="C40" s="35" t="s">
        <v>244</v>
      </c>
      <c r="D40" s="36">
        <f>'1) Budget Table'!D47</f>
        <v>0</v>
      </c>
      <c r="E40" s="36">
        <f>'1) Budget Table'!E47</f>
        <v>0</v>
      </c>
      <c r="F40" s="36">
        <f>'1) Budget Table'!F47</f>
        <v>0</v>
      </c>
      <c r="G40" s="37">
        <f t="shared" ref="G40:G48" si="9">SUM(D40:F40)</f>
        <v>0</v>
      </c>
      <c r="H40" s="145"/>
      <c r="I40" s="145"/>
      <c r="J40" s="145"/>
      <c r="K40" s="145"/>
      <c r="L40" s="313"/>
      <c r="M40" s="313"/>
      <c r="N40" s="313"/>
      <c r="O40" s="313"/>
    </row>
    <row r="41" spans="3:15" hidden="1">
      <c r="C41" s="33" t="s">
        <v>245</v>
      </c>
      <c r="D41" s="168"/>
      <c r="E41" s="169"/>
      <c r="F41" s="169"/>
      <c r="G41" s="34">
        <f t="shared" si="9"/>
        <v>0</v>
      </c>
      <c r="H41" s="143"/>
      <c r="I41" s="143"/>
      <c r="J41" s="143"/>
      <c r="K41" s="143"/>
      <c r="L41" s="313"/>
      <c r="M41" s="313"/>
      <c r="N41" s="313"/>
      <c r="O41" s="313"/>
    </row>
    <row r="42" spans="3:15" ht="15.75" hidden="1" customHeight="1">
      <c r="C42" s="26" t="s">
        <v>246</v>
      </c>
      <c r="D42" s="170"/>
      <c r="E42" s="161"/>
      <c r="F42" s="161"/>
      <c r="G42" s="32">
        <f t="shared" si="9"/>
        <v>0</v>
      </c>
      <c r="H42" s="144"/>
      <c r="I42" s="144"/>
      <c r="J42" s="144"/>
      <c r="K42" s="144"/>
      <c r="L42" s="313"/>
      <c r="M42" s="313"/>
      <c r="N42" s="313"/>
      <c r="O42" s="313"/>
    </row>
    <row r="43" spans="3:15" ht="32.25" hidden="1" customHeight="1">
      <c r="C43" s="26" t="s">
        <v>247</v>
      </c>
      <c r="D43" s="170"/>
      <c r="E43" s="170"/>
      <c r="F43" s="170"/>
      <c r="G43" s="32">
        <f t="shared" si="9"/>
        <v>0</v>
      </c>
      <c r="H43" s="144"/>
      <c r="I43" s="144"/>
      <c r="J43" s="144"/>
      <c r="K43" s="144"/>
      <c r="L43" s="313"/>
      <c r="M43" s="313"/>
      <c r="N43" s="313"/>
      <c r="O43" s="313"/>
    </row>
    <row r="44" spans="3:15" s="29" customFormat="1" hidden="1">
      <c r="C44" s="27" t="s">
        <v>248</v>
      </c>
      <c r="D44" s="170"/>
      <c r="E44" s="170"/>
      <c r="F44" s="170"/>
      <c r="G44" s="32">
        <f t="shared" si="9"/>
        <v>0</v>
      </c>
      <c r="H44" s="144"/>
      <c r="I44" s="144"/>
      <c r="J44" s="144"/>
      <c r="K44" s="144"/>
      <c r="L44" s="171"/>
      <c r="M44" s="171"/>
      <c r="N44" s="171"/>
      <c r="O44" s="171"/>
    </row>
    <row r="45" spans="3:15" hidden="1">
      <c r="C45" s="26" t="s">
        <v>249</v>
      </c>
      <c r="D45" s="170"/>
      <c r="E45" s="170"/>
      <c r="F45" s="170"/>
      <c r="G45" s="32">
        <f t="shared" si="9"/>
        <v>0</v>
      </c>
      <c r="H45" s="144"/>
      <c r="I45" s="144"/>
      <c r="J45" s="144"/>
      <c r="K45" s="144"/>
      <c r="L45" s="313"/>
      <c r="M45" s="313"/>
      <c r="N45" s="313"/>
      <c r="O45" s="313"/>
    </row>
    <row r="46" spans="3:15" hidden="1">
      <c r="C46" s="26" t="s">
        <v>250</v>
      </c>
      <c r="D46" s="170"/>
      <c r="E46" s="170"/>
      <c r="F46" s="170"/>
      <c r="G46" s="32">
        <f t="shared" si="9"/>
        <v>0</v>
      </c>
      <c r="H46" s="144"/>
      <c r="I46" s="144"/>
      <c r="J46" s="144"/>
      <c r="K46" s="144"/>
      <c r="L46" s="313"/>
      <c r="M46" s="313"/>
      <c r="N46" s="313"/>
      <c r="O46" s="313"/>
    </row>
    <row r="47" spans="3:15" hidden="1">
      <c r="C47" s="26" t="s">
        <v>251</v>
      </c>
      <c r="D47" s="170"/>
      <c r="E47" s="170"/>
      <c r="F47" s="170"/>
      <c r="G47" s="32">
        <f t="shared" si="9"/>
        <v>0</v>
      </c>
      <c r="H47" s="144"/>
      <c r="I47" s="144"/>
      <c r="J47" s="144"/>
      <c r="K47" s="144"/>
      <c r="L47" s="313"/>
      <c r="M47" s="313"/>
      <c r="N47" s="313"/>
      <c r="O47" s="313"/>
    </row>
    <row r="48" spans="3:15" ht="21" hidden="1" customHeight="1">
      <c r="C48" s="30" t="s">
        <v>252</v>
      </c>
      <c r="D48" s="38">
        <f>SUM(D41:D47)</f>
        <v>0</v>
      </c>
      <c r="E48" s="38">
        <f>SUM(E41:E47)</f>
        <v>0</v>
      </c>
      <c r="F48" s="38">
        <f>SUM(F41:F47)</f>
        <v>0</v>
      </c>
      <c r="G48" s="32">
        <f t="shared" si="9"/>
        <v>0</v>
      </c>
      <c r="H48" s="144"/>
      <c r="I48" s="144"/>
      <c r="J48" s="144"/>
      <c r="K48" s="144"/>
      <c r="L48" s="313"/>
      <c r="M48" s="313"/>
      <c r="N48" s="313"/>
      <c r="O48" s="313"/>
    </row>
    <row r="49" spans="2:15" s="29" customFormat="1" ht="22.5" hidden="1" customHeight="1">
      <c r="B49" s="171"/>
      <c r="C49" s="45"/>
      <c r="D49" s="43"/>
      <c r="E49" s="43"/>
      <c r="F49" s="43"/>
      <c r="G49" s="44"/>
      <c r="H49" s="44"/>
      <c r="I49" s="44"/>
      <c r="J49" s="44"/>
      <c r="K49" s="44"/>
      <c r="L49" s="171"/>
      <c r="M49" s="171"/>
      <c r="N49" s="171"/>
      <c r="O49" s="171"/>
    </row>
    <row r="50" spans="2:15" hidden="1">
      <c r="B50" s="248" t="s">
        <v>256</v>
      </c>
      <c r="C50" s="249"/>
      <c r="D50" s="249"/>
      <c r="E50" s="249"/>
      <c r="F50" s="249"/>
      <c r="G50" s="250"/>
      <c r="H50" s="24"/>
      <c r="I50" s="24"/>
      <c r="J50" s="171"/>
      <c r="K50" s="171"/>
      <c r="L50" s="313"/>
      <c r="M50" s="313"/>
      <c r="N50" s="313"/>
      <c r="O50" s="313"/>
    </row>
    <row r="51" spans="2:15" hidden="1">
      <c r="B51" s="313"/>
      <c r="C51" s="248" t="s">
        <v>257</v>
      </c>
      <c r="D51" s="249"/>
      <c r="E51" s="249"/>
      <c r="F51" s="249"/>
      <c r="G51" s="250"/>
      <c r="H51" s="24"/>
      <c r="I51" s="24"/>
      <c r="J51" s="171"/>
      <c r="K51" s="171"/>
      <c r="L51" s="313"/>
      <c r="M51" s="313"/>
      <c r="N51" s="313"/>
      <c r="O51" s="313"/>
    </row>
    <row r="52" spans="2:15" ht="24" hidden="1" customHeight="1" thickBot="1">
      <c r="B52" s="313"/>
      <c r="C52" s="35" t="s">
        <v>244</v>
      </c>
      <c r="D52" s="36">
        <f>'1) Budget Table'!D59</f>
        <v>0</v>
      </c>
      <c r="E52" s="36">
        <f>'1) Budget Table'!E59</f>
        <v>0</v>
      </c>
      <c r="F52" s="36">
        <f>'1) Budget Table'!F59</f>
        <v>0</v>
      </c>
      <c r="G52" s="37">
        <f>SUM(D52:F52)</f>
        <v>0</v>
      </c>
      <c r="H52" s="145"/>
      <c r="I52" s="145"/>
      <c r="J52" s="145"/>
      <c r="K52" s="145"/>
      <c r="L52" s="313"/>
      <c r="M52" s="313"/>
      <c r="N52" s="313"/>
      <c r="O52" s="313"/>
    </row>
    <row r="53" spans="2:15" ht="15.75" hidden="1" customHeight="1">
      <c r="B53" s="313"/>
      <c r="C53" s="33" t="s">
        <v>245</v>
      </c>
      <c r="D53" s="168"/>
      <c r="E53" s="169"/>
      <c r="F53" s="169"/>
      <c r="G53" s="34">
        <f t="shared" ref="G53:G60" si="10">SUM(D53:F53)</f>
        <v>0</v>
      </c>
      <c r="H53" s="143"/>
      <c r="I53" s="143"/>
      <c r="J53" s="143"/>
      <c r="K53" s="143"/>
      <c r="L53" s="313"/>
      <c r="M53" s="313"/>
      <c r="N53" s="313"/>
      <c r="O53" s="313"/>
    </row>
    <row r="54" spans="2:15" ht="15.75" hidden="1" customHeight="1">
      <c r="B54" s="313"/>
      <c r="C54" s="26" t="s">
        <v>246</v>
      </c>
      <c r="D54" s="170"/>
      <c r="E54" s="161"/>
      <c r="F54" s="161"/>
      <c r="G54" s="32">
        <f t="shared" si="10"/>
        <v>0</v>
      </c>
      <c r="H54" s="144"/>
      <c r="I54" s="144"/>
      <c r="J54" s="144"/>
      <c r="K54" s="144"/>
      <c r="L54" s="313"/>
      <c r="M54" s="313"/>
      <c r="N54" s="313"/>
      <c r="O54" s="313"/>
    </row>
    <row r="55" spans="2:15" ht="15.75" hidden="1" customHeight="1">
      <c r="B55" s="313"/>
      <c r="C55" s="26" t="s">
        <v>247</v>
      </c>
      <c r="D55" s="170"/>
      <c r="E55" s="170"/>
      <c r="F55" s="170"/>
      <c r="G55" s="32">
        <f t="shared" si="10"/>
        <v>0</v>
      </c>
      <c r="H55" s="144"/>
      <c r="I55" s="144"/>
      <c r="J55" s="144"/>
      <c r="K55" s="144"/>
      <c r="L55" s="313"/>
      <c r="M55" s="313"/>
      <c r="N55" s="313"/>
      <c r="O55" s="313"/>
    </row>
    <row r="56" spans="2:15" ht="18.75" hidden="1" customHeight="1">
      <c r="B56" s="313"/>
      <c r="C56" s="27" t="s">
        <v>248</v>
      </c>
      <c r="D56" s="170"/>
      <c r="E56" s="170"/>
      <c r="F56" s="170"/>
      <c r="G56" s="32">
        <f t="shared" si="10"/>
        <v>0</v>
      </c>
      <c r="H56" s="144"/>
      <c r="I56" s="144"/>
      <c r="J56" s="144"/>
      <c r="K56" s="144"/>
      <c r="L56" s="313"/>
      <c r="M56" s="313"/>
      <c r="N56" s="313"/>
      <c r="O56" s="313"/>
    </row>
    <row r="57" spans="2:15" hidden="1">
      <c r="B57" s="313"/>
      <c r="C57" s="26" t="s">
        <v>249</v>
      </c>
      <c r="D57" s="170"/>
      <c r="E57" s="170"/>
      <c r="F57" s="170"/>
      <c r="G57" s="32">
        <f t="shared" si="10"/>
        <v>0</v>
      </c>
      <c r="H57" s="144"/>
      <c r="I57" s="144"/>
      <c r="J57" s="144"/>
      <c r="K57" s="144"/>
      <c r="L57" s="313"/>
      <c r="M57" s="313"/>
      <c r="N57" s="313"/>
      <c r="O57" s="313"/>
    </row>
    <row r="58" spans="2:15" s="29" customFormat="1" ht="21.75" hidden="1" customHeight="1">
      <c r="B58" s="313"/>
      <c r="C58" s="26" t="s">
        <v>250</v>
      </c>
      <c r="D58" s="170"/>
      <c r="E58" s="170"/>
      <c r="F58" s="170"/>
      <c r="G58" s="32">
        <f t="shared" si="10"/>
        <v>0</v>
      </c>
      <c r="H58" s="144"/>
      <c r="I58" s="144"/>
      <c r="J58" s="144"/>
      <c r="K58" s="144"/>
      <c r="L58" s="171"/>
      <c r="M58" s="171"/>
      <c r="N58" s="171"/>
      <c r="O58" s="171"/>
    </row>
    <row r="59" spans="2:15" s="29" customFormat="1" hidden="1">
      <c r="B59" s="313"/>
      <c r="C59" s="26" t="s">
        <v>251</v>
      </c>
      <c r="D59" s="170"/>
      <c r="E59" s="170"/>
      <c r="F59" s="170"/>
      <c r="G59" s="32">
        <f t="shared" si="10"/>
        <v>0</v>
      </c>
      <c r="H59" s="144"/>
      <c r="I59" s="144"/>
      <c r="J59" s="144"/>
      <c r="K59" s="144"/>
      <c r="L59" s="171"/>
      <c r="M59" s="171"/>
      <c r="N59" s="171"/>
      <c r="O59" s="171"/>
    </row>
    <row r="60" spans="2:15" hidden="1">
      <c r="B60" s="313"/>
      <c r="C60" s="30" t="s">
        <v>252</v>
      </c>
      <c r="D60" s="38">
        <f>SUM(D53:D59)</f>
        <v>0</v>
      </c>
      <c r="E60" s="38">
        <f>SUM(E53:E59)</f>
        <v>0</v>
      </c>
      <c r="F60" s="38">
        <f>SUM(F53:F59)</f>
        <v>0</v>
      </c>
      <c r="G60" s="32">
        <f t="shared" si="10"/>
        <v>0</v>
      </c>
      <c r="H60" s="144"/>
      <c r="I60" s="144"/>
      <c r="J60" s="144"/>
      <c r="K60" s="144"/>
      <c r="L60" s="313"/>
      <c r="M60" s="313"/>
      <c r="N60" s="313"/>
      <c r="O60" s="313"/>
    </row>
    <row r="61" spans="2:15" s="29" customFormat="1" hidden="1">
      <c r="B61" s="171"/>
      <c r="C61" s="42"/>
      <c r="D61" s="43"/>
      <c r="E61" s="43"/>
      <c r="F61" s="43"/>
      <c r="G61" s="44"/>
      <c r="H61" s="44"/>
      <c r="I61" s="44"/>
      <c r="J61" s="44"/>
      <c r="K61" s="44"/>
      <c r="L61" s="171"/>
      <c r="M61" s="171"/>
      <c r="N61" s="171"/>
      <c r="O61" s="171"/>
    </row>
    <row r="62" spans="2:15" hidden="1">
      <c r="B62" s="171"/>
      <c r="C62" s="248" t="s">
        <v>112</v>
      </c>
      <c r="D62" s="249"/>
      <c r="E62" s="249"/>
      <c r="F62" s="249"/>
      <c r="G62" s="250"/>
      <c r="H62" s="24"/>
      <c r="I62" s="24"/>
      <c r="J62" s="171"/>
      <c r="K62" s="171"/>
      <c r="L62" s="313"/>
      <c r="M62" s="313"/>
      <c r="N62" s="313"/>
      <c r="O62" s="313"/>
    </row>
    <row r="63" spans="2:15" ht="21.75" hidden="1" customHeight="1" thickBot="1">
      <c r="B63" s="313"/>
      <c r="C63" s="35" t="s">
        <v>244</v>
      </c>
      <c r="D63" s="36">
        <f>'1) Budget Table'!D69</f>
        <v>0</v>
      </c>
      <c r="E63" s="36">
        <f>'1) Budget Table'!E69</f>
        <v>0</v>
      </c>
      <c r="F63" s="36">
        <f>'1) Budget Table'!F69</f>
        <v>0</v>
      </c>
      <c r="G63" s="37">
        <f t="shared" ref="G63:G71" si="11">SUM(D63:F63)</f>
        <v>0</v>
      </c>
      <c r="H63" s="145"/>
      <c r="I63" s="145"/>
      <c r="J63" s="145"/>
      <c r="K63" s="145"/>
      <c r="L63" s="313"/>
      <c r="M63" s="313"/>
      <c r="N63" s="313"/>
      <c r="O63" s="313"/>
    </row>
    <row r="64" spans="2:15" ht="15.75" hidden="1" customHeight="1">
      <c r="B64" s="313"/>
      <c r="C64" s="33" t="s">
        <v>245</v>
      </c>
      <c r="D64" s="168"/>
      <c r="E64" s="169"/>
      <c r="F64" s="169"/>
      <c r="G64" s="34">
        <f t="shared" si="11"/>
        <v>0</v>
      </c>
      <c r="H64" s="143"/>
      <c r="I64" s="143"/>
      <c r="J64" s="143"/>
      <c r="K64" s="143"/>
      <c r="L64" s="313"/>
      <c r="M64" s="313"/>
      <c r="N64" s="313"/>
      <c r="O64" s="313"/>
    </row>
    <row r="65" spans="2:15" ht="15.75" hidden="1" customHeight="1">
      <c r="B65" s="313"/>
      <c r="C65" s="26" t="s">
        <v>246</v>
      </c>
      <c r="D65" s="170"/>
      <c r="E65" s="161"/>
      <c r="F65" s="161"/>
      <c r="G65" s="32">
        <f t="shared" si="11"/>
        <v>0</v>
      </c>
      <c r="H65" s="144"/>
      <c r="I65" s="144"/>
      <c r="J65" s="144"/>
      <c r="K65" s="144"/>
      <c r="L65" s="313"/>
      <c r="M65" s="313"/>
      <c r="N65" s="313"/>
      <c r="O65" s="313"/>
    </row>
    <row r="66" spans="2:15" ht="15.75" hidden="1" customHeight="1">
      <c r="B66" s="313"/>
      <c r="C66" s="26" t="s">
        <v>247</v>
      </c>
      <c r="D66" s="170"/>
      <c r="E66" s="170"/>
      <c r="F66" s="170"/>
      <c r="G66" s="32">
        <f t="shared" si="11"/>
        <v>0</v>
      </c>
      <c r="H66" s="144"/>
      <c r="I66" s="144"/>
      <c r="J66" s="144"/>
      <c r="K66" s="144"/>
      <c r="L66" s="313"/>
      <c r="M66" s="313"/>
      <c r="N66" s="313"/>
      <c r="O66" s="313"/>
    </row>
    <row r="67" spans="2:15" hidden="1">
      <c r="B67" s="313"/>
      <c r="C67" s="27" t="s">
        <v>248</v>
      </c>
      <c r="D67" s="170"/>
      <c r="E67" s="170"/>
      <c r="F67" s="170"/>
      <c r="G67" s="32">
        <f t="shared" si="11"/>
        <v>0</v>
      </c>
      <c r="H67" s="144"/>
      <c r="I67" s="144"/>
      <c r="J67" s="144"/>
      <c r="K67" s="144"/>
      <c r="L67" s="313"/>
      <c r="M67" s="313"/>
      <c r="N67" s="313"/>
      <c r="O67" s="313"/>
    </row>
    <row r="68" spans="2:15" hidden="1">
      <c r="B68" s="313"/>
      <c r="C68" s="26" t="s">
        <v>249</v>
      </c>
      <c r="D68" s="170"/>
      <c r="E68" s="170"/>
      <c r="F68" s="170"/>
      <c r="G68" s="32">
        <f t="shared" si="11"/>
        <v>0</v>
      </c>
      <c r="H68" s="144"/>
      <c r="I68" s="144"/>
      <c r="J68" s="144"/>
      <c r="K68" s="144"/>
      <c r="L68" s="313"/>
      <c r="M68" s="313"/>
      <c r="N68" s="313"/>
      <c r="O68" s="313"/>
    </row>
    <row r="69" spans="2:15" hidden="1">
      <c r="B69" s="313"/>
      <c r="C69" s="26" t="s">
        <v>250</v>
      </c>
      <c r="D69" s="170"/>
      <c r="E69" s="170"/>
      <c r="F69" s="170"/>
      <c r="G69" s="32">
        <f t="shared" si="11"/>
        <v>0</v>
      </c>
      <c r="H69" s="144"/>
      <c r="I69" s="144"/>
      <c r="J69" s="144"/>
      <c r="K69" s="144"/>
      <c r="L69" s="313"/>
      <c r="M69" s="313"/>
      <c r="N69" s="313"/>
      <c r="O69" s="313"/>
    </row>
    <row r="70" spans="2:15" hidden="1">
      <c r="B70" s="313"/>
      <c r="C70" s="26" t="s">
        <v>251</v>
      </c>
      <c r="D70" s="170"/>
      <c r="E70" s="170"/>
      <c r="F70" s="170"/>
      <c r="G70" s="32">
        <f t="shared" si="11"/>
        <v>0</v>
      </c>
      <c r="H70" s="144"/>
      <c r="I70" s="144"/>
      <c r="J70" s="144"/>
      <c r="K70" s="144"/>
      <c r="L70" s="313"/>
      <c r="M70" s="313"/>
      <c r="N70" s="313"/>
      <c r="O70" s="313"/>
    </row>
    <row r="71" spans="2:15" hidden="1">
      <c r="B71" s="313"/>
      <c r="C71" s="30" t="s">
        <v>252</v>
      </c>
      <c r="D71" s="38">
        <f>SUM(D64:D70)</f>
        <v>0</v>
      </c>
      <c r="E71" s="38">
        <f>SUM(E64:E70)</f>
        <v>0</v>
      </c>
      <c r="F71" s="38">
        <f>SUM(F64:F70)</f>
        <v>0</v>
      </c>
      <c r="G71" s="32">
        <f t="shared" si="11"/>
        <v>0</v>
      </c>
      <c r="H71" s="144"/>
      <c r="I71" s="144"/>
      <c r="J71" s="144"/>
      <c r="K71" s="144"/>
      <c r="L71" s="313"/>
      <c r="M71" s="313"/>
      <c r="N71" s="313"/>
      <c r="O71" s="313"/>
    </row>
    <row r="72" spans="2:15" s="29" customFormat="1" hidden="1">
      <c r="B72" s="171"/>
      <c r="C72" s="42"/>
      <c r="D72" s="43"/>
      <c r="E72" s="43"/>
      <c r="F72" s="43"/>
      <c r="G72" s="44"/>
      <c r="H72" s="44"/>
      <c r="I72" s="44"/>
      <c r="J72" s="44"/>
      <c r="K72" s="44"/>
      <c r="L72" s="171"/>
      <c r="M72" s="171"/>
      <c r="N72" s="171"/>
      <c r="O72" s="171"/>
    </row>
    <row r="73" spans="2:15" hidden="1">
      <c r="B73" s="313"/>
      <c r="C73" s="248" t="s">
        <v>121</v>
      </c>
      <c r="D73" s="249"/>
      <c r="E73" s="249"/>
      <c r="F73" s="249"/>
      <c r="G73" s="250"/>
      <c r="H73" s="24"/>
      <c r="I73" s="24"/>
      <c r="J73" s="171"/>
      <c r="K73" s="171"/>
      <c r="L73" s="313"/>
      <c r="M73" s="313"/>
      <c r="N73" s="313"/>
      <c r="O73" s="313"/>
    </row>
    <row r="74" spans="2:15" ht="21.75" hidden="1" customHeight="1" thickBot="1">
      <c r="B74" s="171"/>
      <c r="C74" s="35" t="s">
        <v>244</v>
      </c>
      <c r="D74" s="36">
        <f>'1) Budget Table'!D79</f>
        <v>0</v>
      </c>
      <c r="E74" s="36">
        <f>'1) Budget Table'!E79</f>
        <v>0</v>
      </c>
      <c r="F74" s="36">
        <f>'1) Budget Table'!F79</f>
        <v>0</v>
      </c>
      <c r="G74" s="37">
        <f t="shared" ref="G74:G82" si="12">SUM(D74:F74)</f>
        <v>0</v>
      </c>
      <c r="H74" s="145"/>
      <c r="I74" s="145"/>
      <c r="J74" s="145"/>
      <c r="K74" s="145"/>
      <c r="L74" s="313"/>
      <c r="M74" s="313"/>
      <c r="N74" s="313"/>
      <c r="O74" s="313"/>
    </row>
    <row r="75" spans="2:15" ht="18" hidden="1" customHeight="1">
      <c r="B75" s="313"/>
      <c r="C75" s="33" t="s">
        <v>245</v>
      </c>
      <c r="D75" s="168"/>
      <c r="E75" s="169"/>
      <c r="F75" s="169"/>
      <c r="G75" s="34">
        <f t="shared" si="12"/>
        <v>0</v>
      </c>
      <c r="H75" s="143"/>
      <c r="I75" s="143"/>
      <c r="J75" s="143"/>
      <c r="K75" s="143"/>
      <c r="L75" s="313"/>
      <c r="M75" s="313"/>
      <c r="N75" s="313"/>
      <c r="O75" s="313"/>
    </row>
    <row r="76" spans="2:15" ht="15.75" hidden="1" customHeight="1">
      <c r="B76" s="313"/>
      <c r="C76" s="26" t="s">
        <v>246</v>
      </c>
      <c r="D76" s="170"/>
      <c r="E76" s="161"/>
      <c r="F76" s="161"/>
      <c r="G76" s="32">
        <f t="shared" si="12"/>
        <v>0</v>
      </c>
      <c r="H76" s="144"/>
      <c r="I76" s="144"/>
      <c r="J76" s="144"/>
      <c r="K76" s="144"/>
      <c r="L76" s="313"/>
      <c r="M76" s="313"/>
      <c r="N76" s="313"/>
      <c r="O76" s="313"/>
    </row>
    <row r="77" spans="2:15" s="29" customFormat="1" ht="15.75" hidden="1" customHeight="1">
      <c r="B77" s="313"/>
      <c r="C77" s="26" t="s">
        <v>247</v>
      </c>
      <c r="D77" s="170"/>
      <c r="E77" s="170"/>
      <c r="F77" s="170"/>
      <c r="G77" s="32">
        <f t="shared" si="12"/>
        <v>0</v>
      </c>
      <c r="H77" s="144"/>
      <c r="I77" s="144"/>
      <c r="J77" s="144"/>
      <c r="K77" s="144"/>
      <c r="L77" s="171"/>
      <c r="M77" s="171"/>
      <c r="N77" s="171"/>
      <c r="O77" s="171"/>
    </row>
    <row r="78" spans="2:15" hidden="1">
      <c r="B78" s="171"/>
      <c r="C78" s="27" t="s">
        <v>248</v>
      </c>
      <c r="D78" s="170"/>
      <c r="E78" s="170"/>
      <c r="F78" s="170"/>
      <c r="G78" s="32">
        <f t="shared" si="12"/>
        <v>0</v>
      </c>
      <c r="H78" s="144"/>
      <c r="I78" s="144"/>
      <c r="J78" s="144"/>
      <c r="K78" s="144"/>
      <c r="L78" s="313"/>
      <c r="M78" s="313"/>
      <c r="N78" s="313"/>
      <c r="O78" s="313"/>
    </row>
    <row r="79" spans="2:15" hidden="1">
      <c r="B79" s="171"/>
      <c r="C79" s="26" t="s">
        <v>249</v>
      </c>
      <c r="D79" s="170"/>
      <c r="E79" s="170"/>
      <c r="F79" s="170"/>
      <c r="G79" s="32">
        <f t="shared" si="12"/>
        <v>0</v>
      </c>
      <c r="H79" s="144"/>
      <c r="I79" s="144"/>
      <c r="J79" s="144"/>
      <c r="K79" s="144"/>
      <c r="L79" s="313"/>
      <c r="M79" s="313"/>
      <c r="N79" s="313"/>
      <c r="O79" s="313"/>
    </row>
    <row r="80" spans="2:15" hidden="1">
      <c r="B80" s="171"/>
      <c r="C80" s="26" t="s">
        <v>250</v>
      </c>
      <c r="D80" s="170"/>
      <c r="E80" s="170"/>
      <c r="F80" s="170"/>
      <c r="G80" s="32">
        <f t="shared" si="12"/>
        <v>0</v>
      </c>
      <c r="H80" s="144"/>
      <c r="I80" s="144"/>
      <c r="J80" s="144"/>
      <c r="K80" s="144"/>
      <c r="L80" s="313"/>
      <c r="M80" s="313"/>
      <c r="N80" s="313"/>
      <c r="O80" s="313"/>
    </row>
    <row r="81" spans="2:15" hidden="1">
      <c r="B81" s="313"/>
      <c r="C81" s="26" t="s">
        <v>251</v>
      </c>
      <c r="D81" s="170"/>
      <c r="E81" s="170"/>
      <c r="F81" s="170"/>
      <c r="G81" s="32">
        <f t="shared" si="12"/>
        <v>0</v>
      </c>
      <c r="H81" s="144"/>
      <c r="I81" s="144"/>
      <c r="J81" s="144"/>
      <c r="K81" s="144"/>
      <c r="L81" s="313"/>
      <c r="M81" s="313"/>
      <c r="N81" s="313"/>
      <c r="O81" s="313"/>
    </row>
    <row r="82" spans="2:15" hidden="1">
      <c r="B82" s="313"/>
      <c r="C82" s="30" t="s">
        <v>252</v>
      </c>
      <c r="D82" s="38">
        <f>SUM(D75:D81)</f>
        <v>0</v>
      </c>
      <c r="E82" s="38">
        <f>SUM(E75:E81)</f>
        <v>0</v>
      </c>
      <c r="F82" s="38">
        <f>SUM(F75:F81)</f>
        <v>0</v>
      </c>
      <c r="G82" s="32">
        <f t="shared" si="12"/>
        <v>0</v>
      </c>
      <c r="H82" s="144"/>
      <c r="I82" s="144"/>
      <c r="J82" s="144"/>
      <c r="K82" s="144"/>
      <c r="L82" s="313"/>
      <c r="M82" s="313"/>
      <c r="N82" s="313"/>
      <c r="O82" s="313"/>
    </row>
    <row r="83" spans="2:15" s="29" customFormat="1" hidden="1">
      <c r="B83" s="171"/>
      <c r="C83" s="42"/>
      <c r="D83" s="43"/>
      <c r="E83" s="43"/>
      <c r="F83" s="43"/>
      <c r="G83" s="44"/>
      <c r="H83" s="44"/>
      <c r="I83" s="44"/>
      <c r="J83" s="44"/>
      <c r="K83" s="44"/>
      <c r="L83" s="171"/>
      <c r="M83" s="171"/>
      <c r="N83" s="171"/>
      <c r="O83" s="171"/>
    </row>
    <row r="84" spans="2:15" hidden="1">
      <c r="B84" s="313"/>
      <c r="C84" s="248" t="s">
        <v>130</v>
      </c>
      <c r="D84" s="249"/>
      <c r="E84" s="249"/>
      <c r="F84" s="249"/>
      <c r="G84" s="250"/>
      <c r="H84" s="24"/>
      <c r="I84" s="24"/>
      <c r="J84" s="171"/>
      <c r="K84" s="171"/>
      <c r="L84" s="313"/>
      <c r="M84" s="313"/>
      <c r="N84" s="313"/>
      <c r="O84" s="313"/>
    </row>
    <row r="85" spans="2:15" ht="21.75" hidden="1" customHeight="1" thickBot="1">
      <c r="B85" s="313"/>
      <c r="C85" s="35" t="s">
        <v>244</v>
      </c>
      <c r="D85" s="36">
        <f>'1) Budget Table'!D89</f>
        <v>0</v>
      </c>
      <c r="E85" s="36">
        <f>'1) Budget Table'!E89</f>
        <v>0</v>
      </c>
      <c r="F85" s="36">
        <f>'1) Budget Table'!F89</f>
        <v>0</v>
      </c>
      <c r="G85" s="37">
        <f t="shared" ref="G85:G93" si="13">SUM(D85:F85)</f>
        <v>0</v>
      </c>
      <c r="H85" s="145"/>
      <c r="I85" s="145"/>
      <c r="J85" s="145"/>
      <c r="K85" s="145"/>
      <c r="L85" s="313"/>
      <c r="M85" s="313"/>
      <c r="N85" s="313"/>
      <c r="O85" s="313"/>
    </row>
    <row r="86" spans="2:15" ht="15.75" hidden="1" customHeight="1">
      <c r="B86" s="313"/>
      <c r="C86" s="33" t="s">
        <v>245</v>
      </c>
      <c r="D86" s="168"/>
      <c r="E86" s="169"/>
      <c r="F86" s="169"/>
      <c r="G86" s="34">
        <f t="shared" si="13"/>
        <v>0</v>
      </c>
      <c r="H86" s="143"/>
      <c r="I86" s="143"/>
      <c r="J86" s="143"/>
      <c r="K86" s="143"/>
      <c r="L86" s="313"/>
      <c r="M86" s="313"/>
      <c r="N86" s="313"/>
      <c r="O86" s="313"/>
    </row>
    <row r="87" spans="2:15" ht="15.75" hidden="1" customHeight="1">
      <c r="B87" s="171"/>
      <c r="C87" s="26" t="s">
        <v>246</v>
      </c>
      <c r="D87" s="170"/>
      <c r="E87" s="161"/>
      <c r="F87" s="161"/>
      <c r="G87" s="32">
        <f t="shared" si="13"/>
        <v>0</v>
      </c>
      <c r="H87" s="144"/>
      <c r="I87" s="144"/>
      <c r="J87" s="144"/>
      <c r="K87" s="144"/>
      <c r="L87" s="313"/>
      <c r="M87" s="313"/>
      <c r="N87" s="313"/>
      <c r="O87" s="313"/>
    </row>
    <row r="88" spans="2:15" ht="15.75" hidden="1" customHeight="1">
      <c r="B88" s="313"/>
      <c r="C88" s="26" t="s">
        <v>247</v>
      </c>
      <c r="D88" s="170"/>
      <c r="E88" s="170"/>
      <c r="F88" s="170"/>
      <c r="G88" s="32">
        <f t="shared" si="13"/>
        <v>0</v>
      </c>
      <c r="H88" s="144"/>
      <c r="I88" s="144"/>
      <c r="J88" s="144"/>
      <c r="K88" s="144"/>
      <c r="L88" s="313"/>
      <c r="M88" s="313"/>
      <c r="N88" s="313"/>
      <c r="O88" s="313"/>
    </row>
    <row r="89" spans="2:15" hidden="1">
      <c r="B89" s="313"/>
      <c r="C89" s="27" t="s">
        <v>248</v>
      </c>
      <c r="D89" s="170"/>
      <c r="E89" s="170"/>
      <c r="F89" s="170"/>
      <c r="G89" s="32">
        <f t="shared" si="13"/>
        <v>0</v>
      </c>
      <c r="H89" s="144"/>
      <c r="I89" s="144"/>
      <c r="J89" s="144"/>
      <c r="K89" s="144"/>
      <c r="L89" s="313"/>
      <c r="M89" s="313"/>
      <c r="N89" s="313"/>
      <c r="O89" s="313"/>
    </row>
    <row r="90" spans="2:15" hidden="1">
      <c r="B90" s="313"/>
      <c r="C90" s="26" t="s">
        <v>249</v>
      </c>
      <c r="D90" s="170"/>
      <c r="E90" s="170"/>
      <c r="F90" s="170"/>
      <c r="G90" s="32">
        <f t="shared" si="13"/>
        <v>0</v>
      </c>
      <c r="H90" s="144"/>
      <c r="I90" s="144"/>
      <c r="J90" s="144"/>
      <c r="K90" s="144"/>
      <c r="L90" s="313"/>
      <c r="M90" s="313"/>
      <c r="N90" s="313"/>
      <c r="O90" s="313"/>
    </row>
    <row r="91" spans="2:15" ht="25.5" hidden="1" customHeight="1">
      <c r="B91" s="313"/>
      <c r="C91" s="26" t="s">
        <v>250</v>
      </c>
      <c r="D91" s="170"/>
      <c r="E91" s="170"/>
      <c r="F91" s="170"/>
      <c r="G91" s="32">
        <f t="shared" si="13"/>
        <v>0</v>
      </c>
      <c r="H91" s="144"/>
      <c r="I91" s="144"/>
      <c r="J91" s="144"/>
      <c r="K91" s="144"/>
      <c r="L91" s="313"/>
      <c r="M91" s="313"/>
      <c r="N91" s="313"/>
      <c r="O91" s="313"/>
    </row>
    <row r="92" spans="2:15" hidden="1">
      <c r="B92" s="171"/>
      <c r="C92" s="26" t="s">
        <v>251</v>
      </c>
      <c r="D92" s="170"/>
      <c r="E92" s="170"/>
      <c r="F92" s="170"/>
      <c r="G92" s="32">
        <f t="shared" si="13"/>
        <v>0</v>
      </c>
      <c r="H92" s="144"/>
      <c r="I92" s="144"/>
      <c r="J92" s="144"/>
      <c r="K92" s="144"/>
      <c r="L92" s="313"/>
      <c r="M92" s="313"/>
      <c r="N92" s="313"/>
      <c r="O92" s="313"/>
    </row>
    <row r="93" spans="2:15" ht="15.75" hidden="1" customHeight="1">
      <c r="B93" s="313"/>
      <c r="C93" s="30" t="s">
        <v>252</v>
      </c>
      <c r="D93" s="38">
        <f>SUM(D86:D92)</f>
        <v>0</v>
      </c>
      <c r="E93" s="38">
        <f>SUM(E86:E92)</f>
        <v>0</v>
      </c>
      <c r="F93" s="38">
        <f>SUM(F86:F92)</f>
        <v>0</v>
      </c>
      <c r="G93" s="32">
        <f t="shared" si="13"/>
        <v>0</v>
      </c>
      <c r="H93" s="144"/>
      <c r="I93" s="144"/>
      <c r="J93" s="144"/>
      <c r="K93" s="144"/>
      <c r="L93" s="313"/>
      <c r="M93" s="313"/>
      <c r="N93" s="313"/>
      <c r="O93" s="313"/>
    </row>
    <row r="94" spans="2:15" ht="25.5" hidden="1" customHeight="1">
      <c r="B94" s="313"/>
      <c r="C94" s="313"/>
      <c r="D94" s="313"/>
      <c r="E94" s="313"/>
      <c r="F94" s="313"/>
      <c r="G94" s="313"/>
      <c r="H94" s="171"/>
      <c r="I94" s="171"/>
      <c r="J94" s="171"/>
      <c r="K94" s="171"/>
      <c r="L94" s="313"/>
      <c r="M94" s="313"/>
      <c r="N94" s="313"/>
      <c r="O94" s="313"/>
    </row>
    <row r="95" spans="2:15" hidden="1">
      <c r="B95" s="248" t="s">
        <v>258</v>
      </c>
      <c r="C95" s="249"/>
      <c r="D95" s="249"/>
      <c r="E95" s="249"/>
      <c r="F95" s="249"/>
      <c r="G95" s="250"/>
      <c r="H95" s="24"/>
      <c r="I95" s="24"/>
      <c r="J95" s="171"/>
      <c r="K95" s="171"/>
      <c r="L95" s="313"/>
      <c r="M95" s="313"/>
      <c r="N95" s="313"/>
      <c r="O95" s="313"/>
    </row>
    <row r="96" spans="2:15" hidden="1">
      <c r="B96" s="313"/>
      <c r="C96" s="248" t="s">
        <v>140</v>
      </c>
      <c r="D96" s="249"/>
      <c r="E96" s="249"/>
      <c r="F96" s="249"/>
      <c r="G96" s="250"/>
      <c r="H96" s="24"/>
      <c r="I96" s="24"/>
      <c r="J96" s="171"/>
      <c r="K96" s="171"/>
      <c r="L96" s="313"/>
      <c r="M96" s="313"/>
      <c r="N96" s="313"/>
      <c r="O96" s="313"/>
    </row>
    <row r="97" spans="3:15" ht="22.5" hidden="1" customHeight="1" thickBot="1">
      <c r="C97" s="35" t="s">
        <v>244</v>
      </c>
      <c r="D97" s="36">
        <f>'1) Budget Table'!D101</f>
        <v>0</v>
      </c>
      <c r="E97" s="36">
        <f>'1) Budget Table'!E101</f>
        <v>0</v>
      </c>
      <c r="F97" s="36">
        <f>'1) Budget Table'!F101</f>
        <v>0</v>
      </c>
      <c r="G97" s="37">
        <f>SUM(D97:F97)</f>
        <v>0</v>
      </c>
      <c r="H97" s="145"/>
      <c r="I97" s="145"/>
      <c r="J97" s="145"/>
      <c r="K97" s="145"/>
      <c r="L97" s="313"/>
      <c r="M97" s="313"/>
      <c r="N97" s="313"/>
      <c r="O97" s="313"/>
    </row>
    <row r="98" spans="3:15" hidden="1">
      <c r="C98" s="33" t="s">
        <v>245</v>
      </c>
      <c r="D98" s="168"/>
      <c r="E98" s="169"/>
      <c r="F98" s="169"/>
      <c r="G98" s="34">
        <f t="shared" ref="G98:G105" si="14">SUM(D98:F98)</f>
        <v>0</v>
      </c>
      <c r="H98" s="143"/>
      <c r="I98" s="143"/>
      <c r="J98" s="143"/>
      <c r="K98" s="143"/>
      <c r="L98" s="313"/>
      <c r="M98" s="313"/>
      <c r="N98" s="313"/>
      <c r="O98" s="313"/>
    </row>
    <row r="99" spans="3:15" hidden="1">
      <c r="C99" s="26" t="s">
        <v>246</v>
      </c>
      <c r="D99" s="170"/>
      <c r="E99" s="161"/>
      <c r="F99" s="161"/>
      <c r="G99" s="32">
        <f t="shared" si="14"/>
        <v>0</v>
      </c>
      <c r="H99" s="144"/>
      <c r="I99" s="144"/>
      <c r="J99" s="144"/>
      <c r="K99" s="144"/>
      <c r="L99" s="313"/>
      <c r="M99" s="313"/>
      <c r="N99" s="313"/>
      <c r="O99" s="313"/>
    </row>
    <row r="100" spans="3:15" ht="15.75" hidden="1" customHeight="1">
      <c r="C100" s="26" t="s">
        <v>247</v>
      </c>
      <c r="D100" s="170"/>
      <c r="E100" s="170"/>
      <c r="F100" s="170"/>
      <c r="G100" s="32">
        <f t="shared" si="14"/>
        <v>0</v>
      </c>
      <c r="H100" s="144"/>
      <c r="I100" s="144"/>
      <c r="J100" s="144"/>
      <c r="K100" s="144"/>
      <c r="L100" s="313"/>
      <c r="M100" s="313"/>
      <c r="N100" s="313"/>
      <c r="O100" s="313"/>
    </row>
    <row r="101" spans="3:15" hidden="1">
      <c r="C101" s="27" t="s">
        <v>248</v>
      </c>
      <c r="D101" s="170"/>
      <c r="E101" s="170"/>
      <c r="F101" s="170"/>
      <c r="G101" s="32">
        <f t="shared" si="14"/>
        <v>0</v>
      </c>
      <c r="H101" s="144"/>
      <c r="I101" s="144"/>
      <c r="J101" s="144"/>
      <c r="K101" s="144"/>
      <c r="L101" s="313"/>
      <c r="M101" s="313"/>
      <c r="N101" s="313"/>
      <c r="O101" s="313"/>
    </row>
    <row r="102" spans="3:15" hidden="1">
      <c r="C102" s="26" t="s">
        <v>249</v>
      </c>
      <c r="D102" s="170"/>
      <c r="E102" s="170"/>
      <c r="F102" s="170"/>
      <c r="G102" s="32">
        <f t="shared" si="14"/>
        <v>0</v>
      </c>
      <c r="H102" s="144"/>
      <c r="I102" s="144"/>
      <c r="J102" s="144"/>
      <c r="K102" s="144"/>
      <c r="L102" s="313"/>
      <c r="M102" s="313"/>
      <c r="N102" s="313"/>
      <c r="O102" s="313"/>
    </row>
    <row r="103" spans="3:15" hidden="1">
      <c r="C103" s="26" t="s">
        <v>250</v>
      </c>
      <c r="D103" s="170"/>
      <c r="E103" s="170"/>
      <c r="F103" s="170"/>
      <c r="G103" s="32">
        <f t="shared" si="14"/>
        <v>0</v>
      </c>
      <c r="H103" s="144"/>
      <c r="I103" s="144"/>
      <c r="J103" s="144"/>
      <c r="K103" s="144"/>
      <c r="L103" s="313"/>
      <c r="M103" s="313"/>
      <c r="N103" s="313"/>
      <c r="O103" s="313"/>
    </row>
    <row r="104" spans="3:15" hidden="1">
      <c r="C104" s="26" t="s">
        <v>251</v>
      </c>
      <c r="D104" s="170"/>
      <c r="E104" s="170"/>
      <c r="F104" s="170"/>
      <c r="G104" s="32">
        <f t="shared" si="14"/>
        <v>0</v>
      </c>
      <c r="H104" s="144"/>
      <c r="I104" s="144"/>
      <c r="J104" s="144"/>
      <c r="K104" s="144"/>
      <c r="L104" s="313"/>
      <c r="M104" s="313"/>
      <c r="N104" s="313"/>
      <c r="O104" s="313"/>
    </row>
    <row r="105" spans="3:15" hidden="1">
      <c r="C105" s="30" t="s">
        <v>252</v>
      </c>
      <c r="D105" s="38">
        <f>SUM(D98:D104)</f>
        <v>0</v>
      </c>
      <c r="E105" s="38">
        <f>SUM(E98:E104)</f>
        <v>0</v>
      </c>
      <c r="F105" s="38">
        <f>SUM(F98:F104)</f>
        <v>0</v>
      </c>
      <c r="G105" s="32">
        <f t="shared" si="14"/>
        <v>0</v>
      </c>
      <c r="H105" s="144"/>
      <c r="I105" s="144"/>
      <c r="J105" s="144"/>
      <c r="K105" s="144"/>
      <c r="L105" s="313"/>
      <c r="M105" s="313"/>
      <c r="N105" s="313"/>
      <c r="O105" s="313"/>
    </row>
    <row r="106" spans="3:15" s="29" customFormat="1" hidden="1">
      <c r="C106" s="42"/>
      <c r="D106" s="43"/>
      <c r="E106" s="43"/>
      <c r="F106" s="43"/>
      <c r="G106" s="44"/>
      <c r="H106" s="44"/>
      <c r="I106" s="44"/>
      <c r="J106" s="44"/>
      <c r="K106" s="44"/>
      <c r="L106" s="171"/>
      <c r="M106" s="171"/>
      <c r="N106" s="171"/>
      <c r="O106" s="171"/>
    </row>
    <row r="107" spans="3:15" ht="15.75" hidden="1" customHeight="1">
      <c r="C107" s="248" t="s">
        <v>259</v>
      </c>
      <c r="D107" s="249"/>
      <c r="E107" s="249"/>
      <c r="F107" s="249"/>
      <c r="G107" s="250"/>
      <c r="H107" s="24"/>
      <c r="I107" s="24"/>
      <c r="J107" s="171"/>
      <c r="K107" s="171"/>
      <c r="L107" s="313"/>
      <c r="M107" s="313"/>
      <c r="N107" s="313"/>
      <c r="O107" s="313"/>
    </row>
    <row r="108" spans="3:15" ht="21.75" hidden="1" customHeight="1" thickBot="1">
      <c r="C108" s="35" t="s">
        <v>244</v>
      </c>
      <c r="D108" s="36">
        <f>'1) Budget Table'!D111</f>
        <v>0</v>
      </c>
      <c r="E108" s="36">
        <f>'1) Budget Table'!E111</f>
        <v>0</v>
      </c>
      <c r="F108" s="36">
        <f>'1) Budget Table'!F111</f>
        <v>0</v>
      </c>
      <c r="G108" s="37">
        <f t="shared" ref="G108:G116" si="15">SUM(D108:F108)</f>
        <v>0</v>
      </c>
      <c r="H108" s="145"/>
      <c r="I108" s="145"/>
      <c r="J108" s="145"/>
      <c r="K108" s="145"/>
      <c r="L108" s="313"/>
      <c r="M108" s="313"/>
      <c r="N108" s="313"/>
      <c r="O108" s="313"/>
    </row>
    <row r="109" spans="3:15" hidden="1">
      <c r="C109" s="33" t="s">
        <v>245</v>
      </c>
      <c r="D109" s="168"/>
      <c r="E109" s="169"/>
      <c r="F109" s="169"/>
      <c r="G109" s="34">
        <f t="shared" si="15"/>
        <v>0</v>
      </c>
      <c r="H109" s="143"/>
      <c r="I109" s="143"/>
      <c r="J109" s="143"/>
      <c r="K109" s="143"/>
      <c r="L109" s="313"/>
      <c r="M109" s="313"/>
      <c r="N109" s="313"/>
      <c r="O109" s="313"/>
    </row>
    <row r="110" spans="3:15" hidden="1">
      <c r="C110" s="26" t="s">
        <v>246</v>
      </c>
      <c r="D110" s="170"/>
      <c r="E110" s="161"/>
      <c r="F110" s="161"/>
      <c r="G110" s="32">
        <f t="shared" si="15"/>
        <v>0</v>
      </c>
      <c r="H110" s="144"/>
      <c r="I110" s="144"/>
      <c r="J110" s="144"/>
      <c r="K110" s="144"/>
      <c r="L110" s="313"/>
      <c r="M110" s="313"/>
      <c r="N110" s="313"/>
      <c r="O110" s="313"/>
    </row>
    <row r="111" spans="3:15" ht="32.1" hidden="1">
      <c r="C111" s="26" t="s">
        <v>247</v>
      </c>
      <c r="D111" s="170"/>
      <c r="E111" s="170"/>
      <c r="F111" s="170"/>
      <c r="G111" s="32">
        <f t="shared" si="15"/>
        <v>0</v>
      </c>
      <c r="H111" s="144"/>
      <c r="I111" s="144"/>
      <c r="J111" s="144"/>
      <c r="K111" s="144"/>
      <c r="L111" s="313"/>
      <c r="M111" s="313"/>
      <c r="N111" s="313"/>
      <c r="O111" s="313"/>
    </row>
    <row r="112" spans="3:15" hidden="1">
      <c r="C112" s="27" t="s">
        <v>248</v>
      </c>
      <c r="D112" s="170"/>
      <c r="E112" s="170"/>
      <c r="F112" s="170"/>
      <c r="G112" s="32">
        <f t="shared" si="15"/>
        <v>0</v>
      </c>
      <c r="H112" s="144"/>
      <c r="I112" s="144"/>
      <c r="J112" s="144"/>
      <c r="K112" s="144"/>
      <c r="L112" s="313"/>
      <c r="M112" s="313"/>
      <c r="N112" s="313"/>
      <c r="O112" s="313"/>
    </row>
    <row r="113" spans="3:15" hidden="1">
      <c r="C113" s="26" t="s">
        <v>249</v>
      </c>
      <c r="D113" s="170"/>
      <c r="E113" s="170"/>
      <c r="F113" s="170"/>
      <c r="G113" s="32">
        <f t="shared" si="15"/>
        <v>0</v>
      </c>
      <c r="H113" s="144"/>
      <c r="I113" s="144"/>
      <c r="J113" s="144"/>
      <c r="K113" s="144"/>
      <c r="L113" s="313"/>
      <c r="M113" s="313"/>
      <c r="N113" s="313"/>
      <c r="O113" s="313"/>
    </row>
    <row r="114" spans="3:15" hidden="1">
      <c r="C114" s="26" t="s">
        <v>250</v>
      </c>
      <c r="D114" s="170"/>
      <c r="E114" s="170"/>
      <c r="F114" s="170"/>
      <c r="G114" s="32">
        <f t="shared" si="15"/>
        <v>0</v>
      </c>
      <c r="H114" s="144"/>
      <c r="I114" s="144"/>
      <c r="J114" s="144"/>
      <c r="K114" s="144"/>
      <c r="L114" s="313"/>
      <c r="M114" s="313"/>
      <c r="N114" s="313"/>
      <c r="O114" s="313"/>
    </row>
    <row r="115" spans="3:15" hidden="1">
      <c r="C115" s="26" t="s">
        <v>251</v>
      </c>
      <c r="D115" s="170"/>
      <c r="E115" s="170"/>
      <c r="F115" s="170"/>
      <c r="G115" s="32">
        <f t="shared" si="15"/>
        <v>0</v>
      </c>
      <c r="H115" s="144"/>
      <c r="I115" s="144"/>
      <c r="J115" s="144"/>
      <c r="K115" s="144"/>
      <c r="L115" s="313"/>
      <c r="M115" s="313"/>
      <c r="N115" s="313"/>
      <c r="O115" s="313"/>
    </row>
    <row r="116" spans="3:15" hidden="1">
      <c r="C116" s="30" t="s">
        <v>252</v>
      </c>
      <c r="D116" s="38">
        <f>SUM(D109:D115)</f>
        <v>0</v>
      </c>
      <c r="E116" s="38">
        <f>SUM(E109:E115)</f>
        <v>0</v>
      </c>
      <c r="F116" s="38">
        <f>SUM(F109:F115)</f>
        <v>0</v>
      </c>
      <c r="G116" s="32">
        <f t="shared" si="15"/>
        <v>0</v>
      </c>
      <c r="H116" s="144"/>
      <c r="I116" s="144"/>
      <c r="J116" s="144"/>
      <c r="K116" s="144"/>
      <c r="L116" s="313"/>
      <c r="M116" s="313"/>
      <c r="N116" s="313"/>
      <c r="O116" s="313"/>
    </row>
    <row r="117" spans="3:15" s="29" customFormat="1" hidden="1">
      <c r="C117" s="42"/>
      <c r="D117" s="43"/>
      <c r="E117" s="43"/>
      <c r="F117" s="43"/>
      <c r="G117" s="44"/>
      <c r="H117" s="44"/>
      <c r="I117" s="44"/>
      <c r="J117" s="44"/>
      <c r="K117" s="44"/>
      <c r="L117" s="171"/>
      <c r="M117" s="171"/>
      <c r="N117" s="171"/>
      <c r="O117" s="171"/>
    </row>
    <row r="118" spans="3:15" hidden="1">
      <c r="C118" s="248" t="s">
        <v>158</v>
      </c>
      <c r="D118" s="249"/>
      <c r="E118" s="249"/>
      <c r="F118" s="249"/>
      <c r="G118" s="250"/>
      <c r="H118" s="24"/>
      <c r="I118" s="24"/>
      <c r="J118" s="171"/>
      <c r="K118" s="171"/>
      <c r="L118" s="313"/>
      <c r="M118" s="313"/>
      <c r="N118" s="313"/>
      <c r="O118" s="313"/>
    </row>
    <row r="119" spans="3:15" ht="21" hidden="1" customHeight="1" thickBot="1">
      <c r="C119" s="35" t="s">
        <v>244</v>
      </c>
      <c r="D119" s="36">
        <f>'1) Budget Table'!D121</f>
        <v>0</v>
      </c>
      <c r="E119" s="36">
        <f>'1) Budget Table'!E121</f>
        <v>0</v>
      </c>
      <c r="F119" s="36">
        <f>'1) Budget Table'!F121</f>
        <v>0</v>
      </c>
      <c r="G119" s="37">
        <f t="shared" ref="G119:G127" si="16">SUM(D119:F119)</f>
        <v>0</v>
      </c>
      <c r="H119" s="145"/>
      <c r="I119" s="145"/>
      <c r="J119" s="145"/>
      <c r="K119" s="145"/>
      <c r="L119" s="313"/>
      <c r="M119" s="313"/>
      <c r="N119" s="313"/>
      <c r="O119" s="313"/>
    </row>
    <row r="120" spans="3:15" hidden="1">
      <c r="C120" s="33" t="s">
        <v>245</v>
      </c>
      <c r="D120" s="168"/>
      <c r="E120" s="169"/>
      <c r="F120" s="169"/>
      <c r="G120" s="34">
        <f t="shared" si="16"/>
        <v>0</v>
      </c>
      <c r="H120" s="143"/>
      <c r="I120" s="143"/>
      <c r="J120" s="143"/>
      <c r="K120" s="143"/>
      <c r="L120" s="313"/>
      <c r="M120" s="313"/>
      <c r="N120" s="313"/>
      <c r="O120" s="313"/>
    </row>
    <row r="121" spans="3:15" hidden="1">
      <c r="C121" s="26" t="s">
        <v>246</v>
      </c>
      <c r="D121" s="170"/>
      <c r="E121" s="161"/>
      <c r="F121" s="161"/>
      <c r="G121" s="32">
        <f t="shared" si="16"/>
        <v>0</v>
      </c>
      <c r="H121" s="144"/>
      <c r="I121" s="144"/>
      <c r="J121" s="144"/>
      <c r="K121" s="144"/>
      <c r="L121" s="313"/>
      <c r="M121" s="313"/>
      <c r="N121" s="313"/>
      <c r="O121" s="313"/>
    </row>
    <row r="122" spans="3:15" ht="32.1" hidden="1">
      <c r="C122" s="26" t="s">
        <v>247</v>
      </c>
      <c r="D122" s="170"/>
      <c r="E122" s="170"/>
      <c r="F122" s="170"/>
      <c r="G122" s="32">
        <f t="shared" si="16"/>
        <v>0</v>
      </c>
      <c r="H122" s="144"/>
      <c r="I122" s="144"/>
      <c r="J122" s="144"/>
      <c r="K122" s="144"/>
      <c r="L122" s="313"/>
      <c r="M122" s="313"/>
      <c r="N122" s="313"/>
      <c r="O122" s="313"/>
    </row>
    <row r="123" spans="3:15" hidden="1">
      <c r="C123" s="27" t="s">
        <v>248</v>
      </c>
      <c r="D123" s="170"/>
      <c r="E123" s="170"/>
      <c r="F123" s="170"/>
      <c r="G123" s="32">
        <f t="shared" si="16"/>
        <v>0</v>
      </c>
      <c r="H123" s="144"/>
      <c r="I123" s="144"/>
      <c r="J123" s="144"/>
      <c r="K123" s="144"/>
      <c r="L123" s="313"/>
      <c r="M123" s="313"/>
      <c r="N123" s="313"/>
      <c r="O123" s="313"/>
    </row>
    <row r="124" spans="3:15" hidden="1">
      <c r="C124" s="26" t="s">
        <v>249</v>
      </c>
      <c r="D124" s="170"/>
      <c r="E124" s="170"/>
      <c r="F124" s="170"/>
      <c r="G124" s="32">
        <f t="shared" si="16"/>
        <v>0</v>
      </c>
      <c r="H124" s="144"/>
      <c r="I124" s="144"/>
      <c r="J124" s="144"/>
      <c r="K124" s="144"/>
      <c r="L124" s="313"/>
      <c r="M124" s="313"/>
      <c r="N124" s="313"/>
      <c r="O124" s="313"/>
    </row>
    <row r="125" spans="3:15" hidden="1">
      <c r="C125" s="26" t="s">
        <v>250</v>
      </c>
      <c r="D125" s="170"/>
      <c r="E125" s="170"/>
      <c r="F125" s="170"/>
      <c r="G125" s="32">
        <f t="shared" si="16"/>
        <v>0</v>
      </c>
      <c r="H125" s="144"/>
      <c r="I125" s="144"/>
      <c r="J125" s="144"/>
      <c r="K125" s="144"/>
      <c r="L125" s="313"/>
      <c r="M125" s="313"/>
      <c r="N125" s="313"/>
      <c r="O125" s="313"/>
    </row>
    <row r="126" spans="3:15" hidden="1">
      <c r="C126" s="26" t="s">
        <v>251</v>
      </c>
      <c r="D126" s="170"/>
      <c r="E126" s="170"/>
      <c r="F126" s="170"/>
      <c r="G126" s="32">
        <f t="shared" si="16"/>
        <v>0</v>
      </c>
      <c r="H126" s="144"/>
      <c r="I126" s="144"/>
      <c r="J126" s="144"/>
      <c r="K126" s="144"/>
      <c r="L126" s="313"/>
      <c r="M126" s="313"/>
      <c r="N126" s="313"/>
      <c r="O126" s="313"/>
    </row>
    <row r="127" spans="3:15" hidden="1">
      <c r="C127" s="30" t="s">
        <v>252</v>
      </c>
      <c r="D127" s="38">
        <f>SUM(D120:D126)</f>
        <v>0</v>
      </c>
      <c r="E127" s="38">
        <f>SUM(E120:E126)</f>
        <v>0</v>
      </c>
      <c r="F127" s="38">
        <f>SUM(F120:F126)</f>
        <v>0</v>
      </c>
      <c r="G127" s="32">
        <f t="shared" si="16"/>
        <v>0</v>
      </c>
      <c r="H127" s="144"/>
      <c r="I127" s="144"/>
      <c r="J127" s="144"/>
      <c r="K127" s="144"/>
      <c r="L127" s="313"/>
      <c r="M127" s="313"/>
      <c r="N127" s="313"/>
      <c r="O127" s="313"/>
    </row>
    <row r="128" spans="3:15" s="29" customFormat="1" hidden="1">
      <c r="C128" s="42"/>
      <c r="D128" s="43"/>
      <c r="E128" s="43"/>
      <c r="F128" s="43"/>
      <c r="G128" s="44"/>
      <c r="H128" s="44"/>
      <c r="I128" s="44"/>
      <c r="J128" s="44"/>
      <c r="K128" s="44"/>
      <c r="L128" s="171"/>
      <c r="M128" s="171"/>
      <c r="N128" s="171"/>
      <c r="O128" s="171"/>
    </row>
    <row r="129" spans="2:15" hidden="1">
      <c r="B129" s="313"/>
      <c r="C129" s="248" t="s">
        <v>167</v>
      </c>
      <c r="D129" s="249"/>
      <c r="E129" s="249"/>
      <c r="F129" s="249"/>
      <c r="G129" s="250"/>
      <c r="H129" s="24"/>
      <c r="I129" s="24"/>
      <c r="J129" s="171"/>
      <c r="K129" s="171"/>
      <c r="L129" s="313"/>
      <c r="M129" s="313"/>
      <c r="N129" s="313"/>
      <c r="O129" s="313"/>
    </row>
    <row r="130" spans="2:15" ht="24" hidden="1" customHeight="1" thickBot="1">
      <c r="B130" s="313"/>
      <c r="C130" s="35" t="s">
        <v>244</v>
      </c>
      <c r="D130" s="36">
        <f>'1) Budget Table'!D131</f>
        <v>0</v>
      </c>
      <c r="E130" s="36">
        <f>'1) Budget Table'!E131</f>
        <v>0</v>
      </c>
      <c r="F130" s="36">
        <f>'1) Budget Table'!F131</f>
        <v>0</v>
      </c>
      <c r="G130" s="37">
        <f t="shared" ref="G130:G138" si="17">SUM(D130:F130)</f>
        <v>0</v>
      </c>
      <c r="H130" s="145"/>
      <c r="I130" s="145"/>
      <c r="J130" s="145"/>
      <c r="K130" s="145"/>
      <c r="L130" s="313"/>
      <c r="M130" s="313"/>
      <c r="N130" s="313"/>
      <c r="O130" s="313"/>
    </row>
    <row r="131" spans="2:15" ht="15.75" hidden="1" customHeight="1">
      <c r="B131" s="313"/>
      <c r="C131" s="33" t="s">
        <v>245</v>
      </c>
      <c r="D131" s="168"/>
      <c r="E131" s="169"/>
      <c r="F131" s="169"/>
      <c r="G131" s="34">
        <f t="shared" si="17"/>
        <v>0</v>
      </c>
      <c r="H131" s="143"/>
      <c r="I131" s="143"/>
      <c r="J131" s="143"/>
      <c r="K131" s="143"/>
      <c r="L131" s="313"/>
      <c r="M131" s="313"/>
      <c r="N131" s="313"/>
      <c r="O131" s="313"/>
    </row>
    <row r="132" spans="2:15" hidden="1">
      <c r="B132" s="313"/>
      <c r="C132" s="26" t="s">
        <v>246</v>
      </c>
      <c r="D132" s="170"/>
      <c r="E132" s="161"/>
      <c r="F132" s="161"/>
      <c r="G132" s="32">
        <f t="shared" si="17"/>
        <v>0</v>
      </c>
      <c r="H132" s="144"/>
      <c r="I132" s="144"/>
      <c r="J132" s="144"/>
      <c r="K132" s="144"/>
      <c r="L132" s="313"/>
      <c r="M132" s="313"/>
      <c r="N132" s="313"/>
      <c r="O132" s="313"/>
    </row>
    <row r="133" spans="2:15" ht="15.75" hidden="1" customHeight="1">
      <c r="B133" s="313"/>
      <c r="C133" s="26" t="s">
        <v>247</v>
      </c>
      <c r="D133" s="170"/>
      <c r="E133" s="170"/>
      <c r="F133" s="170"/>
      <c r="G133" s="32">
        <f t="shared" si="17"/>
        <v>0</v>
      </c>
      <c r="H133" s="144"/>
      <c r="I133" s="144"/>
      <c r="J133" s="144"/>
      <c r="K133" s="144"/>
      <c r="L133" s="313"/>
      <c r="M133" s="313"/>
      <c r="N133" s="313"/>
      <c r="O133" s="313"/>
    </row>
    <row r="134" spans="2:15" hidden="1">
      <c r="B134" s="313"/>
      <c r="C134" s="27" t="s">
        <v>248</v>
      </c>
      <c r="D134" s="170"/>
      <c r="E134" s="170"/>
      <c r="F134" s="170"/>
      <c r="G134" s="32">
        <f t="shared" si="17"/>
        <v>0</v>
      </c>
      <c r="H134" s="144"/>
      <c r="I134" s="144"/>
      <c r="J134" s="144"/>
      <c r="K134" s="144"/>
      <c r="L134" s="313"/>
      <c r="M134" s="313"/>
      <c r="N134" s="313"/>
      <c r="O134" s="313"/>
    </row>
    <row r="135" spans="2:15" hidden="1">
      <c r="B135" s="313"/>
      <c r="C135" s="26" t="s">
        <v>249</v>
      </c>
      <c r="D135" s="170"/>
      <c r="E135" s="170"/>
      <c r="F135" s="170"/>
      <c r="G135" s="32">
        <f t="shared" si="17"/>
        <v>0</v>
      </c>
      <c r="H135" s="144"/>
      <c r="I135" s="144"/>
      <c r="J135" s="144"/>
      <c r="K135" s="144"/>
      <c r="L135" s="313"/>
      <c r="M135" s="313"/>
      <c r="N135" s="313"/>
      <c r="O135" s="313"/>
    </row>
    <row r="136" spans="2:15" ht="15.75" hidden="1" customHeight="1">
      <c r="B136" s="313"/>
      <c r="C136" s="26" t="s">
        <v>250</v>
      </c>
      <c r="D136" s="170"/>
      <c r="E136" s="170"/>
      <c r="F136" s="170"/>
      <c r="G136" s="32">
        <f t="shared" si="17"/>
        <v>0</v>
      </c>
      <c r="H136" s="144"/>
      <c r="I136" s="144"/>
      <c r="J136" s="144"/>
      <c r="K136" s="144"/>
      <c r="L136" s="313"/>
      <c r="M136" s="313"/>
      <c r="N136" s="313"/>
      <c r="O136" s="313"/>
    </row>
    <row r="137" spans="2:15" hidden="1">
      <c r="B137" s="313"/>
      <c r="C137" s="26" t="s">
        <v>251</v>
      </c>
      <c r="D137" s="170"/>
      <c r="E137" s="170"/>
      <c r="F137" s="170"/>
      <c r="G137" s="32">
        <f t="shared" si="17"/>
        <v>0</v>
      </c>
      <c r="H137" s="144"/>
      <c r="I137" s="144"/>
      <c r="J137" s="144"/>
      <c r="K137" s="144"/>
      <c r="L137" s="313"/>
      <c r="M137" s="313"/>
      <c r="N137" s="313"/>
      <c r="O137" s="313"/>
    </row>
    <row r="138" spans="2:15" hidden="1">
      <c r="B138" s="313"/>
      <c r="C138" s="30" t="s">
        <v>252</v>
      </c>
      <c r="D138" s="38">
        <f>SUM(D131:D137)</f>
        <v>0</v>
      </c>
      <c r="E138" s="38">
        <f>SUM(E131:E137)</f>
        <v>0</v>
      </c>
      <c r="F138" s="38">
        <f>SUM(F131:F137)</f>
        <v>0</v>
      </c>
      <c r="G138" s="32">
        <f t="shared" si="17"/>
        <v>0</v>
      </c>
      <c r="H138" s="144"/>
      <c r="I138" s="144"/>
      <c r="J138" s="144"/>
      <c r="K138" s="144"/>
      <c r="L138" s="313"/>
      <c r="M138" s="313"/>
      <c r="N138" s="313"/>
      <c r="O138" s="313"/>
    </row>
    <row r="139" spans="2:15" hidden="1">
      <c r="B139" s="313"/>
      <c r="C139" s="313"/>
      <c r="D139" s="171"/>
      <c r="E139" s="171"/>
      <c r="F139" s="171"/>
      <c r="G139" s="313"/>
      <c r="H139" s="171"/>
      <c r="I139" s="171"/>
      <c r="J139" s="171"/>
      <c r="K139" s="171"/>
      <c r="L139" s="313"/>
      <c r="M139" s="313"/>
      <c r="N139" s="313"/>
      <c r="O139" s="313"/>
    </row>
    <row r="140" spans="2:15" hidden="1">
      <c r="B140" s="248" t="s">
        <v>260</v>
      </c>
      <c r="C140" s="249"/>
      <c r="D140" s="249"/>
      <c r="E140" s="249"/>
      <c r="F140" s="249"/>
      <c r="G140" s="250"/>
      <c r="H140" s="24"/>
      <c r="I140" s="24"/>
      <c r="J140" s="171"/>
      <c r="K140" s="171"/>
      <c r="L140" s="313"/>
      <c r="M140" s="313"/>
      <c r="N140" s="313"/>
      <c r="O140" s="313"/>
    </row>
    <row r="141" spans="2:15" hidden="1">
      <c r="B141" s="313"/>
      <c r="C141" s="248" t="s">
        <v>177</v>
      </c>
      <c r="D141" s="249"/>
      <c r="E141" s="249"/>
      <c r="F141" s="249"/>
      <c r="G141" s="250"/>
      <c r="H141" s="24"/>
      <c r="I141" s="24"/>
      <c r="J141" s="171"/>
      <c r="K141" s="171"/>
      <c r="L141" s="313"/>
      <c r="M141" s="313"/>
      <c r="N141" s="313"/>
      <c r="O141" s="313"/>
    </row>
    <row r="142" spans="2:15" ht="24" hidden="1" customHeight="1" thickBot="1">
      <c r="B142" s="313"/>
      <c r="C142" s="35" t="s">
        <v>244</v>
      </c>
      <c r="D142" s="36">
        <f>'1) Budget Table'!D143</f>
        <v>0</v>
      </c>
      <c r="E142" s="36">
        <f>'1) Budget Table'!E143</f>
        <v>0</v>
      </c>
      <c r="F142" s="36">
        <f>'1) Budget Table'!F143</f>
        <v>0</v>
      </c>
      <c r="G142" s="37">
        <f>SUM(D142:F142)</f>
        <v>0</v>
      </c>
      <c r="H142" s="145"/>
      <c r="I142" s="145"/>
      <c r="J142" s="145"/>
      <c r="K142" s="145"/>
      <c r="L142" s="313"/>
      <c r="M142" s="313"/>
      <c r="N142" s="313"/>
      <c r="O142" s="313"/>
    </row>
    <row r="143" spans="2:15" ht="24.75" hidden="1" customHeight="1">
      <c r="B143" s="313"/>
      <c r="C143" s="33" t="s">
        <v>245</v>
      </c>
      <c r="D143" s="168"/>
      <c r="E143" s="169"/>
      <c r="F143" s="169"/>
      <c r="G143" s="34">
        <f t="shared" ref="G143:G150" si="18">SUM(D143:F143)</f>
        <v>0</v>
      </c>
      <c r="H143" s="143"/>
      <c r="I143" s="143"/>
      <c r="J143" s="143"/>
      <c r="K143" s="143"/>
      <c r="L143" s="313"/>
      <c r="M143" s="313"/>
      <c r="N143" s="313"/>
      <c r="O143" s="313"/>
    </row>
    <row r="144" spans="2:15" ht="15.75" hidden="1" customHeight="1">
      <c r="B144" s="313"/>
      <c r="C144" s="26" t="s">
        <v>246</v>
      </c>
      <c r="D144" s="170"/>
      <c r="E144" s="161"/>
      <c r="F144" s="161"/>
      <c r="G144" s="32">
        <f t="shared" si="18"/>
        <v>0</v>
      </c>
      <c r="H144" s="144"/>
      <c r="I144" s="144"/>
      <c r="J144" s="144"/>
      <c r="K144" s="144"/>
      <c r="L144" s="313"/>
      <c r="M144" s="313"/>
      <c r="N144" s="313"/>
      <c r="O144" s="313"/>
    </row>
    <row r="145" spans="2:11" ht="15.75" hidden="1" customHeight="1">
      <c r="B145" s="313"/>
      <c r="C145" s="26" t="s">
        <v>247</v>
      </c>
      <c r="D145" s="170"/>
      <c r="E145" s="170"/>
      <c r="F145" s="170"/>
      <c r="G145" s="32">
        <f t="shared" si="18"/>
        <v>0</v>
      </c>
      <c r="H145" s="144"/>
      <c r="I145" s="144"/>
      <c r="J145" s="144"/>
      <c r="K145" s="144"/>
    </row>
    <row r="146" spans="2:11" ht="15.75" hidden="1" customHeight="1">
      <c r="B146" s="313"/>
      <c r="C146" s="27" t="s">
        <v>248</v>
      </c>
      <c r="D146" s="170"/>
      <c r="E146" s="170"/>
      <c r="F146" s="170"/>
      <c r="G146" s="32">
        <f t="shared" si="18"/>
        <v>0</v>
      </c>
      <c r="H146" s="144"/>
      <c r="I146" s="144"/>
      <c r="J146" s="144"/>
      <c r="K146" s="144"/>
    </row>
    <row r="147" spans="2:11" ht="15.75" hidden="1" customHeight="1">
      <c r="B147" s="313"/>
      <c r="C147" s="26" t="s">
        <v>249</v>
      </c>
      <c r="D147" s="170"/>
      <c r="E147" s="170"/>
      <c r="F147" s="170"/>
      <c r="G147" s="32">
        <f t="shared" si="18"/>
        <v>0</v>
      </c>
      <c r="H147" s="144"/>
      <c r="I147" s="144"/>
      <c r="J147" s="144"/>
      <c r="K147" s="144"/>
    </row>
    <row r="148" spans="2:11" ht="15.75" hidden="1" customHeight="1">
      <c r="B148" s="313"/>
      <c r="C148" s="26" t="s">
        <v>250</v>
      </c>
      <c r="D148" s="170"/>
      <c r="E148" s="170"/>
      <c r="F148" s="170"/>
      <c r="G148" s="32">
        <f t="shared" si="18"/>
        <v>0</v>
      </c>
      <c r="H148" s="144"/>
      <c r="I148" s="144"/>
      <c r="J148" s="144"/>
      <c r="K148" s="144"/>
    </row>
    <row r="149" spans="2:11" ht="15.75" hidden="1" customHeight="1">
      <c r="B149" s="313"/>
      <c r="C149" s="26" t="s">
        <v>251</v>
      </c>
      <c r="D149" s="170"/>
      <c r="E149" s="170"/>
      <c r="F149" s="170"/>
      <c r="G149" s="32">
        <f t="shared" si="18"/>
        <v>0</v>
      </c>
      <c r="H149" s="144"/>
      <c r="I149" s="144"/>
      <c r="J149" s="144"/>
      <c r="K149" s="144"/>
    </row>
    <row r="150" spans="2:11" ht="15.75" hidden="1" customHeight="1">
      <c r="B150" s="313"/>
      <c r="C150" s="30" t="s">
        <v>252</v>
      </c>
      <c r="D150" s="38">
        <f>SUM(D143:D149)</f>
        <v>0</v>
      </c>
      <c r="E150" s="38">
        <f>SUM(E143:E149)</f>
        <v>0</v>
      </c>
      <c r="F150" s="38">
        <f>SUM(F143:F149)</f>
        <v>0</v>
      </c>
      <c r="G150" s="32">
        <f t="shared" si="18"/>
        <v>0</v>
      </c>
      <c r="H150" s="144"/>
      <c r="I150" s="144"/>
      <c r="J150" s="144"/>
      <c r="K150" s="144"/>
    </row>
    <row r="151" spans="2:11" s="29" customFormat="1" ht="15.75" hidden="1" customHeight="1">
      <c r="B151" s="171"/>
      <c r="C151" s="42"/>
      <c r="D151" s="43"/>
      <c r="E151" s="43"/>
      <c r="F151" s="43"/>
      <c r="G151" s="44"/>
      <c r="H151" s="44"/>
      <c r="I151" s="44"/>
      <c r="J151" s="44"/>
      <c r="K151" s="44"/>
    </row>
    <row r="152" spans="2:11" ht="15.75" hidden="1" customHeight="1">
      <c r="B152" s="313"/>
      <c r="C152" s="248" t="s">
        <v>186</v>
      </c>
      <c r="D152" s="249"/>
      <c r="E152" s="249"/>
      <c r="F152" s="249"/>
      <c r="G152" s="250"/>
      <c r="H152" s="24"/>
      <c r="I152" s="24"/>
      <c r="J152" s="171"/>
      <c r="K152" s="171"/>
    </row>
    <row r="153" spans="2:11" ht="21" hidden="1" customHeight="1" thickBot="1">
      <c r="B153" s="313"/>
      <c r="C153" s="35" t="s">
        <v>244</v>
      </c>
      <c r="D153" s="36">
        <f>'1) Budget Table'!D153</f>
        <v>0</v>
      </c>
      <c r="E153" s="36">
        <f>'1) Budget Table'!E153</f>
        <v>0</v>
      </c>
      <c r="F153" s="36">
        <f>'1) Budget Table'!F153</f>
        <v>0</v>
      </c>
      <c r="G153" s="37">
        <f t="shared" ref="G153:G161" si="19">SUM(D153:F153)</f>
        <v>0</v>
      </c>
      <c r="H153" s="145"/>
      <c r="I153" s="145"/>
      <c r="J153" s="145"/>
      <c r="K153" s="145"/>
    </row>
    <row r="154" spans="2:11" ht="15.75" hidden="1" customHeight="1">
      <c r="B154" s="313"/>
      <c r="C154" s="33" t="s">
        <v>245</v>
      </c>
      <c r="D154" s="168"/>
      <c r="E154" s="169"/>
      <c r="F154" s="169"/>
      <c r="G154" s="34">
        <f t="shared" si="19"/>
        <v>0</v>
      </c>
      <c r="H154" s="143"/>
      <c r="I154" s="143"/>
      <c r="J154" s="143"/>
      <c r="K154" s="143"/>
    </row>
    <row r="155" spans="2:11" ht="15.75" hidden="1" customHeight="1">
      <c r="B155" s="313"/>
      <c r="C155" s="26" t="s">
        <v>246</v>
      </c>
      <c r="D155" s="170"/>
      <c r="E155" s="161"/>
      <c r="F155" s="161"/>
      <c r="G155" s="32">
        <f t="shared" si="19"/>
        <v>0</v>
      </c>
      <c r="H155" s="144"/>
      <c r="I155" s="144"/>
      <c r="J155" s="144"/>
      <c r="K155" s="144"/>
    </row>
    <row r="156" spans="2:11" ht="15.75" hidden="1" customHeight="1">
      <c r="B156" s="313"/>
      <c r="C156" s="26" t="s">
        <v>247</v>
      </c>
      <c r="D156" s="170"/>
      <c r="E156" s="170"/>
      <c r="F156" s="170"/>
      <c r="G156" s="32">
        <f t="shared" si="19"/>
        <v>0</v>
      </c>
      <c r="H156" s="144"/>
      <c r="I156" s="144"/>
      <c r="J156" s="144"/>
      <c r="K156" s="144"/>
    </row>
    <row r="157" spans="2:11" ht="15.75" hidden="1" customHeight="1">
      <c r="B157" s="313"/>
      <c r="C157" s="27" t="s">
        <v>248</v>
      </c>
      <c r="D157" s="170"/>
      <c r="E157" s="170"/>
      <c r="F157" s="170"/>
      <c r="G157" s="32">
        <f t="shared" si="19"/>
        <v>0</v>
      </c>
      <c r="H157" s="144"/>
      <c r="I157" s="144"/>
      <c r="J157" s="144"/>
      <c r="K157" s="144"/>
    </row>
    <row r="158" spans="2:11" ht="15.75" hidden="1" customHeight="1">
      <c r="B158" s="313"/>
      <c r="C158" s="26" t="s">
        <v>249</v>
      </c>
      <c r="D158" s="170"/>
      <c r="E158" s="170"/>
      <c r="F158" s="170"/>
      <c r="G158" s="32">
        <f t="shared" si="19"/>
        <v>0</v>
      </c>
      <c r="H158" s="144"/>
      <c r="I158" s="144"/>
      <c r="J158" s="144"/>
      <c r="K158" s="144"/>
    </row>
    <row r="159" spans="2:11" ht="15.75" hidden="1" customHeight="1">
      <c r="B159" s="313"/>
      <c r="C159" s="26" t="s">
        <v>250</v>
      </c>
      <c r="D159" s="170"/>
      <c r="E159" s="170"/>
      <c r="F159" s="170"/>
      <c r="G159" s="32">
        <f t="shared" si="19"/>
        <v>0</v>
      </c>
      <c r="H159" s="144"/>
      <c r="I159" s="144"/>
      <c r="J159" s="144"/>
      <c r="K159" s="144"/>
    </row>
    <row r="160" spans="2:11" ht="15.75" hidden="1" customHeight="1">
      <c r="B160" s="313"/>
      <c r="C160" s="26" t="s">
        <v>251</v>
      </c>
      <c r="D160" s="170"/>
      <c r="E160" s="170"/>
      <c r="F160" s="170"/>
      <c r="G160" s="32">
        <f t="shared" si="19"/>
        <v>0</v>
      </c>
      <c r="H160" s="144"/>
      <c r="I160" s="144"/>
      <c r="J160" s="144"/>
      <c r="K160" s="144"/>
    </row>
    <row r="161" spans="3:11" ht="15.75" hidden="1" customHeight="1">
      <c r="C161" s="30" t="s">
        <v>252</v>
      </c>
      <c r="D161" s="38">
        <f>SUM(D154:D160)</f>
        <v>0</v>
      </c>
      <c r="E161" s="38">
        <f>SUM(E154:E160)</f>
        <v>0</v>
      </c>
      <c r="F161" s="38">
        <f>SUM(F154:F160)</f>
        <v>0</v>
      </c>
      <c r="G161" s="32">
        <f t="shared" si="19"/>
        <v>0</v>
      </c>
      <c r="H161" s="144"/>
      <c r="I161" s="144"/>
      <c r="J161" s="144"/>
      <c r="K161" s="144"/>
    </row>
    <row r="162" spans="3:11" s="29" customFormat="1" ht="15.75" hidden="1" customHeight="1">
      <c r="C162" s="42"/>
      <c r="D162" s="43"/>
      <c r="E162" s="43"/>
      <c r="F162" s="43"/>
      <c r="G162" s="44"/>
      <c r="H162" s="44"/>
      <c r="I162" s="44"/>
      <c r="J162" s="44"/>
      <c r="K162" s="44"/>
    </row>
    <row r="163" spans="3:11" ht="15.75" hidden="1" customHeight="1">
      <c r="C163" s="248" t="s">
        <v>195</v>
      </c>
      <c r="D163" s="249"/>
      <c r="E163" s="249"/>
      <c r="F163" s="249"/>
      <c r="G163" s="250"/>
      <c r="H163" s="24"/>
      <c r="I163" s="24"/>
      <c r="J163" s="171"/>
      <c r="K163" s="171"/>
    </row>
    <row r="164" spans="3:11" ht="19.5" hidden="1" customHeight="1" thickBot="1">
      <c r="C164" s="35" t="s">
        <v>244</v>
      </c>
      <c r="D164" s="36">
        <f>'1) Budget Table'!D163</f>
        <v>0</v>
      </c>
      <c r="E164" s="36">
        <f>'1) Budget Table'!E163</f>
        <v>0</v>
      </c>
      <c r="F164" s="36">
        <f>'1) Budget Table'!F163</f>
        <v>0</v>
      </c>
      <c r="G164" s="37">
        <f t="shared" ref="G164:G172" si="20">SUM(D164:F164)</f>
        <v>0</v>
      </c>
      <c r="H164" s="145"/>
      <c r="I164" s="145"/>
      <c r="J164" s="145"/>
      <c r="K164" s="145"/>
    </row>
    <row r="165" spans="3:11" ht="15.75" hidden="1" customHeight="1">
      <c r="C165" s="33" t="s">
        <v>245</v>
      </c>
      <c r="D165" s="168"/>
      <c r="E165" s="169"/>
      <c r="F165" s="169"/>
      <c r="G165" s="34">
        <f t="shared" si="20"/>
        <v>0</v>
      </c>
      <c r="H165" s="143"/>
      <c r="I165" s="143"/>
      <c r="J165" s="143"/>
      <c r="K165" s="143"/>
    </row>
    <row r="166" spans="3:11" ht="15.75" hidden="1" customHeight="1">
      <c r="C166" s="26" t="s">
        <v>246</v>
      </c>
      <c r="D166" s="170"/>
      <c r="E166" s="161"/>
      <c r="F166" s="161"/>
      <c r="G166" s="32">
        <f t="shared" si="20"/>
        <v>0</v>
      </c>
      <c r="H166" s="144"/>
      <c r="I166" s="144"/>
      <c r="J166" s="144"/>
      <c r="K166" s="144"/>
    </row>
    <row r="167" spans="3:11" ht="15.75" hidden="1" customHeight="1">
      <c r="C167" s="26" t="s">
        <v>247</v>
      </c>
      <c r="D167" s="170"/>
      <c r="E167" s="170"/>
      <c r="F167" s="170"/>
      <c r="G167" s="32">
        <f t="shared" si="20"/>
        <v>0</v>
      </c>
      <c r="H167" s="144"/>
      <c r="I167" s="144"/>
      <c r="J167" s="144"/>
      <c r="K167" s="144"/>
    </row>
    <row r="168" spans="3:11" ht="15.75" hidden="1" customHeight="1">
      <c r="C168" s="27" t="s">
        <v>248</v>
      </c>
      <c r="D168" s="170"/>
      <c r="E168" s="170"/>
      <c r="F168" s="170"/>
      <c r="G168" s="32">
        <f t="shared" si="20"/>
        <v>0</v>
      </c>
      <c r="H168" s="144"/>
      <c r="I168" s="144"/>
      <c r="J168" s="144"/>
      <c r="K168" s="144"/>
    </row>
    <row r="169" spans="3:11" ht="15.75" hidden="1" customHeight="1">
      <c r="C169" s="26" t="s">
        <v>249</v>
      </c>
      <c r="D169" s="170"/>
      <c r="E169" s="170"/>
      <c r="F169" s="170"/>
      <c r="G169" s="32">
        <f t="shared" si="20"/>
        <v>0</v>
      </c>
      <c r="H169" s="144"/>
      <c r="I169" s="144"/>
      <c r="J169" s="144"/>
      <c r="K169" s="144"/>
    </row>
    <row r="170" spans="3:11" ht="15.75" hidden="1" customHeight="1">
      <c r="C170" s="26" t="s">
        <v>250</v>
      </c>
      <c r="D170" s="170"/>
      <c r="E170" s="170"/>
      <c r="F170" s="170"/>
      <c r="G170" s="32">
        <f t="shared" si="20"/>
        <v>0</v>
      </c>
      <c r="H170" s="144"/>
      <c r="I170" s="144"/>
      <c r="J170" s="144"/>
      <c r="K170" s="144"/>
    </row>
    <row r="171" spans="3:11" ht="15.75" hidden="1" customHeight="1">
      <c r="C171" s="26" t="s">
        <v>251</v>
      </c>
      <c r="D171" s="170"/>
      <c r="E171" s="170"/>
      <c r="F171" s="170"/>
      <c r="G171" s="32">
        <f t="shared" si="20"/>
        <v>0</v>
      </c>
      <c r="H171" s="144"/>
      <c r="I171" s="144"/>
      <c r="J171" s="144"/>
      <c r="K171" s="144"/>
    </row>
    <row r="172" spans="3:11" ht="15.75" hidden="1" customHeight="1">
      <c r="C172" s="30" t="s">
        <v>252</v>
      </c>
      <c r="D172" s="38">
        <f>SUM(D165:D171)</f>
        <v>0</v>
      </c>
      <c r="E172" s="38">
        <f>SUM(E165:E171)</f>
        <v>0</v>
      </c>
      <c r="F172" s="38">
        <f>SUM(F165:F171)</f>
        <v>0</v>
      </c>
      <c r="G172" s="32">
        <f t="shared" si="20"/>
        <v>0</v>
      </c>
      <c r="H172" s="144"/>
      <c r="I172" s="144"/>
      <c r="J172" s="144"/>
      <c r="K172" s="144"/>
    </row>
    <row r="173" spans="3:11" s="29" customFormat="1" ht="15.75" hidden="1" customHeight="1">
      <c r="C173" s="42"/>
      <c r="D173" s="43"/>
      <c r="E173" s="43"/>
      <c r="F173" s="43"/>
      <c r="G173" s="44"/>
      <c r="H173" s="44"/>
      <c r="I173" s="44"/>
      <c r="J173" s="44"/>
      <c r="K173" s="44"/>
    </row>
    <row r="174" spans="3:11" ht="15.75" hidden="1" customHeight="1">
      <c r="C174" s="248" t="s">
        <v>204</v>
      </c>
      <c r="D174" s="249"/>
      <c r="E174" s="249"/>
      <c r="F174" s="249"/>
      <c r="G174" s="250"/>
      <c r="H174" s="24"/>
      <c r="I174" s="24"/>
      <c r="J174" s="171"/>
      <c r="K174" s="171"/>
    </row>
    <row r="175" spans="3:11" ht="22.5" hidden="1" customHeight="1" thickBot="1">
      <c r="C175" s="35" t="s">
        <v>244</v>
      </c>
      <c r="D175" s="36">
        <f>'1) Budget Table'!D173</f>
        <v>0</v>
      </c>
      <c r="E175" s="36">
        <f>'1) Budget Table'!E173</f>
        <v>0</v>
      </c>
      <c r="F175" s="36">
        <f>'1) Budget Table'!F173</f>
        <v>0</v>
      </c>
      <c r="G175" s="37">
        <f t="shared" ref="G175:G183" si="21">SUM(D175:F175)</f>
        <v>0</v>
      </c>
      <c r="H175" s="145"/>
      <c r="I175" s="145"/>
      <c r="J175" s="145"/>
      <c r="K175" s="145"/>
    </row>
    <row r="176" spans="3:11" ht="15.75" hidden="1" customHeight="1">
      <c r="C176" s="33" t="s">
        <v>245</v>
      </c>
      <c r="D176" s="168"/>
      <c r="E176" s="169"/>
      <c r="F176" s="169"/>
      <c r="G176" s="34">
        <f t="shared" si="21"/>
        <v>0</v>
      </c>
      <c r="H176" s="143"/>
      <c r="I176" s="143"/>
      <c r="J176" s="143"/>
      <c r="K176" s="143"/>
    </row>
    <row r="177" spans="3:11" ht="15.75" hidden="1" customHeight="1">
      <c r="C177" s="26" t="s">
        <v>246</v>
      </c>
      <c r="D177" s="170"/>
      <c r="E177" s="161"/>
      <c r="F177" s="161"/>
      <c r="G177" s="32">
        <f t="shared" si="21"/>
        <v>0</v>
      </c>
      <c r="H177" s="144"/>
      <c r="I177" s="144"/>
      <c r="J177" s="144"/>
      <c r="K177" s="144"/>
    </row>
    <row r="178" spans="3:11" ht="15.75" hidden="1" customHeight="1">
      <c r="C178" s="26" t="s">
        <v>247</v>
      </c>
      <c r="D178" s="170"/>
      <c r="E178" s="170"/>
      <c r="F178" s="170"/>
      <c r="G178" s="32">
        <f t="shared" si="21"/>
        <v>0</v>
      </c>
      <c r="H178" s="144"/>
      <c r="I178" s="144"/>
      <c r="J178" s="144"/>
      <c r="K178" s="144"/>
    </row>
    <row r="179" spans="3:11" ht="15.75" hidden="1" customHeight="1">
      <c r="C179" s="27" t="s">
        <v>248</v>
      </c>
      <c r="D179" s="170"/>
      <c r="E179" s="170"/>
      <c r="F179" s="170"/>
      <c r="G179" s="32">
        <f t="shared" si="21"/>
        <v>0</v>
      </c>
      <c r="H179" s="144"/>
      <c r="I179" s="144"/>
      <c r="J179" s="144"/>
      <c r="K179" s="144"/>
    </row>
    <row r="180" spans="3:11" ht="15.75" hidden="1" customHeight="1">
      <c r="C180" s="26" t="s">
        <v>249</v>
      </c>
      <c r="D180" s="170"/>
      <c r="E180" s="170"/>
      <c r="F180" s="170"/>
      <c r="G180" s="32">
        <f t="shared" si="21"/>
        <v>0</v>
      </c>
      <c r="H180" s="144"/>
      <c r="I180" s="144"/>
      <c r="J180" s="144"/>
      <c r="K180" s="144"/>
    </row>
    <row r="181" spans="3:11" ht="15.75" hidden="1" customHeight="1">
      <c r="C181" s="26" t="s">
        <v>250</v>
      </c>
      <c r="D181" s="170"/>
      <c r="E181" s="170"/>
      <c r="F181" s="170"/>
      <c r="G181" s="32">
        <f t="shared" si="21"/>
        <v>0</v>
      </c>
      <c r="H181" s="144"/>
      <c r="I181" s="144"/>
      <c r="J181" s="144"/>
      <c r="K181" s="144"/>
    </row>
    <row r="182" spans="3:11" ht="15.75" hidden="1" customHeight="1">
      <c r="C182" s="26" t="s">
        <v>251</v>
      </c>
      <c r="D182" s="170"/>
      <c r="E182" s="170"/>
      <c r="F182" s="170"/>
      <c r="G182" s="32">
        <f t="shared" si="21"/>
        <v>0</v>
      </c>
      <c r="H182" s="144"/>
      <c r="I182" s="144"/>
      <c r="J182" s="144"/>
      <c r="K182" s="144"/>
    </row>
    <row r="183" spans="3:11" ht="15.75" hidden="1" customHeight="1">
      <c r="C183" s="30" t="s">
        <v>252</v>
      </c>
      <c r="D183" s="38">
        <f>SUM(D176:D182)</f>
        <v>0</v>
      </c>
      <c r="E183" s="38">
        <f>SUM(E176:E182)</f>
        <v>0</v>
      </c>
      <c r="F183" s="38">
        <f>SUM(F176:F182)</f>
        <v>0</v>
      </c>
      <c r="G183" s="32">
        <f t="shared" si="21"/>
        <v>0</v>
      </c>
      <c r="H183" s="144"/>
      <c r="I183" s="144"/>
      <c r="J183" s="144"/>
      <c r="K183" s="144"/>
    </row>
    <row r="184" spans="3:11" ht="15.75" customHeight="1">
      <c r="C184" s="313"/>
      <c r="D184" s="171"/>
      <c r="E184" s="171"/>
      <c r="F184" s="171"/>
      <c r="G184" s="313"/>
      <c r="H184" s="171"/>
      <c r="I184" s="171"/>
      <c r="J184" s="171"/>
      <c r="K184" s="171"/>
    </row>
    <row r="185" spans="3:11" ht="15.75" customHeight="1">
      <c r="C185" s="248" t="s">
        <v>261</v>
      </c>
      <c r="D185" s="249"/>
      <c r="E185" s="249"/>
      <c r="F185" s="249"/>
      <c r="G185" s="250"/>
      <c r="H185" s="24"/>
      <c r="I185" s="24"/>
      <c r="J185" s="171"/>
      <c r="K185" s="171"/>
    </row>
    <row r="186" spans="3:11" ht="19.5" customHeight="1" thickBot="1">
      <c r="C186" s="35" t="s">
        <v>262</v>
      </c>
      <c r="D186" s="36">
        <f>'1) Budget Table'!D180</f>
        <v>325000</v>
      </c>
      <c r="E186" s="36">
        <f>'1) Budget Table'!E180</f>
        <v>197000</v>
      </c>
      <c r="F186" s="36">
        <f>'1) Budget Table'!F180</f>
        <v>60000</v>
      </c>
      <c r="G186" s="37">
        <f t="shared" ref="G186:G194" si="22">SUM(D186:F186)</f>
        <v>582000</v>
      </c>
      <c r="H186" s="145"/>
      <c r="I186" s="145"/>
      <c r="J186" s="145"/>
      <c r="K186" s="145"/>
    </row>
    <row r="187" spans="3:11" ht="15.75" customHeight="1">
      <c r="C187" s="33" t="s">
        <v>245</v>
      </c>
      <c r="D187" s="168">
        <v>150000</v>
      </c>
      <c r="E187" s="169">
        <v>177000</v>
      </c>
      <c r="F187" s="169">
        <v>40000</v>
      </c>
      <c r="G187" s="34">
        <f t="shared" si="22"/>
        <v>367000</v>
      </c>
      <c r="H187" s="143">
        <v>77036.929999999993</v>
      </c>
      <c r="I187" s="180">
        <v>289963</v>
      </c>
      <c r="J187" s="143">
        <f t="shared" ref="J187:J193" si="23">H187+I187</f>
        <v>366999.93</v>
      </c>
      <c r="K187" s="205">
        <f>G187-J187</f>
        <v>7.0000000006984919E-2</v>
      </c>
    </row>
    <row r="188" spans="3:11" ht="15.75" customHeight="1">
      <c r="C188" s="26" t="s">
        <v>246</v>
      </c>
      <c r="D188" s="170"/>
      <c r="E188" s="161"/>
      <c r="F188" s="161"/>
      <c r="G188" s="32">
        <f t="shared" si="22"/>
        <v>0</v>
      </c>
      <c r="H188" s="144"/>
      <c r="I188" s="144"/>
      <c r="J188" s="143">
        <f t="shared" si="23"/>
        <v>0</v>
      </c>
      <c r="K188" s="143">
        <f t="shared" ref="K188:K194" si="24">G188-J188</f>
        <v>0</v>
      </c>
    </row>
    <row r="189" spans="3:11" ht="15.75" customHeight="1">
      <c r="C189" s="26" t="s">
        <v>247</v>
      </c>
      <c r="D189" s="170"/>
      <c r="E189" s="170">
        <v>0</v>
      </c>
      <c r="F189" s="170"/>
      <c r="G189" s="32">
        <f t="shared" si="22"/>
        <v>0</v>
      </c>
      <c r="H189" s="144"/>
      <c r="I189" s="144"/>
      <c r="J189" s="143">
        <f t="shared" si="23"/>
        <v>0</v>
      </c>
      <c r="K189" s="143">
        <f t="shared" si="24"/>
        <v>0</v>
      </c>
    </row>
    <row r="190" spans="3:11" ht="15.75" customHeight="1">
      <c r="C190" s="27" t="s">
        <v>248</v>
      </c>
      <c r="D190" s="170">
        <v>125000</v>
      </c>
      <c r="E190" s="170"/>
      <c r="F190" s="170">
        <v>10000</v>
      </c>
      <c r="G190" s="32">
        <f t="shared" si="22"/>
        <v>135000</v>
      </c>
      <c r="H190" s="144">
        <v>5000</v>
      </c>
      <c r="I190" s="144">
        <v>108074</v>
      </c>
      <c r="J190" s="143">
        <f t="shared" si="23"/>
        <v>113074</v>
      </c>
      <c r="K190" s="205">
        <f t="shared" si="24"/>
        <v>21926</v>
      </c>
    </row>
    <row r="191" spans="3:11" ht="15.75" customHeight="1">
      <c r="C191" s="26" t="s">
        <v>249</v>
      </c>
      <c r="D191" s="170"/>
      <c r="E191" s="170"/>
      <c r="F191" s="170"/>
      <c r="G191" s="32">
        <f t="shared" si="22"/>
        <v>0</v>
      </c>
      <c r="H191" s="144"/>
      <c r="I191" s="144"/>
      <c r="J191" s="143">
        <f t="shared" si="23"/>
        <v>0</v>
      </c>
      <c r="K191" s="143">
        <f t="shared" si="24"/>
        <v>0</v>
      </c>
    </row>
    <row r="192" spans="3:11" ht="15.75" customHeight="1">
      <c r="C192" s="26" t="s">
        <v>250</v>
      </c>
      <c r="D192" s="170"/>
      <c r="E192" s="170"/>
      <c r="F192" s="170"/>
      <c r="G192" s="32">
        <f t="shared" si="22"/>
        <v>0</v>
      </c>
      <c r="H192" s="144"/>
      <c r="I192" s="144"/>
      <c r="J192" s="143">
        <f t="shared" si="23"/>
        <v>0</v>
      </c>
      <c r="K192" s="143">
        <f t="shared" si="24"/>
        <v>0</v>
      </c>
    </row>
    <row r="193" spans="3:14" ht="15.75" customHeight="1">
      <c r="C193" s="26" t="s">
        <v>251</v>
      </c>
      <c r="D193" s="170">
        <v>50000</v>
      </c>
      <c r="E193" s="170">
        <v>20000</v>
      </c>
      <c r="F193" s="170">
        <v>10000</v>
      </c>
      <c r="G193" s="32">
        <f t="shared" si="22"/>
        <v>80000</v>
      </c>
      <c r="H193" s="144">
        <v>26808.720000000001</v>
      </c>
      <c r="I193" s="144">
        <v>53191</v>
      </c>
      <c r="J193" s="143">
        <f t="shared" si="23"/>
        <v>79999.72</v>
      </c>
      <c r="K193" s="205">
        <f t="shared" si="24"/>
        <v>0.27999999999883585</v>
      </c>
      <c r="L193" s="313"/>
      <c r="M193" s="313"/>
      <c r="N193" s="313"/>
    </row>
    <row r="194" spans="3:14" ht="15.75" customHeight="1">
      <c r="C194" s="30" t="s">
        <v>252</v>
      </c>
      <c r="D194" s="38">
        <f>SUM(D187:D193)</f>
        <v>325000</v>
      </c>
      <c r="E194" s="38">
        <f>SUM(E187:E193)</f>
        <v>197000</v>
      </c>
      <c r="F194" s="38">
        <f>SUM(F187:F193)</f>
        <v>60000</v>
      </c>
      <c r="G194" s="32">
        <f t="shared" si="22"/>
        <v>582000</v>
      </c>
      <c r="H194" s="144">
        <f>SUM(H187:H193)</f>
        <v>108845.65</v>
      </c>
      <c r="I194" s="144">
        <f>SUM(I187:I193)</f>
        <v>451228</v>
      </c>
      <c r="J194" s="144">
        <f>SUM(J187:J193)</f>
        <v>560073.65</v>
      </c>
      <c r="K194" s="176">
        <f t="shared" si="24"/>
        <v>21926.349999999977</v>
      </c>
      <c r="L194" s="313"/>
      <c r="M194" s="313"/>
      <c r="N194" s="313"/>
    </row>
    <row r="195" spans="3:14" ht="15.75" customHeight="1" thickBot="1">
      <c r="C195" s="313"/>
      <c r="D195" s="171"/>
      <c r="E195" s="171"/>
      <c r="F195" s="171"/>
      <c r="G195" s="313"/>
      <c r="H195" s="171"/>
      <c r="I195" s="171"/>
      <c r="J195" s="171"/>
      <c r="K195" s="171"/>
      <c r="L195" s="313"/>
      <c r="M195" s="313"/>
      <c r="N195" s="313"/>
    </row>
    <row r="196" spans="3:14" ht="19.5" customHeight="1" thickBot="1">
      <c r="C196" s="254" t="s">
        <v>222</v>
      </c>
      <c r="D196" s="255"/>
      <c r="E196" s="255"/>
      <c r="F196" s="255"/>
      <c r="G196" s="256"/>
      <c r="H196" s="146"/>
      <c r="I196" s="146"/>
      <c r="J196" s="171"/>
      <c r="K196" s="171"/>
      <c r="L196" s="313"/>
      <c r="M196" s="313"/>
      <c r="N196" s="313"/>
    </row>
    <row r="197" spans="3:14" ht="19.5" customHeight="1">
      <c r="C197" s="49"/>
      <c r="D197" s="251" t="str">
        <f>'1) Budget Table'!D4</f>
        <v>UNDP</v>
      </c>
      <c r="E197" s="251" t="str">
        <f>'1) Budget Table'!E4</f>
        <v>UNODC</v>
      </c>
      <c r="F197" s="251" t="str">
        <f>'1) Budget Table'!F4</f>
        <v>IOM</v>
      </c>
      <c r="G197" s="253" t="s">
        <v>222</v>
      </c>
      <c r="H197" s="147"/>
      <c r="I197" s="147"/>
      <c r="J197" s="246"/>
      <c r="K197" s="246"/>
      <c r="L197" s="313"/>
      <c r="M197" s="313"/>
      <c r="N197" s="313"/>
    </row>
    <row r="198" spans="3:14" ht="19.5" customHeight="1">
      <c r="C198" s="49"/>
      <c r="D198" s="252"/>
      <c r="E198" s="252"/>
      <c r="F198" s="252"/>
      <c r="G198" s="227"/>
      <c r="H198" s="148"/>
      <c r="I198" s="148"/>
      <c r="J198" s="247"/>
      <c r="K198" s="247"/>
      <c r="L198" s="313"/>
      <c r="M198" s="313"/>
      <c r="N198" s="313"/>
    </row>
    <row r="199" spans="3:14" ht="19.5" customHeight="1">
      <c r="C199" s="11" t="s">
        <v>245</v>
      </c>
      <c r="D199" s="315">
        <f>SUM(D176,D165,D154,D143,D131,D120,D109,D98,D86,D75,D64,D53,D41,D30,D19,D8,D187)</f>
        <v>150000</v>
      </c>
      <c r="E199" s="315">
        <f>SUM(E176,E165,E154,E143,E131,E120,E109,E98,E86,E75,E64,E53,E41,E30,E19,E8,E187)</f>
        <v>177000</v>
      </c>
      <c r="F199" s="315">
        <f t="shared" ref="F199" si="25">SUM(F176,F165,F154,F143,F131,F120,F109,F98,F86,F75,F64,F53,F41,F30,F19,F8,F187)</f>
        <v>40000</v>
      </c>
      <c r="G199" s="47">
        <f t="shared" ref="G199:G206" si="26">SUM(D199:F199)</f>
        <v>367000</v>
      </c>
      <c r="H199" s="149">
        <f>H187</f>
        <v>77036.929999999993</v>
      </c>
      <c r="I199" s="149">
        <f>I187</f>
        <v>289963</v>
      </c>
      <c r="J199" s="149">
        <f>H199+I199</f>
        <v>366999.93</v>
      </c>
      <c r="K199" s="204">
        <f>G199-J199</f>
        <v>7.0000000006984919E-2</v>
      </c>
      <c r="L199" s="313"/>
      <c r="M199" s="313"/>
      <c r="N199" s="313"/>
    </row>
    <row r="200" spans="3:14" ht="34.5" customHeight="1">
      <c r="C200" s="11" t="s">
        <v>246</v>
      </c>
      <c r="D200" s="315">
        <f>SUM(D177,D166,D155,D144,D132,D121,D110,D99,D87,D76,D65,D54,D42,D31,D20,D9,D188)</f>
        <v>0</v>
      </c>
      <c r="E200" s="315">
        <f t="shared" ref="E200:F200" si="27">SUM(E177,E166,E155,E144,E132,E121,E110,E99,E87,E76,E65,E54,E42,E31,E20,E9,E188)</f>
        <v>0</v>
      </c>
      <c r="F200" s="315">
        <f t="shared" si="27"/>
        <v>0</v>
      </c>
      <c r="G200" s="48">
        <f t="shared" si="26"/>
        <v>0</v>
      </c>
      <c r="H200" s="150">
        <f>H9</f>
        <v>269.08</v>
      </c>
      <c r="I200" s="150"/>
      <c r="J200" s="149">
        <f t="shared" ref="J200:J207" si="28">H200+I200</f>
        <v>269.08</v>
      </c>
      <c r="K200" s="203">
        <f t="shared" ref="K200:K207" si="29">G200-J200</f>
        <v>-269.08</v>
      </c>
      <c r="L200" s="313"/>
      <c r="M200" s="313"/>
      <c r="N200" s="313"/>
    </row>
    <row r="201" spans="3:14" ht="48" customHeight="1">
      <c r="C201" s="11" t="s">
        <v>247</v>
      </c>
      <c r="D201" s="315">
        <f t="shared" ref="D201:F205" si="30">SUM(D178,D167,D156,D145,D133,D122,D111,D100,D88,D77,D66,D55,D43,D32,D21,D10,D189)</f>
        <v>40000</v>
      </c>
      <c r="E201" s="315">
        <f t="shared" si="30"/>
        <v>120000</v>
      </c>
      <c r="F201" s="315">
        <f t="shared" si="30"/>
        <v>15000</v>
      </c>
      <c r="G201" s="48">
        <f t="shared" si="26"/>
        <v>175000</v>
      </c>
      <c r="H201" s="150"/>
      <c r="I201" s="150">
        <f>I10+I21+I32</f>
        <v>194000</v>
      </c>
      <c r="J201" s="149">
        <f t="shared" si="28"/>
        <v>194000</v>
      </c>
      <c r="K201" s="203">
        <f t="shared" si="29"/>
        <v>-19000</v>
      </c>
      <c r="L201" s="313"/>
      <c r="M201" s="313"/>
      <c r="N201" s="313"/>
    </row>
    <row r="202" spans="3:14" ht="33" customHeight="1">
      <c r="C202" s="14" t="s">
        <v>248</v>
      </c>
      <c r="D202" s="315">
        <f t="shared" si="30"/>
        <v>594000</v>
      </c>
      <c r="E202" s="315">
        <f t="shared" si="30"/>
        <v>397000</v>
      </c>
      <c r="F202" s="315">
        <f t="shared" si="30"/>
        <v>150000</v>
      </c>
      <c r="G202" s="48">
        <f t="shared" si="26"/>
        <v>1141000</v>
      </c>
      <c r="H202" s="150">
        <f>H22+H11+H190</f>
        <v>153556.72</v>
      </c>
      <c r="I202" s="150">
        <f>I11+I22+I33+I190</f>
        <v>989174</v>
      </c>
      <c r="J202" s="149">
        <f t="shared" si="28"/>
        <v>1142730.72</v>
      </c>
      <c r="K202" s="203">
        <f t="shared" si="29"/>
        <v>-1730.7199999999721</v>
      </c>
      <c r="L202" s="313"/>
      <c r="M202" s="313"/>
      <c r="N202" s="313"/>
    </row>
    <row r="203" spans="3:14" ht="21" customHeight="1">
      <c r="C203" s="11" t="s">
        <v>249</v>
      </c>
      <c r="D203" s="315">
        <f t="shared" si="30"/>
        <v>66000</v>
      </c>
      <c r="E203" s="315">
        <f t="shared" si="30"/>
        <v>36000</v>
      </c>
      <c r="F203" s="315">
        <f t="shared" si="30"/>
        <v>5000</v>
      </c>
      <c r="G203" s="48">
        <f t="shared" si="26"/>
        <v>107000</v>
      </c>
      <c r="H203" s="150">
        <f>H23</f>
        <v>15000</v>
      </c>
      <c r="I203" s="150">
        <f>I12+I23+I34</f>
        <v>51000</v>
      </c>
      <c r="J203" s="149">
        <f t="shared" si="28"/>
        <v>66000</v>
      </c>
      <c r="K203" s="204">
        <f t="shared" si="29"/>
        <v>41000</v>
      </c>
      <c r="L203" s="299"/>
      <c r="M203" s="299"/>
      <c r="N203" s="316"/>
    </row>
    <row r="204" spans="3:14" ht="39.75" customHeight="1">
      <c r="C204" s="11" t="s">
        <v>250</v>
      </c>
      <c r="D204" s="315">
        <f t="shared" si="30"/>
        <v>0</v>
      </c>
      <c r="E204" s="315">
        <f t="shared" si="30"/>
        <v>0</v>
      </c>
      <c r="F204" s="315">
        <f t="shared" si="30"/>
        <v>0</v>
      </c>
      <c r="G204" s="48">
        <f t="shared" si="26"/>
        <v>0</v>
      </c>
      <c r="H204" s="150"/>
      <c r="I204" s="150">
        <f>I35</f>
        <v>20000</v>
      </c>
      <c r="J204" s="149">
        <f t="shared" si="28"/>
        <v>20000</v>
      </c>
      <c r="K204" s="203">
        <f t="shared" si="29"/>
        <v>-20000</v>
      </c>
      <c r="L204" s="299"/>
      <c r="M204" s="299"/>
      <c r="N204" s="316"/>
    </row>
    <row r="205" spans="3:14" ht="23.25" customHeight="1">
      <c r="C205" s="11" t="s">
        <v>251</v>
      </c>
      <c r="D205" s="317">
        <f t="shared" si="30"/>
        <v>50000</v>
      </c>
      <c r="E205" s="317">
        <f t="shared" si="30"/>
        <v>20000</v>
      </c>
      <c r="F205" s="317">
        <f t="shared" si="30"/>
        <v>10000</v>
      </c>
      <c r="G205" s="48">
        <f t="shared" si="26"/>
        <v>80000</v>
      </c>
      <c r="H205" s="150">
        <f>H193</f>
        <v>26808.720000000001</v>
      </c>
      <c r="I205" s="150">
        <f>I193</f>
        <v>53191</v>
      </c>
      <c r="J205" s="149">
        <f t="shared" si="28"/>
        <v>79999.72</v>
      </c>
      <c r="K205" s="204">
        <f t="shared" si="29"/>
        <v>0.27999999999883585</v>
      </c>
      <c r="L205" s="299"/>
      <c r="M205" s="299"/>
      <c r="N205" s="316"/>
    </row>
    <row r="206" spans="3:14" ht="22.5" customHeight="1">
      <c r="C206" s="318" t="s">
        <v>263</v>
      </c>
      <c r="D206" s="319">
        <f>SUM(D199:D205)</f>
        <v>900000</v>
      </c>
      <c r="E206" s="319">
        <f>SUM(E199:E205)</f>
        <v>750000</v>
      </c>
      <c r="F206" s="319">
        <f>SUM(F199:F205)</f>
        <v>220000</v>
      </c>
      <c r="G206" s="320">
        <f t="shared" si="26"/>
        <v>1870000</v>
      </c>
      <c r="H206" s="321">
        <f>SUM(H199:H205)</f>
        <v>272671.44999999995</v>
      </c>
      <c r="I206" s="321">
        <f>SUM(I199:I205)</f>
        <v>1597328</v>
      </c>
      <c r="J206" s="149">
        <f t="shared" si="28"/>
        <v>1869999.45</v>
      </c>
      <c r="K206" s="204">
        <f t="shared" si="29"/>
        <v>0.55000000004656613</v>
      </c>
      <c r="L206" s="299"/>
      <c r="M206" s="299"/>
      <c r="N206" s="316"/>
    </row>
    <row r="207" spans="3:14" ht="26.25" customHeight="1" thickBot="1">
      <c r="C207" s="322" t="s">
        <v>264</v>
      </c>
      <c r="D207" s="323">
        <f>D206*0.07</f>
        <v>63000.000000000007</v>
      </c>
      <c r="E207" s="323">
        <f t="shared" ref="E207:G207" si="31">E206*0.07</f>
        <v>52500.000000000007</v>
      </c>
      <c r="F207" s="323">
        <f t="shared" si="31"/>
        <v>15400.000000000002</v>
      </c>
      <c r="G207" s="324">
        <f t="shared" si="31"/>
        <v>130900.00000000001</v>
      </c>
      <c r="H207" s="325">
        <f>H206*7%</f>
        <v>19087.001499999998</v>
      </c>
      <c r="I207" s="325">
        <f>I206*7%</f>
        <v>111812.96</v>
      </c>
      <c r="J207" s="149">
        <f t="shared" si="28"/>
        <v>130899.9615</v>
      </c>
      <c r="K207" s="204">
        <f t="shared" si="29"/>
        <v>3.8500000009662472E-2</v>
      </c>
      <c r="L207" s="15"/>
      <c r="M207" s="15"/>
      <c r="N207" s="171"/>
    </row>
    <row r="208" spans="3:14" ht="23.25" customHeight="1" thickBot="1">
      <c r="C208" s="90" t="s">
        <v>265</v>
      </c>
      <c r="D208" s="91">
        <f>SUM(D206:D207)</f>
        <v>963000</v>
      </c>
      <c r="E208" s="91">
        <f t="shared" ref="E208:G208" si="32">SUM(E206:E207)</f>
        <v>802500</v>
      </c>
      <c r="F208" s="91">
        <f t="shared" si="32"/>
        <v>235400</v>
      </c>
      <c r="G208" s="50">
        <f t="shared" si="32"/>
        <v>2000900</v>
      </c>
      <c r="H208" s="151">
        <f>SUM(H206:H207)</f>
        <v>291758.45149999997</v>
      </c>
      <c r="I208" s="151">
        <f>SUM(I206:I207)</f>
        <v>1709140.96</v>
      </c>
      <c r="J208" s="151">
        <f>SUM(J206:J207)</f>
        <v>2000899.4114999999</v>
      </c>
      <c r="K208" s="151">
        <f>G208-J208</f>
        <v>0.58850000007078052</v>
      </c>
      <c r="L208" s="15"/>
      <c r="M208" s="15"/>
      <c r="N208" s="171"/>
    </row>
    <row r="209" spans="3:15" ht="15.75" customHeight="1">
      <c r="C209" s="313"/>
      <c r="D209" s="171"/>
      <c r="E209" s="171"/>
      <c r="F209" s="171"/>
      <c r="G209" s="313"/>
      <c r="H209" s="171"/>
      <c r="I209" s="171"/>
      <c r="J209" s="171"/>
      <c r="K209" s="171"/>
      <c r="L209" s="313"/>
      <c r="M209" s="313"/>
      <c r="N209" s="313"/>
      <c r="O209" s="313"/>
    </row>
    <row r="210" spans="3:15" ht="15.75" customHeight="1">
      <c r="C210" s="313"/>
      <c r="D210" s="171"/>
      <c r="E210" s="171"/>
      <c r="F210" s="171"/>
      <c r="G210" s="313"/>
      <c r="H210" s="171"/>
      <c r="I210" s="171"/>
      <c r="J210" s="171"/>
      <c r="K210" s="171"/>
      <c r="L210" s="313"/>
      <c r="M210" s="313"/>
      <c r="N210" s="313"/>
      <c r="O210" s="313"/>
    </row>
    <row r="211" spans="3:15" ht="15.75" customHeight="1">
      <c r="C211" s="313"/>
      <c r="D211" s="171"/>
      <c r="E211" s="171"/>
      <c r="F211" s="171"/>
      <c r="G211" s="313"/>
      <c r="H211" s="171"/>
      <c r="I211" s="171"/>
      <c r="J211" s="171"/>
      <c r="K211" s="171"/>
      <c r="L211" s="313"/>
      <c r="M211" s="313"/>
      <c r="N211" s="313"/>
      <c r="O211" s="313"/>
    </row>
    <row r="212" spans="3:15" ht="40.5" customHeight="1">
      <c r="C212" s="313"/>
      <c r="D212" s="171"/>
      <c r="E212" s="171"/>
      <c r="F212" s="171"/>
      <c r="G212" s="313"/>
      <c r="H212" s="171"/>
      <c r="I212" s="171"/>
      <c r="J212" s="171"/>
      <c r="K212" s="171"/>
      <c r="L212" s="313"/>
      <c r="M212" s="313"/>
      <c r="N212" s="313"/>
      <c r="O212" s="313"/>
    </row>
    <row r="213" spans="3:15" ht="24.75" customHeight="1">
      <c r="C213" s="313"/>
      <c r="D213" s="171"/>
      <c r="E213" s="171"/>
      <c r="F213" s="171"/>
      <c r="G213" s="313"/>
      <c r="H213" s="171"/>
      <c r="I213" s="171"/>
      <c r="J213" s="171"/>
      <c r="K213" s="171"/>
      <c r="L213" s="313"/>
      <c r="M213" s="313"/>
      <c r="N213" s="313"/>
      <c r="O213" s="313"/>
    </row>
    <row r="214" spans="3:15" ht="41.25" customHeight="1">
      <c r="C214" s="313"/>
      <c r="D214" s="171"/>
      <c r="E214" s="171"/>
      <c r="F214" s="171"/>
      <c r="G214" s="313"/>
      <c r="H214" s="171"/>
      <c r="I214" s="171"/>
      <c r="J214" s="171"/>
      <c r="K214" s="171"/>
      <c r="L214" s="313"/>
      <c r="M214" s="313"/>
      <c r="N214" s="313"/>
      <c r="O214" s="313"/>
    </row>
    <row r="215" spans="3:15" ht="51.75" customHeight="1">
      <c r="C215" s="313"/>
      <c r="D215" s="171"/>
      <c r="E215" s="171"/>
      <c r="F215" s="171"/>
      <c r="G215" s="313"/>
      <c r="H215" s="171"/>
      <c r="I215" s="171"/>
      <c r="J215" s="171"/>
      <c r="K215" s="171"/>
      <c r="L215" s="313"/>
      <c r="M215" s="313"/>
      <c r="N215" s="313"/>
      <c r="O215" s="313"/>
    </row>
    <row r="216" spans="3:15" ht="42" customHeight="1">
      <c r="C216" s="313"/>
      <c r="D216" s="171"/>
      <c r="E216" s="171"/>
      <c r="F216" s="171"/>
      <c r="G216" s="313"/>
      <c r="H216" s="171"/>
      <c r="I216" s="171"/>
      <c r="J216" s="171"/>
      <c r="K216" s="171"/>
      <c r="L216" s="313"/>
      <c r="M216" s="313"/>
      <c r="N216" s="313"/>
      <c r="O216" s="313"/>
    </row>
    <row r="217" spans="3:15" s="29" customFormat="1" ht="42" customHeight="1">
      <c r="C217" s="313"/>
      <c r="D217" s="171"/>
      <c r="E217" s="171"/>
      <c r="F217" s="171"/>
      <c r="G217" s="313"/>
      <c r="H217" s="171"/>
      <c r="I217" s="171"/>
      <c r="J217" s="171"/>
      <c r="K217" s="171"/>
      <c r="L217" s="313"/>
      <c r="M217" s="313"/>
      <c r="N217" s="313"/>
      <c r="O217" s="171"/>
    </row>
    <row r="218" spans="3:15" s="29" customFormat="1" ht="42" customHeight="1">
      <c r="C218" s="313"/>
      <c r="D218" s="171"/>
      <c r="E218" s="171"/>
      <c r="F218" s="171"/>
      <c r="G218" s="313"/>
      <c r="H218" s="171"/>
      <c r="I218" s="171"/>
      <c r="J218" s="171"/>
      <c r="K218" s="171"/>
      <c r="L218" s="313"/>
      <c r="M218" s="313"/>
      <c r="N218" s="313"/>
      <c r="O218" s="171"/>
    </row>
    <row r="219" spans="3:15" s="29" customFormat="1" ht="63.75" customHeight="1">
      <c r="C219" s="313"/>
      <c r="D219" s="171"/>
      <c r="E219" s="171"/>
      <c r="F219" s="171"/>
      <c r="G219" s="313"/>
      <c r="H219" s="171"/>
      <c r="I219" s="171"/>
      <c r="J219" s="171"/>
      <c r="K219" s="171"/>
      <c r="L219" s="313"/>
      <c r="M219" s="313"/>
      <c r="N219" s="313"/>
      <c r="O219" s="171"/>
    </row>
    <row r="220" spans="3:15" s="29" customFormat="1" ht="42" customHeight="1">
      <c r="C220" s="313"/>
      <c r="D220" s="171"/>
      <c r="E220" s="171"/>
      <c r="F220" s="171"/>
      <c r="G220" s="313"/>
      <c r="H220" s="171"/>
      <c r="I220" s="171"/>
      <c r="J220" s="171"/>
      <c r="K220" s="171"/>
      <c r="L220" s="313"/>
      <c r="M220" s="313"/>
      <c r="N220" s="31"/>
      <c r="O220" s="171"/>
    </row>
    <row r="221" spans="3:15" ht="23.25" customHeight="1">
      <c r="C221" s="313"/>
      <c r="D221" s="171"/>
      <c r="E221" s="171"/>
      <c r="F221" s="171"/>
      <c r="G221" s="313"/>
      <c r="H221" s="171"/>
      <c r="I221" s="171"/>
      <c r="J221" s="171"/>
      <c r="K221" s="171"/>
      <c r="L221" s="313"/>
      <c r="M221" s="313"/>
      <c r="N221" s="313"/>
      <c r="O221" s="313"/>
    </row>
    <row r="222" spans="3:15" ht="27.75" customHeight="1">
      <c r="C222" s="313"/>
      <c r="D222" s="171"/>
      <c r="E222" s="171"/>
      <c r="F222" s="171"/>
      <c r="G222" s="313"/>
      <c r="H222" s="171"/>
      <c r="I222" s="171"/>
      <c r="J222" s="171"/>
      <c r="K222" s="171"/>
      <c r="L222" s="313"/>
      <c r="M222" s="313"/>
      <c r="N222" s="313"/>
      <c r="O222" s="313"/>
    </row>
    <row r="223" spans="3:15" ht="55.5" customHeight="1">
      <c r="C223" s="313"/>
      <c r="D223" s="171"/>
      <c r="E223" s="171"/>
      <c r="F223" s="171"/>
      <c r="G223" s="313"/>
      <c r="H223" s="171"/>
      <c r="I223" s="171"/>
      <c r="J223" s="171"/>
      <c r="K223" s="171"/>
      <c r="L223" s="313"/>
      <c r="M223" s="313"/>
      <c r="N223" s="313"/>
      <c r="O223" s="313"/>
    </row>
    <row r="224" spans="3:15" ht="57.75" customHeight="1">
      <c r="C224" s="313"/>
      <c r="D224" s="171"/>
      <c r="E224" s="171"/>
      <c r="F224" s="171"/>
      <c r="G224" s="313"/>
      <c r="H224" s="171"/>
      <c r="I224" s="171"/>
      <c r="J224" s="171"/>
      <c r="K224" s="171"/>
      <c r="L224" s="313"/>
      <c r="M224" s="313"/>
      <c r="N224" s="313"/>
      <c r="O224" s="313"/>
    </row>
    <row r="225" spans="3:15" ht="21.75" customHeight="1">
      <c r="C225" s="313"/>
      <c r="D225" s="171"/>
      <c r="E225" s="171"/>
      <c r="F225" s="171"/>
      <c r="G225" s="313"/>
      <c r="H225" s="171"/>
      <c r="I225" s="171"/>
      <c r="J225" s="171"/>
      <c r="K225" s="171"/>
      <c r="L225" s="313"/>
      <c r="M225" s="313"/>
      <c r="N225" s="313"/>
      <c r="O225" s="313"/>
    </row>
    <row r="226" spans="3:15" ht="49.5" customHeight="1">
      <c r="C226" s="313"/>
      <c r="D226" s="171"/>
      <c r="E226" s="171"/>
      <c r="F226" s="171"/>
      <c r="G226" s="313"/>
      <c r="H226" s="171"/>
      <c r="I226" s="171"/>
      <c r="J226" s="171"/>
      <c r="K226" s="171"/>
      <c r="L226" s="313"/>
      <c r="M226" s="313"/>
      <c r="N226" s="313"/>
      <c r="O226" s="313"/>
    </row>
    <row r="227" spans="3:15" ht="28.5" customHeight="1">
      <c r="C227" s="313"/>
      <c r="D227" s="171"/>
      <c r="E227" s="171"/>
      <c r="F227" s="171"/>
      <c r="G227" s="313"/>
      <c r="H227" s="171"/>
      <c r="I227" s="171"/>
      <c r="J227" s="171"/>
      <c r="K227" s="171"/>
      <c r="L227" s="313"/>
      <c r="M227" s="313"/>
      <c r="N227" s="313"/>
      <c r="O227" s="313"/>
    </row>
    <row r="228" spans="3:15" ht="28.5" customHeight="1">
      <c r="C228" s="313"/>
      <c r="D228" s="171"/>
      <c r="E228" s="171"/>
      <c r="F228" s="171"/>
      <c r="G228" s="313"/>
      <c r="H228" s="171"/>
      <c r="I228" s="171"/>
      <c r="J228" s="171"/>
      <c r="K228" s="171"/>
      <c r="L228" s="313"/>
      <c r="M228" s="313"/>
      <c r="N228" s="313"/>
      <c r="O228" s="313"/>
    </row>
    <row r="229" spans="3:15" ht="28.5" customHeight="1">
      <c r="C229" s="313"/>
      <c r="D229" s="171"/>
      <c r="E229" s="171"/>
      <c r="F229" s="171"/>
      <c r="G229" s="313"/>
      <c r="H229" s="171"/>
      <c r="I229" s="171"/>
      <c r="J229" s="171"/>
      <c r="K229" s="171"/>
      <c r="L229" s="313"/>
      <c r="M229" s="313"/>
      <c r="N229" s="313"/>
      <c r="O229" s="313"/>
    </row>
    <row r="230" spans="3:15" ht="23.25" customHeight="1">
      <c r="C230" s="313"/>
      <c r="D230" s="171"/>
      <c r="E230" s="171"/>
      <c r="F230" s="171"/>
      <c r="G230" s="313"/>
      <c r="H230" s="171"/>
      <c r="I230" s="171"/>
      <c r="J230" s="171"/>
      <c r="K230" s="171"/>
      <c r="L230" s="313"/>
      <c r="M230" s="313"/>
      <c r="N230" s="313"/>
      <c r="O230" s="31"/>
    </row>
    <row r="231" spans="3:15" ht="43.5" customHeight="1">
      <c r="C231" s="313"/>
      <c r="D231" s="171"/>
      <c r="E231" s="171"/>
      <c r="F231" s="171"/>
      <c r="G231" s="313"/>
      <c r="H231" s="171"/>
      <c r="I231" s="171"/>
      <c r="J231" s="171"/>
      <c r="K231" s="171"/>
      <c r="L231" s="313"/>
      <c r="M231" s="313"/>
      <c r="N231" s="313"/>
      <c r="O231" s="31"/>
    </row>
    <row r="232" spans="3:15" ht="55.5" customHeight="1">
      <c r="C232" s="313"/>
      <c r="D232" s="171"/>
      <c r="E232" s="171"/>
      <c r="F232" s="171"/>
      <c r="G232" s="313"/>
      <c r="H232" s="171"/>
      <c r="I232" s="171"/>
      <c r="J232" s="171"/>
      <c r="K232" s="171"/>
      <c r="L232" s="313"/>
      <c r="M232" s="313"/>
      <c r="N232" s="313"/>
      <c r="O232" s="313"/>
    </row>
    <row r="233" spans="3:15" ht="42.75" customHeight="1">
      <c r="C233" s="313"/>
      <c r="D233" s="171"/>
      <c r="E233" s="171"/>
      <c r="F233" s="171"/>
      <c r="G233" s="313"/>
      <c r="H233" s="171"/>
      <c r="I233" s="171"/>
      <c r="J233" s="171"/>
      <c r="K233" s="171"/>
      <c r="L233" s="313"/>
      <c r="M233" s="313"/>
      <c r="N233" s="313"/>
      <c r="O233" s="31"/>
    </row>
    <row r="234" spans="3:15" ht="21.75" customHeight="1">
      <c r="C234" s="313"/>
      <c r="D234" s="171"/>
      <c r="E234" s="171"/>
      <c r="F234" s="171"/>
      <c r="G234" s="313"/>
      <c r="H234" s="313"/>
      <c r="I234" s="313"/>
      <c r="J234" s="313"/>
      <c r="K234" s="313"/>
      <c r="L234" s="313"/>
      <c r="M234" s="313"/>
      <c r="N234" s="313"/>
      <c r="O234" s="31"/>
    </row>
    <row r="235" spans="3:15" ht="21.75" customHeight="1">
      <c r="C235" s="313"/>
      <c r="D235" s="171"/>
      <c r="E235" s="171"/>
      <c r="F235" s="171"/>
      <c r="G235" s="313"/>
      <c r="H235" s="313"/>
      <c r="I235" s="313"/>
      <c r="J235" s="313"/>
      <c r="K235" s="313"/>
      <c r="L235" s="313"/>
      <c r="M235" s="313"/>
      <c r="N235" s="313"/>
      <c r="O235" s="31"/>
    </row>
    <row r="236" spans="3:15" ht="23.25" customHeight="1">
      <c r="C236" s="313"/>
      <c r="D236" s="171"/>
      <c r="E236" s="171"/>
      <c r="F236" s="171"/>
      <c r="G236" s="313"/>
      <c r="H236" s="313"/>
      <c r="I236" s="313"/>
      <c r="J236" s="313"/>
      <c r="K236" s="313"/>
      <c r="L236" s="313"/>
      <c r="M236" s="313"/>
      <c r="N236" s="313"/>
      <c r="O236" s="313"/>
    </row>
    <row r="237" spans="3:15" ht="23.25" customHeight="1">
      <c r="C237" s="313"/>
      <c r="D237" s="171"/>
      <c r="E237" s="171"/>
      <c r="F237" s="171"/>
      <c r="G237" s="313"/>
      <c r="H237" s="313"/>
      <c r="I237" s="313"/>
      <c r="J237" s="313"/>
      <c r="K237" s="313"/>
      <c r="L237" s="313"/>
      <c r="M237" s="313"/>
      <c r="N237" s="313"/>
      <c r="O237" s="313"/>
    </row>
    <row r="238" spans="3:15" ht="21.75" customHeight="1">
      <c r="C238" s="313"/>
      <c r="D238" s="171"/>
      <c r="E238" s="171"/>
      <c r="F238" s="171"/>
      <c r="G238" s="313"/>
      <c r="H238" s="313"/>
      <c r="I238" s="313"/>
      <c r="J238" s="313"/>
      <c r="K238" s="313"/>
      <c r="L238" s="313"/>
      <c r="M238" s="313"/>
      <c r="N238" s="313"/>
      <c r="O238" s="313"/>
    </row>
    <row r="239" spans="3:15" ht="16.5" customHeight="1">
      <c r="C239" s="313"/>
      <c r="D239" s="171"/>
      <c r="E239" s="171"/>
      <c r="F239" s="171"/>
      <c r="G239" s="313"/>
      <c r="H239" s="313"/>
      <c r="I239" s="313"/>
      <c r="J239" s="313"/>
      <c r="K239" s="313"/>
      <c r="L239" s="313"/>
      <c r="M239" s="313"/>
      <c r="N239" s="313"/>
      <c r="O239" s="313"/>
    </row>
    <row r="240" spans="3:15" ht="29.25" customHeight="1">
      <c r="C240" s="313"/>
      <c r="D240" s="171"/>
      <c r="E240" s="171"/>
      <c r="F240" s="171"/>
      <c r="G240" s="313"/>
      <c r="H240" s="313"/>
      <c r="I240" s="313"/>
      <c r="J240" s="313"/>
      <c r="K240" s="313"/>
      <c r="L240" s="313"/>
      <c r="M240" s="313"/>
      <c r="N240" s="313"/>
      <c r="O240" s="313"/>
    </row>
    <row r="241" ht="24.75" customHeight="1"/>
    <row r="242" ht="33" customHeight="1"/>
    <row r="244" ht="15" customHeight="1"/>
    <row r="245" ht="25.5" customHeight="1"/>
  </sheetData>
  <sheetProtection insertColumns="0" insertRows="0" deleteRows="0"/>
  <mergeCells count="30">
    <mergeCell ref="C84:G84"/>
    <mergeCell ref="B95:G95"/>
    <mergeCell ref="C185:G185"/>
    <mergeCell ref="G197:G198"/>
    <mergeCell ref="C163:G163"/>
    <mergeCell ref="C174:G174"/>
    <mergeCell ref="C152:G152"/>
    <mergeCell ref="C96:G96"/>
    <mergeCell ref="C107:G107"/>
    <mergeCell ref="C118:G118"/>
    <mergeCell ref="C196:G196"/>
    <mergeCell ref="C62:G62"/>
    <mergeCell ref="C73:G73"/>
    <mergeCell ref="C1:F1"/>
    <mergeCell ref="B5:G5"/>
    <mergeCell ref="C6:G6"/>
    <mergeCell ref="B50:G50"/>
    <mergeCell ref="C17:G17"/>
    <mergeCell ref="C28:G28"/>
    <mergeCell ref="C38:G38"/>
    <mergeCell ref="C2:E2"/>
    <mergeCell ref="C51:G51"/>
    <mergeCell ref="J197:J198"/>
    <mergeCell ref="K197:K198"/>
    <mergeCell ref="C129:G129"/>
    <mergeCell ref="B140:G140"/>
    <mergeCell ref="C141:G141"/>
    <mergeCell ref="D197:D198"/>
    <mergeCell ref="E197:E198"/>
    <mergeCell ref="F197:F198"/>
  </mergeCells>
  <conditionalFormatting sqref="G15">
    <cfRule type="cellIs" dxfId="55" priority="55" operator="notEqual">
      <formula>$G$7</formula>
    </cfRule>
  </conditionalFormatting>
  <conditionalFormatting sqref="G26">
    <cfRule type="cellIs" dxfId="54" priority="54" operator="notEqual">
      <formula>$G$18</formula>
    </cfRule>
  </conditionalFormatting>
  <conditionalFormatting sqref="G37:H37">
    <cfRule type="cellIs" dxfId="53" priority="53" operator="notEqual">
      <formula>$G$29</formula>
    </cfRule>
  </conditionalFormatting>
  <conditionalFormatting sqref="G48:I48">
    <cfRule type="cellIs" dxfId="52" priority="52" operator="notEqual">
      <formula>$G$40</formula>
    </cfRule>
  </conditionalFormatting>
  <conditionalFormatting sqref="G60:I60">
    <cfRule type="cellIs" dxfId="51" priority="51" operator="notEqual">
      <formula>$G$52</formula>
    </cfRule>
  </conditionalFormatting>
  <conditionalFormatting sqref="G71:I71">
    <cfRule type="cellIs" dxfId="50" priority="50" operator="notEqual">
      <formula>$G$63</formula>
    </cfRule>
  </conditionalFormatting>
  <conditionalFormatting sqref="G82:I82">
    <cfRule type="cellIs" dxfId="49" priority="49" operator="notEqual">
      <formula>$G$74</formula>
    </cfRule>
  </conditionalFormatting>
  <conditionalFormatting sqref="G93:I93">
    <cfRule type="cellIs" dxfId="48" priority="48" operator="notEqual">
      <formula>$G$85</formula>
    </cfRule>
  </conditionalFormatting>
  <conditionalFormatting sqref="G105:I105">
    <cfRule type="cellIs" dxfId="47" priority="47" operator="notEqual">
      <formula>$G$97</formula>
    </cfRule>
  </conditionalFormatting>
  <conditionalFormatting sqref="G116:I116">
    <cfRule type="cellIs" dxfId="46" priority="46" operator="notEqual">
      <formula>$G$108</formula>
    </cfRule>
  </conditionalFormatting>
  <conditionalFormatting sqref="G127:I127">
    <cfRule type="cellIs" dxfId="45" priority="45" operator="notEqual">
      <formula>$G$119</formula>
    </cfRule>
  </conditionalFormatting>
  <conditionalFormatting sqref="G138:I138">
    <cfRule type="cellIs" dxfId="44" priority="44" operator="notEqual">
      <formula>$G$130</formula>
    </cfRule>
  </conditionalFormatting>
  <conditionalFormatting sqref="G150:I150">
    <cfRule type="cellIs" dxfId="43" priority="43" operator="notEqual">
      <formula>$G$142</formula>
    </cfRule>
  </conditionalFormatting>
  <conditionalFormatting sqref="G161:I161">
    <cfRule type="cellIs" dxfId="42" priority="42" operator="notEqual">
      <formula>$G$153</formula>
    </cfRule>
  </conditionalFormatting>
  <conditionalFormatting sqref="G172:I172">
    <cfRule type="cellIs" dxfId="41" priority="41" operator="notEqual">
      <formula>$G$153</formula>
    </cfRule>
  </conditionalFormatting>
  <conditionalFormatting sqref="G183:I183">
    <cfRule type="cellIs" dxfId="40" priority="40" operator="notEqual">
      <formula>$G$175</formula>
    </cfRule>
  </conditionalFormatting>
  <conditionalFormatting sqref="G194:H194">
    <cfRule type="cellIs" dxfId="39" priority="39" operator="notEqual">
      <formula>$G$186</formula>
    </cfRule>
  </conditionalFormatting>
  <conditionalFormatting sqref="H15:J15">
    <cfRule type="cellIs" dxfId="38" priority="37" operator="notEqual">
      <formula>$G$7</formula>
    </cfRule>
  </conditionalFormatting>
  <conditionalFormatting sqref="H26:J26">
    <cfRule type="cellIs" dxfId="37" priority="36" operator="notEqual">
      <formula>$G$18</formula>
    </cfRule>
  </conditionalFormatting>
  <conditionalFormatting sqref="I37:J37">
    <cfRule type="cellIs" dxfId="36" priority="35" operator="notEqual">
      <formula>$G$29</formula>
    </cfRule>
  </conditionalFormatting>
  <conditionalFormatting sqref="J48">
    <cfRule type="cellIs" dxfId="35" priority="34" operator="notEqual">
      <formula>$G$40</formula>
    </cfRule>
  </conditionalFormatting>
  <conditionalFormatting sqref="J60">
    <cfRule type="cellIs" dxfId="34" priority="33" operator="notEqual">
      <formula>$G$52</formula>
    </cfRule>
  </conditionalFormatting>
  <conditionalFormatting sqref="J71">
    <cfRule type="cellIs" dxfId="33" priority="32" operator="notEqual">
      <formula>$G$63</formula>
    </cfRule>
  </conditionalFormatting>
  <conditionalFormatting sqref="J82">
    <cfRule type="cellIs" dxfId="32" priority="31" operator="notEqual">
      <formula>$G$74</formula>
    </cfRule>
  </conditionalFormatting>
  <conditionalFormatting sqref="J93">
    <cfRule type="cellIs" dxfId="31" priority="30" operator="notEqual">
      <formula>$G$85</formula>
    </cfRule>
  </conditionalFormatting>
  <conditionalFormatting sqref="J105">
    <cfRule type="cellIs" dxfId="30" priority="29" operator="notEqual">
      <formula>$G$97</formula>
    </cfRule>
  </conditionalFormatting>
  <conditionalFormatting sqref="J116">
    <cfRule type="cellIs" dxfId="29" priority="28" operator="notEqual">
      <formula>$G$108</formula>
    </cfRule>
  </conditionalFormatting>
  <conditionalFormatting sqref="J127">
    <cfRule type="cellIs" dxfId="28" priority="27" operator="notEqual">
      <formula>$G$119</formula>
    </cfRule>
  </conditionalFormatting>
  <conditionalFormatting sqref="J138">
    <cfRule type="cellIs" dxfId="27" priority="26" operator="notEqual">
      <formula>$G$130</formula>
    </cfRule>
  </conditionalFormatting>
  <conditionalFormatting sqref="J150">
    <cfRule type="cellIs" dxfId="26" priority="25" operator="notEqual">
      <formula>$G$142</formula>
    </cfRule>
  </conditionalFormatting>
  <conditionalFormatting sqref="J161">
    <cfRule type="cellIs" dxfId="25" priority="24" operator="notEqual">
      <formula>$G$153</formula>
    </cfRule>
  </conditionalFormatting>
  <conditionalFormatting sqref="J172">
    <cfRule type="cellIs" dxfId="24" priority="23" operator="notEqual">
      <formula>$G$153</formula>
    </cfRule>
  </conditionalFormatting>
  <conditionalFormatting sqref="J183">
    <cfRule type="cellIs" dxfId="23" priority="22" operator="notEqual">
      <formula>$G$175</formula>
    </cfRule>
  </conditionalFormatting>
  <conditionalFormatting sqref="I194:J194">
    <cfRule type="cellIs" dxfId="22" priority="21" operator="notEqual">
      <formula>$G$186</formula>
    </cfRule>
  </conditionalFormatting>
  <conditionalFormatting sqref="K15">
    <cfRule type="cellIs" dxfId="21" priority="19" operator="notEqual">
      <formula>$G$7</formula>
    </cfRule>
  </conditionalFormatting>
  <conditionalFormatting sqref="K48">
    <cfRule type="cellIs" dxfId="20" priority="16" operator="notEqual">
      <formula>$G$40</formula>
    </cfRule>
  </conditionalFormatting>
  <conditionalFormatting sqref="K60">
    <cfRule type="cellIs" dxfId="19" priority="15" operator="notEqual">
      <formula>$G$52</formula>
    </cfRule>
  </conditionalFormatting>
  <conditionalFormatting sqref="K71">
    <cfRule type="cellIs" dxfId="18" priority="14" operator="notEqual">
      <formula>$G$63</formula>
    </cfRule>
  </conditionalFormatting>
  <conditionalFormatting sqref="K82">
    <cfRule type="cellIs" dxfId="17" priority="13" operator="notEqual">
      <formula>$G$74</formula>
    </cfRule>
  </conditionalFormatting>
  <conditionalFormatting sqref="K93">
    <cfRule type="cellIs" dxfId="16" priority="12" operator="notEqual">
      <formula>$G$85</formula>
    </cfRule>
  </conditionalFormatting>
  <conditionalFormatting sqref="K105">
    <cfRule type="cellIs" dxfId="15" priority="11" operator="notEqual">
      <formula>$G$97</formula>
    </cfRule>
  </conditionalFormatting>
  <conditionalFormatting sqref="K116">
    <cfRule type="cellIs" dxfId="14" priority="10" operator="notEqual">
      <formula>$G$108</formula>
    </cfRule>
  </conditionalFormatting>
  <conditionalFormatting sqref="K127">
    <cfRule type="cellIs" dxfId="13" priority="9" operator="notEqual">
      <formula>$G$119</formula>
    </cfRule>
  </conditionalFormatting>
  <conditionalFormatting sqref="K138">
    <cfRule type="cellIs" dxfId="12" priority="8" operator="notEqual">
      <formula>$G$130</formula>
    </cfRule>
  </conditionalFormatting>
  <conditionalFormatting sqref="K150">
    <cfRule type="cellIs" dxfId="11" priority="7" operator="notEqual">
      <formula>$G$142</formula>
    </cfRule>
  </conditionalFormatting>
  <conditionalFormatting sqref="K161">
    <cfRule type="cellIs" dxfId="10" priority="6" operator="notEqual">
      <formula>$G$153</formula>
    </cfRule>
  </conditionalFormatting>
  <conditionalFormatting sqref="K172">
    <cfRule type="cellIs" dxfId="9" priority="5" operator="notEqual">
      <formula>$G$153</formula>
    </cfRule>
  </conditionalFormatting>
  <conditionalFormatting sqref="K183">
    <cfRule type="cellIs" dxfId="8" priority="4" operator="notEqual">
      <formula>$G$175</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legacyDrawing r:id="rId2"/>
  <extLst>
    <ext xmlns:x14="http://schemas.microsoft.com/office/spreadsheetml/2009/9/main" uri="{78C0D931-6437-407d-A8EE-F0AAD7539E65}">
      <x14:conditionalFormattings>
        <x14:conditionalFormatting xmlns:xm="http://schemas.microsoft.com/office/excel/2006/main">
          <x14:cfRule type="cellIs" priority="38" operator="notEqual" id="{9BB3355D-65E3-41AD-A658-41150B167F0C}">
            <xm:f>'1) Budget Table'!$G$193</xm:f>
            <x14:dxf>
              <font>
                <color rgb="FF9C0006"/>
              </font>
              <fill>
                <patternFill>
                  <bgColor rgb="FFFFC7CE"/>
                </patternFill>
              </fill>
            </x14:dxf>
          </x14:cfRule>
          <xm:sqref>G208:J208</xm:sqref>
        </x14:conditionalFormatting>
        <x14:conditionalFormatting xmlns:xm="http://schemas.microsoft.com/office/excel/2006/main">
          <x14:cfRule type="cellIs" priority="2" operator="notEqual" id="{38676725-136E-457B-A72A-60DDE10CD62F}">
            <xm:f>'1) Budget Table'!$G$193</xm:f>
            <x14:dxf>
              <font>
                <color rgb="FF9C0006"/>
              </font>
              <fill>
                <patternFill>
                  <bgColor rgb="FFFFC7CE"/>
                </patternFill>
              </fill>
            </x14:dxf>
          </x14:cfRule>
          <xm:sqref>K208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heetViews>
  <sheetFormatPr defaultColWidth="8.85546875" defaultRowHeight="14.85"/>
  <cols>
    <col min="2" max="2" width="73.140625" customWidth="1"/>
  </cols>
  <sheetData>
    <row r="1" spans="2:2" ht="15.6" thickBot="1"/>
    <row r="2" spans="2:2" ht="15.6" thickBot="1">
      <c r="B2" s="96" t="s">
        <v>266</v>
      </c>
    </row>
    <row r="3" spans="2:2">
      <c r="B3" s="97"/>
    </row>
    <row r="4" spans="2:2" ht="30.75" customHeight="1">
      <c r="B4" s="98" t="s">
        <v>267</v>
      </c>
    </row>
    <row r="5" spans="2:2" ht="30.75" customHeight="1">
      <c r="B5" s="98"/>
    </row>
    <row r="6" spans="2:2" ht="59.1">
      <c r="B6" s="98" t="s">
        <v>268</v>
      </c>
    </row>
    <row r="7" spans="2:2">
      <c r="B7" s="98"/>
    </row>
    <row r="8" spans="2:2" ht="59.1">
      <c r="B8" s="98" t="s">
        <v>269</v>
      </c>
    </row>
    <row r="9" spans="2:2">
      <c r="B9" s="98"/>
    </row>
    <row r="10" spans="2:2" ht="59.1">
      <c r="B10" s="98" t="s">
        <v>270</v>
      </c>
    </row>
    <row r="11" spans="2:2">
      <c r="B11" s="98"/>
    </row>
    <row r="12" spans="2:2" ht="29.45">
      <c r="B12" s="98" t="s">
        <v>271</v>
      </c>
    </row>
    <row r="13" spans="2:2">
      <c r="B13" s="98"/>
    </row>
    <row r="14" spans="2:2" ht="59.1">
      <c r="B14" s="98" t="s">
        <v>272</v>
      </c>
    </row>
    <row r="15" spans="2:2">
      <c r="B15" s="98"/>
    </row>
    <row r="16" spans="2:2" ht="45" thickBot="1">
      <c r="B16" s="99" t="s">
        <v>273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4.85"/>
  <cols>
    <col min="2" max="2" width="61.85546875" customWidth="1"/>
    <col min="4" max="4" width="17.85546875" customWidth="1"/>
  </cols>
  <sheetData>
    <row r="1" spans="2:4" ht="15.6" thickBot="1"/>
    <row r="2" spans="2:4">
      <c r="B2" s="257" t="s">
        <v>274</v>
      </c>
      <c r="C2" s="258"/>
      <c r="D2" s="259"/>
    </row>
    <row r="3" spans="2:4" ht="15.6" thickBot="1">
      <c r="B3" s="260"/>
      <c r="C3" s="261"/>
      <c r="D3" s="262"/>
    </row>
    <row r="4" spans="2:4" ht="15.6" thickBot="1"/>
    <row r="5" spans="2:4">
      <c r="B5" s="268" t="s">
        <v>275</v>
      </c>
      <c r="C5" s="269"/>
      <c r="D5" s="270"/>
    </row>
    <row r="6" spans="2:4" ht="15.6" thickBot="1">
      <c r="B6" s="265"/>
      <c r="C6" s="266"/>
      <c r="D6" s="267"/>
    </row>
    <row r="7" spans="2:4">
      <c r="B7" s="57" t="s">
        <v>276</v>
      </c>
      <c r="C7" s="263">
        <f>SUM('1) Budget Table'!D18:F18,'1) Budget Table'!D29:F29,'1) Budget Table'!D37:F37,'1) Budget Table'!D47:F47)</f>
        <v>1288000</v>
      </c>
      <c r="D7" s="264"/>
    </row>
    <row r="8" spans="2:4">
      <c r="B8" s="57" t="s">
        <v>277</v>
      </c>
      <c r="C8" s="271">
        <f>SUM(D10:D14)</f>
        <v>0</v>
      </c>
      <c r="D8" s="272"/>
    </row>
    <row r="9" spans="2:4">
      <c r="B9" s="58" t="s">
        <v>278</v>
      </c>
      <c r="C9" s="59" t="s">
        <v>279</v>
      </c>
      <c r="D9" s="60" t="s">
        <v>280</v>
      </c>
    </row>
    <row r="10" spans="2:4" ht="35.1" customHeight="1">
      <c r="B10" s="79"/>
      <c r="C10" s="62"/>
      <c r="D10" s="63">
        <f>$C$7*C10</f>
        <v>0</v>
      </c>
    </row>
    <row r="11" spans="2:4" ht="35.1" customHeight="1">
      <c r="B11" s="79"/>
      <c r="C11" s="62"/>
      <c r="D11" s="63">
        <f>C7*C11</f>
        <v>0</v>
      </c>
    </row>
    <row r="12" spans="2:4" ht="35.1" customHeight="1">
      <c r="B12" s="80"/>
      <c r="C12" s="62"/>
      <c r="D12" s="63">
        <f>C7*C12</f>
        <v>0</v>
      </c>
    </row>
    <row r="13" spans="2:4" ht="35.1" customHeight="1">
      <c r="B13" s="80"/>
      <c r="C13" s="62"/>
      <c r="D13" s="63">
        <f>C7*C13</f>
        <v>0</v>
      </c>
    </row>
    <row r="14" spans="2:4" ht="35.1" customHeight="1" thickBot="1">
      <c r="B14" s="81"/>
      <c r="C14" s="62"/>
      <c r="D14" s="67">
        <f>C7*C14</f>
        <v>0</v>
      </c>
    </row>
    <row r="15" spans="2:4" ht="15.6" thickBot="1"/>
    <row r="16" spans="2:4">
      <c r="B16" s="268" t="s">
        <v>281</v>
      </c>
      <c r="C16" s="269"/>
      <c r="D16" s="270"/>
    </row>
    <row r="17" spans="2:4" ht="15.6" thickBot="1">
      <c r="B17" s="273"/>
      <c r="C17" s="274"/>
      <c r="D17" s="275"/>
    </row>
    <row r="18" spans="2:4">
      <c r="B18" s="57" t="s">
        <v>276</v>
      </c>
      <c r="C18" s="263">
        <f>SUM('1) Budget Table'!D59:F59,'1) Budget Table'!D69:F69,'1) Budget Table'!D79:F79,'1) Budget Table'!D89:F89)</f>
        <v>0</v>
      </c>
      <c r="D18" s="264"/>
    </row>
    <row r="19" spans="2:4">
      <c r="B19" s="57" t="s">
        <v>277</v>
      </c>
      <c r="C19" s="271">
        <f>SUM(D21:D25)</f>
        <v>0</v>
      </c>
      <c r="D19" s="272"/>
    </row>
    <row r="20" spans="2:4">
      <c r="B20" s="58" t="s">
        <v>278</v>
      </c>
      <c r="C20" s="59" t="s">
        <v>279</v>
      </c>
      <c r="D20" s="60" t="s">
        <v>280</v>
      </c>
    </row>
    <row r="21" spans="2:4" ht="35.1" customHeight="1">
      <c r="B21" s="61"/>
      <c r="C21" s="62"/>
      <c r="D21" s="63">
        <f>$C$18*C21</f>
        <v>0</v>
      </c>
    </row>
    <row r="22" spans="2:4" ht="35.1" customHeight="1">
      <c r="B22" s="64"/>
      <c r="C22" s="62"/>
      <c r="D22" s="63">
        <f>$C$18*C22</f>
        <v>0</v>
      </c>
    </row>
    <row r="23" spans="2:4" ht="35.1" customHeight="1">
      <c r="B23" s="65"/>
      <c r="C23" s="62"/>
      <c r="D23" s="63">
        <f>$C$18*C23</f>
        <v>0</v>
      </c>
    </row>
    <row r="24" spans="2:4" ht="35.1" customHeight="1">
      <c r="B24" s="65"/>
      <c r="C24" s="62"/>
      <c r="D24" s="63">
        <f>$C$18*C24</f>
        <v>0</v>
      </c>
    </row>
    <row r="25" spans="2:4" ht="35.1" customHeight="1" thickBot="1">
      <c r="B25" s="66"/>
      <c r="C25" s="62"/>
      <c r="D25" s="63">
        <f>$C$18*C25</f>
        <v>0</v>
      </c>
    </row>
    <row r="26" spans="2:4" ht="15.6" thickBot="1"/>
    <row r="27" spans="2:4">
      <c r="B27" s="268" t="s">
        <v>282</v>
      </c>
      <c r="C27" s="269"/>
      <c r="D27" s="270"/>
    </row>
    <row r="28" spans="2:4" ht="15.6" thickBot="1">
      <c r="B28" s="265"/>
      <c r="C28" s="266"/>
      <c r="D28" s="267"/>
    </row>
    <row r="29" spans="2:4">
      <c r="B29" s="57" t="s">
        <v>276</v>
      </c>
      <c r="C29" s="263">
        <f>SUM('1) Budget Table'!D101:F101,'1) Budget Table'!D111:F111,'1) Budget Table'!D121:F121,'1) Budget Table'!D131:F131)</f>
        <v>0</v>
      </c>
      <c r="D29" s="264"/>
    </row>
    <row r="30" spans="2:4">
      <c r="B30" s="57" t="s">
        <v>277</v>
      </c>
      <c r="C30" s="271">
        <f>SUM(D32:D36)</f>
        <v>0</v>
      </c>
      <c r="D30" s="272"/>
    </row>
    <row r="31" spans="2:4">
      <c r="B31" s="58" t="s">
        <v>278</v>
      </c>
      <c r="C31" s="59" t="s">
        <v>279</v>
      </c>
      <c r="D31" s="60" t="s">
        <v>280</v>
      </c>
    </row>
    <row r="32" spans="2:4" ht="35.1" customHeight="1">
      <c r="B32" s="61"/>
      <c r="C32" s="62"/>
      <c r="D32" s="63">
        <f>$C$29*C32</f>
        <v>0</v>
      </c>
    </row>
    <row r="33" spans="2:4" ht="35.1" customHeight="1">
      <c r="B33" s="64"/>
      <c r="C33" s="62"/>
      <c r="D33" s="63">
        <f>$C$29*C33</f>
        <v>0</v>
      </c>
    </row>
    <row r="34" spans="2:4" ht="35.1" customHeight="1">
      <c r="B34" s="65"/>
      <c r="C34" s="62"/>
      <c r="D34" s="63">
        <f>$C$29*C34</f>
        <v>0</v>
      </c>
    </row>
    <row r="35" spans="2:4" ht="35.1" customHeight="1">
      <c r="B35" s="65"/>
      <c r="C35" s="62"/>
      <c r="D35" s="63">
        <f>$C$29*C35</f>
        <v>0</v>
      </c>
    </row>
    <row r="36" spans="2:4" ht="35.1" customHeight="1" thickBot="1">
      <c r="B36" s="66"/>
      <c r="C36" s="62"/>
      <c r="D36" s="63">
        <f>$C$29*C36</f>
        <v>0</v>
      </c>
    </row>
    <row r="37" spans="2:4" ht="15.6" thickBot="1"/>
    <row r="38" spans="2:4">
      <c r="B38" s="268" t="s">
        <v>283</v>
      </c>
      <c r="C38" s="269"/>
      <c r="D38" s="270"/>
    </row>
    <row r="39" spans="2:4" ht="15.6" thickBot="1">
      <c r="B39" s="265"/>
      <c r="C39" s="266"/>
      <c r="D39" s="267"/>
    </row>
    <row r="40" spans="2:4">
      <c r="B40" s="57" t="s">
        <v>276</v>
      </c>
      <c r="C40" s="263">
        <f>SUM('1) Budget Table'!D143:F143,'1) Budget Table'!D153:F153,'1) Budget Table'!D163:F163,'1) Budget Table'!D173:F173)</f>
        <v>0</v>
      </c>
      <c r="D40" s="264"/>
    </row>
    <row r="41" spans="2:4">
      <c r="B41" s="57" t="s">
        <v>277</v>
      </c>
      <c r="C41" s="271">
        <f>SUM(D43:D47)</f>
        <v>0</v>
      </c>
      <c r="D41" s="272"/>
    </row>
    <row r="42" spans="2:4">
      <c r="B42" s="58" t="s">
        <v>278</v>
      </c>
      <c r="C42" s="59" t="s">
        <v>279</v>
      </c>
      <c r="D42" s="60" t="s">
        <v>280</v>
      </c>
    </row>
    <row r="43" spans="2:4" ht="35.1" customHeight="1">
      <c r="B43" s="61"/>
      <c r="C43" s="62"/>
      <c r="D43" s="63">
        <f>$C$40*C43</f>
        <v>0</v>
      </c>
    </row>
    <row r="44" spans="2:4" ht="35.1" customHeight="1">
      <c r="B44" s="64"/>
      <c r="C44" s="62"/>
      <c r="D44" s="63">
        <f>$C$40*C44</f>
        <v>0</v>
      </c>
    </row>
    <row r="45" spans="2:4" ht="35.1" customHeight="1">
      <c r="B45" s="65"/>
      <c r="C45" s="62"/>
      <c r="D45" s="63">
        <f>$C$40*C45</f>
        <v>0</v>
      </c>
    </row>
    <row r="46" spans="2:4" ht="35.1" customHeight="1">
      <c r="B46" s="65"/>
      <c r="C46" s="62"/>
      <c r="D46" s="63">
        <f>$C$40*C46</f>
        <v>0</v>
      </c>
    </row>
    <row r="47" spans="2:4" ht="35.1" customHeight="1" thickBot="1">
      <c r="B47" s="66"/>
      <c r="C47" s="62"/>
      <c r="D47" s="67">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pageSetUpPr fitToPage="1"/>
  </sheetPr>
  <dimension ref="B1:G25"/>
  <sheetViews>
    <sheetView showGridLines="0" topLeftCell="A13" zoomScale="80" zoomScaleNormal="80" workbookViewId="0">
      <selection activeCell="E26" sqref="E26"/>
    </sheetView>
  </sheetViews>
  <sheetFormatPr defaultColWidth="8.85546875" defaultRowHeight="14.85"/>
  <cols>
    <col min="1" max="1" width="12.42578125" customWidth="1"/>
    <col min="2" max="2" width="20.42578125" customWidth="1"/>
    <col min="3" max="5" width="25.42578125" customWidth="1"/>
    <col min="6" max="6" width="24.42578125" customWidth="1"/>
    <col min="7" max="7" width="18.42578125" customWidth="1"/>
    <col min="8" max="8" width="21.85546875" customWidth="1"/>
    <col min="9" max="10" width="15.85546875" bestFit="1" customWidth="1"/>
    <col min="11" max="11" width="11.140625" bestFit="1" customWidth="1"/>
  </cols>
  <sheetData>
    <row r="1" spans="2:6" ht="15.6" thickBot="1"/>
    <row r="2" spans="2:6" s="51" customFormat="1" ht="15.95">
      <c r="B2" s="276" t="s">
        <v>284</v>
      </c>
      <c r="C2" s="277"/>
      <c r="D2" s="277"/>
      <c r="E2" s="277"/>
      <c r="F2" s="278"/>
    </row>
    <row r="3" spans="2:6" s="51" customFormat="1" ht="16.7" thickBot="1">
      <c r="B3" s="279"/>
      <c r="C3" s="280"/>
      <c r="D3" s="280"/>
      <c r="E3" s="280"/>
      <c r="F3" s="281"/>
    </row>
    <row r="4" spans="2:6" s="51" customFormat="1" ht="16.7" thickBot="1">
      <c r="B4" s="326"/>
      <c r="C4" s="326"/>
      <c r="D4" s="326"/>
      <c r="E4" s="326"/>
      <c r="F4" s="326"/>
    </row>
    <row r="5" spans="2:6" s="51" customFormat="1" ht="16.7" thickBot="1">
      <c r="B5" s="254" t="s">
        <v>222</v>
      </c>
      <c r="C5" s="255"/>
      <c r="D5" s="255"/>
      <c r="E5" s="255"/>
      <c r="F5" s="256"/>
    </row>
    <row r="6" spans="2:6" s="51" customFormat="1" ht="15.95">
      <c r="B6" s="49"/>
      <c r="C6" s="282" t="str">
        <f>'1) Budget Table'!D4</f>
        <v>UNDP</v>
      </c>
      <c r="D6" s="282" t="str">
        <f>'1) Budget Table'!E4</f>
        <v>UNODC</v>
      </c>
      <c r="E6" s="282" t="str">
        <f>'1) Budget Table'!F4</f>
        <v>IOM</v>
      </c>
      <c r="F6" s="253" t="s">
        <v>222</v>
      </c>
    </row>
    <row r="7" spans="2:6" s="51" customFormat="1" ht="15.95">
      <c r="B7" s="49"/>
      <c r="C7" s="283"/>
      <c r="D7" s="283"/>
      <c r="E7" s="283"/>
      <c r="F7" s="227"/>
    </row>
    <row r="8" spans="2:6" s="51" customFormat="1" ht="32.1">
      <c r="B8" s="11" t="s">
        <v>245</v>
      </c>
      <c r="C8" s="315">
        <f>'2) By Category'!D199</f>
        <v>150000</v>
      </c>
      <c r="D8" s="315">
        <f>'2) By Category'!E199</f>
        <v>177000</v>
      </c>
      <c r="E8" s="315">
        <f>'2) By Category'!F199</f>
        <v>40000</v>
      </c>
      <c r="F8" s="47">
        <f t="shared" ref="F8:F15" si="0">SUM(C8:E8)</f>
        <v>367000</v>
      </c>
    </row>
    <row r="9" spans="2:6" s="51" customFormat="1" ht="48">
      <c r="B9" s="11" t="s">
        <v>246</v>
      </c>
      <c r="C9" s="315">
        <f>'2) By Category'!D200</f>
        <v>0</v>
      </c>
      <c r="D9" s="315">
        <f>'2) By Category'!E200</f>
        <v>0</v>
      </c>
      <c r="E9" s="315">
        <f>'2) By Category'!F200</f>
        <v>0</v>
      </c>
      <c r="F9" s="48">
        <f t="shared" si="0"/>
        <v>0</v>
      </c>
    </row>
    <row r="10" spans="2:6" s="51" customFormat="1" ht="63.95">
      <c r="B10" s="11" t="s">
        <v>247</v>
      </c>
      <c r="C10" s="315">
        <f>'2) By Category'!D201</f>
        <v>40000</v>
      </c>
      <c r="D10" s="315">
        <f>'2) By Category'!E201</f>
        <v>120000</v>
      </c>
      <c r="E10" s="315">
        <f>'2) By Category'!F201</f>
        <v>15000</v>
      </c>
      <c r="F10" s="48">
        <f t="shared" si="0"/>
        <v>175000</v>
      </c>
    </row>
    <row r="11" spans="2:6" s="51" customFormat="1" ht="32.1">
      <c r="B11" s="14" t="s">
        <v>248</v>
      </c>
      <c r="C11" s="315">
        <f>'2) By Category'!D202</f>
        <v>594000</v>
      </c>
      <c r="D11" s="315">
        <f>'2) By Category'!E202</f>
        <v>397000</v>
      </c>
      <c r="E11" s="315">
        <f>'2) By Category'!F202</f>
        <v>150000</v>
      </c>
      <c r="F11" s="48">
        <f t="shared" si="0"/>
        <v>1141000</v>
      </c>
    </row>
    <row r="12" spans="2:6" s="51" customFormat="1" ht="15.95">
      <c r="B12" s="11" t="s">
        <v>249</v>
      </c>
      <c r="C12" s="315">
        <f>'2) By Category'!D203</f>
        <v>66000</v>
      </c>
      <c r="D12" s="315">
        <f>'2) By Category'!E203</f>
        <v>36000</v>
      </c>
      <c r="E12" s="315">
        <f>'2) By Category'!F203</f>
        <v>5000</v>
      </c>
      <c r="F12" s="48">
        <f t="shared" si="0"/>
        <v>107000</v>
      </c>
    </row>
    <row r="13" spans="2:6" s="51" customFormat="1" ht="48">
      <c r="B13" s="11" t="s">
        <v>250</v>
      </c>
      <c r="C13" s="315">
        <f>'2) By Category'!D204</f>
        <v>0</v>
      </c>
      <c r="D13" s="315">
        <f>'2) By Category'!E204</f>
        <v>0</v>
      </c>
      <c r="E13" s="315">
        <f>'2) By Category'!F204</f>
        <v>0</v>
      </c>
      <c r="F13" s="48">
        <f t="shared" si="0"/>
        <v>0</v>
      </c>
    </row>
    <row r="14" spans="2:6" s="51" customFormat="1" ht="48.75" thickBot="1">
      <c r="B14" s="100" t="s">
        <v>251</v>
      </c>
      <c r="C14" s="323">
        <f>'2) By Category'!D205</f>
        <v>50000</v>
      </c>
      <c r="D14" s="323">
        <f>'2) By Category'!E205</f>
        <v>20000</v>
      </c>
      <c r="E14" s="323">
        <f>'2) By Category'!F205</f>
        <v>10000</v>
      </c>
      <c r="F14" s="101">
        <f t="shared" si="0"/>
        <v>80000</v>
      </c>
    </row>
    <row r="15" spans="2:6" s="51" customFormat="1" ht="30" customHeight="1">
      <c r="B15" s="327" t="s">
        <v>285</v>
      </c>
      <c r="C15" s="102">
        <f>SUM(C8:C14)</f>
        <v>900000</v>
      </c>
      <c r="D15" s="102">
        <f>SUM(D8:D14)</f>
        <v>750000</v>
      </c>
      <c r="E15" s="102">
        <f>SUM(E8:E14)</f>
        <v>220000</v>
      </c>
      <c r="F15" s="103">
        <f t="shared" si="0"/>
        <v>1870000</v>
      </c>
    </row>
    <row r="16" spans="2:6" s="51" customFormat="1" ht="19.5" customHeight="1">
      <c r="B16" s="318" t="s">
        <v>264</v>
      </c>
      <c r="C16" s="104">
        <f>C15*0.07</f>
        <v>63000.000000000007</v>
      </c>
      <c r="D16" s="104">
        <f t="shared" ref="D16:F16" si="1">D15*0.07</f>
        <v>52500.000000000007</v>
      </c>
      <c r="E16" s="104">
        <f t="shared" si="1"/>
        <v>15400.000000000002</v>
      </c>
      <c r="F16" s="104">
        <f t="shared" si="1"/>
        <v>130900.00000000001</v>
      </c>
    </row>
    <row r="17" spans="2:7" s="51" customFormat="1" ht="25.5" customHeight="1" thickBot="1">
      <c r="B17" s="105" t="s">
        <v>223</v>
      </c>
      <c r="C17" s="106">
        <f>C15+C16</f>
        <v>963000</v>
      </c>
      <c r="D17" s="106">
        <f t="shared" ref="D17:F17" si="2">D15+D16</f>
        <v>802500</v>
      </c>
      <c r="E17" s="106">
        <f t="shared" si="2"/>
        <v>235400</v>
      </c>
      <c r="F17" s="106">
        <f t="shared" si="2"/>
        <v>2000900</v>
      </c>
      <c r="G17" s="326"/>
    </row>
    <row r="18" spans="2:7" s="51" customFormat="1" ht="16.7" thickBot="1">
      <c r="B18" s="326"/>
      <c r="C18" s="326"/>
      <c r="D18" s="326"/>
      <c r="E18" s="326"/>
      <c r="F18" s="326"/>
      <c r="G18" s="326"/>
    </row>
    <row r="19" spans="2:7" s="51" customFormat="1" ht="15.75" customHeight="1">
      <c r="B19" s="284" t="s">
        <v>226</v>
      </c>
      <c r="C19" s="285"/>
      <c r="D19" s="285"/>
      <c r="E19" s="285"/>
      <c r="F19" s="286"/>
      <c r="G19" s="328"/>
    </row>
    <row r="20" spans="2:7" ht="15.75" customHeight="1">
      <c r="B20" s="287"/>
      <c r="C20" s="224" t="str">
        <f>'1) Budget Table'!D4</f>
        <v>UNDP</v>
      </c>
      <c r="D20" s="224" t="str">
        <f>'1) Budget Table'!E4</f>
        <v>UNODC</v>
      </c>
      <c r="E20" s="224" t="str">
        <f>'1) Budget Table'!F4</f>
        <v>IOM</v>
      </c>
      <c r="F20" s="224" t="s">
        <v>265</v>
      </c>
      <c r="G20" s="226" t="s">
        <v>227</v>
      </c>
    </row>
    <row r="21" spans="2:7" ht="15.75" customHeight="1">
      <c r="B21" s="288"/>
      <c r="C21" s="225"/>
      <c r="D21" s="225"/>
      <c r="E21" s="225"/>
      <c r="F21" s="225"/>
      <c r="G21" s="227"/>
    </row>
    <row r="22" spans="2:7" ht="23.25" customHeight="1">
      <c r="B22" s="13" t="s">
        <v>228</v>
      </c>
      <c r="C22" s="329">
        <f>'1) Budget Table'!D199</f>
        <v>674100</v>
      </c>
      <c r="D22" s="329">
        <f>'1) Budget Table'!E199</f>
        <v>561750</v>
      </c>
      <c r="E22" s="329">
        <f>'1) Budget Table'!F199</f>
        <v>235400</v>
      </c>
      <c r="F22" s="124">
        <f>'1) Budget Table'!G199</f>
        <v>1471250</v>
      </c>
      <c r="G22" s="6">
        <f>'1) Budget Table'!H199</f>
        <v>0.7</v>
      </c>
    </row>
    <row r="23" spans="2:7" ht="24.75" customHeight="1">
      <c r="B23" s="13" t="s">
        <v>229</v>
      </c>
      <c r="C23" s="329">
        <f>'1) Budget Table'!D200</f>
        <v>288900</v>
      </c>
      <c r="D23" s="329">
        <f>'1) Budget Table'!E200</f>
        <v>240750</v>
      </c>
      <c r="E23" s="329">
        <f>'1) Budget Table'!F200</f>
        <v>0</v>
      </c>
      <c r="F23" s="124">
        <f>'1) Budget Table'!G200</f>
        <v>529650</v>
      </c>
      <c r="G23" s="6">
        <f>'1) Budget Table'!H200</f>
        <v>0.3</v>
      </c>
    </row>
    <row r="24" spans="2:7" ht="24.75" customHeight="1">
      <c r="B24" s="13" t="s">
        <v>286</v>
      </c>
      <c r="C24" s="329">
        <f>'1) Budget Table'!D201</f>
        <v>0</v>
      </c>
      <c r="D24" s="329">
        <f>'1) Budget Table'!E201</f>
        <v>0</v>
      </c>
      <c r="E24" s="329">
        <f>'1) Budget Table'!F201</f>
        <v>0</v>
      </c>
      <c r="F24" s="124">
        <f>'1) Budget Table'!G201</f>
        <v>0</v>
      </c>
      <c r="G24" s="6">
        <f>'1) Budget Table'!H201</f>
        <v>0</v>
      </c>
    </row>
    <row r="25" spans="2:7" ht="16.7" thickBot="1">
      <c r="B25" s="7" t="s">
        <v>265</v>
      </c>
      <c r="C25" s="123">
        <f>'1) Budget Table'!D202</f>
        <v>963000</v>
      </c>
      <c r="D25" s="123">
        <f>'1) Budget Table'!E202</f>
        <v>802500</v>
      </c>
      <c r="E25" s="123">
        <f>'1) Budget Table'!F202</f>
        <v>235400</v>
      </c>
      <c r="F25" s="125">
        <f>'1) Budget Table'!G202</f>
        <v>2000900</v>
      </c>
      <c r="G25" s="126"/>
    </row>
  </sheetData>
  <sheetProtection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scale="64" fitToHeight="0"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Table'!$G$193</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4.85"/>
  <sheetData>
    <row r="1" spans="1:1">
      <c r="A1" s="95">
        <v>0</v>
      </c>
    </row>
    <row r="2" spans="1:1">
      <c r="A2" s="95">
        <v>0.2</v>
      </c>
    </row>
    <row r="3" spans="1:1">
      <c r="A3" s="95">
        <v>0.4</v>
      </c>
    </row>
    <row r="4" spans="1:1">
      <c r="A4" s="95">
        <v>0.6</v>
      </c>
    </row>
    <row r="5" spans="1:1">
      <c r="A5" s="95">
        <v>0.8</v>
      </c>
    </row>
    <row r="6" spans="1:1">
      <c r="A6" s="95">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4.85"/>
  <sheetData>
    <row r="1" spans="1:2">
      <c r="A1" s="52" t="s">
        <v>287</v>
      </c>
      <c r="B1" s="53" t="s">
        <v>288</v>
      </c>
    </row>
    <row r="2" spans="1:2">
      <c r="A2" s="54" t="s">
        <v>289</v>
      </c>
      <c r="B2" s="55" t="s">
        <v>290</v>
      </c>
    </row>
    <row r="3" spans="1:2">
      <c r="A3" s="54" t="s">
        <v>291</v>
      </c>
      <c r="B3" s="55" t="s">
        <v>292</v>
      </c>
    </row>
    <row r="4" spans="1:2">
      <c r="A4" s="54" t="s">
        <v>293</v>
      </c>
      <c r="B4" s="55" t="s">
        <v>294</v>
      </c>
    </row>
    <row r="5" spans="1:2">
      <c r="A5" s="54" t="s">
        <v>295</v>
      </c>
      <c r="B5" s="55" t="s">
        <v>296</v>
      </c>
    </row>
    <row r="6" spans="1:2">
      <c r="A6" s="54" t="s">
        <v>297</v>
      </c>
      <c r="B6" s="55" t="s">
        <v>298</v>
      </c>
    </row>
    <row r="7" spans="1:2">
      <c r="A7" s="54" t="s">
        <v>299</v>
      </c>
      <c r="B7" s="55" t="s">
        <v>300</v>
      </c>
    </row>
    <row r="8" spans="1:2">
      <c r="A8" s="54" t="s">
        <v>301</v>
      </c>
      <c r="B8" s="55" t="s">
        <v>302</v>
      </c>
    </row>
    <row r="9" spans="1:2">
      <c r="A9" s="54" t="s">
        <v>303</v>
      </c>
      <c r="B9" s="55" t="s">
        <v>304</v>
      </c>
    </row>
    <row r="10" spans="1:2">
      <c r="A10" s="54" t="s">
        <v>305</v>
      </c>
      <c r="B10" s="55" t="s">
        <v>306</v>
      </c>
    </row>
    <row r="11" spans="1:2">
      <c r="A11" s="54" t="s">
        <v>307</v>
      </c>
      <c r="B11" s="55" t="s">
        <v>308</v>
      </c>
    </row>
    <row r="12" spans="1:2">
      <c r="A12" s="54" t="s">
        <v>309</v>
      </c>
      <c r="B12" s="55" t="s">
        <v>310</v>
      </c>
    </row>
    <row r="13" spans="1:2">
      <c r="A13" s="54" t="s">
        <v>311</v>
      </c>
      <c r="B13" s="55" t="s">
        <v>312</v>
      </c>
    </row>
    <row r="14" spans="1:2">
      <c r="A14" s="54" t="s">
        <v>313</v>
      </c>
      <c r="B14" s="55" t="s">
        <v>314</v>
      </c>
    </row>
    <row r="15" spans="1:2">
      <c r="A15" s="54" t="s">
        <v>315</v>
      </c>
      <c r="B15" s="55" t="s">
        <v>316</v>
      </c>
    </row>
    <row r="16" spans="1:2">
      <c r="A16" s="54" t="s">
        <v>317</v>
      </c>
      <c r="B16" s="55" t="s">
        <v>318</v>
      </c>
    </row>
    <row r="17" spans="1:2">
      <c r="A17" s="54" t="s">
        <v>319</v>
      </c>
      <c r="B17" s="55" t="s">
        <v>320</v>
      </c>
    </row>
    <row r="18" spans="1:2">
      <c r="A18" s="54" t="s">
        <v>321</v>
      </c>
      <c r="B18" s="55" t="s">
        <v>322</v>
      </c>
    </row>
    <row r="19" spans="1:2">
      <c r="A19" s="54" t="s">
        <v>323</v>
      </c>
      <c r="B19" s="55" t="s">
        <v>324</v>
      </c>
    </row>
    <row r="20" spans="1:2">
      <c r="A20" s="54" t="s">
        <v>325</v>
      </c>
      <c r="B20" s="55" t="s">
        <v>326</v>
      </c>
    </row>
    <row r="21" spans="1:2">
      <c r="A21" s="54" t="s">
        <v>327</v>
      </c>
      <c r="B21" s="55" t="s">
        <v>328</v>
      </c>
    </row>
    <row r="22" spans="1:2">
      <c r="A22" s="54" t="s">
        <v>329</v>
      </c>
      <c r="B22" s="55" t="s">
        <v>330</v>
      </c>
    </row>
    <row r="23" spans="1:2">
      <c r="A23" s="54" t="s">
        <v>331</v>
      </c>
      <c r="B23" s="55" t="s">
        <v>332</v>
      </c>
    </row>
    <row r="24" spans="1:2">
      <c r="A24" s="54" t="s">
        <v>333</v>
      </c>
      <c r="B24" s="55" t="s">
        <v>334</v>
      </c>
    </row>
    <row r="25" spans="1:2">
      <c r="A25" s="54" t="s">
        <v>335</v>
      </c>
      <c r="B25" s="55" t="s">
        <v>336</v>
      </c>
    </row>
    <row r="26" spans="1:2">
      <c r="A26" s="54" t="s">
        <v>337</v>
      </c>
      <c r="B26" s="55" t="s">
        <v>338</v>
      </c>
    </row>
    <row r="27" spans="1:2">
      <c r="A27" s="54" t="s">
        <v>339</v>
      </c>
      <c r="B27" s="55" t="s">
        <v>340</v>
      </c>
    </row>
    <row r="28" spans="1:2">
      <c r="A28" s="54" t="s">
        <v>341</v>
      </c>
      <c r="B28" s="55" t="s">
        <v>342</v>
      </c>
    </row>
    <row r="29" spans="1:2">
      <c r="A29" s="54" t="s">
        <v>343</v>
      </c>
      <c r="B29" s="55" t="s">
        <v>344</v>
      </c>
    </row>
    <row r="30" spans="1:2">
      <c r="A30" s="54" t="s">
        <v>345</v>
      </c>
      <c r="B30" s="55" t="s">
        <v>346</v>
      </c>
    </row>
    <row r="31" spans="1:2">
      <c r="A31" s="54" t="s">
        <v>347</v>
      </c>
      <c r="B31" s="55" t="s">
        <v>348</v>
      </c>
    </row>
    <row r="32" spans="1:2">
      <c r="A32" s="54" t="s">
        <v>349</v>
      </c>
      <c r="B32" s="55" t="s">
        <v>350</v>
      </c>
    </row>
    <row r="33" spans="1:2">
      <c r="A33" s="54" t="s">
        <v>351</v>
      </c>
      <c r="B33" s="55" t="s">
        <v>352</v>
      </c>
    </row>
    <row r="34" spans="1:2">
      <c r="A34" s="54" t="s">
        <v>353</v>
      </c>
      <c r="B34" s="55" t="s">
        <v>354</v>
      </c>
    </row>
    <row r="35" spans="1:2">
      <c r="A35" s="54" t="s">
        <v>355</v>
      </c>
      <c r="B35" s="55" t="s">
        <v>356</v>
      </c>
    </row>
    <row r="36" spans="1:2">
      <c r="A36" s="54" t="s">
        <v>357</v>
      </c>
      <c r="B36" s="55" t="s">
        <v>358</v>
      </c>
    </row>
    <row r="37" spans="1:2">
      <c r="A37" s="54" t="s">
        <v>359</v>
      </c>
      <c r="B37" s="55" t="s">
        <v>360</v>
      </c>
    </row>
    <row r="38" spans="1:2">
      <c r="A38" s="54" t="s">
        <v>361</v>
      </c>
      <c r="B38" s="55" t="s">
        <v>362</v>
      </c>
    </row>
    <row r="39" spans="1:2">
      <c r="A39" s="54" t="s">
        <v>363</v>
      </c>
      <c r="B39" s="55" t="s">
        <v>364</v>
      </c>
    </row>
    <row r="40" spans="1:2">
      <c r="A40" s="54" t="s">
        <v>365</v>
      </c>
      <c r="B40" s="55" t="s">
        <v>366</v>
      </c>
    </row>
    <row r="41" spans="1:2">
      <c r="A41" s="54" t="s">
        <v>367</v>
      </c>
      <c r="B41" s="55" t="s">
        <v>368</v>
      </c>
    </row>
    <row r="42" spans="1:2">
      <c r="A42" s="54" t="s">
        <v>369</v>
      </c>
      <c r="B42" s="55" t="s">
        <v>370</v>
      </c>
    </row>
    <row r="43" spans="1:2">
      <c r="A43" s="54" t="s">
        <v>371</v>
      </c>
      <c r="B43" s="55" t="s">
        <v>372</v>
      </c>
    </row>
    <row r="44" spans="1:2">
      <c r="A44" s="54" t="s">
        <v>373</v>
      </c>
      <c r="B44" s="55" t="s">
        <v>374</v>
      </c>
    </row>
    <row r="45" spans="1:2">
      <c r="A45" s="54" t="s">
        <v>375</v>
      </c>
      <c r="B45" s="55" t="s">
        <v>376</v>
      </c>
    </row>
    <row r="46" spans="1:2">
      <c r="A46" s="54" t="s">
        <v>377</v>
      </c>
      <c r="B46" s="55" t="s">
        <v>378</v>
      </c>
    </row>
    <row r="47" spans="1:2">
      <c r="A47" s="54" t="s">
        <v>379</v>
      </c>
      <c r="B47" s="55" t="s">
        <v>380</v>
      </c>
    </row>
    <row r="48" spans="1:2">
      <c r="A48" s="54" t="s">
        <v>381</v>
      </c>
      <c r="B48" s="55" t="s">
        <v>382</v>
      </c>
    </row>
    <row r="49" spans="1:2">
      <c r="A49" s="54" t="s">
        <v>383</v>
      </c>
      <c r="B49" s="55" t="s">
        <v>384</v>
      </c>
    </row>
    <row r="50" spans="1:2">
      <c r="A50" s="54" t="s">
        <v>385</v>
      </c>
      <c r="B50" s="55" t="s">
        <v>386</v>
      </c>
    </row>
    <row r="51" spans="1:2">
      <c r="A51" s="54" t="s">
        <v>387</v>
      </c>
      <c r="B51" s="55" t="s">
        <v>388</v>
      </c>
    </row>
    <row r="52" spans="1:2">
      <c r="A52" s="54" t="s">
        <v>389</v>
      </c>
      <c r="B52" s="55" t="s">
        <v>390</v>
      </c>
    </row>
    <row r="53" spans="1:2">
      <c r="A53" s="54" t="s">
        <v>391</v>
      </c>
      <c r="B53" s="55" t="s">
        <v>392</v>
      </c>
    </row>
    <row r="54" spans="1:2">
      <c r="A54" s="54" t="s">
        <v>393</v>
      </c>
      <c r="B54" s="55" t="s">
        <v>394</v>
      </c>
    </row>
    <row r="55" spans="1:2">
      <c r="A55" s="54" t="s">
        <v>395</v>
      </c>
      <c r="B55" s="55" t="s">
        <v>396</v>
      </c>
    </row>
    <row r="56" spans="1:2">
      <c r="A56" s="54" t="s">
        <v>397</v>
      </c>
      <c r="B56" s="55" t="s">
        <v>398</v>
      </c>
    </row>
    <row r="57" spans="1:2">
      <c r="A57" s="54" t="s">
        <v>399</v>
      </c>
      <c r="B57" s="55" t="s">
        <v>400</v>
      </c>
    </row>
    <row r="58" spans="1:2">
      <c r="A58" s="54" t="s">
        <v>401</v>
      </c>
      <c r="B58" s="55" t="s">
        <v>402</v>
      </c>
    </row>
    <row r="59" spans="1:2">
      <c r="A59" s="54" t="s">
        <v>403</v>
      </c>
      <c r="B59" s="55" t="s">
        <v>404</v>
      </c>
    </row>
    <row r="60" spans="1:2">
      <c r="A60" s="54" t="s">
        <v>405</v>
      </c>
      <c r="B60" s="55" t="s">
        <v>406</v>
      </c>
    </row>
    <row r="61" spans="1:2">
      <c r="A61" s="54" t="s">
        <v>407</v>
      </c>
      <c r="B61" s="55" t="s">
        <v>408</v>
      </c>
    </row>
    <row r="62" spans="1:2">
      <c r="A62" s="54" t="s">
        <v>409</v>
      </c>
      <c r="B62" s="55" t="s">
        <v>410</v>
      </c>
    </row>
    <row r="63" spans="1:2">
      <c r="A63" s="54" t="s">
        <v>411</v>
      </c>
      <c r="B63" s="55" t="s">
        <v>412</v>
      </c>
    </row>
    <row r="64" spans="1:2">
      <c r="A64" s="54" t="s">
        <v>413</v>
      </c>
      <c r="B64" s="55" t="s">
        <v>414</v>
      </c>
    </row>
    <row r="65" spans="1:2">
      <c r="A65" s="54" t="s">
        <v>415</v>
      </c>
      <c r="B65" s="55" t="s">
        <v>416</v>
      </c>
    </row>
    <row r="66" spans="1:2">
      <c r="A66" s="54" t="s">
        <v>417</v>
      </c>
      <c r="B66" s="55" t="s">
        <v>418</v>
      </c>
    </row>
    <row r="67" spans="1:2">
      <c r="A67" s="54" t="s">
        <v>419</v>
      </c>
      <c r="B67" s="55" t="s">
        <v>420</v>
      </c>
    </row>
    <row r="68" spans="1:2">
      <c r="A68" s="54" t="s">
        <v>421</v>
      </c>
      <c r="B68" s="55" t="s">
        <v>422</v>
      </c>
    </row>
    <row r="69" spans="1:2">
      <c r="A69" s="54" t="s">
        <v>423</v>
      </c>
      <c r="B69" s="55" t="s">
        <v>424</v>
      </c>
    </row>
    <row r="70" spans="1:2">
      <c r="A70" s="54" t="s">
        <v>425</v>
      </c>
      <c r="B70" s="55" t="s">
        <v>426</v>
      </c>
    </row>
    <row r="71" spans="1:2">
      <c r="A71" s="54" t="s">
        <v>427</v>
      </c>
      <c r="B71" s="55" t="s">
        <v>428</v>
      </c>
    </row>
    <row r="72" spans="1:2">
      <c r="A72" s="54" t="s">
        <v>429</v>
      </c>
      <c r="B72" s="55" t="s">
        <v>430</v>
      </c>
    </row>
    <row r="73" spans="1:2">
      <c r="A73" s="54" t="s">
        <v>431</v>
      </c>
      <c r="B73" s="55" t="s">
        <v>432</v>
      </c>
    </row>
    <row r="74" spans="1:2">
      <c r="A74" s="54" t="s">
        <v>433</v>
      </c>
      <c r="B74" s="55" t="s">
        <v>434</v>
      </c>
    </row>
    <row r="75" spans="1:2">
      <c r="A75" s="54" t="s">
        <v>435</v>
      </c>
      <c r="B75" s="56" t="s">
        <v>436</v>
      </c>
    </row>
    <row r="76" spans="1:2">
      <c r="A76" s="54" t="s">
        <v>437</v>
      </c>
      <c r="B76" s="56" t="s">
        <v>438</v>
      </c>
    </row>
    <row r="77" spans="1:2">
      <c r="A77" s="54" t="s">
        <v>439</v>
      </c>
      <c r="B77" s="56" t="s">
        <v>440</v>
      </c>
    </row>
    <row r="78" spans="1:2">
      <c r="A78" s="54" t="s">
        <v>441</v>
      </c>
      <c r="B78" s="56" t="s">
        <v>442</v>
      </c>
    </row>
    <row r="79" spans="1:2">
      <c r="A79" s="54" t="s">
        <v>443</v>
      </c>
      <c r="B79" s="56" t="s">
        <v>444</v>
      </c>
    </row>
    <row r="80" spans="1:2">
      <c r="A80" s="54" t="s">
        <v>445</v>
      </c>
      <c r="B80" s="56" t="s">
        <v>446</v>
      </c>
    </row>
    <row r="81" spans="1:2">
      <c r="A81" s="54" t="s">
        <v>447</v>
      </c>
      <c r="B81" s="56" t="s">
        <v>448</v>
      </c>
    </row>
    <row r="82" spans="1:2">
      <c r="A82" s="54" t="s">
        <v>449</v>
      </c>
      <c r="B82" s="56" t="s">
        <v>450</v>
      </c>
    </row>
    <row r="83" spans="1:2">
      <c r="A83" s="54" t="s">
        <v>451</v>
      </c>
      <c r="B83" s="56" t="s">
        <v>452</v>
      </c>
    </row>
    <row r="84" spans="1:2">
      <c r="A84" s="54" t="s">
        <v>453</v>
      </c>
      <c r="B84" s="56" t="s">
        <v>454</v>
      </c>
    </row>
    <row r="85" spans="1:2">
      <c r="A85" s="54" t="s">
        <v>455</v>
      </c>
      <c r="B85" s="56" t="s">
        <v>456</v>
      </c>
    </row>
    <row r="86" spans="1:2">
      <c r="A86" s="54" t="s">
        <v>457</v>
      </c>
      <c r="B86" s="56" t="s">
        <v>458</v>
      </c>
    </row>
    <row r="87" spans="1:2">
      <c r="A87" s="54" t="s">
        <v>459</v>
      </c>
      <c r="B87" s="56" t="s">
        <v>460</v>
      </c>
    </row>
    <row r="88" spans="1:2">
      <c r="A88" s="54" t="s">
        <v>461</v>
      </c>
      <c r="B88" s="56" t="s">
        <v>462</v>
      </c>
    </row>
    <row r="89" spans="1:2">
      <c r="A89" s="54" t="s">
        <v>463</v>
      </c>
      <c r="B89" s="56" t="s">
        <v>464</v>
      </c>
    </row>
    <row r="90" spans="1:2">
      <c r="A90" s="54" t="s">
        <v>465</v>
      </c>
      <c r="B90" s="56" t="s">
        <v>466</v>
      </c>
    </row>
    <row r="91" spans="1:2">
      <c r="A91" s="54" t="s">
        <v>467</v>
      </c>
      <c r="B91" s="56" t="s">
        <v>468</v>
      </c>
    </row>
    <row r="92" spans="1:2">
      <c r="A92" s="54" t="s">
        <v>469</v>
      </c>
      <c r="B92" s="56" t="s">
        <v>470</v>
      </c>
    </row>
    <row r="93" spans="1:2">
      <c r="A93" s="54" t="s">
        <v>471</v>
      </c>
      <c r="B93" s="56" t="s">
        <v>472</v>
      </c>
    </row>
    <row r="94" spans="1:2">
      <c r="A94" s="54" t="s">
        <v>473</v>
      </c>
      <c r="B94" s="56" t="s">
        <v>474</v>
      </c>
    </row>
    <row r="95" spans="1:2">
      <c r="A95" s="54" t="s">
        <v>475</v>
      </c>
      <c r="B95" s="56" t="s">
        <v>476</v>
      </c>
    </row>
    <row r="96" spans="1:2">
      <c r="A96" s="54" t="s">
        <v>477</v>
      </c>
      <c r="B96" s="56" t="s">
        <v>478</v>
      </c>
    </row>
    <row r="97" spans="1:2">
      <c r="A97" s="54" t="s">
        <v>479</v>
      </c>
      <c r="B97" s="56" t="s">
        <v>480</v>
      </c>
    </row>
    <row r="98" spans="1:2">
      <c r="A98" s="54" t="s">
        <v>481</v>
      </c>
      <c r="B98" s="56" t="s">
        <v>482</v>
      </c>
    </row>
    <row r="99" spans="1:2">
      <c r="A99" s="54" t="s">
        <v>483</v>
      </c>
      <c r="B99" s="56" t="s">
        <v>484</v>
      </c>
    </row>
    <row r="100" spans="1:2">
      <c r="A100" s="54" t="s">
        <v>485</v>
      </c>
      <c r="B100" s="56" t="s">
        <v>486</v>
      </c>
    </row>
    <row r="101" spans="1:2">
      <c r="A101" s="54" t="s">
        <v>487</v>
      </c>
      <c r="B101" s="56" t="s">
        <v>488</v>
      </c>
    </row>
    <row r="102" spans="1:2">
      <c r="A102" s="54" t="s">
        <v>489</v>
      </c>
      <c r="B102" s="56" t="s">
        <v>490</v>
      </c>
    </row>
    <row r="103" spans="1:2">
      <c r="A103" s="54" t="s">
        <v>491</v>
      </c>
      <c r="B103" s="56" t="s">
        <v>492</v>
      </c>
    </row>
    <row r="104" spans="1:2">
      <c r="A104" s="54" t="s">
        <v>493</v>
      </c>
      <c r="B104" s="56" t="s">
        <v>494</v>
      </c>
    </row>
    <row r="105" spans="1:2">
      <c r="A105" s="54" t="s">
        <v>495</v>
      </c>
      <c r="B105" s="56" t="s">
        <v>496</v>
      </c>
    </row>
    <row r="106" spans="1:2">
      <c r="A106" s="54" t="s">
        <v>497</v>
      </c>
      <c r="B106" s="56" t="s">
        <v>498</v>
      </c>
    </row>
    <row r="107" spans="1:2">
      <c r="A107" s="54" t="s">
        <v>499</v>
      </c>
      <c r="B107" s="56" t="s">
        <v>500</v>
      </c>
    </row>
    <row r="108" spans="1:2">
      <c r="A108" s="54" t="s">
        <v>501</v>
      </c>
      <c r="B108" s="56" t="s">
        <v>502</v>
      </c>
    </row>
    <row r="109" spans="1:2">
      <c r="A109" s="54" t="s">
        <v>503</v>
      </c>
      <c r="B109" s="56" t="s">
        <v>504</v>
      </c>
    </row>
    <row r="110" spans="1:2">
      <c r="A110" s="54" t="s">
        <v>505</v>
      </c>
      <c r="B110" s="56" t="s">
        <v>506</v>
      </c>
    </row>
    <row r="111" spans="1:2">
      <c r="A111" s="54" t="s">
        <v>507</v>
      </c>
      <c r="B111" s="56" t="s">
        <v>508</v>
      </c>
    </row>
    <row r="112" spans="1:2">
      <c r="A112" s="54" t="s">
        <v>509</v>
      </c>
      <c r="B112" s="56" t="s">
        <v>510</v>
      </c>
    </row>
    <row r="113" spans="1:2">
      <c r="A113" s="54" t="s">
        <v>511</v>
      </c>
      <c r="B113" s="56" t="s">
        <v>512</v>
      </c>
    </row>
    <row r="114" spans="1:2">
      <c r="A114" s="54" t="s">
        <v>513</v>
      </c>
      <c r="B114" s="56" t="s">
        <v>514</v>
      </c>
    </row>
    <row r="115" spans="1:2">
      <c r="A115" s="54" t="s">
        <v>515</v>
      </c>
      <c r="B115" s="56" t="s">
        <v>516</v>
      </c>
    </row>
    <row r="116" spans="1:2">
      <c r="A116" s="54" t="s">
        <v>517</v>
      </c>
      <c r="B116" s="56" t="s">
        <v>518</v>
      </c>
    </row>
    <row r="117" spans="1:2">
      <c r="A117" s="54" t="s">
        <v>519</v>
      </c>
      <c r="B117" s="56" t="s">
        <v>520</v>
      </c>
    </row>
    <row r="118" spans="1:2">
      <c r="A118" s="54" t="s">
        <v>521</v>
      </c>
      <c r="B118" s="56" t="s">
        <v>522</v>
      </c>
    </row>
    <row r="119" spans="1:2">
      <c r="A119" s="54" t="s">
        <v>523</v>
      </c>
      <c r="B119" s="56" t="s">
        <v>524</v>
      </c>
    </row>
    <row r="120" spans="1:2">
      <c r="A120" s="54" t="s">
        <v>525</v>
      </c>
      <c r="B120" s="56" t="s">
        <v>526</v>
      </c>
    </row>
    <row r="121" spans="1:2">
      <c r="A121" s="54" t="s">
        <v>527</v>
      </c>
      <c r="B121" s="56" t="s">
        <v>528</v>
      </c>
    </row>
    <row r="122" spans="1:2">
      <c r="A122" s="54" t="s">
        <v>529</v>
      </c>
      <c r="B122" s="56" t="s">
        <v>530</v>
      </c>
    </row>
    <row r="123" spans="1:2">
      <c r="A123" s="54" t="s">
        <v>531</v>
      </c>
      <c r="B123" s="56" t="s">
        <v>532</v>
      </c>
    </row>
    <row r="124" spans="1:2">
      <c r="A124" s="54" t="s">
        <v>533</v>
      </c>
      <c r="B124" s="56" t="s">
        <v>534</v>
      </c>
    </row>
    <row r="125" spans="1:2">
      <c r="A125" s="54" t="s">
        <v>535</v>
      </c>
      <c r="B125" s="56" t="s">
        <v>536</v>
      </c>
    </row>
    <row r="126" spans="1:2">
      <c r="A126" s="54" t="s">
        <v>537</v>
      </c>
      <c r="B126" s="56" t="s">
        <v>538</v>
      </c>
    </row>
    <row r="127" spans="1:2">
      <c r="A127" s="54" t="s">
        <v>539</v>
      </c>
      <c r="B127" s="56" t="s">
        <v>540</v>
      </c>
    </row>
    <row r="128" spans="1:2">
      <c r="A128" s="54" t="s">
        <v>541</v>
      </c>
      <c r="B128" s="56" t="s">
        <v>542</v>
      </c>
    </row>
    <row r="129" spans="1:2">
      <c r="A129" s="54" t="s">
        <v>543</v>
      </c>
      <c r="B129" s="56" t="s">
        <v>544</v>
      </c>
    </row>
    <row r="130" spans="1:2">
      <c r="A130" s="54" t="s">
        <v>545</v>
      </c>
      <c r="B130" s="56" t="s">
        <v>546</v>
      </c>
    </row>
    <row r="131" spans="1:2">
      <c r="A131" s="54" t="s">
        <v>547</v>
      </c>
      <c r="B131" s="56" t="s">
        <v>548</v>
      </c>
    </row>
    <row r="132" spans="1:2">
      <c r="A132" s="54" t="s">
        <v>549</v>
      </c>
      <c r="B132" s="56" t="s">
        <v>550</v>
      </c>
    </row>
    <row r="133" spans="1:2">
      <c r="A133" s="54" t="s">
        <v>551</v>
      </c>
      <c r="B133" s="56" t="s">
        <v>552</v>
      </c>
    </row>
    <row r="134" spans="1:2">
      <c r="A134" s="54" t="s">
        <v>553</v>
      </c>
      <c r="B134" s="56" t="s">
        <v>554</v>
      </c>
    </row>
    <row r="135" spans="1:2">
      <c r="A135" s="54" t="s">
        <v>555</v>
      </c>
      <c r="B135" s="56" t="s">
        <v>556</v>
      </c>
    </row>
    <row r="136" spans="1:2">
      <c r="A136" s="54" t="s">
        <v>557</v>
      </c>
      <c r="B136" s="56" t="s">
        <v>558</v>
      </c>
    </row>
    <row r="137" spans="1:2">
      <c r="A137" s="54" t="s">
        <v>559</v>
      </c>
      <c r="B137" s="56" t="s">
        <v>560</v>
      </c>
    </row>
    <row r="138" spans="1:2">
      <c r="A138" s="54" t="s">
        <v>561</v>
      </c>
      <c r="B138" s="56" t="s">
        <v>562</v>
      </c>
    </row>
    <row r="139" spans="1:2">
      <c r="A139" s="54" t="s">
        <v>563</v>
      </c>
      <c r="B139" s="56" t="s">
        <v>564</v>
      </c>
    </row>
    <row r="140" spans="1:2">
      <c r="A140" s="54" t="s">
        <v>565</v>
      </c>
      <c r="B140" s="56" t="s">
        <v>566</v>
      </c>
    </row>
    <row r="141" spans="1:2">
      <c r="A141" s="54" t="s">
        <v>567</v>
      </c>
      <c r="B141" s="56" t="s">
        <v>568</v>
      </c>
    </row>
    <row r="142" spans="1:2">
      <c r="A142" s="54" t="s">
        <v>569</v>
      </c>
      <c r="B142" s="56" t="s">
        <v>570</v>
      </c>
    </row>
    <row r="143" spans="1:2">
      <c r="A143" s="54" t="s">
        <v>571</v>
      </c>
      <c r="B143" s="56" t="s">
        <v>572</v>
      </c>
    </row>
    <row r="144" spans="1:2">
      <c r="A144" s="54" t="s">
        <v>573</v>
      </c>
      <c r="B144" s="56" t="s">
        <v>574</v>
      </c>
    </row>
    <row r="145" spans="1:2">
      <c r="A145" s="54" t="s">
        <v>575</v>
      </c>
      <c r="B145" s="56" t="s">
        <v>576</v>
      </c>
    </row>
    <row r="146" spans="1:2">
      <c r="A146" s="54" t="s">
        <v>577</v>
      </c>
      <c r="B146" s="56" t="s">
        <v>578</v>
      </c>
    </row>
    <row r="147" spans="1:2">
      <c r="A147" s="54" t="s">
        <v>579</v>
      </c>
      <c r="B147" s="56" t="s">
        <v>580</v>
      </c>
    </row>
    <row r="148" spans="1:2">
      <c r="A148" s="54" t="s">
        <v>581</v>
      </c>
      <c r="B148" s="56" t="s">
        <v>582</v>
      </c>
    </row>
    <row r="149" spans="1:2">
      <c r="A149" s="54" t="s">
        <v>583</v>
      </c>
      <c r="B149" s="56" t="s">
        <v>584</v>
      </c>
    </row>
    <row r="150" spans="1:2">
      <c r="A150" s="54" t="s">
        <v>585</v>
      </c>
      <c r="B150" s="56" t="s">
        <v>586</v>
      </c>
    </row>
    <row r="151" spans="1:2">
      <c r="A151" s="54" t="s">
        <v>587</v>
      </c>
      <c r="B151" s="56" t="s">
        <v>588</v>
      </c>
    </row>
    <row r="152" spans="1:2">
      <c r="A152" s="54" t="s">
        <v>589</v>
      </c>
      <c r="B152" s="56" t="s">
        <v>590</v>
      </c>
    </row>
    <row r="153" spans="1:2">
      <c r="A153" s="54" t="s">
        <v>591</v>
      </c>
      <c r="B153" s="56" t="s">
        <v>592</v>
      </c>
    </row>
    <row r="154" spans="1:2">
      <c r="A154" s="54" t="s">
        <v>593</v>
      </c>
      <c r="B154" s="56" t="s">
        <v>594</v>
      </c>
    </row>
    <row r="155" spans="1:2">
      <c r="A155" s="54" t="s">
        <v>595</v>
      </c>
      <c r="B155" s="56" t="s">
        <v>596</v>
      </c>
    </row>
    <row r="156" spans="1:2">
      <c r="A156" s="54" t="s">
        <v>597</v>
      </c>
      <c r="B156" s="56" t="s">
        <v>598</v>
      </c>
    </row>
    <row r="157" spans="1:2">
      <c r="A157" s="54" t="s">
        <v>599</v>
      </c>
      <c r="B157" s="56" t="s">
        <v>600</v>
      </c>
    </row>
    <row r="158" spans="1:2">
      <c r="A158" s="54" t="s">
        <v>601</v>
      </c>
      <c r="B158" s="56" t="s">
        <v>602</v>
      </c>
    </row>
    <row r="159" spans="1:2">
      <c r="A159" s="54" t="s">
        <v>603</v>
      </c>
      <c r="B159" s="56" t="s">
        <v>604</v>
      </c>
    </row>
    <row r="160" spans="1:2">
      <c r="A160" s="54" t="s">
        <v>605</v>
      </c>
      <c r="B160" s="56" t="s">
        <v>606</v>
      </c>
    </row>
    <row r="161" spans="1:2">
      <c r="A161" s="54" t="s">
        <v>607</v>
      </c>
      <c r="B161" s="56" t="s">
        <v>608</v>
      </c>
    </row>
    <row r="162" spans="1:2">
      <c r="A162" s="54" t="s">
        <v>609</v>
      </c>
      <c r="B162" s="56" t="s">
        <v>610</v>
      </c>
    </row>
    <row r="163" spans="1:2">
      <c r="A163" s="54" t="s">
        <v>611</v>
      </c>
      <c r="B163" s="56" t="s">
        <v>612</v>
      </c>
    </row>
    <row r="164" spans="1:2">
      <c r="A164" s="54" t="s">
        <v>613</v>
      </c>
      <c r="B164" s="56" t="s">
        <v>614</v>
      </c>
    </row>
    <row r="165" spans="1:2">
      <c r="A165" s="54" t="s">
        <v>615</v>
      </c>
      <c r="B165" s="56" t="s">
        <v>616</v>
      </c>
    </row>
    <row r="166" spans="1:2">
      <c r="A166" s="54" t="s">
        <v>617</v>
      </c>
      <c r="B166" s="56" t="s">
        <v>618</v>
      </c>
    </row>
    <row r="167" spans="1:2">
      <c r="A167" s="54" t="s">
        <v>619</v>
      </c>
      <c r="B167" s="56" t="s">
        <v>620</v>
      </c>
    </row>
    <row r="168" spans="1:2">
      <c r="A168" s="54" t="s">
        <v>621</v>
      </c>
      <c r="B168" s="56" t="s">
        <v>622</v>
      </c>
    </row>
    <row r="169" spans="1:2">
      <c r="A169" s="54" t="s">
        <v>623</v>
      </c>
      <c r="B169" s="56" t="s">
        <v>624</v>
      </c>
    </row>
    <row r="170" spans="1:2">
      <c r="A170" s="54" t="s">
        <v>625</v>
      </c>
      <c r="B170" s="56" t="s">
        <v>626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179204916109429C1F47306CBC1EF0" ma:contentTypeVersion="13" ma:contentTypeDescription="Create a new document." ma:contentTypeScope="" ma:versionID="08a42dc202ef446cc0777118b4667df2">
  <xsd:schema xmlns:xsd="http://www.w3.org/2001/XMLSchema" xmlns:xs="http://www.w3.org/2001/XMLSchema" xmlns:p="http://schemas.microsoft.com/office/2006/metadata/properties" xmlns:ns2="9fb51011-f960-45c1-8751-0ba970934fcb" xmlns:ns3="a239a2f1-286d-44aa-9814-b811fa7b1aff" targetNamespace="http://schemas.microsoft.com/office/2006/metadata/properties" ma:root="true" ma:fieldsID="9602dd28d9d4128dc239290f06619d4a" ns2:_="" ns3:_="">
    <xsd:import namespace="9fb51011-f960-45c1-8751-0ba970934fcb"/>
    <xsd:import namespace="a239a2f1-286d-44aa-9814-b811fa7b1af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b51011-f960-45c1-8751-0ba970934f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39a2f1-286d-44aa-9814-b811fa7b1af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989F99-EC77-4AE6-9C55-09F9AE869267}"/>
</file>

<file path=customXml/itemProps2.xml><?xml version="1.0" encoding="utf-8"?>
<ds:datastoreItem xmlns:ds="http://schemas.openxmlformats.org/officeDocument/2006/customXml" ds:itemID="{704D02A0-2D3A-4F8D-9A49-583B07354C9A}"/>
</file>

<file path=customXml/itemProps3.xml><?xml version="1.0" encoding="utf-8"?>
<ds:datastoreItem xmlns:ds="http://schemas.openxmlformats.org/officeDocument/2006/customXml" ds:itemID="{3710F683-3ED7-4623-ADFA-8921435CC57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Guie-Aissatu Monteiro Ndjai</cp:lastModifiedBy>
  <cp:revision/>
  <dcterms:created xsi:type="dcterms:W3CDTF">2017-11-15T21:17:43Z</dcterms:created>
  <dcterms:modified xsi:type="dcterms:W3CDTF">2021-11-05T14:39:39Z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0x010100C4179204916109429C1F47306CBC1EF0</vt:lpwstr>
  </property>
</Properties>
</file>