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Tandia\Desktop\PBF Coordination\Rapports annuels 2021 à télécharger\GPRN\"/>
    </mc:Choice>
  </mc:AlternateContent>
  <xr:revisionPtr revIDLastSave="0" documentId="8_{3B572C06-4695-4E5C-A67B-76C56F84FAA1}" xr6:coauthVersionLast="46" xr6:coauthVersionMax="46" xr10:uidLastSave="{00000000-0000-0000-0000-000000000000}"/>
  <bookViews>
    <workbookView xWindow="-110" yWindow="-110" windowWidth="19420" windowHeight="10420" activeTab="1" xr2:uid="{00000000-000D-0000-FFFF-FFFF00000000}"/>
  </bookViews>
  <sheets>
    <sheet name="Sheet3" sheetId="10"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Feuil2" sheetId="12" r:id="rId7"/>
    <sheet name="Dropdowns" sheetId="8" state="hidden" r:id="rId8"/>
    <sheet name="Sheet2" sheetId="7" state="hidden" r:id="rId9"/>
  </sheets>
  <externalReferences>
    <externalReference r:id="rId10"/>
  </externalReferences>
  <definedNames>
    <definedName name="_Hlk42186609" localSheetId="1">'1) Tableau budgétaire 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8" i="1" l="1"/>
  <c r="M198" i="1" s="1"/>
  <c r="J188" i="1"/>
  <c r="K198" i="1" s="1"/>
  <c r="M186" i="1" l="1"/>
  <c r="M187" i="1"/>
  <c r="M60" i="1"/>
  <c r="M61" i="1"/>
  <c r="M59" i="1"/>
  <c r="K16" i="1"/>
  <c r="K185" i="1" l="1"/>
  <c r="K184" i="1"/>
  <c r="M184" i="1" s="1"/>
  <c r="K18" i="1"/>
  <c r="M18" i="1" s="1"/>
  <c r="K17" i="1"/>
  <c r="M17" i="1" s="1"/>
  <c r="K188" i="1" l="1"/>
  <c r="L198" i="1" s="1"/>
  <c r="N198" i="1" s="1"/>
  <c r="M185" i="1"/>
  <c r="M188" i="1" s="1"/>
  <c r="D214" i="1"/>
  <c r="F206" i="1" l="1"/>
  <c r="E206" i="1"/>
  <c r="D206" i="1"/>
  <c r="F198" i="1"/>
  <c r="E198" i="1"/>
  <c r="D198" i="1"/>
  <c r="F188" i="1"/>
  <c r="E188" i="1"/>
  <c r="D188" i="1"/>
  <c r="G187" i="1"/>
  <c r="N187" i="1" s="1"/>
  <c r="G186" i="1"/>
  <c r="N186" i="1" s="1"/>
  <c r="G185" i="1"/>
  <c r="N185" i="1" s="1"/>
  <c r="G184" i="1"/>
  <c r="N184" i="1" s="1"/>
  <c r="F181" i="1"/>
  <c r="E181" i="1"/>
  <c r="D181" i="1"/>
  <c r="G180" i="1"/>
  <c r="G179" i="1"/>
  <c r="G178" i="1"/>
  <c r="G177" i="1"/>
  <c r="G176" i="1"/>
  <c r="G175" i="1"/>
  <c r="G174" i="1"/>
  <c r="G173" i="1"/>
  <c r="F171" i="1"/>
  <c r="E171" i="1"/>
  <c r="D171" i="1"/>
  <c r="G170" i="1"/>
  <c r="G169" i="1"/>
  <c r="G168" i="1"/>
  <c r="G167" i="1"/>
  <c r="G166" i="1"/>
  <c r="G165" i="1"/>
  <c r="G164" i="1"/>
  <c r="G163" i="1"/>
  <c r="F161" i="1"/>
  <c r="E161" i="1"/>
  <c r="D161" i="1"/>
  <c r="G160" i="1"/>
  <c r="G159" i="1"/>
  <c r="G158" i="1"/>
  <c r="G157" i="1"/>
  <c r="G156" i="1"/>
  <c r="G155" i="1"/>
  <c r="G154" i="1"/>
  <c r="G153" i="1"/>
  <c r="F151" i="1"/>
  <c r="E151" i="1"/>
  <c r="D151" i="1"/>
  <c r="G150" i="1"/>
  <c r="G149" i="1"/>
  <c r="G148" i="1"/>
  <c r="G147" i="1"/>
  <c r="G146" i="1"/>
  <c r="G145" i="1"/>
  <c r="G144" i="1"/>
  <c r="G143" i="1"/>
  <c r="F139" i="1"/>
  <c r="E139" i="1"/>
  <c r="D139" i="1"/>
  <c r="G138" i="1"/>
  <c r="G137" i="1"/>
  <c r="G136" i="1"/>
  <c r="G135" i="1"/>
  <c r="G134" i="1"/>
  <c r="G133" i="1"/>
  <c r="G132" i="1"/>
  <c r="G131" i="1"/>
  <c r="F129" i="1"/>
  <c r="E129" i="1"/>
  <c r="D129" i="1"/>
  <c r="G128" i="1"/>
  <c r="G127" i="1"/>
  <c r="G126" i="1"/>
  <c r="G125" i="1"/>
  <c r="G124" i="1"/>
  <c r="G123" i="1"/>
  <c r="G122" i="1"/>
  <c r="G121" i="1"/>
  <c r="F119" i="1"/>
  <c r="E119" i="1"/>
  <c r="D119" i="1"/>
  <c r="G118" i="1"/>
  <c r="G117" i="1"/>
  <c r="G116" i="1"/>
  <c r="G115" i="1"/>
  <c r="G114" i="1"/>
  <c r="G113" i="1"/>
  <c r="G112" i="1"/>
  <c r="G111" i="1"/>
  <c r="F109" i="1"/>
  <c r="E109" i="1"/>
  <c r="D109" i="1"/>
  <c r="G108" i="1"/>
  <c r="G107" i="1"/>
  <c r="G106" i="1"/>
  <c r="G105" i="1"/>
  <c r="G104" i="1"/>
  <c r="G103" i="1"/>
  <c r="G102" i="1"/>
  <c r="G101" i="1"/>
  <c r="F97" i="1"/>
  <c r="E97" i="1"/>
  <c r="D97" i="1"/>
  <c r="G96" i="1"/>
  <c r="G95" i="1"/>
  <c r="G94" i="1"/>
  <c r="G93" i="1"/>
  <c r="G92" i="1"/>
  <c r="G91" i="1"/>
  <c r="G90" i="1"/>
  <c r="G89" i="1"/>
  <c r="F87" i="1"/>
  <c r="E87" i="1"/>
  <c r="D87" i="1"/>
  <c r="G86" i="1"/>
  <c r="G85" i="1"/>
  <c r="G84" i="1"/>
  <c r="G83" i="1"/>
  <c r="G82" i="1"/>
  <c r="G81" i="1"/>
  <c r="G80" i="1"/>
  <c r="G79" i="1"/>
  <c r="F77" i="1"/>
  <c r="E77" i="1"/>
  <c r="D77" i="1"/>
  <c r="G76" i="1"/>
  <c r="G75" i="1"/>
  <c r="G74" i="1"/>
  <c r="G73" i="1"/>
  <c r="G72" i="1"/>
  <c r="G71" i="1"/>
  <c r="G70" i="1"/>
  <c r="G69" i="1"/>
  <c r="F67" i="1"/>
  <c r="E67" i="1"/>
  <c r="D67" i="1"/>
  <c r="G66" i="1"/>
  <c r="G65" i="1"/>
  <c r="G64" i="1"/>
  <c r="G63" i="1"/>
  <c r="G62" i="1"/>
  <c r="G61" i="1"/>
  <c r="N61" i="1" s="1"/>
  <c r="G60" i="1"/>
  <c r="N60" i="1" s="1"/>
  <c r="G59" i="1"/>
  <c r="N59" i="1" s="1"/>
  <c r="F55" i="1"/>
  <c r="E55" i="1"/>
  <c r="D55" i="1"/>
  <c r="G54" i="1"/>
  <c r="G53" i="1"/>
  <c r="G52" i="1"/>
  <c r="G51" i="1"/>
  <c r="G50" i="1"/>
  <c r="G49" i="1"/>
  <c r="G48" i="1"/>
  <c r="G47" i="1"/>
  <c r="F45" i="1"/>
  <c r="E45" i="1"/>
  <c r="D45" i="1"/>
  <c r="G44" i="1"/>
  <c r="G43" i="1"/>
  <c r="G42" i="1"/>
  <c r="G41" i="1"/>
  <c r="G40" i="1"/>
  <c r="G39" i="1"/>
  <c r="G38" i="1"/>
  <c r="G37" i="1"/>
  <c r="F35" i="1"/>
  <c r="E35" i="1"/>
  <c r="D35" i="1"/>
  <c r="G34" i="1"/>
  <c r="G33" i="1"/>
  <c r="G32" i="1"/>
  <c r="G31" i="1"/>
  <c r="G30" i="1"/>
  <c r="G29" i="1"/>
  <c r="G28" i="1"/>
  <c r="G27" i="1"/>
  <c r="F25" i="1"/>
  <c r="E25" i="1"/>
  <c r="E199" i="1" s="1"/>
  <c r="D25" i="1"/>
  <c r="G24" i="1"/>
  <c r="G23" i="1"/>
  <c r="G22" i="1"/>
  <c r="G21" i="1"/>
  <c r="G20" i="1"/>
  <c r="G19" i="1"/>
  <c r="G18" i="1"/>
  <c r="N18" i="1" s="1"/>
  <c r="G17" i="1"/>
  <c r="N17" i="1" s="1"/>
  <c r="G16" i="1"/>
  <c r="N16" i="1" s="1"/>
  <c r="N188" i="1" l="1"/>
  <c r="E200" i="1"/>
  <c r="E201" i="1" s="1"/>
  <c r="L199" i="1" s="1"/>
  <c r="D199" i="1"/>
  <c r="D200" i="1" s="1"/>
  <c r="H67" i="1"/>
  <c r="H151" i="1"/>
  <c r="G139" i="1"/>
  <c r="H188" i="1"/>
  <c r="G35" i="1"/>
  <c r="H35" i="1"/>
  <c r="H55" i="1"/>
  <c r="G77" i="1"/>
  <c r="G119" i="1"/>
  <c r="H119" i="1"/>
  <c r="H139" i="1"/>
  <c r="G161" i="1"/>
  <c r="H25" i="1"/>
  <c r="G87" i="1"/>
  <c r="H97" i="1"/>
  <c r="G109" i="1"/>
  <c r="G171" i="1"/>
  <c r="H181" i="1"/>
  <c r="F199" i="1"/>
  <c r="G45" i="1"/>
  <c r="H87" i="1"/>
  <c r="H129" i="1"/>
  <c r="H171" i="1"/>
  <c r="G55" i="1"/>
  <c r="H109" i="1"/>
  <c r="H161" i="1"/>
  <c r="H45" i="1"/>
  <c r="H77" i="1"/>
  <c r="G129" i="1"/>
  <c r="G97" i="1"/>
  <c r="G181" i="1"/>
  <c r="G67" i="1"/>
  <c r="G151" i="1"/>
  <c r="G188" i="1"/>
  <c r="G25" i="1"/>
  <c r="D201" i="1" l="1"/>
  <c r="K199" i="1" s="1"/>
  <c r="G199" i="1"/>
  <c r="F200" i="1"/>
  <c r="F201" i="1" s="1"/>
  <c r="M199" i="1" s="1"/>
  <c r="D211" i="1"/>
  <c r="G200" i="1"/>
  <c r="G201" i="1" s="1"/>
  <c r="D208" i="1"/>
  <c r="D207" i="1"/>
  <c r="E208" i="1"/>
  <c r="E207" i="1"/>
  <c r="F25" i="4"/>
  <c r="N199" i="1" l="1"/>
  <c r="E209" i="1"/>
  <c r="F207" i="1"/>
  <c r="F208" i="1"/>
  <c r="G208" i="1" s="1"/>
  <c r="H208" i="1" s="1"/>
  <c r="D215" i="1"/>
  <c r="D212" i="1"/>
  <c r="D209" i="1"/>
  <c r="G207" i="1"/>
  <c r="D21" i="4"/>
  <c r="E21" i="4"/>
  <c r="C21" i="4"/>
  <c r="D7" i="4"/>
  <c r="E7" i="4"/>
  <c r="C7" i="4"/>
  <c r="F207" i="5"/>
  <c r="E207" i="5"/>
  <c r="D207" i="5"/>
  <c r="D162" i="5"/>
  <c r="E162" i="5"/>
  <c r="D13" i="5"/>
  <c r="E195" i="5"/>
  <c r="F195" i="5"/>
  <c r="D195" i="5"/>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E80" i="5"/>
  <c r="F80" i="5"/>
  <c r="G85" i="5"/>
  <c r="G86" i="5"/>
  <c r="G87" i="5"/>
  <c r="G88" i="5"/>
  <c r="G89" i="5"/>
  <c r="G90" i="5"/>
  <c r="D91" i="5"/>
  <c r="E91" i="5"/>
  <c r="G95" i="5"/>
  <c r="G96" i="5"/>
  <c r="G97" i="5"/>
  <c r="G98" i="5"/>
  <c r="G99" i="5"/>
  <c r="G100" i="5"/>
  <c r="G101" i="5"/>
  <c r="D102" i="5"/>
  <c r="E102" i="5"/>
  <c r="F102" i="5"/>
  <c r="G39" i="5"/>
  <c r="G43" i="5"/>
  <c r="G44" i="5"/>
  <c r="G45" i="5"/>
  <c r="D46" i="5"/>
  <c r="E46" i="5"/>
  <c r="G50" i="5"/>
  <c r="G51" i="5"/>
  <c r="G52" i="5"/>
  <c r="G53" i="5"/>
  <c r="G54" i="5"/>
  <c r="G55" i="5"/>
  <c r="G56" i="5"/>
  <c r="D57" i="5"/>
  <c r="E57" i="5"/>
  <c r="F57" i="5"/>
  <c r="E184" i="5"/>
  <c r="F184" i="5"/>
  <c r="E173" i="5"/>
  <c r="F173" i="5"/>
  <c r="F162" i="5"/>
  <c r="E151" i="5"/>
  <c r="F151" i="5"/>
  <c r="E139" i="5"/>
  <c r="F139" i="5"/>
  <c r="E128" i="5"/>
  <c r="F128" i="5"/>
  <c r="E117" i="5"/>
  <c r="F117" i="5"/>
  <c r="E106" i="5"/>
  <c r="F106" i="5"/>
  <c r="E94" i="5"/>
  <c r="F94" i="5"/>
  <c r="E83" i="5"/>
  <c r="F83" i="5"/>
  <c r="E72" i="5"/>
  <c r="F72" i="5"/>
  <c r="F61" i="5"/>
  <c r="E49" i="5"/>
  <c r="F49" i="5"/>
  <c r="E38" i="5"/>
  <c r="F38" i="5"/>
  <c r="E27" i="5"/>
  <c r="F27" i="5"/>
  <c r="D27" i="5"/>
  <c r="F16" i="5"/>
  <c r="E16" i="5"/>
  <c r="D184" i="5"/>
  <c r="D173" i="5"/>
  <c r="D139" i="5"/>
  <c r="D128" i="5"/>
  <c r="D117" i="5"/>
  <c r="D94" i="5"/>
  <c r="D83" i="5"/>
  <c r="D72" i="5"/>
  <c r="D61" i="5"/>
  <c r="D49" i="5"/>
  <c r="D38" i="5"/>
  <c r="D16" i="5"/>
  <c r="G41" i="5"/>
  <c r="G170" i="5" l="1"/>
  <c r="G159" i="5"/>
  <c r="F209" i="1"/>
  <c r="G114" i="5"/>
  <c r="G136" i="5"/>
  <c r="F201" i="5"/>
  <c r="F200" i="5"/>
  <c r="F196" i="5"/>
  <c r="F199" i="5"/>
  <c r="F198" i="5"/>
  <c r="F197" i="5"/>
  <c r="F202" i="5"/>
  <c r="G209" i="1"/>
  <c r="H207" i="1"/>
  <c r="H209" i="1" s="1"/>
  <c r="E200" i="5"/>
  <c r="E196" i="5"/>
  <c r="E197" i="5"/>
  <c r="E199" i="5"/>
  <c r="E201" i="5"/>
  <c r="E202" i="5"/>
  <c r="E198" i="5"/>
  <c r="G57" i="5"/>
  <c r="G147" i="5"/>
  <c r="F84" i="5"/>
  <c r="F91" i="5" s="1"/>
  <c r="G91" i="5" s="1"/>
  <c r="G192" i="5"/>
  <c r="G181" i="5"/>
  <c r="G125" i="5"/>
  <c r="G102" i="5"/>
  <c r="E61" i="5"/>
  <c r="E67" i="5" s="1"/>
  <c r="F68" i="5"/>
  <c r="F64" i="5"/>
  <c r="F67" i="5"/>
  <c r="F63" i="5"/>
  <c r="F66" i="5"/>
  <c r="F62" i="5"/>
  <c r="F65" i="5"/>
  <c r="D23" i="5"/>
  <c r="D22" i="5"/>
  <c r="D21" i="5"/>
  <c r="D19" i="5"/>
  <c r="D17" i="5"/>
  <c r="D18" i="5"/>
  <c r="E17" i="5"/>
  <c r="E21" i="5"/>
  <c r="E22" i="5"/>
  <c r="E20" i="5"/>
  <c r="E23" i="5"/>
  <c r="E18" i="5"/>
  <c r="E19" i="5"/>
  <c r="F18" i="5"/>
  <c r="F21" i="5"/>
  <c r="F20" i="5"/>
  <c r="F23" i="5"/>
  <c r="F19" i="5"/>
  <c r="F22" i="5"/>
  <c r="F17" i="5"/>
  <c r="F33" i="5"/>
  <c r="F28" i="5"/>
  <c r="F29" i="5"/>
  <c r="F32" i="5"/>
  <c r="F31" i="5"/>
  <c r="F34" i="5"/>
  <c r="F30" i="5"/>
  <c r="E33" i="5"/>
  <c r="E29" i="5"/>
  <c r="E32" i="5"/>
  <c r="E28" i="5"/>
  <c r="E31" i="5"/>
  <c r="E34" i="5"/>
  <c r="E30" i="5"/>
  <c r="D68" i="5"/>
  <c r="D67" i="5"/>
  <c r="D66" i="5"/>
  <c r="D65" i="5"/>
  <c r="D63" i="5"/>
  <c r="D62" i="5"/>
  <c r="C40" i="6"/>
  <c r="D45" i="6" s="1"/>
  <c r="G94" i="5"/>
  <c r="G173" i="5"/>
  <c r="G128" i="5"/>
  <c r="G83" i="5"/>
  <c r="D199" i="5"/>
  <c r="D198" i="5"/>
  <c r="D200" i="5"/>
  <c r="D64" i="5"/>
  <c r="C29" i="6"/>
  <c r="D32" i="6" s="1"/>
  <c r="D151" i="5"/>
  <c r="G151" i="5" s="1"/>
  <c r="G38" i="5"/>
  <c r="G117" i="5"/>
  <c r="G162" i="5"/>
  <c r="G139" i="5"/>
  <c r="G184" i="5"/>
  <c r="D29" i="5"/>
  <c r="D34" i="5"/>
  <c r="D31" i="5"/>
  <c r="D28" i="5"/>
  <c r="D30" i="5"/>
  <c r="D32" i="5"/>
  <c r="D33" i="5"/>
  <c r="G84" i="5"/>
  <c r="D75" i="5"/>
  <c r="G75" i="5" s="1"/>
  <c r="D73" i="5"/>
  <c r="D79" i="5"/>
  <c r="G79" i="5" s="1"/>
  <c r="G72" i="5"/>
  <c r="D76" i="5"/>
  <c r="G76" i="5" s="1"/>
  <c r="D74" i="5"/>
  <c r="G74" i="5" s="1"/>
  <c r="D78" i="5"/>
  <c r="G78" i="5" s="1"/>
  <c r="D77" i="5"/>
  <c r="G77" i="5" s="1"/>
  <c r="G49" i="5"/>
  <c r="D196" i="5"/>
  <c r="D106" i="5"/>
  <c r="G106" i="5" s="1"/>
  <c r="D201" i="5"/>
  <c r="D202" i="5"/>
  <c r="G195" i="5"/>
  <c r="D197" i="5"/>
  <c r="C18" i="6"/>
  <c r="D21" i="6" s="1"/>
  <c r="G27" i="5"/>
  <c r="C7" i="6"/>
  <c r="D20" i="5"/>
  <c r="G16" i="5"/>
  <c r="E208" i="5" l="1"/>
  <c r="G202" i="5"/>
  <c r="G197" i="5"/>
  <c r="G200" i="5"/>
  <c r="G201" i="5"/>
  <c r="G198" i="5"/>
  <c r="G199" i="5"/>
  <c r="E203" i="5"/>
  <c r="F203" i="5"/>
  <c r="I197" i="5" s="1"/>
  <c r="E64" i="5"/>
  <c r="E210" i="5" s="1"/>
  <c r="F208" i="5"/>
  <c r="E8" i="4" s="1"/>
  <c r="G30" i="5"/>
  <c r="E65" i="5"/>
  <c r="G65" i="5" s="1"/>
  <c r="G61" i="5"/>
  <c r="E68" i="5"/>
  <c r="G68" i="5" s="1"/>
  <c r="E62" i="5"/>
  <c r="G62" i="5" s="1"/>
  <c r="E66" i="5"/>
  <c r="E212" i="5" s="1"/>
  <c r="D12" i="4" s="1"/>
  <c r="E63" i="5"/>
  <c r="G63" i="5" s="1"/>
  <c r="G29" i="5"/>
  <c r="G67" i="5"/>
  <c r="F210" i="5"/>
  <c r="E10" i="4" s="1"/>
  <c r="F214" i="5"/>
  <c r="E14" i="4" s="1"/>
  <c r="G23" i="5"/>
  <c r="D47" i="6"/>
  <c r="G33" i="5"/>
  <c r="D46" i="6"/>
  <c r="G32" i="5"/>
  <c r="D69" i="5"/>
  <c r="E213" i="5"/>
  <c r="D13" i="4" s="1"/>
  <c r="F69" i="5"/>
  <c r="G31" i="5"/>
  <c r="F35" i="5"/>
  <c r="F42" i="5" s="1"/>
  <c r="F211" i="5" s="1"/>
  <c r="E11" i="4" s="1"/>
  <c r="D44" i="6"/>
  <c r="D43" i="6"/>
  <c r="E24" i="5"/>
  <c r="E35" i="5"/>
  <c r="F212" i="5"/>
  <c r="E12" i="4" s="1"/>
  <c r="G34" i="5"/>
  <c r="F24" i="5"/>
  <c r="F40" i="5" s="1"/>
  <c r="F213" i="5"/>
  <c r="E13" i="4" s="1"/>
  <c r="D34" i="6"/>
  <c r="D36" i="6"/>
  <c r="D35" i="6"/>
  <c r="D214" i="5"/>
  <c r="D33" i="6"/>
  <c r="G196" i="5"/>
  <c r="D203" i="5"/>
  <c r="G73" i="5"/>
  <c r="D80" i="5"/>
  <c r="G80" i="5" s="1"/>
  <c r="G28" i="5"/>
  <c r="D35" i="5"/>
  <c r="D24" i="6"/>
  <c r="D23" i="6"/>
  <c r="D25" i="6"/>
  <c r="D22" i="6"/>
  <c r="E23" i="4"/>
  <c r="D13" i="6"/>
  <c r="D12" i="6"/>
  <c r="D11" i="6"/>
  <c r="D10" i="6"/>
  <c r="D14" i="6"/>
  <c r="G18" i="5"/>
  <c r="D209" i="5"/>
  <c r="D210" i="5"/>
  <c r="G19" i="5"/>
  <c r="G21" i="5"/>
  <c r="D212" i="5"/>
  <c r="D24" i="5"/>
  <c r="G17" i="5"/>
  <c r="D208" i="5"/>
  <c r="G20" i="5"/>
  <c r="D211" i="5"/>
  <c r="D213" i="5"/>
  <c r="G22" i="5"/>
  <c r="G203" i="5" l="1"/>
  <c r="D10" i="4"/>
  <c r="E214" i="5"/>
  <c r="D14" i="4" s="1"/>
  <c r="G42" i="5"/>
  <c r="G64" i="5"/>
  <c r="E24" i="4"/>
  <c r="E25" i="4"/>
  <c r="E211" i="5"/>
  <c r="D11" i="4" s="1"/>
  <c r="F46" i="5"/>
  <c r="G46" i="5" s="1"/>
  <c r="E209" i="5"/>
  <c r="D9" i="4" s="1"/>
  <c r="E69" i="5"/>
  <c r="G69" i="5" s="1"/>
  <c r="G208" i="5"/>
  <c r="G66" i="5"/>
  <c r="F209" i="5"/>
  <c r="E9" i="4" s="1"/>
  <c r="E15" i="4" s="1"/>
  <c r="E16" i="4" s="1"/>
  <c r="E17" i="4" s="1"/>
  <c r="C41" i="6"/>
  <c r="G40" i="5"/>
  <c r="G24" i="5"/>
  <c r="G35" i="5"/>
  <c r="C30" i="6"/>
  <c r="C14" i="4"/>
  <c r="C19" i="6"/>
  <c r="D23" i="4"/>
  <c r="D22" i="4"/>
  <c r="E22" i="4"/>
  <c r="C8" i="6"/>
  <c r="G213" i="5"/>
  <c r="C13" i="4"/>
  <c r="F13" i="4" s="1"/>
  <c r="G212" i="5"/>
  <c r="C12" i="4"/>
  <c r="F12" i="4" s="1"/>
  <c r="C11" i="4"/>
  <c r="C10" i="4"/>
  <c r="F10" i="4" s="1"/>
  <c r="G210" i="5"/>
  <c r="C9" i="4"/>
  <c r="C8" i="4"/>
  <c r="D215" i="5"/>
  <c r="D24" i="4" l="1"/>
  <c r="D25" i="4"/>
  <c r="C25" i="4"/>
  <c r="G211" i="5"/>
  <c r="C24" i="4"/>
  <c r="F11" i="4"/>
  <c r="F14" i="4"/>
  <c r="G214" i="5"/>
  <c r="D8" i="4"/>
  <c r="D15" i="4" s="1"/>
  <c r="D16" i="4" s="1"/>
  <c r="D17" i="4" s="1"/>
  <c r="G209" i="5"/>
  <c r="F9" i="4"/>
  <c r="E215" i="5"/>
  <c r="F215" i="5"/>
  <c r="F216" i="5" s="1"/>
  <c r="F217" i="5" s="1"/>
  <c r="C22" i="4"/>
  <c r="C23" i="4"/>
  <c r="C15" i="4"/>
  <c r="D216" i="5"/>
  <c r="D217" i="5" s="1"/>
  <c r="F8" i="4" l="1"/>
  <c r="G215" i="5"/>
  <c r="G216" i="5" s="1"/>
  <c r="G217" i="5" s="1"/>
  <c r="E216" i="5"/>
  <c r="E217" i="5" s="1"/>
  <c r="F15" i="4"/>
  <c r="C16" i="4"/>
  <c r="C17" i="4" s="1"/>
  <c r="F16" i="4" l="1"/>
  <c r="F17" i="4" s="1"/>
</calcChain>
</file>

<file path=xl/sharedStrings.xml><?xml version="1.0" encoding="utf-8"?>
<sst xmlns="http://schemas.openxmlformats.org/spreadsheetml/2006/main" count="846" uniqueCount="633">
  <si>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</si>
  <si>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</si>
  <si>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</si>
  <si>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</si>
  <si>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</si>
  <si>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</si>
  <si>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</si>
  <si>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</si>
  <si>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</si>
  <si>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</si>
  <si>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</si>
  <si>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</si>
  <si>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</si>
  <si>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</si>
  <si>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</si>
  <si>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</si>
  <si>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</si>
  <si>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</si>
  <si>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</si>
  <si>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</si>
  <si>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</si>
  <si>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</si>
  <si>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</si>
  <si>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</si>
  <si>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</si>
  <si>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</si>
  <si>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</si>
  <si>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</si>
  <si>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</si>
  <si>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</si>
  <si>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</si>
  <si>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</si>
  <si>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</si>
  <si>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</si>
  <si>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</si>
  <si>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</si>
  <si>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</si>
  <si>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</si>
  <si>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</si>
  <si>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</si>
  <si>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</si>
  <si>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</si>
  <si>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</si>
  <si>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</si>
  <si>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</si>
  <si>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</si>
  <si>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</si>
  <si>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</si>
  <si>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</si>
  <si>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</si>
  <si>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</si>
  <si>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</si>
  <si>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</si>
  <si>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</si>
  <si>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</si>
  <si>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</si>
  <si>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</si>
  <si>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</si>
  <si>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</si>
  <si>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</si>
  <si>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</si>
  <si>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</si>
  <si>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</si>
  <si>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</si>
  <si>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</si>
  <si>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</si>
  <si>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</si>
  <si>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</si>
  <si>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</si>
  <si>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</si>
  <si>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</si>
  <si>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</si>
  <si>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</si>
  <si>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</si>
  <si>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</si>
  <si>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</si>
  <si>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</si>
  <si>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</si>
  <si>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</si>
  <si>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</si>
  <si>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</si>
  <si>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</si>
  <si>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</si>
  <si>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</si>
  <si>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</si>
  <si>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</si>
  <si>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</si>
  <si>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</si>
  <si>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</si>
  <si>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</si>
  <si>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</si>
  <si>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</si>
  <si>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</si>
  <si>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</si>
  <si>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</si>
  <si>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</si>
  <si>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</si>
  <si>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</si>
  <si>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</si>
  <si>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</si>
  <si>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</si>
  <si>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</si>
  <si>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</si>
  <si>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</si>
  <si>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</si>
  <si>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</si>
  <si>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</si>
  <si>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</si>
  <si>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</si>
  <si>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</si>
  <si>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</si>
  <si>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</si>
  <si>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</si>
  <si>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</si>
  <si>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</si>
  <si>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</si>
  <si>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</si>
  <si>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</si>
  <si>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</si>
  <si>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</si>
  <si>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</si>
  <si>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</si>
  <si>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</si>
  <si>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</si>
  <si>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</si>
  <si>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</si>
  <si>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</si>
  <si>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</si>
  <si>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</si>
  <si>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</si>
  <si>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</si>
  <si>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</si>
  <si>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</si>
  <si>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</si>
  <si>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</si>
  <si>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</si>
  <si>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</si>
  <si>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</si>
  <si>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</si>
  <si>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</si>
  <si>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</si>
  <si>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</si>
  <si>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</si>
  <si>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</si>
  <si>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</si>
  <si>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</si>
  <si>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</si>
  <si>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</si>
  <si>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</si>
  <si>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</si>
  <si>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</si>
  <si>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</si>
  <si>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</si>
  <si>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</si>
  <si>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</si>
  <si>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</si>
  <si>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</si>
  <si>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</si>
  <si>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</si>
  <si>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</si>
  <si>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</si>
  <si>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</si>
  <si>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</si>
  <si>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</si>
  <si>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</si>
  <si>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</si>
  <si>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</si>
  <si>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</si>
  <si>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</si>
  <si>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</si>
  <si>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</si>
  <si>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</si>
  <si>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</si>
  <si>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</si>
  <si>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</si>
  <si>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</si>
  <si>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</si>
  <si>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</si>
  <si>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</si>
  <si>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</si>
  <si>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</si>
  <si>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</si>
  <si>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</si>
  <si>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</si>
  <si>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</si>
  <si>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</si>
  <si>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</si>
  <si>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</si>
  <si>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</si>
  <si>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</si>
  <si>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</si>
  <si>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</si>
  <si>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</si>
  <si>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</si>
  <si>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</si>
  <si>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</si>
  <si>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</si>
  <si>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</si>
  <si>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</si>
  <si>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</si>
  <si>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</si>
  <si>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</si>
  <si>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</si>
  <si>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</si>
  <si>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</si>
  <si>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</si>
  <si>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</si>
  <si>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</si>
  <si>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</si>
  <si>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</si>
  <si>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</si>
  <si>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</si>
  <si>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</si>
  <si>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</si>
  <si>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</si>
  <si>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</si>
  <si>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</si>
  <si>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</si>
  <si>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</si>
  <si>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</si>
  <si>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</si>
  <si>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</si>
  <si>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</si>
  <si>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</si>
  <si>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</si>
  <si>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</si>
  <si>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</si>
  <si>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</si>
  <si>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</si>
  <si>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</si>
  <si>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</si>
  <si>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</si>
  <si>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</si>
  <si>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</si>
  <si>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</si>
  <si>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</si>
  <si>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</si>
  <si>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</si>
  <si>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</si>
  <si>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</si>
  <si>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</si>
  <si>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</si>
  <si>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</si>
  <si>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</si>
  <si>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</si>
  <si>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</si>
  <si>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</si>
  <si>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</si>
  <si>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</si>
  <si>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</si>
  <si>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</si>
  <si>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</si>
  <si>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</si>
  <si>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</si>
  <si>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</si>
  <si>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</si>
  <si>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</si>
  <si>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</si>
  <si>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</si>
  <si>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</si>
  <si>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</si>
  <si>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</si>
  <si>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</si>
  <si>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</si>
  <si>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</si>
  <si>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</si>
  <si>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</si>
  <si>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</si>
  <si>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</si>
  <si>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</si>
  <si>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</si>
  <si>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</si>
  <si>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</si>
  <si>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</si>
  <si>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</si>
  <si>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</si>
  <si>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</si>
  <si>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</si>
  <si>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</si>
  <si>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</si>
  <si>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</si>
  <si>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</si>
  <si>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</si>
  <si>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</si>
  <si>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</si>
  <si>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</si>
  <si>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</si>
  <si>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</si>
  <si>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</si>
  <si>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</si>
  <si>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</si>
  <si>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</si>
  <si>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</si>
  <si>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</si>
  <si>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</si>
  <si>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</si>
  <si>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</si>
  <si>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</si>
  <si>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</si>
  <si>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</si>
  <si>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</si>
  <si>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</si>
  <si>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</si>
  <si>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</si>
  <si>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</si>
  <si>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</si>
  <si>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</si>
  <si>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</si>
  <si>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</si>
  <si>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</si>
  <si>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</si>
  <si>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</si>
  <si>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</si>
  <si>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</si>
  <si>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</si>
  <si>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</si>
  <si>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</si>
  <si>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</si>
  <si>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</si>
  <si>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</si>
  <si>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</si>
  <si>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</si>
  <si>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</si>
  <si>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</si>
  <si>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</si>
  <si>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</si>
  <si>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</si>
  <si>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</si>
  <si>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</si>
  <si>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</si>
  <si>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</si>
  <si>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</si>
  <si>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</si>
  <si>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</si>
  <si>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</si>
  <si>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</si>
  <si>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</si>
  <si>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</si>
  <si>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</si>
  <si>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</si>
  <si>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</si>
  <si>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</si>
  <si>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</si>
  <si>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</si>
  <si>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</si>
  <si>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</si>
  <si>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</si>
  <si>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</si>
  <si>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</si>
  <si>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</si>
  <si>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</si>
  <si>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</si>
  <si>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</si>
  <si>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</si>
  <si>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</si>
  <si>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</si>
  <si>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</si>
  <si>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</si>
  <si>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</si>
  <si>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</si>
  <si>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</si>
  <si>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</si>
  <si>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</si>
  <si>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</si>
  <si>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</si>
  <si>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</si>
  <si>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</si>
  <si>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</si>
  <si>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</si>
  <si>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</si>
  <si>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</si>
  <si>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</si>
  <si>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</si>
  <si>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</si>
  <si>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</si>
  <si>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</si>
  <si>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</si>
  <si>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</si>
  <si>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</si>
  <si>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1.1.4</t>
  </si>
  <si>
    <t>Activite 1.1.5</t>
  </si>
  <si>
    <t>Activite 1.1.6</t>
  </si>
  <si>
    <t>Activite 1.1.7</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</si>
  <si>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</si>
  <si>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</si>
  <si>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</si>
  <si>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</si>
  <si>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</si>
  <si>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</si>
  <si>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</si>
  <si>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</si>
  <si>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</si>
  <si>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</si>
  <si>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</si>
  <si>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</si>
  <si>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</si>
  <si>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</si>
  <si>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</si>
  <si>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</si>
  <si>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</si>
  <si>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</si>
  <si>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</si>
  <si>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</si>
  <si>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</si>
  <si>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</si>
  <si>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</si>
  <si>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</si>
  <si>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</si>
  <si>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</si>
  <si>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</si>
  <si>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</si>
  <si>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</si>
  <si>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</si>
  <si>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</si>
  <si>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</si>
  <si>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</si>
  <si>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</si>
  <si>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</si>
  <si>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</si>
  <si>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</si>
  <si>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</si>
  <si>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</si>
  <si>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</si>
  <si>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</si>
  <si>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</si>
  <si>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</si>
  <si>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</si>
  <si>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</si>
  <si>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</si>
  <si>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</si>
  <si>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</si>
  <si>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</si>
  <si>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</si>
  <si>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</si>
  <si>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</si>
  <si>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</si>
  <si>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</si>
  <si>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</si>
  <si>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</si>
  <si>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</si>
  <si>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</si>
  <si>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</si>
  <si>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</si>
  <si>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</si>
  <si>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</si>
  <si>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</si>
  <si>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</si>
  <si>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</si>
  <si>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</si>
  <si>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</si>
  <si>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</si>
  <si>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</si>
  <si>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</si>
  <si>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</si>
  <si>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</si>
  <si>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</si>
  <si>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</si>
  <si>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</si>
  <si>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</si>
  <si>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</si>
  <si>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</si>
  <si>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</si>
  <si>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</si>
  <si>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</si>
  <si>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</si>
  <si>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</si>
  <si>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</si>
  <si>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</si>
  <si>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</si>
  <si>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</si>
  <si>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</si>
  <si>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</si>
  <si>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</si>
  <si>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</si>
  <si>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</si>
  <si>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</si>
  <si>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</si>
  <si>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</si>
  <si>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</si>
  <si>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</si>
  <si>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</si>
  <si>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</si>
  <si>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</si>
  <si>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</si>
  <si>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</si>
  <si>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</si>
  <si>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</si>
  <si>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</si>
  <si>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</si>
  <si>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</si>
  <si>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</si>
  <si>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</si>
  <si>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</si>
  <si>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</si>
  <si>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</si>
  <si>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</si>
  <si>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</si>
  <si>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</si>
  <si>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</si>
  <si>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</si>
  <si>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</si>
  <si>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</si>
  <si>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</si>
  <si>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</si>
  <si>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</si>
  <si>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</si>
  <si>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</si>
  <si>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</si>
  <si>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</si>
  <si>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</si>
  <si>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</si>
  <si>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</si>
  <si>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</si>
  <si>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</si>
  <si>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</si>
  <si>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</si>
  <si>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</si>
  <si>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</si>
  <si>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</si>
  <si>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</si>
  <si>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</si>
  <si>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</si>
  <si>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</si>
  <si>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</si>
  <si>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</si>
  <si>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</si>
  <si>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</si>
  <si>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</si>
  <si>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</si>
  <si>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</si>
  <si>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</si>
  <si>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</si>
  <si>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</si>
  <si>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</si>
  <si>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</si>
  <si>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</si>
  <si>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</si>
  <si>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</si>
  <si>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</si>
  <si>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</si>
  <si>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</si>
  <si>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</si>
  <si>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</si>
  <si>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</si>
  <si>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</si>
  <si>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</si>
  <si>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</si>
  <si>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</si>
  <si>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</si>
  <si>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</si>
  <si>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</si>
  <si>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</si>
  <si>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</si>
  <si>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</si>
  <si>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</si>
  <si>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</si>
  <si>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</si>
  <si>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</si>
  <si>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</si>
  <si>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</si>
  <si>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</si>
  <si>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</si>
  <si>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</si>
  <si>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</si>
  <si>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</si>
  <si>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</si>
  <si>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</si>
  <si>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</si>
  <si>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</si>
  <si>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</si>
  <si>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</si>
  <si>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</si>
  <si>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</si>
  <si>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</si>
  <si>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</si>
  <si>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</si>
  <si>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</si>
  <si>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</si>
  <si>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</si>
  <si>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</si>
  <si>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</si>
  <si>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</si>
  <si>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</si>
  <si>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</si>
  <si>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</si>
  <si>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</si>
  <si>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</si>
  <si>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</si>
  <si>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</si>
  <si>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</si>
  <si>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</si>
  <si>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</si>
  <si>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</si>
  <si>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Activite 1.1.3</t>
  </si>
  <si>
    <t>Activite 1.1.8:</t>
  </si>
  <si>
    <r>
      <t xml:space="preserve">1. Ne remplissez que les cellules blanches. Les cellules grises sont verrouillées et / ou contiennent des formules de feuille de calcul.
2. Remplissez les feuilles 1 et 2.
a) </t>
    </r>
    <r>
      <rPr>
        <sz val="12"/>
        <color indexed="8"/>
        <rFont val="Calibri"/>
        <family val="2"/>
        <scheme val="minor"/>
      </rPr>
      <t>Premièrement, préparez un budget organisé par</t>
    </r>
    <r>
      <rPr>
        <b/>
        <sz val="12"/>
        <color indexed="8"/>
        <rFont val="Calibri"/>
        <family val="2"/>
        <scheme val="minor"/>
      </rPr>
      <t xml:space="preserve"> activité / produit / résultat dans la feuille 1</t>
    </r>
    <r>
      <rPr>
        <sz val="12"/>
        <color indexed="8"/>
        <rFont val="Calibri"/>
        <family val="2"/>
        <scheme val="minor"/>
      </rPr>
      <t>. (Les montants des activités peuvent être estimations indicatives.)</t>
    </r>
    <r>
      <rPr>
        <b/>
        <sz val="12"/>
        <color indexed="8"/>
        <rFont val="Calibri"/>
        <family val="2"/>
        <scheme val="minor"/>
      </rPr>
      <t xml:space="preserve">
b) </t>
    </r>
    <r>
      <rPr>
        <sz val="12"/>
        <color indexed="8"/>
        <rFont val="Calibri"/>
        <family val="2"/>
        <scheme val="minor"/>
      </rPr>
      <t xml:space="preserve">Ensuite, divisez chaque budget en fonction </t>
    </r>
    <r>
      <rPr>
        <b/>
        <sz val="12"/>
        <color indexed="8"/>
        <rFont val="Calibri"/>
        <family val="2"/>
        <scheme val="minor"/>
      </rPr>
      <t xml:space="preserve">des catégories de budget des Nations Unies dans la feuille 2.
3. </t>
    </r>
    <r>
      <rPr>
        <sz val="12"/>
        <color indexed="8"/>
        <rFont val="Calibri"/>
        <family val="2"/>
        <scheme val="minor"/>
      </rPr>
      <t xml:space="preserve">Assurez-vous d’inclure </t>
    </r>
    <r>
      <rPr>
        <b/>
        <sz val="12"/>
        <color indexed="8"/>
        <rFont val="Calibri"/>
        <family val="2"/>
        <scheme val="minor"/>
      </rPr>
      <t>% en faveur de l’égalité des sexes et de l’autonomisation des femmes (GEWE).
4. N'utilisez pas les feuilles 4 ou 5</t>
    </r>
    <r>
      <rPr>
        <sz val="12"/>
        <color indexed="8"/>
        <rFont val="Calibri"/>
        <family val="2"/>
        <scheme val="minor"/>
      </rPr>
      <t>, qui sont destinées au MPTF et au PBSO.</t>
    </r>
    <r>
      <rPr>
        <b/>
        <sz val="12"/>
        <color indexed="8"/>
        <rFont val="Calibri"/>
        <family val="2"/>
        <scheme val="minor"/>
      </rPr>
      <t xml:space="preserve">
5. Laissez  en blanc </t>
    </r>
    <r>
      <rPr>
        <sz val="12"/>
        <color indexed="8"/>
        <rFont val="Calibri"/>
        <family val="2"/>
        <scheme val="minor"/>
      </rPr>
      <t>toutes les organisations / résultats / réalisations / activités qui ne sont pas nécessaires. NE PAS supprimer les cellules.</t>
    </r>
    <r>
      <rPr>
        <b/>
        <sz val="12"/>
        <color indexed="8"/>
        <rFont val="Calibri"/>
        <family val="2"/>
        <scheme val="minor"/>
      </rPr>
      <t xml:space="preserve">
6. Ne pas ajuster les montants des tranches </t>
    </r>
    <r>
      <rPr>
        <sz val="12"/>
        <color indexed="8"/>
        <rFont val="Calibri"/>
        <family val="2"/>
        <scheme val="minor"/>
      </rPr>
      <t>sans consulter PBSO.</t>
    </r>
  </si>
  <si>
    <r>
      <t xml:space="preserve">Note: Le PBF n'accepte pas les projets avec moins de 5% pour le S&amp;E et moins 15% pour le GEWE. Ces chiffres apparaîtront </t>
    </r>
    <r>
      <rPr>
        <sz val="12"/>
        <color indexed="10"/>
        <rFont val="Calibri"/>
        <family val="2"/>
        <scheme val="minor"/>
      </rPr>
      <t>en</t>
    </r>
    <r>
      <rPr>
        <sz val="12"/>
        <color theme="1"/>
        <rFont val="Calibri"/>
        <family val="2"/>
        <scheme val="minor"/>
      </rPr>
      <t xml:space="preserve"> </t>
    </r>
    <r>
      <rPr>
        <sz val="12"/>
        <color indexed="10"/>
        <rFont val="Calibri"/>
        <family val="2"/>
        <scheme val="minor"/>
      </rPr>
      <t>rouge</t>
    </r>
    <r>
      <rPr>
        <sz val="12"/>
        <color theme="1"/>
        <rFont val="Calibri"/>
        <family val="2"/>
        <scheme val="minor"/>
      </rPr>
      <t xml:space="preserve"> si ce seuil minimum n'est pas atteint.</t>
    </r>
  </si>
  <si>
    <t>Third Tranche:</t>
  </si>
  <si>
    <t>Total :</t>
  </si>
  <si>
    <t>FAO</t>
  </si>
  <si>
    <t>OIM</t>
  </si>
  <si>
    <t>PNUE</t>
  </si>
  <si>
    <t xml:space="preserve">Les tensions intercommunautaires autour de la gestion et du partage des ressources naturelles ont diminué dans les communautés cibles
</t>
  </si>
  <si>
    <t xml:space="preserve">Des mécanismes de gestion participative et inclusive des ressources naturelles sont mis en place </t>
  </si>
  <si>
    <t>Mise en place  de cellules communautaires pour favoriser le dialogue, élaborer des plans participatifs de gestion du territoire et en assurer le suivi</t>
  </si>
  <si>
    <t>Elaboration de plans participatifs de gestion du territoire pour les activités agro-pastorales et minières</t>
  </si>
  <si>
    <t>Renforcement des compétences des autorités étatiques locales en matière de la gestion des conflits liés à la gestion et au partage des ressources naturelles.</t>
  </si>
  <si>
    <t>Activite 1.1.3:</t>
  </si>
  <si>
    <t>La stabilité socio-économiques dans les zones frontalières à Gontougo et Bounkani est renforcée grâce à la mise en œuvre de stratégies économiques viables basées sur la durabilité, l’inclusion et l’état de droit</t>
  </si>
  <si>
    <t>Des alternatives aux pratiques minières informelles et aux pratiques agricoles conventionnelles sont élaborées et mises en œuvre.</t>
  </si>
  <si>
    <r>
      <t>Renforcement des</t>
    </r>
    <r>
      <rPr>
        <sz val="11"/>
        <color theme="1"/>
        <rFont val="Times New Roman"/>
        <family val="1"/>
      </rPr>
      <t xml:space="preserve"> mécanismes de formalisation/réglementation des activités agricoles et minières existantes dans la zone cible</t>
    </r>
  </si>
  <si>
    <t>Formation des populations aux nouvelles techniques d'exploitation et de gestion des ressources naturelles par le biais des cellules communautaires</t>
  </si>
  <si>
    <t>Création et adoption de nouvelles méthodes d'exploitation durable des ressources naturelles alignées sur les plans participatifs de gestion des territoires élaborés dans le cadre du résultat 1</t>
  </si>
  <si>
    <t xml:space="preserve">Deuxième tranche </t>
  </si>
  <si>
    <t>OIM responsable</t>
  </si>
  <si>
    <t>PNUE responsable,  OIM et FAO participent avec leur domaine d'experience</t>
  </si>
  <si>
    <t>FAO responsable de la partie foncier agricole, PNUE responsable de la partie minière</t>
  </si>
  <si>
    <t xml:space="preserve">FAO responsable de la partie foncier agricole, PNUE responsable de la partie minière. La partie agricole etant plus importante car affecte plus de population, et concerne agriculture, elevage et forets </t>
  </si>
  <si>
    <t>Personnel distribué en fonction de la coordination du projet et des responsabiités, suite au partage à priori.</t>
  </si>
  <si>
    <t>idem</t>
  </si>
  <si>
    <t>L'evaluation sera assuré par la FAO avec le support de l'OIM, plus expérimenté dans PBF.</t>
  </si>
  <si>
    <t>Total dépenses</t>
  </si>
  <si>
    <t>Solde</t>
  </si>
  <si>
    <t>Dépenses PNUE</t>
  </si>
  <si>
    <t>00</t>
  </si>
  <si>
    <t>Dépenses FAO</t>
  </si>
  <si>
    <t>Dépenses IOM</t>
  </si>
  <si>
    <t>35566</t>
  </si>
  <si>
    <t>9256</t>
  </si>
  <si>
    <t>138250</t>
  </si>
  <si>
    <t>33939</t>
  </si>
  <si>
    <t>SOLDE</t>
  </si>
  <si>
    <t>TOTAL DEPENSE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</si>
</sst>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quot;$&quot;* #,##0.000_);_(&quot;$&quot;* \(#,##0.000\);_(&quot;$&quot;* &quot;-&quot;??_);_(@_)"/>
    <numFmt numFmtId="166" formatCode="_(&quot;$&quot;* #,##0.0_);_(&quot;$&quot;* \(#,##0.0\);_(&quot;$&quot;* &quot;-&quot;??_);_(@_)"/>
    <numFmt numFmtId="167" formatCode="_-* #,##0.00\ _€_-;\-* #,##0.00\ _€_-;_-* &quot;-&quot;??\ _€_-;_-@_-"/>
  </numFmts>
  <fonts count="29" x14ac:knownFonts="1">
    <font>
      <sz val="11"/>
      <color theme="1"/>
      <name val="Calibri"/>
      <family val="2"/>
      <scheme val="minor"/>
    </font>
    <font>
      <b/>
      <sz val="11"/>
      <color indexed="8"/>
      <name val="Calibri"/>
      <family val="2"/>
    </font>
    <font>
      <b/>
      <sz val="16"/>
      <color indexed="8"/>
      <name val="Calibri"/>
      <family val="2"/>
    </font>
    <font>
      <b/>
      <sz val="16"/>
      <color indexed="1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2"/>
      <color rgb="FF00B0F0"/>
      <name val="Calibri"/>
      <family val="2"/>
      <scheme val="minor"/>
    </font>
    <font>
      <b/>
      <sz val="36"/>
      <color rgb="FF00B0F0"/>
      <name val="Calibri"/>
      <family val="2"/>
      <scheme val="minor"/>
    </font>
    <font>
      <b/>
      <sz val="20"/>
      <color theme="1"/>
      <name val="Calibri"/>
      <family val="2"/>
      <scheme val="minor"/>
    </font>
    <font>
      <b/>
      <sz val="16"/>
      <color theme="1"/>
      <name val="Calibri"/>
      <family val="2"/>
      <scheme val="minor"/>
    </font>
    <font>
      <sz val="12"/>
      <name val="Calibri"/>
      <family val="2"/>
      <scheme val="minor"/>
    </font>
    <font>
      <sz val="12"/>
      <color indexed="8"/>
      <name val="Calibri"/>
      <family val="2"/>
      <scheme val="minor"/>
    </font>
    <font>
      <b/>
      <sz val="12"/>
      <color indexed="8"/>
      <name val="Calibri"/>
      <family val="2"/>
      <scheme val="minor"/>
    </font>
    <font>
      <sz val="12"/>
      <color indexed="10"/>
      <name val="Calibri"/>
      <family val="2"/>
      <scheme val="minor"/>
    </font>
    <font>
      <b/>
      <sz val="12"/>
      <name val="Calibri"/>
      <family val="2"/>
      <scheme val="minor"/>
    </font>
    <font>
      <sz val="12"/>
      <color rgb="FFFF0000"/>
      <name val="Arial"/>
      <family val="2"/>
    </font>
    <font>
      <sz val="11"/>
      <color theme="1"/>
      <name val="Times New Roman"/>
      <family val="1"/>
    </font>
    <font>
      <u/>
      <sz val="11"/>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79998168889431442"/>
        <bgColor indexed="64"/>
      </patternFill>
    </fill>
  </fills>
  <borders count="59">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68">
    <xf numFmtId="0" fontId="0" fillId="0" borderId="0" xfId="0"/>
    <xf numFmtId="0" fontId="0" fillId="0" borderId="0" xfId="0" applyBorder="1"/>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7" fillId="2" borderId="0" xfId="0" applyFont="1" applyFill="1" applyBorder="1" applyAlignment="1" applyProtection="1">
      <alignment vertical="center" wrapText="1"/>
    </xf>
    <xf numFmtId="164" fontId="7" fillId="0" borderId="0" xfId="0" applyNumberFormat="1" applyFont="1" applyFill="1" applyBorder="1" applyAlignment="1">
      <alignment vertical="center" wrapText="1"/>
    </xf>
    <xf numFmtId="9" fontId="7" fillId="3" borderId="1" xfId="2" applyFont="1" applyFill="1" applyBorder="1" applyAlignment="1">
      <alignment vertical="center" wrapText="1"/>
    </xf>
    <xf numFmtId="0" fontId="7" fillId="3" borderId="2" xfId="0" applyFont="1" applyFill="1" applyBorder="1" applyAlignment="1">
      <alignment vertical="center" wrapText="1"/>
    </xf>
    <xf numFmtId="9" fontId="7" fillId="3" borderId="3" xfId="2" applyFont="1" applyFill="1" applyBorder="1" applyAlignment="1">
      <alignment vertical="center" wrapText="1"/>
    </xf>
    <xf numFmtId="164" fontId="6" fillId="2" borderId="0" xfId="1"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lignment horizontal="center" vertical="center" wrapText="1"/>
    </xf>
    <xf numFmtId="0" fontId="7"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4" xfId="0" applyFont="1" applyBorder="1" applyAlignment="1" applyProtection="1">
      <alignment horizontal="left" vertical="top" wrapText="1"/>
      <protection locked="0"/>
    </xf>
    <xf numFmtId="164" fontId="6" fillId="0" borderId="4" xfId="1" applyNumberFormat="1" applyFont="1" applyBorder="1" applyAlignment="1" applyProtection="1">
      <alignment horizontal="center" vertical="center" wrapText="1"/>
      <protection locked="0"/>
    </xf>
    <xf numFmtId="164" fontId="6" fillId="2" borderId="4" xfId="1" applyNumberFormat="1" applyFont="1" applyFill="1" applyBorder="1" applyAlignment="1" applyProtection="1">
      <alignment horizontal="center" vertical="center" wrapText="1"/>
      <protection locked="0"/>
    </xf>
    <xf numFmtId="164" fontId="7" fillId="3" borderId="4" xfId="1" applyNumberFormat="1" applyFont="1" applyFill="1" applyBorder="1" applyAlignment="1" applyProtection="1">
      <alignment horizontal="center" vertical="center" wrapText="1"/>
    </xf>
    <xf numFmtId="0" fontId="10" fillId="3" borderId="5" xfId="0" applyFont="1" applyFill="1" applyBorder="1" applyAlignment="1" applyProtection="1">
      <alignment vertical="center" wrapText="1"/>
    </xf>
    <xf numFmtId="164" fontId="10" fillId="2" borderId="0" xfId="1" applyFont="1" applyFill="1" applyBorder="1" applyAlignment="1" applyProtection="1">
      <alignment vertical="center" wrapText="1"/>
    </xf>
    <xf numFmtId="164" fontId="7" fillId="3" borderId="6" xfId="1" applyNumberFormat="1" applyFont="1" applyFill="1" applyBorder="1" applyAlignment="1" applyProtection="1">
      <alignment horizontal="center" vertical="center" wrapText="1"/>
    </xf>
    <xf numFmtId="164" fontId="6" fillId="2" borderId="0" xfId="1" applyFont="1" applyFill="1" applyBorder="1" applyAlignment="1" applyProtection="1">
      <alignment vertical="center" wrapText="1"/>
    </xf>
    <xf numFmtId="164" fontId="6" fillId="2" borderId="0" xfId="1" applyFont="1" applyFill="1" applyBorder="1" applyAlignment="1" applyProtection="1">
      <alignment vertical="center" wrapText="1"/>
      <protection locked="0"/>
    </xf>
    <xf numFmtId="0" fontId="6" fillId="2" borderId="0" xfId="0" applyFont="1" applyFill="1" applyBorder="1" applyAlignment="1" applyProtection="1">
      <alignment vertical="center" wrapText="1"/>
    </xf>
    <xf numFmtId="164" fontId="7" fillId="3" borderId="4" xfId="1" applyFont="1" applyFill="1" applyBorder="1" applyAlignment="1">
      <alignmen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7" xfId="1" applyFont="1" applyFill="1" applyBorder="1" applyAlignment="1">
      <alignment vertical="center" wrapText="1"/>
    </xf>
    <xf numFmtId="0" fontId="7" fillId="3" borderId="5" xfId="0" applyFont="1" applyFill="1" applyBorder="1" applyAlignment="1" applyProtection="1">
      <alignment vertical="center" wrapText="1"/>
    </xf>
    <xf numFmtId="0" fontId="7" fillId="3" borderId="2" xfId="0" applyFont="1" applyFill="1" applyBorder="1" applyAlignment="1" applyProtection="1">
      <alignment vertical="center" wrapText="1"/>
    </xf>
    <xf numFmtId="0" fontId="10" fillId="3" borderId="5" xfId="0" applyFont="1" applyFill="1" applyBorder="1" applyAlignment="1" applyProtection="1">
      <alignment vertical="center" wrapText="1"/>
      <protection locked="0"/>
    </xf>
    <xf numFmtId="0" fontId="7" fillId="2" borderId="0" xfId="0" applyFont="1" applyFill="1" applyBorder="1" applyAlignment="1">
      <alignment vertical="center" wrapText="1"/>
    </xf>
    <xf numFmtId="164" fontId="7" fillId="2" borderId="0" xfId="0" applyNumberFormat="1" applyFont="1" applyFill="1" applyBorder="1" applyAlignment="1">
      <alignment vertical="center" wrapText="1"/>
    </xf>
    <xf numFmtId="0" fontId="7" fillId="3" borderId="8" xfId="0" applyFont="1" applyFill="1" applyBorder="1" applyAlignment="1">
      <alignment horizontal="center"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wrapText="1"/>
    </xf>
    <xf numFmtId="0" fontId="7" fillId="0" borderId="0" xfId="0" applyFont="1" applyFill="1" applyBorder="1" applyAlignment="1">
      <alignment horizontal="center" vertical="center" wrapText="1"/>
    </xf>
    <xf numFmtId="9" fontId="7" fillId="2" borderId="0" xfId="2" applyFont="1" applyFill="1" applyBorder="1" applyAlignment="1">
      <alignment wrapText="1"/>
    </xf>
    <xf numFmtId="164" fontId="7" fillId="2" borderId="0" xfId="2" applyNumberFormat="1" applyFont="1" applyFill="1" applyBorder="1" applyAlignment="1">
      <alignment wrapText="1"/>
    </xf>
    <xf numFmtId="0" fontId="6" fillId="3" borderId="4" xfId="0" applyFont="1" applyFill="1" applyBorder="1" applyAlignment="1" applyProtection="1">
      <alignment horizontal="center" vertical="center" wrapText="1"/>
    </xf>
    <xf numFmtId="0" fontId="7" fillId="2" borderId="0" xfId="0" applyFont="1" applyFill="1" applyBorder="1" applyAlignment="1">
      <alignment horizontal="left" wrapText="1"/>
    </xf>
    <xf numFmtId="164" fontId="7" fillId="0" borderId="0" xfId="1"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4" xfId="0" applyFont="1" applyFill="1" applyBorder="1" applyAlignment="1" applyProtection="1">
      <alignment vertical="center" wrapText="1"/>
      <protection locked="0"/>
    </xf>
    <xf numFmtId="0" fontId="6" fillId="0" borderId="0" xfId="0" applyFont="1" applyBorder="1" applyAlignment="1">
      <alignment wrapText="1"/>
    </xf>
    <xf numFmtId="164" fontId="7" fillId="3" borderId="4" xfId="0" applyNumberFormat="1" applyFont="1" applyFill="1" applyBorder="1" applyAlignment="1">
      <alignment horizontal="center" wrapText="1"/>
    </xf>
    <xf numFmtId="0" fontId="6" fillId="2" borderId="0" xfId="0" applyFont="1" applyFill="1" applyBorder="1" applyAlignment="1">
      <alignment wrapText="1"/>
    </xf>
    <xf numFmtId="164" fontId="7" fillId="4" borderId="4" xfId="1" applyFont="1" applyFill="1" applyBorder="1" applyAlignment="1" applyProtection="1">
      <alignment wrapText="1"/>
    </xf>
    <xf numFmtId="0" fontId="6" fillId="0" borderId="0" xfId="0" applyFont="1" applyFill="1" applyBorder="1" applyAlignment="1">
      <alignment wrapText="1"/>
    </xf>
    <xf numFmtId="164" fontId="6" fillId="2" borderId="0" xfId="0" applyNumberFormat="1" applyFont="1" applyFill="1" applyBorder="1" applyAlignment="1">
      <alignment vertical="center" wrapText="1"/>
    </xf>
    <xf numFmtId="164" fontId="7"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7" fillId="3" borderId="9" xfId="0" applyFont="1" applyFill="1" applyBorder="1" applyAlignment="1">
      <alignment horizontal="center" wrapText="1"/>
    </xf>
    <xf numFmtId="164" fontId="7" fillId="3" borderId="4" xfId="0" applyNumberFormat="1" applyFont="1" applyFill="1" applyBorder="1" applyAlignment="1">
      <alignment wrapText="1"/>
    </xf>
    <xf numFmtId="0" fontId="8" fillId="3" borderId="9" xfId="0" applyFont="1" applyFill="1" applyBorder="1" applyAlignment="1" applyProtection="1">
      <alignment vertical="center" wrapText="1"/>
    </xf>
    <xf numFmtId="164" fontId="7" fillId="3" borderId="9" xfId="0" applyNumberFormat="1" applyFont="1" applyFill="1" applyBorder="1" applyAlignment="1">
      <alignment wrapText="1"/>
    </xf>
    <xf numFmtId="0" fontId="7" fillId="3" borderId="7" xfId="0" applyFont="1" applyFill="1" applyBorder="1" applyAlignment="1">
      <alignment horizontal="left" wrapText="1"/>
    </xf>
    <xf numFmtId="164" fontId="7" fillId="3" borderId="7" xfId="0" applyNumberFormat="1" applyFont="1" applyFill="1" applyBorder="1" applyAlignment="1">
      <alignment horizontal="center" wrapText="1"/>
    </xf>
    <xf numFmtId="164" fontId="7" fillId="3" borderId="7" xfId="0" applyNumberFormat="1" applyFont="1" applyFill="1" applyBorder="1" applyAlignment="1">
      <alignment wrapText="1"/>
    </xf>
    <xf numFmtId="164" fontId="7" fillId="4" borderId="4" xfId="1" applyNumberFormat="1" applyFont="1" applyFill="1" applyBorder="1" applyAlignment="1">
      <alignment wrapText="1"/>
    </xf>
    <xf numFmtId="164" fontId="7" fillId="2" borderId="8" xfId="1" applyFont="1" applyFill="1" applyBorder="1" applyAlignment="1" applyProtection="1">
      <alignment wrapText="1"/>
    </xf>
    <xf numFmtId="164" fontId="7" fillId="2" borderId="10" xfId="1" applyNumberFormat="1" applyFont="1" applyFill="1" applyBorder="1" applyAlignment="1">
      <alignment wrapText="1"/>
    </xf>
    <xf numFmtId="164" fontId="7" fillId="2" borderId="11" xfId="0" applyNumberFormat="1" applyFont="1" applyFill="1" applyBorder="1" applyAlignment="1">
      <alignment wrapText="1"/>
    </xf>
    <xf numFmtId="164" fontId="7" fillId="2" borderId="10" xfId="1" applyFont="1" applyFill="1" applyBorder="1" applyAlignment="1" applyProtection="1">
      <alignment wrapText="1"/>
    </xf>
    <xf numFmtId="0" fontId="6" fillId="2" borderId="10" xfId="0" applyFont="1" applyFill="1" applyBorder="1" applyAlignment="1" applyProtection="1">
      <alignment vertical="center" wrapText="1"/>
      <protection locked="0"/>
    </xf>
    <xf numFmtId="0" fontId="7" fillId="2" borderId="4" xfId="0" applyFont="1" applyFill="1" applyBorder="1" applyAlignment="1" applyProtection="1">
      <alignment horizontal="center" vertical="center" wrapText="1"/>
      <protection locked="0"/>
    </xf>
    <xf numFmtId="164" fontId="7" fillId="3" borderId="12" xfId="0" applyNumberFormat="1" applyFont="1" applyFill="1" applyBorder="1" applyAlignment="1">
      <alignment wrapText="1"/>
    </xf>
    <xf numFmtId="164" fontId="7" fillId="3" borderId="1" xfId="0" applyNumberFormat="1" applyFont="1" applyFill="1" applyBorder="1" applyAlignment="1">
      <alignment wrapText="1"/>
    </xf>
    <xf numFmtId="0" fontId="7" fillId="3" borderId="13" xfId="0" applyFont="1" applyFill="1" applyBorder="1" applyAlignment="1">
      <alignment horizontal="center" wrapText="1"/>
    </xf>
    <xf numFmtId="164" fontId="6" fillId="3" borderId="9" xfId="0" applyNumberFormat="1" applyFont="1" applyFill="1" applyBorder="1" applyAlignment="1">
      <alignment wrapText="1"/>
    </xf>
    <xf numFmtId="164" fontId="6" fillId="3" borderId="7" xfId="0" applyNumberFormat="1" applyFont="1" applyFill="1" applyBorder="1" applyAlignment="1">
      <alignment wrapText="1"/>
    </xf>
    <xf numFmtId="0" fontId="6"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5" fillId="3" borderId="15" xfId="0" applyFont="1" applyFill="1" applyBorder="1" applyAlignment="1"/>
    <xf numFmtId="0" fontId="5" fillId="3" borderId="5" xfId="0" applyFont="1" applyFill="1" applyBorder="1"/>
    <xf numFmtId="0" fontId="5" fillId="3" borderId="4" xfId="0" applyFont="1" applyFill="1" applyBorder="1"/>
    <xf numFmtId="0" fontId="5" fillId="3" borderId="1" xfId="0" applyFont="1" applyFill="1" applyBorder="1" applyAlignment="1"/>
    <xf numFmtId="0" fontId="0" fillId="3" borderId="5" xfId="0" applyFill="1" applyBorder="1" applyAlignment="1">
      <alignment vertical="center" wrapText="1"/>
    </xf>
    <xf numFmtId="9" fontId="4" fillId="3" borderId="4" xfId="2" applyFont="1"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164" fontId="0" fillId="3" borderId="3" xfId="0" applyNumberFormat="1" applyFill="1" applyBorder="1" applyAlignment="1">
      <alignment vertical="center"/>
    </xf>
    <xf numFmtId="164" fontId="6" fillId="0" borderId="9" xfId="0" applyNumberFormat="1" applyFont="1" applyBorder="1" applyAlignment="1" applyProtection="1">
      <alignment wrapText="1"/>
      <protection locked="0"/>
    </xf>
    <xf numFmtId="164" fontId="6" fillId="2" borderId="9" xfId="1" applyNumberFormat="1" applyFont="1" applyFill="1" applyBorder="1" applyAlignment="1" applyProtection="1">
      <alignment horizontal="center" vertical="center" wrapText="1"/>
      <protection locked="0"/>
    </xf>
    <xf numFmtId="164" fontId="6" fillId="0" borderId="4" xfId="0" applyNumberFormat="1" applyFont="1" applyBorder="1" applyAlignment="1" applyProtection="1">
      <alignment wrapText="1"/>
      <protection locked="0"/>
    </xf>
    <xf numFmtId="0" fontId="7" fillId="5" borderId="4" xfId="0" applyFont="1" applyFill="1" applyBorder="1" applyAlignment="1" applyProtection="1">
      <alignment vertical="center" wrapText="1"/>
    </xf>
    <xf numFmtId="0" fontId="6" fillId="5" borderId="4" xfId="0" applyFont="1" applyFill="1" applyBorder="1" applyAlignment="1" applyProtection="1">
      <alignment vertical="center" wrapText="1"/>
    </xf>
    <xf numFmtId="0" fontId="7" fillId="3" borderId="4" xfId="0" applyFont="1" applyFill="1" applyBorder="1" applyAlignment="1" applyProtection="1">
      <alignment vertical="center" wrapText="1"/>
    </xf>
    <xf numFmtId="164" fontId="6" fillId="3" borderId="4" xfId="0" applyNumberFormat="1" applyFont="1" applyFill="1" applyBorder="1" applyAlignment="1" applyProtection="1">
      <alignment vertical="center" wrapText="1"/>
    </xf>
    <xf numFmtId="0" fontId="7" fillId="3" borderId="5"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164" fontId="7" fillId="3" borderId="4" xfId="1" applyFont="1" applyFill="1" applyBorder="1" applyAlignment="1" applyProtection="1">
      <alignment vertical="center" wrapText="1"/>
    </xf>
    <xf numFmtId="164" fontId="7" fillId="3" borderId="8" xfId="1" applyFont="1" applyFill="1" applyBorder="1" applyAlignment="1" applyProtection="1">
      <alignment vertical="center" wrapText="1"/>
    </xf>
    <xf numFmtId="164" fontId="7" fillId="3" borderId="7" xfId="1" applyFont="1" applyFill="1" applyBorder="1" applyAlignment="1" applyProtection="1">
      <alignment vertical="center" wrapText="1"/>
    </xf>
    <xf numFmtId="9" fontId="7" fillId="3" borderId="3" xfId="2" applyFont="1" applyFill="1" applyBorder="1" applyAlignment="1" applyProtection="1">
      <alignment vertical="center" wrapText="1"/>
    </xf>
    <xf numFmtId="164" fontId="7" fillId="3" borderId="17" xfId="0" applyNumberFormat="1" applyFont="1" applyFill="1" applyBorder="1" applyAlignment="1" applyProtection="1">
      <alignment vertical="center" wrapText="1"/>
    </xf>
    <xf numFmtId="164" fontId="7" fillId="3" borderId="1" xfId="2" applyNumberFormat="1" applyFont="1" applyFill="1" applyBorder="1" applyAlignment="1" applyProtection="1">
      <alignment wrapText="1"/>
    </xf>
    <xf numFmtId="0" fontId="7" fillId="3" borderId="4" xfId="1"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164" fontId="7" fillId="3" borderId="4" xfId="1" applyFont="1" applyFill="1" applyBorder="1" applyAlignment="1" applyProtection="1">
      <alignment horizontal="center" vertical="center" wrapText="1"/>
    </xf>
    <xf numFmtId="164" fontId="6" fillId="3" borderId="4" xfId="1" applyFont="1" applyFill="1" applyBorder="1" applyAlignment="1" applyProtection="1">
      <alignment vertical="center" wrapText="1"/>
    </xf>
    <xf numFmtId="0" fontId="6" fillId="3" borderId="5" xfId="0" applyFont="1" applyFill="1" applyBorder="1" applyAlignment="1" applyProtection="1">
      <alignment vertical="center" wrapText="1"/>
    </xf>
    <xf numFmtId="164" fontId="6" fillId="3" borderId="1" xfId="0" applyNumberFormat="1" applyFont="1" applyFill="1" applyBorder="1" applyAlignment="1" applyProtection="1">
      <alignment vertical="center" wrapText="1"/>
    </xf>
    <xf numFmtId="0" fontId="6" fillId="2" borderId="11" xfId="0" applyFont="1" applyFill="1" applyBorder="1" applyAlignment="1" applyProtection="1">
      <alignment vertical="center" wrapText="1"/>
      <protection locked="0"/>
    </xf>
    <xf numFmtId="0" fontId="7" fillId="3" borderId="9" xfId="0" applyFont="1" applyFill="1" applyBorder="1" applyAlignment="1" applyProtection="1">
      <alignment vertical="center" wrapText="1"/>
    </xf>
    <xf numFmtId="0" fontId="7" fillId="4" borderId="4"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xf>
    <xf numFmtId="9" fontId="6" fillId="0" borderId="4" xfId="2" applyFont="1" applyBorder="1" applyAlignment="1" applyProtection="1">
      <alignment horizontal="center" vertical="center" wrapText="1"/>
      <protection locked="0"/>
    </xf>
    <xf numFmtId="9" fontId="6" fillId="2" borderId="4" xfId="2" applyFont="1" applyFill="1" applyBorder="1" applyAlignment="1" applyProtection="1">
      <alignment horizontal="center" vertical="center" wrapText="1"/>
      <protection locked="0"/>
    </xf>
    <xf numFmtId="9" fontId="6" fillId="0" borderId="4" xfId="2" applyFont="1" applyBorder="1" applyAlignment="1" applyProtection="1">
      <alignment vertical="center" wrapText="1"/>
      <protection locked="0"/>
    </xf>
    <xf numFmtId="164" fontId="6" fillId="3" borderId="4" xfId="1" applyNumberFormat="1" applyFont="1" applyFill="1" applyBorder="1" applyAlignment="1" applyProtection="1">
      <alignment horizontal="center" vertical="center" wrapText="1"/>
    </xf>
    <xf numFmtId="164" fontId="7" fillId="4" borderId="4" xfId="1" applyFont="1" applyFill="1" applyBorder="1" applyAlignment="1" applyProtection="1">
      <alignment vertical="center" wrapText="1"/>
    </xf>
    <xf numFmtId="164" fontId="7" fillId="3" borderId="8" xfId="0" applyNumberFormat="1" applyFont="1" applyFill="1" applyBorder="1" applyAlignment="1">
      <alignment wrapText="1"/>
    </xf>
    <xf numFmtId="164" fontId="7" fillId="2" borderId="10" xfId="0" applyNumberFormat="1" applyFont="1" applyFill="1" applyBorder="1" applyAlignment="1">
      <alignment wrapText="1"/>
    </xf>
    <xf numFmtId="164" fontId="6" fillId="3" borderId="4" xfId="0" applyNumberFormat="1" applyFont="1" applyFill="1" applyBorder="1" applyAlignment="1">
      <alignment wrapText="1"/>
    </xf>
    <xf numFmtId="164" fontId="6" fillId="3" borderId="4" xfId="1" applyNumberFormat="1" applyFont="1" applyFill="1" applyBorder="1" applyAlignment="1">
      <alignment wrapText="1"/>
    </xf>
    <xf numFmtId="164" fontId="6" fillId="3" borderId="1" xfId="0" applyNumberFormat="1" applyFont="1" applyFill="1" applyBorder="1" applyAlignment="1">
      <alignment wrapText="1"/>
    </xf>
    <xf numFmtId="0" fontId="7" fillId="3" borderId="20" xfId="0" applyFont="1" applyFill="1" applyBorder="1" applyAlignment="1">
      <alignment wrapText="1"/>
    </xf>
    <xf numFmtId="164" fontId="7" fillId="3" borderId="21" xfId="0" applyNumberFormat="1" applyFont="1" applyFill="1" applyBorder="1" applyAlignment="1">
      <alignment wrapText="1"/>
    </xf>
    <xf numFmtId="164" fontId="6" fillId="3" borderId="3" xfId="0" applyNumberFormat="1" applyFont="1" applyFill="1" applyBorder="1" applyAlignment="1">
      <alignment wrapText="1"/>
    </xf>
    <xf numFmtId="9" fontId="4" fillId="0" borderId="0" xfId="2" applyFont="1"/>
    <xf numFmtId="164" fontId="7" fillId="4" borderId="6" xfId="1" applyFont="1" applyFill="1" applyBorder="1" applyAlignment="1" applyProtection="1">
      <alignment wrapText="1"/>
    </xf>
    <xf numFmtId="164" fontId="7" fillId="4" borderId="6" xfId="1" applyNumberFormat="1" applyFont="1" applyFill="1" applyBorder="1" applyAlignment="1">
      <alignment wrapText="1"/>
    </xf>
    <xf numFmtId="164" fontId="7" fillId="3" borderId="6" xfId="0" applyNumberFormat="1" applyFont="1" applyFill="1" applyBorder="1" applyAlignment="1">
      <alignment wrapText="1"/>
    </xf>
    <xf numFmtId="0" fontId="6" fillId="0" borderId="8" xfId="0" applyFont="1" applyBorder="1" applyAlignment="1">
      <alignment wrapText="1"/>
    </xf>
    <xf numFmtId="0" fontId="6" fillId="2" borderId="10" xfId="0" applyFont="1" applyFill="1" applyBorder="1" applyAlignment="1">
      <alignment wrapText="1"/>
    </xf>
    <xf numFmtId="0" fontId="6" fillId="0" borderId="11" xfId="0" applyFont="1" applyBorder="1" applyAlignment="1">
      <alignment wrapText="1"/>
    </xf>
    <xf numFmtId="0" fontId="17" fillId="0" borderId="0" xfId="0" applyFont="1" applyBorder="1" applyAlignment="1">
      <alignment wrapText="1"/>
    </xf>
    <xf numFmtId="0" fontId="10" fillId="3" borderId="25" xfId="0" applyFont="1" applyFill="1" applyBorder="1" applyAlignment="1" applyProtection="1">
      <alignment vertical="center" wrapText="1"/>
    </xf>
    <xf numFmtId="0" fontId="10" fillId="3" borderId="26" xfId="0" applyFont="1" applyFill="1" applyBorder="1" applyAlignment="1" applyProtection="1">
      <alignment vertical="center" wrapText="1"/>
    </xf>
    <xf numFmtId="0" fontId="10" fillId="3" borderId="26" xfId="0" applyFont="1" applyFill="1" applyBorder="1" applyAlignment="1" applyProtection="1">
      <alignment vertical="center" wrapText="1"/>
      <protection locked="0"/>
    </xf>
    <xf numFmtId="0" fontId="7" fillId="3" borderId="15" xfId="0" applyFont="1" applyFill="1" applyBorder="1" applyAlignment="1">
      <alignment horizontal="center" wrapText="1"/>
    </xf>
    <xf numFmtId="0" fontId="5" fillId="3" borderId="27" xfId="0" applyFont="1" applyFill="1" applyBorder="1" applyAlignment="1">
      <alignment wrapText="1"/>
    </xf>
    <xf numFmtId="0" fontId="0" fillId="3" borderId="27" xfId="0" applyFill="1" applyBorder="1" applyAlignment="1">
      <alignment wrapText="1"/>
    </xf>
    <xf numFmtId="0" fontId="5" fillId="3" borderId="28" xfId="0" applyFont="1" applyFill="1" applyBorder="1" applyAlignment="1">
      <alignment wrapText="1"/>
    </xf>
    <xf numFmtId="0" fontId="5" fillId="3" borderId="29" xfId="0" applyFont="1" applyFill="1" applyBorder="1" applyAlignment="1">
      <alignment horizontal="center" vertical="center"/>
    </xf>
    <xf numFmtId="0" fontId="5" fillId="3" borderId="27" xfId="0" applyFont="1" applyFill="1" applyBorder="1" applyAlignment="1">
      <alignment vertical="center" wrapText="1"/>
    </xf>
    <xf numFmtId="0" fontId="7" fillId="7" borderId="4" xfId="0" applyFont="1" applyFill="1" applyBorder="1" applyAlignment="1" applyProtection="1">
      <alignment vertical="center" wrapText="1"/>
    </xf>
    <xf numFmtId="164" fontId="6" fillId="3" borderId="5" xfId="1" applyFont="1" applyFill="1" applyBorder="1" applyAlignment="1" applyProtection="1">
      <alignment wrapText="1"/>
    </xf>
    <xf numFmtId="164" fontId="7" fillId="3" borderId="4" xfId="1" applyNumberFormat="1" applyFont="1" applyFill="1" applyBorder="1" applyAlignment="1">
      <alignment wrapText="1"/>
    </xf>
    <xf numFmtId="164" fontId="7" fillId="3" borderId="2" xfId="1" applyFont="1" applyFill="1" applyBorder="1" applyAlignment="1" applyProtection="1">
      <alignment wrapText="1"/>
    </xf>
    <xf numFmtId="164" fontId="7" fillId="3" borderId="7" xfId="1" applyNumberFormat="1" applyFont="1" applyFill="1" applyBorder="1" applyAlignment="1">
      <alignment wrapText="1"/>
    </xf>
    <xf numFmtId="0" fontId="10" fillId="3" borderId="19" xfId="0" applyFont="1" applyFill="1" applyBorder="1" applyAlignment="1" applyProtection="1">
      <alignment vertical="center" wrapText="1"/>
    </xf>
    <xf numFmtId="164" fontId="6" fillId="3" borderId="6" xfId="0" applyNumberFormat="1" applyFont="1" applyFill="1" applyBorder="1" applyAlignment="1">
      <alignment wrapText="1"/>
    </xf>
    <xf numFmtId="164" fontId="7" fillId="3" borderId="22" xfId="0" applyNumberFormat="1" applyFont="1" applyFill="1" applyBorder="1" applyAlignment="1">
      <alignment wrapText="1"/>
    </xf>
    <xf numFmtId="164" fontId="7" fillId="3" borderId="1" xfId="1" applyNumberFormat="1" applyFont="1" applyFill="1" applyBorder="1" applyAlignment="1">
      <alignment wrapText="1"/>
    </xf>
    <xf numFmtId="164" fontId="6" fillId="3" borderId="16" xfId="1" applyFont="1" applyFill="1" applyBorder="1" applyAlignment="1" applyProtection="1">
      <alignment wrapText="1"/>
    </xf>
    <xf numFmtId="164" fontId="6" fillId="3" borderId="30" xfId="1" applyNumberFormat="1" applyFont="1" applyFill="1" applyBorder="1" applyAlignment="1">
      <alignment wrapText="1"/>
    </xf>
    <xf numFmtId="164" fontId="6" fillId="3" borderId="17" xfId="0" applyNumberFormat="1" applyFont="1" applyFill="1" applyBorder="1" applyAlignment="1">
      <alignment wrapText="1"/>
    </xf>
    <xf numFmtId="10" fontId="7" fillId="3" borderId="1" xfId="2" applyNumberFormat="1" applyFont="1" applyFill="1" applyBorder="1" applyAlignment="1" applyProtection="1">
      <alignment wrapText="1"/>
    </xf>
    <xf numFmtId="0" fontId="7" fillId="0" borderId="4" xfId="0" applyFont="1" applyFill="1" applyBorder="1" applyAlignment="1" applyProtection="1">
      <alignment horizontal="center" vertical="center" wrapText="1"/>
      <protection locked="0"/>
    </xf>
    <xf numFmtId="164" fontId="6" fillId="0" borderId="4" xfId="1" applyNumberFormat="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9" fontId="7" fillId="0" borderId="0" xfId="2" applyFont="1" applyFill="1" applyBorder="1" applyAlignment="1">
      <alignment wrapText="1"/>
    </xf>
    <xf numFmtId="164" fontId="7" fillId="0" borderId="0" xfId="2" applyNumberFormat="1" applyFont="1" applyFill="1" applyBorder="1" applyAlignment="1">
      <alignment wrapText="1"/>
    </xf>
    <xf numFmtId="164" fontId="6" fillId="0" borderId="4" xfId="2" applyNumberFormat="1" applyFont="1" applyBorder="1" applyAlignment="1" applyProtection="1">
      <alignment vertical="center" wrapText="1"/>
      <protection locked="0"/>
    </xf>
    <xf numFmtId="164" fontId="6" fillId="2" borderId="4" xfId="1" applyFont="1" applyFill="1" applyBorder="1" applyAlignment="1" applyProtection="1">
      <alignment vertical="center" wrapText="1"/>
      <protection locked="0"/>
    </xf>
    <xf numFmtId="164" fontId="7" fillId="4" borderId="6" xfId="1"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vertical="center" wrapText="1"/>
      <protection locked="0"/>
    </xf>
    <xf numFmtId="164" fontId="6" fillId="2" borderId="0" xfId="0" applyNumberFormat="1" applyFont="1" applyFill="1" applyBorder="1" applyAlignment="1" applyProtection="1">
      <alignment vertical="center" wrapText="1"/>
      <protection locked="0"/>
    </xf>
    <xf numFmtId="165" fontId="6" fillId="0" borderId="0" xfId="0" applyNumberFormat="1" applyFont="1" applyFill="1" applyBorder="1" applyAlignment="1" applyProtection="1">
      <alignment vertical="center" wrapText="1"/>
      <protection locked="0"/>
    </xf>
    <xf numFmtId="164" fontId="6" fillId="0" borderId="4" xfId="1" applyFont="1" applyFill="1" applyBorder="1" applyAlignment="1" applyProtection="1">
      <alignment vertical="center" wrapText="1"/>
      <protection locked="0"/>
    </xf>
    <xf numFmtId="0" fontId="6" fillId="0" borderId="0" xfId="0" applyFont="1" applyAlignment="1">
      <alignment vertical="top" wrapText="1"/>
    </xf>
    <xf numFmtId="164" fontId="6" fillId="0" borderId="4" xfId="1" applyNumberFormat="1" applyFont="1" applyBorder="1" applyAlignment="1" applyProtection="1">
      <alignment horizontal="center" wrapText="1"/>
      <protection locked="0"/>
    </xf>
    <xf numFmtId="0" fontId="6" fillId="5" borderId="8" xfId="0" applyFont="1" applyFill="1" applyBorder="1" applyAlignment="1" applyProtection="1">
      <alignment vertical="center" wrapText="1"/>
    </xf>
    <xf numFmtId="164" fontId="6" fillId="0" borderId="11" xfId="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protection locked="0"/>
    </xf>
    <xf numFmtId="164" fontId="6" fillId="2" borderId="11" xfId="1" applyNumberFormat="1" applyFont="1" applyFill="1" applyBorder="1" applyAlignment="1" applyProtection="1">
      <alignment horizontal="center" vertical="center" wrapText="1"/>
      <protection locked="0"/>
    </xf>
    <xf numFmtId="0" fontId="9" fillId="0" borderId="0" xfId="0" applyFont="1" applyAlignment="1">
      <alignment vertical="top" wrapText="1"/>
    </xf>
    <xf numFmtId="0" fontId="9" fillId="0" borderId="0" xfId="0" applyFont="1" applyAlignment="1">
      <alignment wrapText="1"/>
    </xf>
    <xf numFmtId="0" fontId="21" fillId="5" borderId="4" xfId="0" applyFont="1" applyFill="1" applyBorder="1" applyAlignment="1" applyProtection="1">
      <alignment vertical="center" wrapText="1"/>
    </xf>
    <xf numFmtId="164" fontId="21" fillId="0" borderId="4" xfId="1" applyNumberFormat="1" applyFont="1" applyBorder="1" applyAlignment="1" applyProtection="1">
      <alignment horizontal="center" vertical="center" wrapText="1"/>
      <protection locked="0"/>
    </xf>
    <xf numFmtId="164" fontId="21" fillId="2" borderId="4" xfId="1" applyNumberFormat="1" applyFont="1" applyFill="1" applyBorder="1" applyAlignment="1" applyProtection="1">
      <alignment horizontal="center" vertical="center" wrapText="1"/>
      <protection locked="0"/>
    </xf>
    <xf numFmtId="164" fontId="21" fillId="3" borderId="4" xfId="1" applyNumberFormat="1" applyFont="1" applyFill="1" applyBorder="1" applyAlignment="1" applyProtection="1">
      <alignment horizontal="center" vertical="center" wrapText="1"/>
    </xf>
    <xf numFmtId="9" fontId="21" fillId="0" borderId="4" xfId="2" applyFont="1" applyBorder="1" applyAlignment="1" applyProtection="1">
      <alignment horizontal="center" vertical="center" wrapText="1"/>
      <protection locked="0"/>
    </xf>
    <xf numFmtId="0" fontId="21" fillId="0" borderId="4" xfId="0" applyFont="1" applyBorder="1" applyAlignment="1">
      <alignment vertical="top" wrapText="1"/>
    </xf>
    <xf numFmtId="0" fontId="6" fillId="0" borderId="0" xfId="0" applyFont="1" applyAlignment="1">
      <alignment horizontal="justify" vertical="center"/>
    </xf>
    <xf numFmtId="0" fontId="6" fillId="0" borderId="4" xfId="0" applyFont="1" applyBorder="1" applyAlignment="1">
      <alignment horizontal="justify" vertical="top"/>
    </xf>
    <xf numFmtId="0" fontId="9" fillId="0" borderId="4" xfId="0" applyFont="1" applyBorder="1" applyAlignment="1">
      <alignment vertical="center" wrapText="1"/>
    </xf>
    <xf numFmtId="0" fontId="9" fillId="0" borderId="4" xfId="0" applyFont="1" applyBorder="1" applyAlignment="1">
      <alignment vertical="top" wrapText="1"/>
    </xf>
    <xf numFmtId="0" fontId="7" fillId="0" borderId="0" xfId="0" applyFont="1" applyFill="1" applyBorder="1" applyAlignment="1">
      <alignment wrapText="1"/>
    </xf>
    <xf numFmtId="0" fontId="7" fillId="6" borderId="18" xfId="0" applyFont="1" applyFill="1" applyBorder="1" applyAlignment="1">
      <alignment wrapText="1"/>
    </xf>
    <xf numFmtId="0" fontId="7" fillId="6" borderId="23" xfId="0" applyFont="1" applyFill="1" applyBorder="1" applyAlignment="1">
      <alignment wrapText="1"/>
    </xf>
    <xf numFmtId="0" fontId="7" fillId="6" borderId="23" xfId="0" applyFont="1" applyFill="1" applyBorder="1" applyAlignment="1" applyProtection="1">
      <alignment wrapText="1"/>
    </xf>
    <xf numFmtId="0" fontId="7" fillId="6" borderId="24" xfId="0" applyFont="1" applyFill="1" applyBorder="1" applyAlignment="1">
      <alignment wrapText="1"/>
    </xf>
    <xf numFmtId="0" fontId="6" fillId="0" borderId="0" xfId="0" applyFont="1" applyFill="1" applyBorder="1" applyAlignment="1">
      <alignment horizontal="center" wrapText="1"/>
    </xf>
    <xf numFmtId="0" fontId="21" fillId="0" borderId="0" xfId="0" applyFont="1" applyBorder="1" applyAlignment="1">
      <alignment wrapText="1"/>
    </xf>
    <xf numFmtId="0" fontId="7" fillId="3" borderId="16"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0" xfId="0" applyNumberFormat="1" applyFont="1" applyBorder="1" applyAlignment="1">
      <alignment wrapText="1"/>
    </xf>
    <xf numFmtId="164" fontId="21" fillId="0" borderId="4" xfId="0" applyNumberFormat="1" applyFont="1" applyBorder="1" applyAlignment="1" applyProtection="1">
      <alignment wrapText="1"/>
      <protection locked="0"/>
    </xf>
    <xf numFmtId="164" fontId="6" fillId="0" borderId="0" xfId="0" applyNumberFormat="1" applyFont="1" applyFill="1" applyBorder="1" applyAlignment="1">
      <alignment wrapText="1"/>
    </xf>
    <xf numFmtId="0" fontId="6" fillId="0" borderId="4" xfId="0" applyFont="1" applyBorder="1" applyAlignment="1">
      <alignment horizontal="justify" vertical="center"/>
    </xf>
    <xf numFmtId="164" fontId="21" fillId="2" borderId="4" xfId="1" applyFont="1" applyFill="1" applyBorder="1" applyAlignment="1" applyProtection="1">
      <alignment vertical="center" wrapText="1"/>
      <protection locked="0"/>
    </xf>
    <xf numFmtId="164" fontId="25" fillId="3" borderId="7" xfId="1" applyFont="1" applyFill="1" applyBorder="1" applyAlignment="1" applyProtection="1">
      <alignment vertical="center" wrapText="1"/>
    </xf>
    <xf numFmtId="164" fontId="25" fillId="3" borderId="7" xfId="1" applyNumberFormat="1" applyFont="1" applyFill="1" applyBorder="1" applyAlignment="1" applyProtection="1">
      <alignment vertical="center" wrapText="1"/>
    </xf>
    <xf numFmtId="0" fontId="26" fillId="0" borderId="0" xfId="0" applyFont="1" applyAlignment="1">
      <alignment horizontal="justify" vertical="center"/>
    </xf>
    <xf numFmtId="166" fontId="7" fillId="3" borderId="3" xfId="1" applyNumberFormat="1" applyFont="1" applyFill="1" applyBorder="1" applyAlignment="1" applyProtection="1">
      <alignment vertical="center" wrapText="1"/>
    </xf>
    <xf numFmtId="166" fontId="7" fillId="3" borderId="14" xfId="0" applyNumberFormat="1" applyFont="1" applyFill="1" applyBorder="1" applyAlignment="1">
      <alignment wrapText="1"/>
    </xf>
    <xf numFmtId="164" fontId="6" fillId="2" borderId="0" xfId="0" applyNumberFormat="1" applyFont="1" applyFill="1" applyBorder="1" applyAlignment="1">
      <alignment wrapText="1"/>
    </xf>
    <xf numFmtId="164" fontId="7" fillId="2" borderId="0" xfId="0" applyNumberFormat="1" applyFont="1" applyFill="1" applyBorder="1" applyAlignment="1" applyProtection="1">
      <alignment vertical="center" wrapText="1"/>
      <protection locked="0"/>
    </xf>
    <xf numFmtId="0" fontId="9" fillId="0" borderId="4" xfId="0" applyFont="1" applyBorder="1" applyAlignment="1">
      <alignment horizontal="justify" vertical="center"/>
    </xf>
    <xf numFmtId="166" fontId="7" fillId="3" borderId="3" xfId="1" applyNumberFormat="1" applyFont="1" applyFill="1" applyBorder="1" applyAlignment="1">
      <alignment wrapText="1"/>
    </xf>
    <xf numFmtId="0" fontId="27" fillId="0" borderId="29" xfId="0" applyFont="1" applyBorder="1" applyAlignment="1">
      <alignment vertical="center" wrapText="1"/>
    </xf>
    <xf numFmtId="0" fontId="27" fillId="0" borderId="28" xfId="0" applyFont="1" applyBorder="1" applyAlignment="1">
      <alignment vertical="center" wrapText="1"/>
    </xf>
    <xf numFmtId="0" fontId="28" fillId="0" borderId="29" xfId="0" applyFont="1" applyBorder="1" applyAlignment="1">
      <alignment vertical="center" wrapText="1"/>
    </xf>
    <xf numFmtId="0" fontId="6" fillId="2" borderId="4" xfId="0" applyFont="1" applyFill="1" applyBorder="1" applyAlignment="1" applyProtection="1">
      <alignment horizontal="left" vertical="top" wrapText="1"/>
      <protection locked="0"/>
    </xf>
    <xf numFmtId="0" fontId="7" fillId="0" borderId="0" xfId="0" applyFont="1" applyFill="1" applyBorder="1" applyAlignment="1">
      <alignment horizontal="center" vertical="center" wrapText="1"/>
    </xf>
    <xf numFmtId="49" fontId="21"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wrapText="1"/>
      <protection locked="0"/>
    </xf>
    <xf numFmtId="49" fontId="6" fillId="2" borderId="8" xfId="1" applyNumberFormat="1" applyFont="1" applyFill="1" applyBorder="1" applyAlignment="1" applyProtection="1">
      <alignment horizontal="left" wrapText="1"/>
      <protection locked="0"/>
    </xf>
    <xf numFmtId="49" fontId="21" fillId="0" borderId="8" xfId="1" applyNumberFormat="1" applyFont="1" applyBorder="1" applyAlignment="1" applyProtection="1">
      <alignment horizontal="left" wrapText="1"/>
      <protection locked="0"/>
    </xf>
    <xf numFmtId="164" fontId="21" fillId="0" borderId="4" xfId="1" applyFont="1" applyFill="1" applyBorder="1" applyAlignment="1" applyProtection="1">
      <alignment vertical="center" wrapText="1"/>
      <protection locked="0"/>
    </xf>
    <xf numFmtId="0" fontId="7" fillId="2" borderId="0" xfId="0" applyNumberFormat="1" applyFont="1" applyFill="1" applyBorder="1" applyAlignment="1">
      <alignment vertical="center" wrapText="1"/>
    </xf>
    <xf numFmtId="49" fontId="6" fillId="0" borderId="8" xfId="0" applyNumberFormat="1" applyFont="1" applyBorder="1" applyAlignment="1" applyProtection="1">
      <alignment horizontal="left" wrapText="1"/>
      <protection locked="0"/>
    </xf>
    <xf numFmtId="0" fontId="6" fillId="2" borderId="8" xfId="0" applyFont="1" applyFill="1" applyBorder="1" applyAlignment="1" applyProtection="1">
      <alignment vertical="center" wrapText="1"/>
      <protection locked="0"/>
    </xf>
    <xf numFmtId="49" fontId="21" fillId="0" borderId="0" xfId="1" applyNumberFormat="1" applyFont="1" applyBorder="1" applyAlignment="1" applyProtection="1">
      <alignment horizontal="left" vertical="top" wrapText="1"/>
      <protection locked="0"/>
    </xf>
    <xf numFmtId="0" fontId="7" fillId="3" borderId="8"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9" borderId="4" xfId="0" applyFont="1" applyFill="1" applyBorder="1" applyAlignment="1">
      <alignment wrapText="1"/>
    </xf>
    <xf numFmtId="0" fontId="13" fillId="9" borderId="4" xfId="0"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164" fontId="9" fillId="9" borderId="4" xfId="1" applyFont="1" applyFill="1" applyBorder="1" applyAlignment="1" applyProtection="1">
      <alignment vertical="center" wrapText="1"/>
    </xf>
    <xf numFmtId="164" fontId="7" fillId="9" borderId="4" xfId="1" applyFont="1" applyFill="1" applyBorder="1" applyAlignment="1" applyProtection="1">
      <alignment vertical="center" wrapText="1"/>
    </xf>
    <xf numFmtId="0" fontId="6" fillId="9" borderId="4" xfId="0" applyFont="1" applyFill="1" applyBorder="1" applyAlignment="1">
      <alignment vertical="center" wrapText="1"/>
    </xf>
    <xf numFmtId="4" fontId="6" fillId="9" borderId="4" xfId="1" applyNumberFormat="1" applyFont="1" applyFill="1" applyBorder="1" applyAlignment="1" applyProtection="1">
      <alignment horizontal="center" vertical="center" wrapText="1"/>
    </xf>
    <xf numFmtId="4" fontId="6" fillId="9" borderId="4" xfId="0" applyNumberFormat="1" applyFont="1" applyFill="1" applyBorder="1" applyAlignment="1">
      <alignment wrapText="1"/>
    </xf>
    <xf numFmtId="4" fontId="21" fillId="9" borderId="4" xfId="1" applyNumberFormat="1" applyFont="1" applyFill="1" applyBorder="1" applyAlignment="1" applyProtection="1">
      <alignment horizontal="center" vertical="center" wrapText="1"/>
    </xf>
    <xf numFmtId="4" fontId="7" fillId="9" borderId="4" xfId="1" applyNumberFormat="1" applyFont="1" applyFill="1" applyBorder="1" applyAlignment="1" applyProtection="1">
      <alignment horizontal="center" vertical="center" wrapText="1"/>
    </xf>
    <xf numFmtId="4" fontId="7" fillId="9" borderId="4" xfId="1" applyNumberFormat="1" applyFont="1" applyFill="1" applyBorder="1" applyAlignment="1" applyProtection="1">
      <alignment vertical="center" wrapText="1"/>
    </xf>
    <xf numFmtId="4" fontId="6" fillId="9" borderId="4" xfId="1" applyNumberFormat="1" applyFont="1" applyFill="1" applyBorder="1" applyAlignment="1" applyProtection="1">
      <alignment horizontal="center" vertical="center" wrapText="1"/>
      <protection locked="0"/>
    </xf>
    <xf numFmtId="4" fontId="9" fillId="9" borderId="4" xfId="1" applyNumberFormat="1" applyFont="1" applyFill="1" applyBorder="1" applyAlignment="1" applyProtection="1">
      <alignment vertical="center" wrapText="1"/>
    </xf>
    <xf numFmtId="4" fontId="6" fillId="9" borderId="4" xfId="0" applyNumberFormat="1" applyFont="1" applyFill="1" applyBorder="1" applyAlignment="1" applyProtection="1">
      <alignment vertical="center" wrapText="1"/>
      <protection locked="0"/>
    </xf>
    <xf numFmtId="4" fontId="7" fillId="9" borderId="4" xfId="0" applyNumberFormat="1" applyFont="1" applyFill="1" applyBorder="1" applyAlignment="1" applyProtection="1">
      <alignment vertical="center" wrapText="1"/>
      <protection locked="0"/>
    </xf>
    <xf numFmtId="0" fontId="7" fillId="0" borderId="0" xfId="0" applyFont="1" applyFill="1" applyBorder="1" applyAlignment="1">
      <alignment horizontal="center" vertical="center" wrapText="1"/>
    </xf>
    <xf numFmtId="4" fontId="6" fillId="9" borderId="58" xfId="0" applyNumberFormat="1" applyFont="1" applyFill="1" applyBorder="1" applyAlignment="1">
      <alignment wrapText="1"/>
    </xf>
    <xf numFmtId="4" fontId="6" fillId="10" borderId="4" xfId="0" applyNumberFormat="1" applyFont="1" applyFill="1" applyBorder="1" applyAlignment="1">
      <alignment wrapText="1"/>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164" fontId="7" fillId="3" borderId="22" xfId="1" applyFont="1" applyFill="1" applyBorder="1" applyAlignment="1" applyProtection="1">
      <alignment horizontal="center" vertical="center" wrapText="1"/>
    </xf>
    <xf numFmtId="164" fontId="7" fillId="3" borderId="12" xfId="1"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7" fillId="4" borderId="36" xfId="0"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7" fillId="3" borderId="32"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17" fillId="0" borderId="0" xfId="0" applyFont="1" applyBorder="1" applyAlignment="1">
      <alignment horizontal="left" vertical="top" wrapText="1"/>
    </xf>
    <xf numFmtId="0" fontId="7" fillId="6" borderId="37" xfId="0" applyFont="1" applyFill="1" applyBorder="1" applyAlignment="1">
      <alignment horizontal="left" wrapText="1"/>
    </xf>
    <xf numFmtId="0" fontId="7" fillId="6" borderId="38" xfId="0" applyFont="1" applyFill="1" applyBorder="1" applyAlignment="1">
      <alignment horizontal="left" wrapText="1"/>
    </xf>
    <xf numFmtId="0" fontId="7" fillId="6" borderId="39" xfId="0" applyFont="1" applyFill="1" applyBorder="1" applyAlignment="1">
      <alignment horizontal="left" wrapText="1"/>
    </xf>
    <xf numFmtId="49" fontId="6" fillId="2" borderId="4" xfId="0" applyNumberFormat="1" applyFont="1" applyFill="1" applyBorder="1" applyAlignment="1" applyProtection="1">
      <alignment horizontal="left" vertical="top" wrapText="1"/>
      <protection locked="0"/>
    </xf>
    <xf numFmtId="49" fontId="6" fillId="2" borderId="8" xfId="0" applyNumberFormat="1"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0" fontId="7" fillId="2" borderId="4" xfId="0" applyNumberFormat="1" applyFont="1" applyFill="1" applyBorder="1" applyAlignment="1" applyProtection="1">
      <alignment horizontal="left" vertical="top" wrapText="1"/>
      <protection locked="0"/>
    </xf>
    <xf numFmtId="0" fontId="7" fillId="2" borderId="8" xfId="0" applyNumberFormat="1" applyFont="1" applyFill="1" applyBorder="1" applyAlignment="1" applyProtection="1">
      <alignment horizontal="left" vertical="top" wrapText="1"/>
      <protection locked="0"/>
    </xf>
    <xf numFmtId="0" fontId="7" fillId="6" borderId="40" xfId="0" applyFont="1" applyFill="1" applyBorder="1" applyAlignment="1">
      <alignment horizontal="left" wrapText="1"/>
    </xf>
    <xf numFmtId="0" fontId="7" fillId="6" borderId="41" xfId="0" applyFont="1" applyFill="1" applyBorder="1" applyAlignment="1">
      <alignment horizontal="left" wrapText="1"/>
    </xf>
    <xf numFmtId="0" fontId="7" fillId="6" borderId="0" xfId="0" applyFont="1" applyFill="1" applyBorder="1" applyAlignment="1">
      <alignment horizontal="left" wrapText="1"/>
    </xf>
    <xf numFmtId="0" fontId="7" fillId="6" borderId="42" xfId="0" applyFont="1" applyFill="1" applyBorder="1" applyAlignment="1">
      <alignment horizontal="left" wrapText="1"/>
    </xf>
    <xf numFmtId="0" fontId="7" fillId="2" borderId="4"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3" borderId="37" xfId="0" applyFont="1" applyFill="1" applyBorder="1" applyAlignment="1">
      <alignment horizontal="center" wrapText="1"/>
    </xf>
    <xf numFmtId="0" fontId="7" fillId="3" borderId="38" xfId="0" applyFont="1" applyFill="1" applyBorder="1" applyAlignment="1">
      <alignment horizontal="center" wrapText="1"/>
    </xf>
    <xf numFmtId="0" fontId="7" fillId="3" borderId="39" xfId="0" applyFont="1" applyFill="1" applyBorder="1" applyAlignment="1">
      <alignment horizontal="center" wrapText="1"/>
    </xf>
    <xf numFmtId="0" fontId="7" fillId="3" borderId="43" xfId="0" applyFont="1" applyFill="1" applyBorder="1" applyAlignment="1">
      <alignment horizontal="left" wrapText="1"/>
    </xf>
    <xf numFmtId="0" fontId="7" fillId="3" borderId="44" xfId="0" applyFont="1" applyFill="1" applyBorder="1" applyAlignment="1">
      <alignment horizontal="left" wrapText="1"/>
    </xf>
    <xf numFmtId="0" fontId="7" fillId="3" borderId="45" xfId="0" applyFont="1" applyFill="1" applyBorder="1" applyAlignment="1">
      <alignment horizontal="left" wrapText="1"/>
    </xf>
    <xf numFmtId="0" fontId="7" fillId="3" borderId="4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left" wrapText="1"/>
    </xf>
    <xf numFmtId="0" fontId="7" fillId="3" borderId="10" xfId="0" applyFont="1" applyFill="1" applyBorder="1" applyAlignment="1">
      <alignment horizontal="left" wrapText="1"/>
    </xf>
    <xf numFmtId="0" fontId="7" fillId="3" borderId="11" xfId="0" applyFont="1" applyFill="1" applyBorder="1" applyAlignment="1">
      <alignment horizontal="left" wrapText="1"/>
    </xf>
    <xf numFmtId="0" fontId="18" fillId="0" borderId="0" xfId="0" applyFont="1" applyBorder="1" applyAlignment="1">
      <alignment horizontal="left" vertical="top" wrapText="1"/>
    </xf>
    <xf numFmtId="0" fontId="19" fillId="6" borderId="37" xfId="0" applyFont="1" applyFill="1" applyBorder="1" applyAlignment="1">
      <alignment horizontal="left" wrapText="1"/>
    </xf>
    <xf numFmtId="0" fontId="19" fillId="6" borderId="38" xfId="0" applyFont="1" applyFill="1" applyBorder="1" applyAlignment="1">
      <alignment horizontal="left" wrapText="1"/>
    </xf>
    <xf numFmtId="0" fontId="19" fillId="6" borderId="39" xfId="0" applyFont="1" applyFill="1" applyBorder="1" applyAlignment="1">
      <alignment horizontal="left"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6" fillId="6" borderId="18" xfId="0" applyFont="1" applyFill="1" applyBorder="1" applyAlignment="1">
      <alignment horizontal="left" wrapText="1"/>
    </xf>
    <xf numFmtId="0" fontId="16" fillId="6" borderId="23" xfId="0" applyFont="1" applyFill="1" applyBorder="1" applyAlignment="1">
      <alignment horizontal="left" wrapText="1"/>
    </xf>
    <xf numFmtId="0" fontId="16" fillId="6" borderId="49" xfId="0" applyFont="1" applyFill="1" applyBorder="1" applyAlignment="1">
      <alignment horizontal="left" wrapText="1"/>
    </xf>
    <xf numFmtId="0" fontId="20" fillId="6" borderId="13"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47" xfId="0" applyFont="1" applyFill="1" applyBorder="1" applyAlignment="1">
      <alignment horizontal="left" vertical="center" wrapText="1"/>
    </xf>
    <xf numFmtId="0" fontId="20" fillId="6" borderId="40" xfId="0"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8" xfId="0" applyFont="1" applyFill="1" applyBorder="1" applyAlignment="1">
      <alignment horizontal="left" vertical="center" wrapText="1"/>
    </xf>
    <xf numFmtId="164" fontId="5" fillId="3" borderId="8" xfId="0" applyNumberFormat="1" applyFont="1" applyFill="1" applyBorder="1" applyAlignment="1">
      <alignment horizontal="center"/>
    </xf>
    <xf numFmtId="164" fontId="5" fillId="3" borderId="33" xfId="0" applyNumberFormat="1" applyFont="1" applyFill="1" applyBorder="1" applyAlignment="1">
      <alignment horizontal="center"/>
    </xf>
    <xf numFmtId="164" fontId="5" fillId="3" borderId="43" xfId="0" applyNumberFormat="1" applyFont="1" applyFill="1" applyBorder="1" applyAlignment="1">
      <alignment horizontal="center"/>
    </xf>
    <xf numFmtId="164" fontId="5" fillId="3" borderId="50" xfId="0" applyNumberFormat="1" applyFont="1" applyFill="1" applyBorder="1" applyAlignment="1">
      <alignment horizontal="center"/>
    </xf>
    <xf numFmtId="0" fontId="5" fillId="3" borderId="34" xfId="0" applyFont="1" applyFill="1" applyBorder="1" applyAlignment="1">
      <alignment horizontal="left"/>
    </xf>
    <xf numFmtId="0" fontId="5" fillId="3" borderId="35" xfId="0" applyFont="1" applyFill="1" applyBorder="1" applyAlignment="1">
      <alignment horizontal="left"/>
    </xf>
    <xf numFmtId="0" fontId="5" fillId="3" borderId="36" xfId="0" applyFont="1" applyFill="1" applyBorder="1" applyAlignment="1">
      <alignment horizontal="left"/>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0" fontId="0" fillId="3" borderId="51" xfId="0" applyNumberFormat="1" applyFill="1" applyBorder="1" applyAlignment="1">
      <alignment horizontal="center" wrapText="1"/>
    </xf>
    <xf numFmtId="0" fontId="0" fillId="3" borderId="52" xfId="0" applyNumberFormat="1" applyFill="1" applyBorder="1" applyAlignment="1">
      <alignment horizontal="center" wrapText="1"/>
    </xf>
    <xf numFmtId="0" fontId="0" fillId="3" borderId="53" xfId="0" applyNumberFormat="1" applyFill="1" applyBorder="1" applyAlignment="1">
      <alignment horizontal="center" wrapText="1"/>
    </xf>
    <xf numFmtId="0" fontId="5" fillId="6" borderId="18"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6" borderId="18"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167" fontId="6" fillId="0" borderId="0" xfId="0" applyNumberFormat="1" applyFont="1" applyFill="1" applyBorder="1" applyAlignment="1">
      <alignment vertical="center" wrapText="1"/>
    </xf>
    <xf numFmtId="4" fontId="6" fillId="9" borderId="4" xfId="0" applyNumberFormat="1" applyFont="1" applyFill="1" applyBorder="1" applyAlignment="1" applyProtection="1">
      <alignment horizontal="center" vertical="center" wrapText="1"/>
      <protection locked="0"/>
    </xf>
    <xf numFmtId="4" fontId="7" fillId="9" borderId="4" xfId="0" applyNumberFormat="1" applyFont="1" applyFill="1" applyBorder="1" applyAlignment="1" applyProtection="1">
      <alignment horizontal="center" vertical="center" wrapText="1"/>
      <protection locked="0"/>
    </xf>
    <xf numFmtId="4" fontId="7" fillId="9" borderId="6" xfId="0" applyNumberFormat="1" applyFont="1" applyFill="1" applyBorder="1" applyAlignment="1" applyProtection="1">
      <alignment horizontal="center" vertical="center" wrapText="1"/>
      <protection locked="0"/>
    </xf>
    <xf numFmtId="4" fontId="7" fillId="9" borderId="54" xfId="0" applyNumberFormat="1" applyFont="1" applyFill="1" applyBorder="1" applyAlignment="1" applyProtection="1">
      <alignment horizontal="center" vertical="center" wrapText="1"/>
      <protection locked="0"/>
    </xf>
    <xf numFmtId="4" fontId="7" fillId="10" borderId="4" xfId="0" applyNumberFormat="1" applyFont="1" applyFill="1" applyBorder="1" applyAlignment="1" applyProtection="1">
      <alignment horizontal="center" vertical="center" wrapText="1"/>
      <protection locked="0"/>
    </xf>
    <xf numFmtId="4" fontId="6" fillId="10" borderId="4" xfId="0" applyNumberFormat="1" applyFont="1" applyFill="1" applyBorder="1" applyAlignment="1">
      <alignment horizontal="center" vertical="center" wrapText="1"/>
    </xf>
    <xf numFmtId="4" fontId="6" fillId="9" borderId="4" xfId="0" applyNumberFormat="1" applyFont="1" applyFill="1" applyBorder="1" applyAlignment="1">
      <alignment horizontal="center" vertical="center" wrapText="1"/>
    </xf>
    <xf numFmtId="0" fontId="7" fillId="9" borderId="4" xfId="0"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49" fontId="7" fillId="9" borderId="4" xfId="0" applyNumberFormat="1" applyFont="1" applyFill="1" applyBorder="1" applyAlignment="1" applyProtection="1">
      <alignment horizontal="center" vertical="center" wrapText="1"/>
      <protection locked="0"/>
    </xf>
    <xf numFmtId="49" fontId="6" fillId="9" borderId="4" xfId="0" applyNumberFormat="1" applyFont="1" applyFill="1" applyBorder="1" applyAlignment="1" applyProtection="1">
      <alignment horizontal="center" vertical="center" wrapText="1"/>
      <protection locked="0"/>
    </xf>
    <xf numFmtId="4" fontId="21" fillId="9" borderId="4" xfId="1" applyNumberFormat="1" applyFont="1" applyFill="1" applyBorder="1" applyAlignment="1" applyProtection="1">
      <alignment horizontal="center" vertical="center" wrapText="1"/>
      <protection locked="0"/>
    </xf>
    <xf numFmtId="49" fontId="6" fillId="9" borderId="4" xfId="1" applyNumberFormat="1" applyFont="1" applyFill="1" applyBorder="1" applyAlignment="1" applyProtection="1">
      <alignment horizontal="center" vertical="center" wrapText="1"/>
      <protection locked="0"/>
    </xf>
    <xf numFmtId="4" fontId="7" fillId="3" borderId="55" xfId="0" applyNumberFormat="1" applyFont="1" applyFill="1" applyBorder="1" applyAlignment="1" applyProtection="1">
      <alignment horizontal="center" vertical="center" wrapText="1"/>
      <protection locked="0"/>
    </xf>
    <xf numFmtId="4" fontId="7" fillId="3" borderId="56" xfId="0" applyNumberFormat="1" applyFont="1" applyFill="1" applyBorder="1" applyAlignment="1" applyProtection="1">
      <alignment horizontal="center" vertical="center" wrapText="1"/>
      <protection locked="0"/>
    </xf>
    <xf numFmtId="4" fontId="7" fillId="3" borderId="57" xfId="0" applyNumberFormat="1" applyFont="1" applyFill="1" applyBorder="1" applyAlignment="1" applyProtection="1">
      <alignment horizontal="center" vertical="center"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lemfaddel/Desktop/Financial%20statement%20PRISM%20CS.1114%20H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tion expences"/>
      <sheetName val="Category "/>
      <sheetName val="Sheet1"/>
      <sheetName val="CS.1114"/>
    </sheetNames>
    <sheetDataSet>
      <sheetData sheetId="0" refreshError="1">
        <row r="10">
          <cell r="E10">
            <v>230596.18499999997</v>
          </cell>
        </row>
        <row r="19">
          <cell r="E19">
            <v>9428.81</v>
          </cell>
        </row>
        <row r="26">
          <cell r="E26">
            <v>77369.174999999988</v>
          </cell>
        </row>
        <row r="37">
          <cell r="E37">
            <v>46989.289999999994</v>
          </cell>
        </row>
        <row r="45">
          <cell r="E45">
            <v>16650.21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55" workbookViewId="0">
      <selection activeCell="I9" sqref="I9"/>
    </sheetView>
  </sheetViews>
  <sheetFormatPr baseColWidth="10" defaultColWidth="8.7265625"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S281"/>
  <sheetViews>
    <sheetView showGridLines="0" showZeros="0" tabSelected="1" topLeftCell="A182" zoomScale="50" zoomScaleNormal="50" workbookViewId="0">
      <selection activeCell="P197" sqref="P197"/>
    </sheetView>
  </sheetViews>
  <sheetFormatPr baseColWidth="10" defaultColWidth="9.1796875" defaultRowHeight="15.5" x14ac:dyDescent="0.35"/>
  <cols>
    <col min="1" max="1" width="9.1796875" style="52"/>
    <col min="2" max="2" width="17.7265625" style="52" customWidth="1"/>
    <col min="3" max="3" width="64" style="52" customWidth="1"/>
    <col min="4" max="4" width="16.1796875" style="52" customWidth="1"/>
    <col min="5" max="5" width="16.26953125" style="52" customWidth="1"/>
    <col min="6" max="6" width="14.453125" style="56" customWidth="1"/>
    <col min="7" max="7" width="16.26953125" style="52" customWidth="1"/>
    <col min="8" max="8" width="11.7265625" style="52" customWidth="1"/>
    <col min="9" max="9" width="32.54296875" style="52" customWidth="1"/>
    <col min="10" max="10" width="15.54296875" style="360" customWidth="1"/>
    <col min="11" max="11" width="14.7265625" style="360" customWidth="1"/>
    <col min="12" max="12" width="15.1796875" style="360" customWidth="1"/>
    <col min="13" max="13" width="22.7265625" style="360" customWidth="1"/>
    <col min="14" max="14" width="22" style="240" customWidth="1"/>
    <col min="15" max="15" width="13.81640625" style="52" customWidth="1"/>
    <col min="16" max="19" width="12.26953125" style="52" bestFit="1" customWidth="1"/>
    <col min="20" max="20" width="23.453125" style="52" customWidth="1"/>
    <col min="21" max="21" width="18.54296875" style="52" customWidth="1"/>
    <col min="22" max="22" width="17.453125" style="52" customWidth="1"/>
    <col min="23" max="23" width="25.1796875" style="52" customWidth="1"/>
    <col min="24" max="16384" width="9.1796875" style="52"/>
  </cols>
  <sheetData>
    <row r="1" spans="2:19" x14ac:dyDescent="0.35">
      <c r="J1" s="208"/>
      <c r="K1" s="208"/>
      <c r="L1" s="208"/>
      <c r="M1" s="208"/>
      <c r="N1" s="56"/>
    </row>
    <row r="2" spans="2:19" ht="47.25" customHeight="1" x14ac:dyDescent="0.35">
      <c r="B2" s="280" t="s">
        <v>525</v>
      </c>
      <c r="C2" s="280"/>
      <c r="D2" s="280"/>
      <c r="E2" s="280"/>
      <c r="F2" s="198"/>
      <c r="G2" s="43"/>
      <c r="J2" s="208"/>
      <c r="K2" s="208"/>
      <c r="L2" s="208"/>
      <c r="M2" s="208"/>
      <c r="N2" s="56"/>
    </row>
    <row r="3" spans="2:19" x14ac:dyDescent="0.35">
      <c r="B3" s="144"/>
      <c r="J3" s="208"/>
      <c r="K3" s="208"/>
      <c r="L3" s="208"/>
      <c r="M3" s="208"/>
      <c r="N3" s="56"/>
    </row>
    <row r="4" spans="2:19" ht="16" thickBot="1" x14ac:dyDescent="0.4">
      <c r="B4" s="43"/>
      <c r="J4" s="208"/>
      <c r="K4" s="208"/>
      <c r="L4" s="208"/>
      <c r="M4" s="208"/>
      <c r="N4" s="56"/>
    </row>
    <row r="5" spans="2:19" ht="36.75" customHeight="1" x14ac:dyDescent="0.35">
      <c r="B5" s="199" t="s">
        <v>5</v>
      </c>
      <c r="C5" s="200"/>
      <c r="D5" s="200"/>
      <c r="E5" s="200"/>
      <c r="F5" s="201"/>
      <c r="G5" s="200"/>
      <c r="H5" s="200"/>
      <c r="I5" s="200"/>
      <c r="J5" s="255"/>
      <c r="K5" s="255"/>
      <c r="L5" s="255"/>
      <c r="M5" s="255"/>
      <c r="N5" s="198"/>
      <c r="O5" s="200"/>
      <c r="P5" s="202"/>
    </row>
    <row r="6" spans="2:19" ht="174" customHeight="1" thickBot="1" x14ac:dyDescent="0.4">
      <c r="B6" s="290" t="s">
        <v>595</v>
      </c>
      <c r="C6" s="291"/>
      <c r="D6" s="291"/>
      <c r="E6" s="291"/>
      <c r="F6" s="291"/>
      <c r="G6" s="291"/>
      <c r="H6" s="291"/>
      <c r="I6" s="291"/>
      <c r="J6" s="292"/>
      <c r="K6" s="292"/>
      <c r="L6" s="292"/>
      <c r="M6" s="292"/>
      <c r="N6" s="292"/>
      <c r="O6" s="291"/>
      <c r="P6" s="293"/>
    </row>
    <row r="7" spans="2:19" x14ac:dyDescent="0.35">
      <c r="B7" s="43"/>
      <c r="J7" s="15"/>
      <c r="K7" s="15"/>
      <c r="L7" s="15"/>
      <c r="M7" s="15"/>
      <c r="N7" s="54"/>
    </row>
    <row r="8" spans="2:19" ht="16" thickBot="1" x14ac:dyDescent="0.4">
      <c r="J8" s="15"/>
      <c r="K8" s="15"/>
      <c r="L8" s="15"/>
      <c r="M8" s="15"/>
      <c r="N8" s="54"/>
    </row>
    <row r="9" spans="2:19" ht="27" customHeight="1" thickBot="1" x14ac:dyDescent="0.4">
      <c r="B9" s="281" t="s">
        <v>373</v>
      </c>
      <c r="C9" s="282"/>
      <c r="D9" s="282"/>
      <c r="E9" s="282"/>
      <c r="F9" s="282"/>
      <c r="G9" s="282"/>
      <c r="H9" s="283"/>
      <c r="J9" s="15"/>
      <c r="K9" s="15"/>
      <c r="L9" s="15"/>
      <c r="M9" s="15"/>
      <c r="N9" s="54"/>
    </row>
    <row r="10" spans="2:19" x14ac:dyDescent="0.35">
      <c r="J10" s="15"/>
      <c r="K10" s="15"/>
      <c r="L10" s="15"/>
      <c r="M10" s="15"/>
      <c r="N10" s="54"/>
    </row>
    <row r="11" spans="2:19" ht="25.5" customHeight="1" x14ac:dyDescent="0.35">
      <c r="D11" s="203"/>
      <c r="E11" s="203"/>
      <c r="F11" s="203"/>
      <c r="G11" s="203"/>
      <c r="H11" s="56"/>
      <c r="I11" s="54"/>
      <c r="J11" s="15"/>
      <c r="K11" s="15"/>
      <c r="L11" s="15"/>
      <c r="M11" s="15"/>
      <c r="N11" s="54"/>
    </row>
    <row r="12" spans="2:19" ht="213.75" customHeight="1" x14ac:dyDescent="0.35">
      <c r="B12" s="105" t="s">
        <v>374</v>
      </c>
      <c r="C12" s="105" t="s">
        <v>526</v>
      </c>
      <c r="D12" s="105" t="s">
        <v>527</v>
      </c>
      <c r="E12" s="105" t="s">
        <v>528</v>
      </c>
      <c r="F12" s="105" t="s">
        <v>529</v>
      </c>
      <c r="G12" s="105" t="s">
        <v>13</v>
      </c>
      <c r="H12" s="105" t="s">
        <v>530</v>
      </c>
      <c r="I12" s="238" t="s">
        <v>531</v>
      </c>
      <c r="J12" s="241" t="s">
        <v>625</v>
      </c>
      <c r="K12" s="241" t="s">
        <v>626</v>
      </c>
      <c r="L12" s="241" t="s">
        <v>623</v>
      </c>
      <c r="M12" s="241" t="s">
        <v>621</v>
      </c>
      <c r="N12" s="241" t="s">
        <v>622</v>
      </c>
    </row>
    <row r="13" spans="2:19" ht="18.75" customHeight="1" x14ac:dyDescent="0.35">
      <c r="B13" s="47"/>
      <c r="C13" s="47"/>
      <c r="D13" s="73" t="s">
        <v>599</v>
      </c>
      <c r="E13" s="73" t="s">
        <v>600</v>
      </c>
      <c r="F13" s="167" t="s">
        <v>601</v>
      </c>
      <c r="G13" s="105"/>
      <c r="H13" s="47"/>
      <c r="I13" s="239"/>
      <c r="J13" s="242"/>
      <c r="K13" s="242"/>
      <c r="L13" s="242"/>
      <c r="M13" s="242"/>
      <c r="N13" s="241"/>
    </row>
    <row r="14" spans="2:19" x14ac:dyDescent="0.35">
      <c r="B14" s="100" t="s">
        <v>375</v>
      </c>
      <c r="C14" s="287" t="s">
        <v>602</v>
      </c>
      <c r="D14" s="287"/>
      <c r="E14" s="287"/>
      <c r="F14" s="287"/>
      <c r="G14" s="287"/>
      <c r="H14" s="287"/>
      <c r="I14" s="287"/>
      <c r="J14" s="361"/>
      <c r="K14" s="361"/>
      <c r="L14" s="361"/>
      <c r="M14" s="361"/>
      <c r="N14" s="243"/>
    </row>
    <row r="15" spans="2:19" ht="33" customHeight="1" thickBot="1" x14ac:dyDescent="0.4">
      <c r="B15" s="100" t="s">
        <v>376</v>
      </c>
      <c r="C15" s="284" t="s">
        <v>603</v>
      </c>
      <c r="D15" s="284"/>
      <c r="E15" s="284"/>
      <c r="F15" s="284"/>
      <c r="G15" s="284"/>
      <c r="H15" s="284"/>
      <c r="I15" s="285"/>
      <c r="J15" s="362"/>
      <c r="K15" s="362"/>
      <c r="L15" s="362"/>
      <c r="M15" s="362"/>
      <c r="N15" s="244"/>
      <c r="O15" s="49"/>
      <c r="P15" s="49"/>
      <c r="Q15" s="49"/>
      <c r="R15" s="49"/>
      <c r="S15" s="49"/>
    </row>
    <row r="16" spans="2:19" s="204" customFormat="1" ht="52.5" customHeight="1" thickBot="1" x14ac:dyDescent="0.4">
      <c r="B16" s="188" t="s">
        <v>377</v>
      </c>
      <c r="C16" s="223" t="s">
        <v>604</v>
      </c>
      <c r="D16" s="189"/>
      <c r="E16" s="190">
        <v>300000</v>
      </c>
      <c r="F16" s="190"/>
      <c r="G16" s="191">
        <f t="shared" ref="G16:G24" si="0">SUM(D16:F16)</f>
        <v>300000</v>
      </c>
      <c r="H16" s="192">
        <v>0.5</v>
      </c>
      <c r="I16" s="228" t="s">
        <v>614</v>
      </c>
      <c r="J16" s="363">
        <v>0</v>
      </c>
      <c r="K16" s="363">
        <f>'[1]justification expences'!$E$10</f>
        <v>230596.18499999997</v>
      </c>
      <c r="L16" s="363"/>
      <c r="M16" s="363">
        <v>230596.19</v>
      </c>
      <c r="N16" s="246">
        <f>G16-M16</f>
        <v>69403.81</v>
      </c>
      <c r="O16" s="237"/>
      <c r="P16" s="237"/>
      <c r="Q16" s="237"/>
      <c r="R16" s="237"/>
      <c r="S16" s="237"/>
    </row>
    <row r="17" spans="1:14" ht="47" thickBot="1" x14ac:dyDescent="0.4">
      <c r="B17" s="101" t="s">
        <v>378</v>
      </c>
      <c r="C17" s="224" t="s">
        <v>605</v>
      </c>
      <c r="D17" s="19">
        <v>50000</v>
      </c>
      <c r="E17" s="20">
        <v>50000</v>
      </c>
      <c r="F17" s="190">
        <v>150000</v>
      </c>
      <c r="G17" s="127">
        <f t="shared" si="0"/>
        <v>250000</v>
      </c>
      <c r="H17" s="124">
        <v>0.3</v>
      </c>
      <c r="I17" s="229" t="s">
        <v>615</v>
      </c>
      <c r="J17" s="251">
        <v>11060</v>
      </c>
      <c r="K17" s="251">
        <f>'[1]justification expences'!$E$19</f>
        <v>9428.81</v>
      </c>
      <c r="L17" s="251">
        <v>40346.44</v>
      </c>
      <c r="M17" s="251">
        <f>J17+K17+L17</f>
        <v>60835.25</v>
      </c>
      <c r="N17" s="246">
        <f t="shared" ref="N17:N18" si="1">G17-M17</f>
        <v>189164.75</v>
      </c>
    </row>
    <row r="18" spans="1:14" ht="51" customHeight="1" thickBot="1" x14ac:dyDescent="0.4">
      <c r="B18" s="101" t="s">
        <v>607</v>
      </c>
      <c r="C18" s="224" t="s">
        <v>606</v>
      </c>
      <c r="D18" s="19"/>
      <c r="E18" s="20">
        <v>350000</v>
      </c>
      <c r="F18" s="20"/>
      <c r="G18" s="127">
        <f t="shared" si="0"/>
        <v>350000</v>
      </c>
      <c r="H18" s="124">
        <v>0.3</v>
      </c>
      <c r="I18" s="229" t="s">
        <v>614</v>
      </c>
      <c r="J18" s="251"/>
      <c r="K18" s="251">
        <f>'[1]justification expences'!$E$26</f>
        <v>77369.174999999988</v>
      </c>
      <c r="L18" s="251"/>
      <c r="M18" s="251">
        <f>J18+K18+L18</f>
        <v>77369.174999999988</v>
      </c>
      <c r="N18" s="246">
        <f t="shared" si="1"/>
        <v>272630.82500000001</v>
      </c>
    </row>
    <row r="19" spans="1:14" hidden="1" x14ac:dyDescent="0.35">
      <c r="B19" s="101" t="s">
        <v>593</v>
      </c>
      <c r="C19" s="216"/>
      <c r="D19" s="19"/>
      <c r="E19" s="20"/>
      <c r="F19" s="20"/>
      <c r="G19" s="127">
        <f t="shared" si="0"/>
        <v>0</v>
      </c>
      <c r="H19" s="124"/>
      <c r="I19" s="230"/>
      <c r="J19" s="251"/>
      <c r="K19" s="251"/>
      <c r="L19" s="251"/>
      <c r="M19" s="251"/>
      <c r="N19" s="246"/>
    </row>
    <row r="20" spans="1:14" hidden="1" x14ac:dyDescent="0.35">
      <c r="B20" s="182" t="s">
        <v>379</v>
      </c>
      <c r="C20" s="195"/>
      <c r="D20" s="183"/>
      <c r="E20" s="20"/>
      <c r="F20" s="20"/>
      <c r="G20" s="127">
        <f t="shared" si="0"/>
        <v>0</v>
      </c>
      <c r="H20" s="124"/>
      <c r="I20" s="230"/>
      <c r="J20" s="251"/>
      <c r="K20" s="251"/>
      <c r="L20" s="251"/>
      <c r="M20" s="251"/>
      <c r="N20" s="246"/>
    </row>
    <row r="21" spans="1:14" hidden="1" x14ac:dyDescent="0.35">
      <c r="B21" s="182" t="s">
        <v>380</v>
      </c>
      <c r="C21" s="196"/>
      <c r="D21" s="183"/>
      <c r="E21" s="20"/>
      <c r="F21" s="168"/>
      <c r="G21" s="127">
        <f t="shared" si="0"/>
        <v>0</v>
      </c>
      <c r="H21" s="124"/>
      <c r="I21" s="230"/>
      <c r="J21" s="251"/>
      <c r="K21" s="251"/>
      <c r="L21" s="251"/>
      <c r="M21" s="251"/>
      <c r="N21" s="246"/>
    </row>
    <row r="22" spans="1:14" ht="88.5" hidden="1" customHeight="1" x14ac:dyDescent="0.35">
      <c r="B22" s="182" t="s">
        <v>381</v>
      </c>
      <c r="C22" s="197"/>
      <c r="D22" s="185"/>
      <c r="E22" s="20"/>
      <c r="F22" s="20"/>
      <c r="G22" s="127">
        <f t="shared" si="0"/>
        <v>0</v>
      </c>
      <c r="H22" s="125"/>
      <c r="I22" s="231"/>
      <c r="J22" s="251"/>
      <c r="K22" s="251"/>
      <c r="L22" s="251"/>
      <c r="M22" s="251"/>
      <c r="N22" s="246"/>
    </row>
    <row r="23" spans="1:14" ht="56.15" hidden="1" customHeight="1" x14ac:dyDescent="0.35">
      <c r="A23" s="54"/>
      <c r="B23" s="101" t="s">
        <v>382</v>
      </c>
      <c r="C23" s="186"/>
      <c r="D23" s="20"/>
      <c r="E23" s="20"/>
      <c r="F23" s="20"/>
      <c r="G23" s="127">
        <f t="shared" si="0"/>
        <v>0</v>
      </c>
      <c r="H23" s="125"/>
      <c r="I23" s="231"/>
      <c r="J23" s="251"/>
      <c r="K23" s="251"/>
      <c r="L23" s="251"/>
      <c r="M23" s="251"/>
      <c r="N23" s="247"/>
    </row>
    <row r="24" spans="1:14" s="204" customFormat="1" hidden="1" x14ac:dyDescent="0.35">
      <c r="B24" s="188" t="s">
        <v>594</v>
      </c>
      <c r="C24" s="193"/>
      <c r="D24" s="189">
        <v>0</v>
      </c>
      <c r="E24" s="190">
        <v>0</v>
      </c>
      <c r="F24" s="190">
        <v>0</v>
      </c>
      <c r="G24" s="191">
        <f t="shared" si="0"/>
        <v>0</v>
      </c>
      <c r="H24" s="192"/>
      <c r="I24" s="232"/>
      <c r="J24" s="363"/>
      <c r="K24" s="363"/>
      <c r="L24" s="363"/>
      <c r="M24" s="363"/>
      <c r="N24" s="248"/>
    </row>
    <row r="25" spans="1:14" hidden="1" x14ac:dyDescent="0.35">
      <c r="A25" s="54"/>
      <c r="C25" s="102" t="s">
        <v>532</v>
      </c>
      <c r="D25" s="21">
        <f>SUM(D16:D23)</f>
        <v>50000</v>
      </c>
      <c r="E25" s="21">
        <f>SUM(E16:E23)</f>
        <v>700000</v>
      </c>
      <c r="F25" s="21">
        <f>SUM(F16:F23)</f>
        <v>150000</v>
      </c>
      <c r="G25" s="21">
        <f>SUM(G16:G23)</f>
        <v>900000</v>
      </c>
      <c r="H25" s="116">
        <f>(H17*G17)+(H24*G24)+(H18*G18)+(H19*G19)+(H20*G20)+(H21*G21)+(H22*G22)+(H23*G23)+(H16*G16)</f>
        <v>330000</v>
      </c>
      <c r="I25" s="231"/>
      <c r="J25" s="251"/>
      <c r="K25" s="251"/>
      <c r="L25" s="251"/>
      <c r="M25" s="251"/>
      <c r="N25" s="249"/>
    </row>
    <row r="26" spans="1:14" ht="51" hidden="1" customHeight="1" x14ac:dyDescent="0.35">
      <c r="A26" s="54"/>
      <c r="B26" s="100" t="s">
        <v>383</v>
      </c>
      <c r="C26" s="259"/>
      <c r="D26" s="286"/>
      <c r="E26" s="286"/>
      <c r="F26" s="286"/>
      <c r="G26" s="286"/>
      <c r="H26" s="286"/>
      <c r="I26" s="286"/>
      <c r="J26" s="352"/>
      <c r="K26" s="352"/>
      <c r="L26" s="352"/>
      <c r="M26" s="352"/>
      <c r="N26" s="250"/>
    </row>
    <row r="27" spans="1:14" ht="121.5" hidden="1" customHeight="1" x14ac:dyDescent="0.35">
      <c r="A27" s="54"/>
      <c r="B27" s="101" t="s">
        <v>384</v>
      </c>
      <c r="C27" s="212"/>
      <c r="D27" s="19"/>
      <c r="E27" s="20"/>
      <c r="F27" s="20"/>
      <c r="G27" s="127">
        <f t="shared" ref="G27:G34" si="2">SUM(D27:F27)</f>
        <v>0</v>
      </c>
      <c r="H27" s="124"/>
      <c r="I27" s="230"/>
      <c r="J27" s="251"/>
      <c r="K27" s="251"/>
      <c r="L27" s="251"/>
      <c r="M27" s="251"/>
      <c r="N27" s="246"/>
    </row>
    <row r="28" spans="1:14" hidden="1" x14ac:dyDescent="0.35">
      <c r="A28" s="54"/>
      <c r="B28" s="101" t="s">
        <v>385</v>
      </c>
      <c r="C28" s="180"/>
      <c r="D28" s="19"/>
      <c r="E28" s="20"/>
      <c r="F28" s="20"/>
      <c r="G28" s="127">
        <f t="shared" si="2"/>
        <v>0</v>
      </c>
      <c r="H28" s="124"/>
      <c r="I28" s="230"/>
      <c r="J28" s="251"/>
      <c r="K28" s="251"/>
      <c r="L28" s="251"/>
      <c r="M28" s="251"/>
      <c r="N28" s="246"/>
    </row>
    <row r="29" spans="1:14" hidden="1" x14ac:dyDescent="0.35">
      <c r="A29" s="54"/>
      <c r="B29" s="101" t="s">
        <v>386</v>
      </c>
      <c r="C29" s="18"/>
      <c r="D29" s="19"/>
      <c r="E29" s="20"/>
      <c r="F29" s="20"/>
      <c r="G29" s="127">
        <f t="shared" si="2"/>
        <v>0</v>
      </c>
      <c r="H29" s="124"/>
      <c r="I29" s="230"/>
      <c r="J29" s="251"/>
      <c r="K29" s="251"/>
      <c r="L29" s="251"/>
      <c r="M29" s="251"/>
      <c r="N29" s="246"/>
    </row>
    <row r="30" spans="1:14" hidden="1" x14ac:dyDescent="0.35">
      <c r="A30" s="54"/>
      <c r="B30" s="101" t="s">
        <v>387</v>
      </c>
      <c r="C30" s="194"/>
      <c r="D30" s="181"/>
      <c r="E30" s="20"/>
      <c r="F30" s="20"/>
      <c r="G30" s="127">
        <f t="shared" si="2"/>
        <v>0</v>
      </c>
      <c r="H30" s="124"/>
      <c r="I30" s="230"/>
      <c r="J30" s="251"/>
      <c r="K30" s="251"/>
      <c r="L30" s="251"/>
      <c r="M30" s="251"/>
      <c r="N30" s="246"/>
    </row>
    <row r="31" spans="1:14" hidden="1" x14ac:dyDescent="0.35">
      <c r="A31" s="54"/>
      <c r="B31" s="101" t="s">
        <v>388</v>
      </c>
      <c r="C31" s="18"/>
      <c r="D31" s="19"/>
      <c r="E31" s="20"/>
      <c r="F31" s="20"/>
      <c r="G31" s="127">
        <f t="shared" si="2"/>
        <v>0</v>
      </c>
      <c r="H31" s="124"/>
      <c r="I31" s="230"/>
      <c r="J31" s="251"/>
      <c r="K31" s="251"/>
      <c r="L31" s="251"/>
      <c r="M31" s="251"/>
      <c r="N31" s="246"/>
    </row>
    <row r="32" spans="1:14" hidden="1" x14ac:dyDescent="0.35">
      <c r="A32" s="54"/>
      <c r="B32" s="101" t="s">
        <v>389</v>
      </c>
      <c r="C32" s="194"/>
      <c r="D32" s="19"/>
      <c r="E32" s="20"/>
      <c r="F32" s="20"/>
      <c r="G32" s="127">
        <f t="shared" si="2"/>
        <v>0</v>
      </c>
      <c r="H32" s="124"/>
      <c r="I32" s="230"/>
      <c r="J32" s="251"/>
      <c r="K32" s="251"/>
      <c r="L32" s="251"/>
      <c r="M32" s="251"/>
      <c r="N32" s="246"/>
    </row>
    <row r="33" spans="1:16" hidden="1" x14ac:dyDescent="0.35">
      <c r="A33" s="54"/>
      <c r="B33" s="101" t="s">
        <v>390</v>
      </c>
      <c r="C33" s="180"/>
      <c r="D33" s="20"/>
      <c r="E33" s="20"/>
      <c r="F33" s="20"/>
      <c r="G33" s="127">
        <f t="shared" si="2"/>
        <v>0</v>
      </c>
      <c r="H33" s="125"/>
      <c r="I33" s="231"/>
      <c r="J33" s="251"/>
      <c r="K33" s="251"/>
      <c r="L33" s="251"/>
      <c r="M33" s="251"/>
      <c r="N33" s="246"/>
      <c r="P33" s="209"/>
    </row>
    <row r="34" spans="1:16" hidden="1" x14ac:dyDescent="0.35">
      <c r="A34" s="54"/>
      <c r="B34" s="101" t="s">
        <v>391</v>
      </c>
      <c r="C34" s="226"/>
      <c r="D34" s="20"/>
      <c r="E34" s="20"/>
      <c r="F34" s="20"/>
      <c r="G34" s="127">
        <f t="shared" si="2"/>
        <v>0</v>
      </c>
      <c r="H34" s="125"/>
      <c r="I34" s="231"/>
      <c r="J34" s="251"/>
      <c r="K34" s="251"/>
      <c r="L34" s="251"/>
      <c r="M34" s="251"/>
      <c r="N34" s="246"/>
    </row>
    <row r="35" spans="1:16" hidden="1" x14ac:dyDescent="0.35">
      <c r="A35" s="54"/>
      <c r="C35" s="102" t="s">
        <v>532</v>
      </c>
      <c r="D35" s="24">
        <f>SUM(D27:D34)</f>
        <v>0</v>
      </c>
      <c r="E35" s="24">
        <f>SUM(E27:E34)</f>
        <v>0</v>
      </c>
      <c r="F35" s="175">
        <f>SUM(F27:F34)</f>
        <v>0</v>
      </c>
      <c r="G35" s="24">
        <f>SUM(G27:G34)</f>
        <v>0</v>
      </c>
      <c r="H35" s="116">
        <f>(H27*G27)+(H28*G28)+(H29*G29)+(H30*G30)+(H31*G31)+(H32*G32)+(H33*G33)+(H34*G34)</f>
        <v>0</v>
      </c>
      <c r="I35" s="231"/>
      <c r="J35" s="251"/>
      <c r="K35" s="251"/>
      <c r="L35" s="251"/>
      <c r="M35" s="251"/>
      <c r="N35" s="249"/>
    </row>
    <row r="36" spans="1:16" ht="51" hidden="1" customHeight="1" x14ac:dyDescent="0.35">
      <c r="A36" s="54"/>
      <c r="B36" s="100" t="s">
        <v>392</v>
      </c>
      <c r="C36" s="259"/>
      <c r="D36" s="286"/>
      <c r="E36" s="286"/>
      <c r="F36" s="286"/>
      <c r="G36" s="286"/>
      <c r="H36" s="286"/>
      <c r="I36" s="286"/>
      <c r="J36" s="352"/>
      <c r="K36" s="352"/>
      <c r="L36" s="352"/>
      <c r="M36" s="352"/>
      <c r="N36" s="250"/>
    </row>
    <row r="37" spans="1:16" hidden="1" x14ac:dyDescent="0.35">
      <c r="A37" s="54"/>
      <c r="B37" s="101" t="s">
        <v>393</v>
      </c>
      <c r="C37" s="18"/>
      <c r="D37" s="19"/>
      <c r="E37" s="19"/>
      <c r="F37" s="168"/>
      <c r="G37" s="127">
        <f t="shared" ref="G37:G44" si="3">SUM(D37:F37)</f>
        <v>0</v>
      </c>
      <c r="H37" s="124"/>
      <c r="I37" s="230"/>
      <c r="J37" s="251"/>
      <c r="K37" s="251"/>
      <c r="L37" s="251"/>
      <c r="M37" s="251"/>
      <c r="N37" s="246"/>
    </row>
    <row r="38" spans="1:16" hidden="1" x14ac:dyDescent="0.35">
      <c r="A38" s="54"/>
      <c r="B38" s="101" t="s">
        <v>394</v>
      </c>
      <c r="C38" s="18"/>
      <c r="D38" s="19"/>
      <c r="E38" s="19"/>
      <c r="F38" s="168"/>
      <c r="G38" s="127">
        <f t="shared" si="3"/>
        <v>0</v>
      </c>
      <c r="H38" s="124"/>
      <c r="I38" s="230"/>
      <c r="J38" s="251"/>
      <c r="K38" s="251"/>
      <c r="L38" s="251"/>
      <c r="M38" s="251"/>
      <c r="N38" s="246"/>
    </row>
    <row r="39" spans="1:16" hidden="1" x14ac:dyDescent="0.35">
      <c r="A39" s="54"/>
      <c r="B39" s="101" t="s">
        <v>395</v>
      </c>
      <c r="C39" s="18"/>
      <c r="D39" s="19"/>
      <c r="E39" s="19"/>
      <c r="F39" s="168"/>
      <c r="G39" s="127">
        <f t="shared" si="3"/>
        <v>0</v>
      </c>
      <c r="H39" s="124"/>
      <c r="I39" s="230"/>
      <c r="J39" s="251"/>
      <c r="K39" s="251"/>
      <c r="L39" s="251"/>
      <c r="M39" s="251"/>
      <c r="N39" s="246"/>
    </row>
    <row r="40" spans="1:16" hidden="1" x14ac:dyDescent="0.35">
      <c r="A40" s="54"/>
      <c r="B40" s="101" t="s">
        <v>396</v>
      </c>
      <c r="C40" s="18"/>
      <c r="D40" s="19"/>
      <c r="E40" s="19"/>
      <c r="F40" s="168"/>
      <c r="G40" s="127">
        <f t="shared" si="3"/>
        <v>0</v>
      </c>
      <c r="H40" s="124"/>
      <c r="I40" s="230"/>
      <c r="J40" s="251"/>
      <c r="K40" s="251"/>
      <c r="L40" s="251"/>
      <c r="M40" s="251"/>
      <c r="N40" s="246"/>
    </row>
    <row r="41" spans="1:16" s="54" customFormat="1" hidden="1" x14ac:dyDescent="0.35">
      <c r="B41" s="101" t="s">
        <v>397</v>
      </c>
      <c r="C41" s="18"/>
      <c r="D41" s="19"/>
      <c r="E41" s="19"/>
      <c r="F41" s="168"/>
      <c r="G41" s="127">
        <f t="shared" si="3"/>
        <v>0</v>
      </c>
      <c r="H41" s="124"/>
      <c r="I41" s="230"/>
      <c r="J41" s="251"/>
      <c r="K41" s="251"/>
      <c r="L41" s="251"/>
      <c r="M41" s="251"/>
      <c r="N41" s="246"/>
    </row>
    <row r="42" spans="1:16" s="54" customFormat="1" hidden="1" x14ac:dyDescent="0.35">
      <c r="B42" s="101" t="s">
        <v>398</v>
      </c>
      <c r="C42" s="18"/>
      <c r="D42" s="19"/>
      <c r="E42" s="19"/>
      <c r="F42" s="168"/>
      <c r="G42" s="127">
        <f t="shared" si="3"/>
        <v>0</v>
      </c>
      <c r="H42" s="124"/>
      <c r="I42" s="230"/>
      <c r="J42" s="251"/>
      <c r="K42" s="251"/>
      <c r="L42" s="251"/>
      <c r="M42" s="251"/>
      <c r="N42" s="246"/>
    </row>
    <row r="43" spans="1:16" s="54" customFormat="1" hidden="1" x14ac:dyDescent="0.35">
      <c r="A43" s="52"/>
      <c r="B43" s="101" t="s">
        <v>399</v>
      </c>
      <c r="C43" s="226"/>
      <c r="D43" s="20"/>
      <c r="E43" s="20"/>
      <c r="F43" s="168"/>
      <c r="G43" s="127">
        <f t="shared" si="3"/>
        <v>0</v>
      </c>
      <c r="H43" s="125"/>
      <c r="I43" s="231"/>
      <c r="J43" s="251"/>
      <c r="K43" s="251"/>
      <c r="L43" s="251"/>
      <c r="M43" s="251"/>
      <c r="N43" s="246"/>
    </row>
    <row r="44" spans="1:16" hidden="1" x14ac:dyDescent="0.35">
      <c r="B44" s="101" t="s">
        <v>400</v>
      </c>
      <c r="C44" s="226"/>
      <c r="D44" s="20"/>
      <c r="E44" s="20"/>
      <c r="F44" s="168"/>
      <c r="G44" s="127">
        <f t="shared" si="3"/>
        <v>0</v>
      </c>
      <c r="H44" s="125"/>
      <c r="I44" s="231"/>
      <c r="J44" s="251"/>
      <c r="K44" s="251"/>
      <c r="L44" s="251"/>
      <c r="M44" s="251"/>
      <c r="N44" s="246"/>
    </row>
    <row r="45" spans="1:16" hidden="1" x14ac:dyDescent="0.35">
      <c r="C45" s="102" t="s">
        <v>532</v>
      </c>
      <c r="D45" s="24">
        <f>SUM(D37:D44)</f>
        <v>0</v>
      </c>
      <c r="E45" s="24">
        <f>SUM(E37:E44)</f>
        <v>0</v>
      </c>
      <c r="F45" s="24">
        <f>SUM(F37:F44)</f>
        <v>0</v>
      </c>
      <c r="G45" s="24">
        <f>SUM(G37:G44)</f>
        <v>0</v>
      </c>
      <c r="H45" s="116">
        <f>(H37*G37)+(H38*G38)+(H39*G39)+(H40*G40)+(H41*G41)+(H42*G42)+(H43*G43)+(H44*G44)</f>
        <v>0</v>
      </c>
      <c r="I45" s="231"/>
      <c r="J45" s="251"/>
      <c r="K45" s="251"/>
      <c r="L45" s="251"/>
      <c r="M45" s="251"/>
      <c r="N45" s="249"/>
    </row>
    <row r="46" spans="1:16" ht="51" hidden="1" customHeight="1" x14ac:dyDescent="0.35">
      <c r="B46" s="100" t="s">
        <v>401</v>
      </c>
      <c r="C46" s="259"/>
      <c r="D46" s="286"/>
      <c r="E46" s="286"/>
      <c r="F46" s="286"/>
      <c r="G46" s="286"/>
      <c r="H46" s="286"/>
      <c r="I46" s="286"/>
      <c r="J46" s="352"/>
      <c r="K46" s="352"/>
      <c r="L46" s="352"/>
      <c r="M46" s="352"/>
      <c r="N46" s="250"/>
    </row>
    <row r="47" spans="1:16" hidden="1" x14ac:dyDescent="0.35">
      <c r="B47" s="101" t="s">
        <v>402</v>
      </c>
      <c r="C47" s="18"/>
      <c r="D47" s="19"/>
      <c r="E47" s="19"/>
      <c r="F47" s="168"/>
      <c r="G47" s="127">
        <f t="shared" ref="G47:G54" si="4">SUM(D47:F47)</f>
        <v>0</v>
      </c>
      <c r="H47" s="124"/>
      <c r="I47" s="230"/>
      <c r="J47" s="251"/>
      <c r="K47" s="251"/>
      <c r="L47" s="251"/>
      <c r="M47" s="251"/>
      <c r="N47" s="246"/>
    </row>
    <row r="48" spans="1:16" hidden="1" x14ac:dyDescent="0.35">
      <c r="B48" s="101" t="s">
        <v>403</v>
      </c>
      <c r="C48" s="18"/>
      <c r="D48" s="19"/>
      <c r="E48" s="19"/>
      <c r="F48" s="168"/>
      <c r="G48" s="127">
        <f t="shared" si="4"/>
        <v>0</v>
      </c>
      <c r="H48" s="124"/>
      <c r="I48" s="230"/>
      <c r="J48" s="251"/>
      <c r="K48" s="251"/>
      <c r="L48" s="251"/>
      <c r="M48" s="251"/>
      <c r="N48" s="246"/>
    </row>
    <row r="49" spans="1:16" hidden="1" x14ac:dyDescent="0.35">
      <c r="B49" s="101" t="s">
        <v>404</v>
      </c>
      <c r="C49" s="18"/>
      <c r="D49" s="19"/>
      <c r="E49" s="19"/>
      <c r="F49" s="168"/>
      <c r="G49" s="127">
        <f t="shared" si="4"/>
        <v>0</v>
      </c>
      <c r="H49" s="124"/>
      <c r="I49" s="230"/>
      <c r="J49" s="251"/>
      <c r="K49" s="251"/>
      <c r="L49" s="251"/>
      <c r="M49" s="251"/>
      <c r="N49" s="246"/>
    </row>
    <row r="50" spans="1:16" hidden="1" x14ac:dyDescent="0.35">
      <c r="B50" s="101" t="s">
        <v>405</v>
      </c>
      <c r="C50" s="18"/>
      <c r="D50" s="19"/>
      <c r="E50" s="19"/>
      <c r="F50" s="168"/>
      <c r="G50" s="127">
        <f t="shared" si="4"/>
        <v>0</v>
      </c>
      <c r="H50" s="124"/>
      <c r="I50" s="230"/>
      <c r="J50" s="251"/>
      <c r="K50" s="251"/>
      <c r="L50" s="251"/>
      <c r="M50" s="251"/>
      <c r="N50" s="246"/>
    </row>
    <row r="51" spans="1:16" hidden="1" x14ac:dyDescent="0.35">
      <c r="B51" s="101" t="s">
        <v>406</v>
      </c>
      <c r="C51" s="18"/>
      <c r="D51" s="19"/>
      <c r="E51" s="19"/>
      <c r="F51" s="168"/>
      <c r="G51" s="127">
        <f t="shared" si="4"/>
        <v>0</v>
      </c>
      <c r="H51" s="124"/>
      <c r="I51" s="230"/>
      <c r="J51" s="251"/>
      <c r="K51" s="251"/>
      <c r="L51" s="251"/>
      <c r="M51" s="251"/>
      <c r="N51" s="246"/>
    </row>
    <row r="52" spans="1:16" hidden="1" x14ac:dyDescent="0.35">
      <c r="A52" s="54"/>
      <c r="B52" s="101" t="s">
        <v>407</v>
      </c>
      <c r="C52" s="18"/>
      <c r="D52" s="19"/>
      <c r="E52" s="19"/>
      <c r="F52" s="168"/>
      <c r="G52" s="127">
        <f t="shared" si="4"/>
        <v>0</v>
      </c>
      <c r="H52" s="124"/>
      <c r="I52" s="230"/>
      <c r="J52" s="251"/>
      <c r="K52" s="251"/>
      <c r="L52" s="251"/>
      <c r="M52" s="251"/>
      <c r="N52" s="246"/>
    </row>
    <row r="53" spans="1:16" s="54" customFormat="1" hidden="1" x14ac:dyDescent="0.35">
      <c r="A53" s="52"/>
      <c r="B53" s="101" t="s">
        <v>408</v>
      </c>
      <c r="C53" s="226"/>
      <c r="D53" s="20"/>
      <c r="E53" s="20"/>
      <c r="F53" s="168"/>
      <c r="G53" s="127">
        <f t="shared" si="4"/>
        <v>0</v>
      </c>
      <c r="H53" s="125"/>
      <c r="I53" s="231"/>
      <c r="J53" s="251"/>
      <c r="K53" s="251"/>
      <c r="L53" s="251"/>
      <c r="M53" s="251"/>
      <c r="N53" s="246"/>
    </row>
    <row r="54" spans="1:16" hidden="1" x14ac:dyDescent="0.35">
      <c r="B54" s="101" t="s">
        <v>409</v>
      </c>
      <c r="C54" s="226"/>
      <c r="D54" s="20"/>
      <c r="E54" s="20"/>
      <c r="F54" s="168"/>
      <c r="G54" s="127">
        <f t="shared" si="4"/>
        <v>0</v>
      </c>
      <c r="H54" s="125"/>
      <c r="I54" s="231"/>
      <c r="J54" s="251"/>
      <c r="K54" s="251"/>
      <c r="L54" s="251"/>
      <c r="M54" s="251"/>
      <c r="N54" s="246"/>
    </row>
    <row r="55" spans="1:16" hidden="1" x14ac:dyDescent="0.35">
      <c r="C55" s="102" t="s">
        <v>532</v>
      </c>
      <c r="D55" s="21">
        <f>SUM(D47:D54)</f>
        <v>0</v>
      </c>
      <c r="E55" s="21">
        <f>SUM(E47:E54)</f>
        <v>0</v>
      </c>
      <c r="F55" s="21">
        <f>SUM(F47:F54)</f>
        <v>0</v>
      </c>
      <c r="G55" s="21">
        <f>SUM(G47:G54)</f>
        <v>0</v>
      </c>
      <c r="H55" s="116">
        <f>(H47*G47)+(H48*G48)+(H49*G49)+(H50*G50)+(H51*G51)+(H52*G52)+(H53*G53)+(H54*G54)</f>
        <v>0</v>
      </c>
      <c r="I55" s="231"/>
      <c r="J55" s="251"/>
      <c r="K55" s="251"/>
      <c r="L55" s="251"/>
      <c r="M55" s="251"/>
      <c r="N55" s="249"/>
    </row>
    <row r="56" spans="1:16" hidden="1" x14ac:dyDescent="0.35">
      <c r="B56" s="13"/>
      <c r="C56" s="14"/>
      <c r="D56" s="12"/>
      <c r="E56" s="12"/>
      <c r="F56" s="169"/>
      <c r="G56" s="12"/>
      <c r="H56" s="12"/>
      <c r="I56" s="12"/>
      <c r="J56" s="251"/>
      <c r="K56" s="251"/>
      <c r="L56" s="251"/>
      <c r="M56" s="251"/>
      <c r="N56" s="246"/>
    </row>
    <row r="57" spans="1:16" ht="51" customHeight="1" x14ac:dyDescent="0.35">
      <c r="B57" s="102" t="s">
        <v>410</v>
      </c>
      <c r="C57" s="288" t="s">
        <v>608</v>
      </c>
      <c r="D57" s="288"/>
      <c r="E57" s="288"/>
      <c r="F57" s="288"/>
      <c r="G57" s="288"/>
      <c r="H57" s="288"/>
      <c r="I57" s="289"/>
      <c r="J57" s="353"/>
      <c r="K57" s="353"/>
      <c r="L57" s="251"/>
      <c r="M57" s="353"/>
      <c r="N57" s="252"/>
    </row>
    <row r="58" spans="1:16" ht="33" customHeight="1" thickBot="1" x14ac:dyDescent="0.4">
      <c r="B58" s="100" t="s">
        <v>411</v>
      </c>
      <c r="C58" s="284" t="s">
        <v>609</v>
      </c>
      <c r="D58" s="284"/>
      <c r="E58" s="284"/>
      <c r="F58" s="284"/>
      <c r="G58" s="284"/>
      <c r="H58" s="284"/>
      <c r="I58" s="285"/>
      <c r="J58" s="352"/>
      <c r="K58" s="352"/>
      <c r="L58" s="352"/>
      <c r="M58" s="352"/>
      <c r="N58" s="250"/>
    </row>
    <row r="59" spans="1:16" ht="75.75" customHeight="1" thickBot="1" x14ac:dyDescent="0.4">
      <c r="B59" s="101" t="s">
        <v>412</v>
      </c>
      <c r="C59" s="225" t="s">
        <v>610</v>
      </c>
      <c r="D59" s="19">
        <v>120000</v>
      </c>
      <c r="E59" s="20"/>
      <c r="F59" s="20">
        <v>75000</v>
      </c>
      <c r="G59" s="127">
        <f t="shared" ref="G59:G66" si="5">SUM(D59:F59)</f>
        <v>195000</v>
      </c>
      <c r="H59" s="124">
        <v>0.5</v>
      </c>
      <c r="I59" s="230" t="s">
        <v>616</v>
      </c>
      <c r="J59" s="364" t="s">
        <v>627</v>
      </c>
      <c r="K59" s="251"/>
      <c r="L59" s="251" t="s">
        <v>624</v>
      </c>
      <c r="M59" s="251">
        <f>J59+K59+L59</f>
        <v>35566</v>
      </c>
      <c r="N59" s="246">
        <f>G59-M59</f>
        <v>159434</v>
      </c>
    </row>
    <row r="60" spans="1:16" ht="72.75" customHeight="1" thickBot="1" x14ac:dyDescent="0.4">
      <c r="B60" s="182" t="s">
        <v>413</v>
      </c>
      <c r="C60" s="224" t="s">
        <v>611</v>
      </c>
      <c r="D60" s="183">
        <v>100000</v>
      </c>
      <c r="E60" s="20"/>
      <c r="F60" s="20">
        <v>50000</v>
      </c>
      <c r="G60" s="127">
        <f t="shared" si="5"/>
        <v>150000</v>
      </c>
      <c r="H60" s="124">
        <v>0.5</v>
      </c>
      <c r="I60" s="230" t="s">
        <v>616</v>
      </c>
      <c r="J60" s="364" t="s">
        <v>627</v>
      </c>
      <c r="K60" s="251"/>
      <c r="L60" s="251" t="s">
        <v>624</v>
      </c>
      <c r="M60" s="251">
        <f t="shared" ref="M60:M61" si="6">J60+K60+L60</f>
        <v>35566</v>
      </c>
      <c r="N60" s="246">
        <f t="shared" ref="N60:N61" si="7">G60-M60</f>
        <v>114434</v>
      </c>
    </row>
    <row r="61" spans="1:16" ht="159.75" customHeight="1" thickBot="1" x14ac:dyDescent="0.4">
      <c r="B61" s="101" t="s">
        <v>414</v>
      </c>
      <c r="C61" s="224" t="s">
        <v>612</v>
      </c>
      <c r="D61" s="19">
        <v>350000</v>
      </c>
      <c r="E61" s="20"/>
      <c r="F61" s="20">
        <v>75000</v>
      </c>
      <c r="G61" s="127">
        <f t="shared" si="5"/>
        <v>425000</v>
      </c>
      <c r="H61" s="124">
        <v>0.5</v>
      </c>
      <c r="I61" s="230" t="s">
        <v>617</v>
      </c>
      <c r="J61" s="364" t="s">
        <v>628</v>
      </c>
      <c r="K61" s="251"/>
      <c r="L61" s="251" t="s">
        <v>624</v>
      </c>
      <c r="M61" s="251">
        <f t="shared" si="6"/>
        <v>9256</v>
      </c>
      <c r="N61" s="246">
        <f t="shared" si="7"/>
        <v>415744</v>
      </c>
    </row>
    <row r="62" spans="1:16" ht="16.5" hidden="1" customHeight="1" x14ac:dyDescent="0.35">
      <c r="B62" s="101" t="s">
        <v>415</v>
      </c>
      <c r="C62" s="184"/>
      <c r="D62" s="19"/>
      <c r="E62" s="20"/>
      <c r="F62" s="20"/>
      <c r="G62" s="127">
        <f t="shared" si="5"/>
        <v>0</v>
      </c>
      <c r="H62" s="124"/>
      <c r="I62" s="230"/>
      <c r="J62" s="251"/>
      <c r="K62" s="251"/>
      <c r="L62" s="251"/>
      <c r="M62" s="251"/>
      <c r="N62" s="246"/>
    </row>
    <row r="63" spans="1:16" ht="88.5" hidden="1" customHeight="1" x14ac:dyDescent="0.35">
      <c r="B63" s="182" t="s">
        <v>416</v>
      </c>
      <c r="C63" s="221"/>
      <c r="D63" s="183"/>
      <c r="E63" s="20"/>
      <c r="F63" s="20"/>
      <c r="G63" s="127">
        <f t="shared" si="5"/>
        <v>0</v>
      </c>
      <c r="H63" s="124"/>
      <c r="I63" s="230"/>
      <c r="J63" s="251"/>
      <c r="K63" s="251"/>
      <c r="L63" s="251"/>
      <c r="M63" s="251"/>
      <c r="N63" s="246"/>
      <c r="P63" s="209"/>
    </row>
    <row r="64" spans="1:16" hidden="1" x14ac:dyDescent="0.35">
      <c r="B64" s="101" t="s">
        <v>417</v>
      </c>
      <c r="C64" s="186"/>
      <c r="D64" s="19"/>
      <c r="E64" s="20"/>
      <c r="F64" s="20"/>
      <c r="G64" s="127">
        <f t="shared" si="5"/>
        <v>0</v>
      </c>
      <c r="H64" s="124"/>
      <c r="I64" s="230"/>
      <c r="J64" s="251"/>
      <c r="K64" s="251"/>
      <c r="L64" s="251"/>
      <c r="M64" s="251"/>
      <c r="N64" s="246"/>
    </row>
    <row r="65" spans="1:16" hidden="1" x14ac:dyDescent="0.35">
      <c r="A65" s="54"/>
      <c r="B65" s="101" t="s">
        <v>418</v>
      </c>
      <c r="C65" s="226"/>
      <c r="D65" s="20"/>
      <c r="E65" s="20"/>
      <c r="F65" s="20"/>
      <c r="G65" s="127">
        <f t="shared" si="5"/>
        <v>0</v>
      </c>
      <c r="H65" s="125"/>
      <c r="I65" s="231"/>
      <c r="J65" s="251"/>
      <c r="K65" s="251"/>
      <c r="L65" s="251"/>
      <c r="M65" s="251"/>
      <c r="N65" s="246"/>
    </row>
    <row r="66" spans="1:16" s="54" customFormat="1" hidden="1" x14ac:dyDescent="0.35">
      <c r="B66" s="101" t="s">
        <v>419</v>
      </c>
      <c r="C66" s="187"/>
      <c r="D66" s="20"/>
      <c r="E66" s="168"/>
      <c r="F66" s="20"/>
      <c r="G66" s="127">
        <f t="shared" si="5"/>
        <v>0</v>
      </c>
      <c r="H66" s="125"/>
      <c r="I66" s="231"/>
      <c r="J66" s="251"/>
      <c r="K66" s="251"/>
      <c r="L66" s="251"/>
      <c r="M66" s="251"/>
      <c r="N66" s="246"/>
      <c r="P66" s="219"/>
    </row>
    <row r="67" spans="1:16" s="54" customFormat="1" hidden="1" x14ac:dyDescent="0.35">
      <c r="A67" s="52"/>
      <c r="B67" s="52"/>
      <c r="C67" s="102" t="s">
        <v>532</v>
      </c>
      <c r="D67" s="21">
        <f>SUM(D59:D66)</f>
        <v>570000</v>
      </c>
      <c r="E67" s="21">
        <f>SUM(E59:E66)</f>
        <v>0</v>
      </c>
      <c r="F67" s="21">
        <f>SUM(F59:F66)</f>
        <v>200000</v>
      </c>
      <c r="G67" s="24">
        <f>SUM(G59:G66)</f>
        <v>770000</v>
      </c>
      <c r="H67" s="116">
        <f>(H59*G59)+(H60*G60)+(H61*G61)+(H62*G62)+(H63*G63)+(H64*G64)+(H65*G65)+(H66*G66)</f>
        <v>385000</v>
      </c>
      <c r="I67" s="231"/>
      <c r="J67" s="251"/>
      <c r="K67" s="251"/>
      <c r="L67" s="251"/>
      <c r="M67" s="251"/>
      <c r="N67" s="249"/>
    </row>
    <row r="68" spans="1:16" ht="51" hidden="1" customHeight="1" x14ac:dyDescent="0.35">
      <c r="B68" s="100" t="s">
        <v>420</v>
      </c>
      <c r="C68" s="258"/>
      <c r="D68" s="258"/>
      <c r="E68" s="258"/>
      <c r="F68" s="258"/>
      <c r="G68" s="258"/>
      <c r="H68" s="258"/>
      <c r="I68" s="259"/>
      <c r="J68" s="352"/>
      <c r="K68" s="352"/>
      <c r="L68" s="352"/>
      <c r="M68" s="352"/>
      <c r="N68" s="250"/>
    </row>
    <row r="69" spans="1:16" hidden="1" x14ac:dyDescent="0.35">
      <c r="B69" s="101" t="s">
        <v>421</v>
      </c>
      <c r="C69" s="18"/>
      <c r="D69" s="19"/>
      <c r="E69" s="20"/>
      <c r="F69" s="20"/>
      <c r="G69" s="127">
        <f t="shared" ref="G69:G76" si="8">SUM(D69:F69)</f>
        <v>0</v>
      </c>
      <c r="H69" s="124"/>
      <c r="I69" s="230"/>
      <c r="J69" s="251"/>
      <c r="K69" s="251"/>
      <c r="L69" s="251"/>
      <c r="M69" s="251"/>
      <c r="N69" s="246"/>
      <c r="P69" s="209"/>
    </row>
    <row r="70" spans="1:16" hidden="1" x14ac:dyDescent="0.35">
      <c r="B70" s="101" t="s">
        <v>422</v>
      </c>
      <c r="C70" s="18"/>
      <c r="D70" s="19"/>
      <c r="E70" s="20"/>
      <c r="F70" s="20"/>
      <c r="G70" s="127">
        <f t="shared" si="8"/>
        <v>0</v>
      </c>
      <c r="H70" s="124"/>
      <c r="I70" s="230"/>
      <c r="J70" s="251"/>
      <c r="K70" s="251"/>
      <c r="L70" s="251"/>
      <c r="M70" s="251"/>
      <c r="N70" s="246"/>
    </row>
    <row r="71" spans="1:16" hidden="1" x14ac:dyDescent="0.35">
      <c r="B71" s="101" t="s">
        <v>423</v>
      </c>
      <c r="C71" s="18"/>
      <c r="D71" s="19"/>
      <c r="E71" s="20"/>
      <c r="F71" s="20"/>
      <c r="G71" s="127">
        <f t="shared" si="8"/>
        <v>0</v>
      </c>
      <c r="H71" s="124"/>
      <c r="I71" s="230"/>
      <c r="J71" s="251"/>
      <c r="K71" s="251"/>
      <c r="L71" s="251"/>
      <c r="M71" s="251"/>
      <c r="N71" s="246"/>
    </row>
    <row r="72" spans="1:16" hidden="1" x14ac:dyDescent="0.35">
      <c r="B72" s="101" t="s">
        <v>424</v>
      </c>
      <c r="C72" s="18"/>
      <c r="D72" s="19"/>
      <c r="E72" s="20"/>
      <c r="F72" s="20"/>
      <c r="G72" s="127">
        <f t="shared" si="8"/>
        <v>0</v>
      </c>
      <c r="H72" s="124"/>
      <c r="I72" s="230"/>
      <c r="J72" s="251"/>
      <c r="K72" s="251"/>
      <c r="L72" s="251"/>
      <c r="M72" s="251"/>
      <c r="N72" s="246"/>
    </row>
    <row r="73" spans="1:16" hidden="1" x14ac:dyDescent="0.35">
      <c r="B73" s="101" t="s">
        <v>425</v>
      </c>
      <c r="C73" s="18"/>
      <c r="D73" s="19"/>
      <c r="E73" s="20"/>
      <c r="F73" s="20"/>
      <c r="G73" s="127">
        <f t="shared" si="8"/>
        <v>0</v>
      </c>
      <c r="H73" s="124"/>
      <c r="I73" s="230"/>
      <c r="J73" s="251"/>
      <c r="K73" s="251"/>
      <c r="L73" s="251"/>
      <c r="M73" s="251"/>
      <c r="N73" s="246"/>
    </row>
    <row r="74" spans="1:16" hidden="1" x14ac:dyDescent="0.35">
      <c r="B74" s="101" t="s">
        <v>426</v>
      </c>
      <c r="C74" s="18"/>
      <c r="D74" s="19"/>
      <c r="E74" s="20"/>
      <c r="F74" s="20"/>
      <c r="G74" s="127">
        <f t="shared" si="8"/>
        <v>0</v>
      </c>
      <c r="H74" s="124"/>
      <c r="I74" s="230"/>
      <c r="J74" s="251"/>
      <c r="K74" s="251"/>
      <c r="L74" s="251"/>
      <c r="M74" s="251"/>
      <c r="N74" s="246"/>
    </row>
    <row r="75" spans="1:16" hidden="1" x14ac:dyDescent="0.35">
      <c r="B75" s="101" t="s">
        <v>427</v>
      </c>
      <c r="C75" s="226"/>
      <c r="D75" s="20"/>
      <c r="E75" s="20"/>
      <c r="F75" s="20"/>
      <c r="G75" s="127">
        <f t="shared" si="8"/>
        <v>0</v>
      </c>
      <c r="H75" s="125"/>
      <c r="I75" s="231"/>
      <c r="J75" s="251"/>
      <c r="K75" s="251"/>
      <c r="L75" s="251"/>
      <c r="M75" s="251"/>
      <c r="N75" s="246"/>
    </row>
    <row r="76" spans="1:16" hidden="1" x14ac:dyDescent="0.35">
      <c r="B76" s="101" t="s">
        <v>428</v>
      </c>
      <c r="C76" s="226"/>
      <c r="D76" s="20"/>
      <c r="E76" s="20"/>
      <c r="F76" s="20"/>
      <c r="G76" s="127">
        <f t="shared" si="8"/>
        <v>0</v>
      </c>
      <c r="H76" s="125"/>
      <c r="I76" s="231"/>
      <c r="J76" s="251"/>
      <c r="K76" s="251"/>
      <c r="L76" s="251"/>
      <c r="M76" s="251"/>
      <c r="N76" s="246"/>
    </row>
    <row r="77" spans="1:16" hidden="1" x14ac:dyDescent="0.35">
      <c r="C77" s="102" t="s">
        <v>532</v>
      </c>
      <c r="D77" s="24">
        <f>SUM(D69:D76)</f>
        <v>0</v>
      </c>
      <c r="E77" s="24">
        <f>SUM(E69:E76)</f>
        <v>0</v>
      </c>
      <c r="F77" s="24">
        <f>SUM(F69:F76)</f>
        <v>0</v>
      </c>
      <c r="G77" s="24">
        <f>SUM(G69:G76)</f>
        <v>0</v>
      </c>
      <c r="H77" s="116">
        <f>(H69*G69)+(H70*G70)+(H71*G71)+(H72*G72)+(H73*G73)+(H74*G74)+(H75*G75)+(H76*G76)</f>
        <v>0</v>
      </c>
      <c r="I77" s="231"/>
      <c r="J77" s="251"/>
      <c r="K77" s="251"/>
      <c r="L77" s="251"/>
      <c r="M77" s="251"/>
      <c r="N77" s="249"/>
    </row>
    <row r="78" spans="1:16" ht="51" hidden="1" customHeight="1" x14ac:dyDescent="0.35">
      <c r="B78" s="100" t="s">
        <v>429</v>
      </c>
      <c r="C78" s="258"/>
      <c r="D78" s="258"/>
      <c r="E78" s="258"/>
      <c r="F78" s="258"/>
      <c r="G78" s="258"/>
      <c r="H78" s="258"/>
      <c r="I78" s="259"/>
      <c r="J78" s="352"/>
      <c r="K78" s="352"/>
      <c r="L78" s="352"/>
      <c r="M78" s="352"/>
      <c r="N78" s="250"/>
    </row>
    <row r="79" spans="1:16" hidden="1" x14ac:dyDescent="0.35">
      <c r="B79" s="101" t="s">
        <v>430</v>
      </c>
      <c r="C79" s="18"/>
      <c r="D79" s="19"/>
      <c r="E79" s="19"/>
      <c r="F79" s="168"/>
      <c r="G79" s="127">
        <f t="shared" ref="G79:G86" si="9">SUM(D79:F79)</f>
        <v>0</v>
      </c>
      <c r="H79" s="124"/>
      <c r="I79" s="230"/>
      <c r="J79" s="251"/>
      <c r="K79" s="251"/>
      <c r="L79" s="251"/>
      <c r="M79" s="251"/>
      <c r="N79" s="246"/>
    </row>
    <row r="80" spans="1:16" hidden="1" x14ac:dyDescent="0.35">
      <c r="B80" s="101" t="s">
        <v>431</v>
      </c>
      <c r="C80" s="18"/>
      <c r="D80" s="19"/>
      <c r="E80" s="19"/>
      <c r="F80" s="168"/>
      <c r="G80" s="127">
        <f t="shared" si="9"/>
        <v>0</v>
      </c>
      <c r="H80" s="124"/>
      <c r="I80" s="230"/>
      <c r="J80" s="251"/>
      <c r="K80" s="251"/>
      <c r="L80" s="251"/>
      <c r="M80" s="251"/>
      <c r="N80" s="246"/>
    </row>
    <row r="81" spans="1:14" hidden="1" x14ac:dyDescent="0.35">
      <c r="B81" s="101" t="s">
        <v>432</v>
      </c>
      <c r="C81" s="18"/>
      <c r="D81" s="19"/>
      <c r="E81" s="19"/>
      <c r="F81" s="168"/>
      <c r="G81" s="127">
        <f t="shared" si="9"/>
        <v>0</v>
      </c>
      <c r="H81" s="124"/>
      <c r="I81" s="230"/>
      <c r="J81" s="251"/>
      <c r="K81" s="251"/>
      <c r="L81" s="251"/>
      <c r="M81" s="251"/>
      <c r="N81" s="246"/>
    </row>
    <row r="82" spans="1:14" hidden="1" x14ac:dyDescent="0.35">
      <c r="A82" s="54"/>
      <c r="B82" s="101" t="s">
        <v>433</v>
      </c>
      <c r="C82" s="18"/>
      <c r="D82" s="19"/>
      <c r="E82" s="19"/>
      <c r="F82" s="168"/>
      <c r="G82" s="127">
        <f t="shared" si="9"/>
        <v>0</v>
      </c>
      <c r="H82" s="124"/>
      <c r="I82" s="230"/>
      <c r="J82" s="251"/>
      <c r="K82" s="251"/>
      <c r="L82" s="251"/>
      <c r="M82" s="251"/>
      <c r="N82" s="246"/>
    </row>
    <row r="83" spans="1:14" s="54" customFormat="1" hidden="1" x14ac:dyDescent="0.35">
      <c r="A83" s="52"/>
      <c r="B83" s="101" t="s">
        <v>434</v>
      </c>
      <c r="C83" s="18"/>
      <c r="D83" s="19"/>
      <c r="E83" s="19"/>
      <c r="F83" s="168"/>
      <c r="G83" s="127">
        <f t="shared" si="9"/>
        <v>0</v>
      </c>
      <c r="H83" s="124"/>
      <c r="I83" s="230"/>
      <c r="J83" s="251"/>
      <c r="K83" s="251"/>
      <c r="L83" s="251"/>
      <c r="M83" s="251"/>
      <c r="N83" s="246"/>
    </row>
    <row r="84" spans="1:14" hidden="1" x14ac:dyDescent="0.35">
      <c r="B84" s="101" t="s">
        <v>435</v>
      </c>
      <c r="C84" s="18"/>
      <c r="D84" s="19"/>
      <c r="E84" s="19"/>
      <c r="F84" s="168"/>
      <c r="G84" s="127">
        <f t="shared" si="9"/>
        <v>0</v>
      </c>
      <c r="H84" s="124"/>
      <c r="I84" s="230"/>
      <c r="J84" s="251"/>
      <c r="K84" s="251"/>
      <c r="L84" s="251"/>
      <c r="M84" s="251"/>
      <c r="N84" s="246"/>
    </row>
    <row r="85" spans="1:14" hidden="1" x14ac:dyDescent="0.35">
      <c r="B85" s="101" t="s">
        <v>436</v>
      </c>
      <c r="C85" s="226"/>
      <c r="D85" s="20"/>
      <c r="E85" s="20"/>
      <c r="F85" s="168"/>
      <c r="G85" s="127">
        <f t="shared" si="9"/>
        <v>0</v>
      </c>
      <c r="H85" s="125"/>
      <c r="I85" s="231"/>
      <c r="J85" s="251"/>
      <c r="K85" s="251"/>
      <c r="L85" s="251"/>
      <c r="M85" s="251"/>
      <c r="N85" s="246"/>
    </row>
    <row r="86" spans="1:14" hidden="1" x14ac:dyDescent="0.35">
      <c r="B86" s="101" t="s">
        <v>437</v>
      </c>
      <c r="C86" s="226"/>
      <c r="D86" s="20"/>
      <c r="E86" s="20"/>
      <c r="F86" s="168"/>
      <c r="G86" s="127">
        <f t="shared" si="9"/>
        <v>0</v>
      </c>
      <c r="H86" s="125"/>
      <c r="I86" s="231"/>
      <c r="J86" s="251"/>
      <c r="K86" s="251"/>
      <c r="L86" s="251"/>
      <c r="M86" s="251"/>
      <c r="N86" s="246"/>
    </row>
    <row r="87" spans="1:14" hidden="1" x14ac:dyDescent="0.35">
      <c r="C87" s="102" t="s">
        <v>532</v>
      </c>
      <c r="D87" s="24">
        <f>SUM(D79:D86)</f>
        <v>0</v>
      </c>
      <c r="E87" s="24">
        <f>SUM(E79:E86)</f>
        <v>0</v>
      </c>
      <c r="F87" s="24">
        <f>SUM(F79:F86)</f>
        <v>0</v>
      </c>
      <c r="G87" s="24">
        <f>SUM(G79:G86)</f>
        <v>0</v>
      </c>
      <c r="H87" s="116">
        <f>(H79*G79)+(H80*G80)+(H81*G81)+(H82*G82)+(H83*G83)+(H84*G84)+(H85*G85)+(H86*G86)</f>
        <v>0</v>
      </c>
      <c r="I87" s="231"/>
      <c r="J87" s="251"/>
      <c r="K87" s="251"/>
      <c r="L87" s="251"/>
      <c r="M87" s="251"/>
      <c r="N87" s="249"/>
    </row>
    <row r="88" spans="1:14" ht="51" hidden="1" customHeight="1" x14ac:dyDescent="0.35">
      <c r="B88" s="100" t="s">
        <v>438</v>
      </c>
      <c r="C88" s="258"/>
      <c r="D88" s="258"/>
      <c r="E88" s="258"/>
      <c r="F88" s="258"/>
      <c r="G88" s="258"/>
      <c r="H88" s="258"/>
      <c r="I88" s="259"/>
      <c r="J88" s="352"/>
      <c r="K88" s="352"/>
      <c r="L88" s="352"/>
      <c r="M88" s="352"/>
      <c r="N88" s="250"/>
    </row>
    <row r="89" spans="1:14" hidden="1" x14ac:dyDescent="0.35">
      <c r="B89" s="101" t="s">
        <v>439</v>
      </c>
      <c r="C89" s="18"/>
      <c r="D89" s="19"/>
      <c r="E89" s="19"/>
      <c r="F89" s="168"/>
      <c r="G89" s="127">
        <f t="shared" ref="G89:G96" si="10">SUM(D89:F89)</f>
        <v>0</v>
      </c>
      <c r="H89" s="124"/>
      <c r="I89" s="230"/>
      <c r="J89" s="251"/>
      <c r="K89" s="251"/>
      <c r="L89" s="251"/>
      <c r="M89" s="251"/>
      <c r="N89" s="246"/>
    </row>
    <row r="90" spans="1:14" hidden="1" x14ac:dyDescent="0.35">
      <c r="B90" s="101" t="s">
        <v>440</v>
      </c>
      <c r="C90" s="18"/>
      <c r="D90" s="19"/>
      <c r="E90" s="19"/>
      <c r="F90" s="168"/>
      <c r="G90" s="127">
        <f t="shared" si="10"/>
        <v>0</v>
      </c>
      <c r="H90" s="124"/>
      <c r="I90" s="230"/>
      <c r="J90" s="251"/>
      <c r="K90" s="251"/>
      <c r="L90" s="251"/>
      <c r="M90" s="251"/>
      <c r="N90" s="246"/>
    </row>
    <row r="91" spans="1:14" hidden="1" x14ac:dyDescent="0.35">
      <c r="B91" s="101" t="s">
        <v>441</v>
      </c>
      <c r="C91" s="18"/>
      <c r="D91" s="19"/>
      <c r="E91" s="19"/>
      <c r="F91" s="168"/>
      <c r="G91" s="127">
        <f t="shared" si="10"/>
        <v>0</v>
      </c>
      <c r="H91" s="124"/>
      <c r="I91" s="230"/>
      <c r="J91" s="251"/>
      <c r="K91" s="251"/>
      <c r="L91" s="251"/>
      <c r="M91" s="251"/>
      <c r="N91" s="246"/>
    </row>
    <row r="92" spans="1:14" hidden="1" x14ac:dyDescent="0.35">
      <c r="B92" s="101" t="s">
        <v>442</v>
      </c>
      <c r="C92" s="18"/>
      <c r="D92" s="19"/>
      <c r="E92" s="19"/>
      <c r="F92" s="168"/>
      <c r="G92" s="127">
        <f t="shared" si="10"/>
        <v>0</v>
      </c>
      <c r="H92" s="124"/>
      <c r="I92" s="230"/>
      <c r="J92" s="251"/>
      <c r="K92" s="251"/>
      <c r="L92" s="251"/>
      <c r="M92" s="251"/>
      <c r="N92" s="246"/>
    </row>
    <row r="93" spans="1:14" hidden="1" x14ac:dyDescent="0.35">
      <c r="B93" s="101" t="s">
        <v>443</v>
      </c>
      <c r="C93" s="18"/>
      <c r="D93" s="19"/>
      <c r="E93" s="19"/>
      <c r="F93" s="168"/>
      <c r="G93" s="127">
        <f t="shared" si="10"/>
        <v>0</v>
      </c>
      <c r="H93" s="124"/>
      <c r="I93" s="230"/>
      <c r="J93" s="251"/>
      <c r="K93" s="251"/>
      <c r="L93" s="251"/>
      <c r="M93" s="251"/>
      <c r="N93" s="246"/>
    </row>
    <row r="94" spans="1:14" hidden="1" x14ac:dyDescent="0.35">
      <c r="B94" s="101" t="s">
        <v>444</v>
      </c>
      <c r="C94" s="18"/>
      <c r="D94" s="19"/>
      <c r="E94" s="19"/>
      <c r="F94" s="168"/>
      <c r="G94" s="127">
        <f t="shared" si="10"/>
        <v>0</v>
      </c>
      <c r="H94" s="124"/>
      <c r="I94" s="230"/>
      <c r="J94" s="251"/>
      <c r="K94" s="251"/>
      <c r="L94" s="251"/>
      <c r="M94" s="251"/>
      <c r="N94" s="246"/>
    </row>
    <row r="95" spans="1:14" hidden="1" x14ac:dyDescent="0.35">
      <c r="B95" s="101" t="s">
        <v>445</v>
      </c>
      <c r="C95" s="226"/>
      <c r="D95" s="20"/>
      <c r="E95" s="20"/>
      <c r="F95" s="168"/>
      <c r="G95" s="127">
        <f t="shared" si="10"/>
        <v>0</v>
      </c>
      <c r="H95" s="125"/>
      <c r="I95" s="231"/>
      <c r="J95" s="251"/>
      <c r="K95" s="251"/>
      <c r="L95" s="251"/>
      <c r="M95" s="251"/>
      <c r="N95" s="246"/>
    </row>
    <row r="96" spans="1:14" hidden="1" x14ac:dyDescent="0.35">
      <c r="B96" s="101" t="s">
        <v>446</v>
      </c>
      <c r="C96" s="226"/>
      <c r="D96" s="20"/>
      <c r="E96" s="20"/>
      <c r="F96" s="168"/>
      <c r="G96" s="127">
        <f t="shared" si="10"/>
        <v>0</v>
      </c>
      <c r="H96" s="125"/>
      <c r="I96" s="231"/>
      <c r="J96" s="251"/>
      <c r="K96" s="251"/>
      <c r="L96" s="251"/>
      <c r="M96" s="251"/>
      <c r="N96" s="246"/>
    </row>
    <row r="97" spans="2:14" hidden="1" x14ac:dyDescent="0.35">
      <c r="C97" s="102" t="s">
        <v>532</v>
      </c>
      <c r="D97" s="21">
        <f>SUM(D89:D96)</f>
        <v>0</v>
      </c>
      <c r="E97" s="21">
        <f>SUM(E89:E96)</f>
        <v>0</v>
      </c>
      <c r="F97" s="21">
        <f>SUM(F89:F96)</f>
        <v>0</v>
      </c>
      <c r="G97" s="21">
        <f>SUM(G89:G96)</f>
        <v>0</v>
      </c>
      <c r="H97" s="116">
        <f>(H89*G89)+(H90*G90)+(H91*G91)+(H92*G92)+(H93*G93)+(H94*G94)+(H95*G95)+(H96*G96)</f>
        <v>0</v>
      </c>
      <c r="I97" s="231"/>
      <c r="J97" s="251"/>
      <c r="K97" s="251"/>
      <c r="L97" s="251"/>
      <c r="M97" s="251"/>
      <c r="N97" s="249"/>
    </row>
    <row r="98" spans="2:14" ht="15.75" hidden="1" customHeight="1" x14ac:dyDescent="0.35">
      <c r="B98" s="7"/>
      <c r="C98" s="13"/>
      <c r="D98" s="26"/>
      <c r="E98" s="26"/>
      <c r="F98" s="170"/>
      <c r="G98" s="26"/>
      <c r="H98" s="26"/>
      <c r="I98" s="13"/>
      <c r="J98" s="352"/>
      <c r="K98" s="352"/>
      <c r="L98" s="352"/>
      <c r="M98" s="352"/>
      <c r="N98" s="254"/>
    </row>
    <row r="99" spans="2:14" ht="51" hidden="1" customHeight="1" x14ac:dyDescent="0.35">
      <c r="B99" s="102" t="s">
        <v>447</v>
      </c>
      <c r="C99" s="294"/>
      <c r="D99" s="294"/>
      <c r="E99" s="294"/>
      <c r="F99" s="294"/>
      <c r="G99" s="294"/>
      <c r="H99" s="294"/>
      <c r="I99" s="295"/>
      <c r="J99" s="353"/>
      <c r="K99" s="353"/>
      <c r="L99" s="353"/>
      <c r="M99" s="353"/>
      <c r="N99" s="252"/>
    </row>
    <row r="100" spans="2:14" ht="51" hidden="1" customHeight="1" x14ac:dyDescent="0.35">
      <c r="B100" s="100" t="s">
        <v>448</v>
      </c>
      <c r="C100" s="258"/>
      <c r="D100" s="258"/>
      <c r="E100" s="258"/>
      <c r="F100" s="258"/>
      <c r="G100" s="258"/>
      <c r="H100" s="258"/>
      <c r="I100" s="259"/>
      <c r="J100" s="352"/>
      <c r="K100" s="352"/>
      <c r="L100" s="352"/>
      <c r="M100" s="352"/>
      <c r="N100" s="250"/>
    </row>
    <row r="101" spans="2:14" hidden="1" x14ac:dyDescent="0.35">
      <c r="B101" s="101" t="s">
        <v>449</v>
      </c>
      <c r="C101" s="18"/>
      <c r="D101" s="19"/>
      <c r="E101" s="19"/>
      <c r="F101" s="168"/>
      <c r="G101" s="127">
        <f t="shared" ref="G101:G108" si="11">SUM(D101:F101)</f>
        <v>0</v>
      </c>
      <c r="H101" s="124"/>
      <c r="I101" s="230"/>
      <c r="J101" s="251"/>
      <c r="K101" s="251"/>
      <c r="L101" s="251"/>
      <c r="M101" s="251"/>
      <c r="N101" s="246"/>
    </row>
    <row r="102" spans="2:14" hidden="1" x14ac:dyDescent="0.35">
      <c r="B102" s="101" t="s">
        <v>450</v>
      </c>
      <c r="C102" s="18"/>
      <c r="D102" s="19"/>
      <c r="E102" s="19"/>
      <c r="F102" s="168"/>
      <c r="G102" s="127">
        <f t="shared" si="11"/>
        <v>0</v>
      </c>
      <c r="H102" s="124"/>
      <c r="I102" s="230"/>
      <c r="J102" s="251"/>
      <c r="K102" s="251"/>
      <c r="L102" s="251"/>
      <c r="M102" s="251"/>
      <c r="N102" s="246"/>
    </row>
    <row r="103" spans="2:14" hidden="1" x14ac:dyDescent="0.35">
      <c r="B103" s="101" t="s">
        <v>451</v>
      </c>
      <c r="C103" s="18"/>
      <c r="D103" s="19"/>
      <c r="E103" s="19"/>
      <c r="F103" s="168"/>
      <c r="G103" s="127">
        <f t="shared" si="11"/>
        <v>0</v>
      </c>
      <c r="H103" s="124"/>
      <c r="I103" s="230"/>
      <c r="J103" s="251"/>
      <c r="K103" s="251"/>
      <c r="L103" s="251"/>
      <c r="M103" s="251"/>
      <c r="N103" s="246"/>
    </row>
    <row r="104" spans="2:14" hidden="1" x14ac:dyDescent="0.35">
      <c r="B104" s="101" t="s">
        <v>452</v>
      </c>
      <c r="C104" s="18"/>
      <c r="D104" s="19"/>
      <c r="E104" s="19"/>
      <c r="F104" s="168"/>
      <c r="G104" s="127">
        <f t="shared" si="11"/>
        <v>0</v>
      </c>
      <c r="H104" s="124"/>
      <c r="I104" s="230"/>
      <c r="J104" s="251"/>
      <c r="K104" s="251"/>
      <c r="L104" s="251"/>
      <c r="M104" s="251"/>
      <c r="N104" s="246"/>
    </row>
    <row r="105" spans="2:14" hidden="1" x14ac:dyDescent="0.35">
      <c r="B105" s="101" t="s">
        <v>453</v>
      </c>
      <c r="C105" s="18"/>
      <c r="D105" s="19"/>
      <c r="E105" s="19"/>
      <c r="F105" s="168"/>
      <c r="G105" s="127">
        <f t="shared" si="11"/>
        <v>0</v>
      </c>
      <c r="H105" s="124"/>
      <c r="I105" s="230"/>
      <c r="J105" s="251"/>
      <c r="K105" s="251"/>
      <c r="L105" s="251"/>
      <c r="M105" s="251"/>
      <c r="N105" s="246"/>
    </row>
    <row r="106" spans="2:14" hidden="1" x14ac:dyDescent="0.35">
      <c r="B106" s="101" t="s">
        <v>454</v>
      </c>
      <c r="C106" s="18"/>
      <c r="D106" s="19"/>
      <c r="E106" s="19"/>
      <c r="F106" s="168"/>
      <c r="G106" s="127">
        <f t="shared" si="11"/>
        <v>0</v>
      </c>
      <c r="H106" s="124"/>
      <c r="I106" s="230"/>
      <c r="J106" s="251"/>
      <c r="K106" s="251"/>
      <c r="L106" s="251"/>
      <c r="M106" s="251"/>
      <c r="N106" s="246"/>
    </row>
    <row r="107" spans="2:14" hidden="1" x14ac:dyDescent="0.35">
      <c r="B107" s="101" t="s">
        <v>455</v>
      </c>
      <c r="C107" s="226"/>
      <c r="D107" s="20"/>
      <c r="E107" s="20"/>
      <c r="F107" s="168"/>
      <c r="G107" s="127">
        <f t="shared" si="11"/>
        <v>0</v>
      </c>
      <c r="H107" s="125"/>
      <c r="I107" s="231"/>
      <c r="J107" s="251"/>
      <c r="K107" s="251"/>
      <c r="L107" s="251"/>
      <c r="M107" s="251"/>
      <c r="N107" s="246"/>
    </row>
    <row r="108" spans="2:14" hidden="1" x14ac:dyDescent="0.35">
      <c r="B108" s="101" t="s">
        <v>456</v>
      </c>
      <c r="C108" s="226"/>
      <c r="D108" s="20"/>
      <c r="E108" s="20"/>
      <c r="F108" s="168"/>
      <c r="G108" s="127">
        <f t="shared" si="11"/>
        <v>0</v>
      </c>
      <c r="H108" s="125"/>
      <c r="I108" s="231"/>
      <c r="J108" s="251"/>
      <c r="K108" s="251"/>
      <c r="L108" s="251"/>
      <c r="M108" s="251"/>
      <c r="N108" s="246"/>
    </row>
    <row r="109" spans="2:14" hidden="1" x14ac:dyDescent="0.35">
      <c r="C109" s="102" t="s">
        <v>532</v>
      </c>
      <c r="D109" s="21">
        <f>SUM(D101:D108)</f>
        <v>0</v>
      </c>
      <c r="E109" s="21">
        <f>SUM(E101:E108)</f>
        <v>0</v>
      </c>
      <c r="F109" s="21">
        <f>SUM(F101:F108)</f>
        <v>0</v>
      </c>
      <c r="G109" s="24">
        <f>SUM(G101:G108)</f>
        <v>0</v>
      </c>
      <c r="H109" s="116">
        <f>(H101*G101)+(H102*G102)+(H103*G103)+(H104*G104)+(H105*G105)+(H106*G106)+(H107*G107)+(H108*G108)</f>
        <v>0</v>
      </c>
      <c r="I109" s="231"/>
      <c r="J109" s="251"/>
      <c r="K109" s="251"/>
      <c r="L109" s="251"/>
      <c r="M109" s="251"/>
      <c r="N109" s="249"/>
    </row>
    <row r="110" spans="2:14" ht="51" hidden="1" customHeight="1" x14ac:dyDescent="0.35">
      <c r="B110" s="100" t="s">
        <v>457</v>
      </c>
      <c r="C110" s="258"/>
      <c r="D110" s="258"/>
      <c r="E110" s="258"/>
      <c r="F110" s="258"/>
      <c r="G110" s="258"/>
      <c r="H110" s="258"/>
      <c r="I110" s="259"/>
      <c r="J110" s="352"/>
      <c r="K110" s="352"/>
      <c r="L110" s="352"/>
      <c r="M110" s="352"/>
      <c r="N110" s="250"/>
    </row>
    <row r="111" spans="2:14" hidden="1" x14ac:dyDescent="0.35">
      <c r="B111" s="101" t="s">
        <v>458</v>
      </c>
      <c r="C111" s="18"/>
      <c r="D111" s="19"/>
      <c r="E111" s="19"/>
      <c r="F111" s="168"/>
      <c r="G111" s="127">
        <f t="shared" ref="G111:G118" si="12">SUM(D111:F111)</f>
        <v>0</v>
      </c>
      <c r="H111" s="124"/>
      <c r="I111" s="230"/>
      <c r="J111" s="251"/>
      <c r="K111" s="251"/>
      <c r="L111" s="251"/>
      <c r="M111" s="251"/>
      <c r="N111" s="246"/>
    </row>
    <row r="112" spans="2:14" hidden="1" x14ac:dyDescent="0.35">
      <c r="B112" s="101" t="s">
        <v>459</v>
      </c>
      <c r="C112" s="18"/>
      <c r="D112" s="19"/>
      <c r="E112" s="19"/>
      <c r="F112" s="168"/>
      <c r="G112" s="127">
        <f t="shared" si="12"/>
        <v>0</v>
      </c>
      <c r="H112" s="124"/>
      <c r="I112" s="230"/>
      <c r="J112" s="251"/>
      <c r="K112" s="251"/>
      <c r="L112" s="251"/>
      <c r="M112" s="251"/>
      <c r="N112" s="246"/>
    </row>
    <row r="113" spans="2:14" hidden="1" x14ac:dyDescent="0.35">
      <c r="B113" s="101" t="s">
        <v>460</v>
      </c>
      <c r="C113" s="18"/>
      <c r="D113" s="19"/>
      <c r="E113" s="19"/>
      <c r="F113" s="168"/>
      <c r="G113" s="127">
        <f t="shared" si="12"/>
        <v>0</v>
      </c>
      <c r="H113" s="124"/>
      <c r="I113" s="230"/>
      <c r="J113" s="251"/>
      <c r="K113" s="251"/>
      <c r="L113" s="251"/>
      <c r="M113" s="251"/>
      <c r="N113" s="246"/>
    </row>
    <row r="114" spans="2:14" hidden="1" x14ac:dyDescent="0.35">
      <c r="B114" s="101" t="s">
        <v>461</v>
      </c>
      <c r="C114" s="18"/>
      <c r="D114" s="19"/>
      <c r="E114" s="19"/>
      <c r="F114" s="168"/>
      <c r="G114" s="127">
        <f t="shared" si="12"/>
        <v>0</v>
      </c>
      <c r="H114" s="124"/>
      <c r="I114" s="230"/>
      <c r="J114" s="251"/>
      <c r="K114" s="251"/>
      <c r="L114" s="251"/>
      <c r="M114" s="251"/>
      <c r="N114" s="246"/>
    </row>
    <row r="115" spans="2:14" hidden="1" x14ac:dyDescent="0.35">
      <c r="B115" s="101" t="s">
        <v>462</v>
      </c>
      <c r="C115" s="18"/>
      <c r="D115" s="19"/>
      <c r="E115" s="19"/>
      <c r="F115" s="168"/>
      <c r="G115" s="127">
        <f t="shared" si="12"/>
        <v>0</v>
      </c>
      <c r="H115" s="124"/>
      <c r="I115" s="230"/>
      <c r="J115" s="251"/>
      <c r="K115" s="251"/>
      <c r="L115" s="251"/>
      <c r="M115" s="251"/>
      <c r="N115" s="246"/>
    </row>
    <row r="116" spans="2:14" hidden="1" x14ac:dyDescent="0.35">
      <c r="B116" s="101" t="s">
        <v>463</v>
      </c>
      <c r="C116" s="18"/>
      <c r="D116" s="19"/>
      <c r="E116" s="19"/>
      <c r="F116" s="168"/>
      <c r="G116" s="127">
        <f t="shared" si="12"/>
        <v>0</v>
      </c>
      <c r="H116" s="124"/>
      <c r="I116" s="230"/>
      <c r="J116" s="251"/>
      <c r="K116" s="251"/>
      <c r="L116" s="251"/>
      <c r="M116" s="251"/>
      <c r="N116" s="246"/>
    </row>
    <row r="117" spans="2:14" hidden="1" x14ac:dyDescent="0.35">
      <c r="B117" s="101" t="s">
        <v>464</v>
      </c>
      <c r="C117" s="226"/>
      <c r="D117" s="20"/>
      <c r="E117" s="20"/>
      <c r="F117" s="168"/>
      <c r="G117" s="127">
        <f t="shared" si="12"/>
        <v>0</v>
      </c>
      <c r="H117" s="125"/>
      <c r="I117" s="231"/>
      <c r="J117" s="251"/>
      <c r="K117" s="251"/>
      <c r="L117" s="251"/>
      <c r="M117" s="251"/>
      <c r="N117" s="246"/>
    </row>
    <row r="118" spans="2:14" hidden="1" x14ac:dyDescent="0.35">
      <c r="B118" s="101" t="s">
        <v>465</v>
      </c>
      <c r="C118" s="226"/>
      <c r="D118" s="20"/>
      <c r="E118" s="20"/>
      <c r="F118" s="168"/>
      <c r="G118" s="127">
        <f t="shared" si="12"/>
        <v>0</v>
      </c>
      <c r="H118" s="125"/>
      <c r="I118" s="231"/>
      <c r="J118" s="251"/>
      <c r="K118" s="251"/>
      <c r="L118" s="251"/>
      <c r="M118" s="251"/>
      <c r="N118" s="246"/>
    </row>
    <row r="119" spans="2:14" hidden="1" x14ac:dyDescent="0.35">
      <c r="C119" s="102" t="s">
        <v>532</v>
      </c>
      <c r="D119" s="24">
        <f>SUM(D111:D118)</f>
        <v>0</v>
      </c>
      <c r="E119" s="24">
        <f>SUM(E111:E118)</f>
        <v>0</v>
      </c>
      <c r="F119" s="24">
        <f>SUM(F111:F118)</f>
        <v>0</v>
      </c>
      <c r="G119" s="24">
        <f>SUM(G111:G118)</f>
        <v>0</v>
      </c>
      <c r="H119" s="116">
        <f>(H111*G111)+(H112*G112)+(H113*G113)+(H114*G114)+(H115*G115)+(H116*G116)+(H117*G117)+(H118*G118)</f>
        <v>0</v>
      </c>
      <c r="I119" s="231"/>
      <c r="J119" s="251"/>
      <c r="K119" s="251"/>
      <c r="L119" s="251"/>
      <c r="M119" s="251"/>
      <c r="N119" s="249"/>
    </row>
    <row r="120" spans="2:14" ht="51" hidden="1" customHeight="1" x14ac:dyDescent="0.35">
      <c r="B120" s="154" t="s">
        <v>466</v>
      </c>
      <c r="C120" s="258"/>
      <c r="D120" s="258"/>
      <c r="E120" s="258"/>
      <c r="F120" s="258"/>
      <c r="G120" s="258"/>
      <c r="H120" s="258"/>
      <c r="I120" s="259"/>
      <c r="J120" s="352"/>
      <c r="K120" s="352"/>
      <c r="L120" s="352"/>
      <c r="M120" s="352"/>
      <c r="N120" s="250"/>
    </row>
    <row r="121" spans="2:14" hidden="1" x14ac:dyDescent="0.35">
      <c r="B121" s="101" t="s">
        <v>467</v>
      </c>
      <c r="C121" s="18"/>
      <c r="D121" s="19"/>
      <c r="E121" s="19"/>
      <c r="F121" s="168"/>
      <c r="G121" s="127">
        <f t="shared" ref="G121:G128" si="13">SUM(D121:F121)</f>
        <v>0</v>
      </c>
      <c r="H121" s="124"/>
      <c r="I121" s="230"/>
      <c r="J121" s="251"/>
      <c r="K121" s="251"/>
      <c r="L121" s="251"/>
      <c r="M121" s="251"/>
      <c r="N121" s="246"/>
    </row>
    <row r="122" spans="2:14" hidden="1" x14ac:dyDescent="0.35">
      <c r="B122" s="101" t="s">
        <v>468</v>
      </c>
      <c r="C122" s="18"/>
      <c r="D122" s="19"/>
      <c r="E122" s="19"/>
      <c r="F122" s="168"/>
      <c r="G122" s="127">
        <f t="shared" si="13"/>
        <v>0</v>
      </c>
      <c r="H122" s="124"/>
      <c r="I122" s="230"/>
      <c r="J122" s="251"/>
      <c r="K122" s="251"/>
      <c r="L122" s="251"/>
      <c r="M122" s="251"/>
      <c r="N122" s="246"/>
    </row>
    <row r="123" spans="2:14" hidden="1" x14ac:dyDescent="0.35">
      <c r="B123" s="101" t="s">
        <v>469</v>
      </c>
      <c r="C123" s="18"/>
      <c r="D123" s="19"/>
      <c r="E123" s="19"/>
      <c r="F123" s="168"/>
      <c r="G123" s="127">
        <f t="shared" si="13"/>
        <v>0</v>
      </c>
      <c r="H123" s="124"/>
      <c r="I123" s="230"/>
      <c r="J123" s="251"/>
      <c r="K123" s="251"/>
      <c r="L123" s="251"/>
      <c r="M123" s="251"/>
      <c r="N123" s="246"/>
    </row>
    <row r="124" spans="2:14" hidden="1" x14ac:dyDescent="0.35">
      <c r="B124" s="101" t="s">
        <v>470</v>
      </c>
      <c r="C124" s="18"/>
      <c r="D124" s="19"/>
      <c r="E124" s="19"/>
      <c r="F124" s="168"/>
      <c r="G124" s="127">
        <f t="shared" si="13"/>
        <v>0</v>
      </c>
      <c r="H124" s="124"/>
      <c r="I124" s="230"/>
      <c r="J124" s="251"/>
      <c r="K124" s="251"/>
      <c r="L124" s="251"/>
      <c r="M124" s="251"/>
      <c r="N124" s="246"/>
    </row>
    <row r="125" spans="2:14" hidden="1" x14ac:dyDescent="0.35">
      <c r="B125" s="101" t="s">
        <v>471</v>
      </c>
      <c r="C125" s="18"/>
      <c r="D125" s="19"/>
      <c r="E125" s="19"/>
      <c r="F125" s="168"/>
      <c r="G125" s="127">
        <f t="shared" si="13"/>
        <v>0</v>
      </c>
      <c r="H125" s="124"/>
      <c r="I125" s="230"/>
      <c r="J125" s="251"/>
      <c r="K125" s="251"/>
      <c r="L125" s="251"/>
      <c r="M125" s="251"/>
      <c r="N125" s="246"/>
    </row>
    <row r="126" spans="2:14" hidden="1" x14ac:dyDescent="0.35">
      <c r="B126" s="101" t="s">
        <v>472</v>
      </c>
      <c r="C126" s="18"/>
      <c r="D126" s="19"/>
      <c r="E126" s="19"/>
      <c r="F126" s="168"/>
      <c r="G126" s="127">
        <f t="shared" si="13"/>
        <v>0</v>
      </c>
      <c r="H126" s="124"/>
      <c r="I126" s="230"/>
      <c r="J126" s="251"/>
      <c r="K126" s="251"/>
      <c r="L126" s="251"/>
      <c r="M126" s="251"/>
      <c r="N126" s="246"/>
    </row>
    <row r="127" spans="2:14" hidden="1" x14ac:dyDescent="0.35">
      <c r="B127" s="101" t="s">
        <v>473</v>
      </c>
      <c r="C127" s="226"/>
      <c r="D127" s="20"/>
      <c r="E127" s="20"/>
      <c r="F127" s="168"/>
      <c r="G127" s="127">
        <f t="shared" si="13"/>
        <v>0</v>
      </c>
      <c r="H127" s="125"/>
      <c r="I127" s="231"/>
      <c r="J127" s="251"/>
      <c r="K127" s="251"/>
      <c r="L127" s="251"/>
      <c r="M127" s="251"/>
      <c r="N127" s="246"/>
    </row>
    <row r="128" spans="2:14" hidden="1" x14ac:dyDescent="0.35">
      <c r="B128" s="101" t="s">
        <v>474</v>
      </c>
      <c r="C128" s="226"/>
      <c r="D128" s="20"/>
      <c r="E128" s="20"/>
      <c r="F128" s="168"/>
      <c r="G128" s="127">
        <f t="shared" si="13"/>
        <v>0</v>
      </c>
      <c r="H128" s="125"/>
      <c r="I128" s="231"/>
      <c r="J128" s="251"/>
      <c r="K128" s="251"/>
      <c r="L128" s="251"/>
      <c r="M128" s="251"/>
      <c r="N128" s="246"/>
    </row>
    <row r="129" spans="2:14" hidden="1" x14ac:dyDescent="0.35">
      <c r="C129" s="102" t="s">
        <v>532</v>
      </c>
      <c r="D129" s="24">
        <f>SUM(D121:D128)</f>
        <v>0</v>
      </c>
      <c r="E129" s="24">
        <f>SUM(E121:E128)</f>
        <v>0</v>
      </c>
      <c r="F129" s="24">
        <f>SUM(F121:F128)</f>
        <v>0</v>
      </c>
      <c r="G129" s="24">
        <f>SUM(G121:G128)</f>
        <v>0</v>
      </c>
      <c r="H129" s="116">
        <f>(H121*G121)+(H122*G122)+(H123*G123)+(H124*G124)+(H125*G125)+(H126*G126)+(H127*G127)+(H128*G128)</f>
        <v>0</v>
      </c>
      <c r="I129" s="231"/>
      <c r="J129" s="251"/>
      <c r="K129" s="251"/>
      <c r="L129" s="251"/>
      <c r="M129" s="251"/>
      <c r="N129" s="249"/>
    </row>
    <row r="130" spans="2:14" ht="51" hidden="1" customHeight="1" x14ac:dyDescent="0.35">
      <c r="B130" s="154" t="s">
        <v>475</v>
      </c>
      <c r="C130" s="258"/>
      <c r="D130" s="258"/>
      <c r="E130" s="258"/>
      <c r="F130" s="258"/>
      <c r="G130" s="258"/>
      <c r="H130" s="258"/>
      <c r="I130" s="259"/>
      <c r="J130" s="352"/>
      <c r="K130" s="352"/>
      <c r="L130" s="352"/>
      <c r="M130" s="352"/>
      <c r="N130" s="250"/>
    </row>
    <row r="131" spans="2:14" hidden="1" x14ac:dyDescent="0.35">
      <c r="B131" s="101" t="s">
        <v>476</v>
      </c>
      <c r="C131" s="18"/>
      <c r="D131" s="19"/>
      <c r="E131" s="19"/>
      <c r="F131" s="168"/>
      <c r="G131" s="127">
        <f t="shared" ref="G131:G138" si="14">SUM(D131:F131)</f>
        <v>0</v>
      </c>
      <c r="H131" s="124"/>
      <c r="I131" s="230"/>
      <c r="J131" s="251"/>
      <c r="K131" s="251"/>
      <c r="L131" s="251"/>
      <c r="M131" s="251"/>
      <c r="N131" s="246"/>
    </row>
    <row r="132" spans="2:14" hidden="1" x14ac:dyDescent="0.35">
      <c r="B132" s="101" t="s">
        <v>477</v>
      </c>
      <c r="C132" s="18"/>
      <c r="D132" s="19"/>
      <c r="E132" s="19"/>
      <c r="F132" s="168"/>
      <c r="G132" s="127">
        <f t="shared" si="14"/>
        <v>0</v>
      </c>
      <c r="H132" s="124"/>
      <c r="I132" s="230"/>
      <c r="J132" s="251"/>
      <c r="K132" s="251"/>
      <c r="L132" s="251"/>
      <c r="M132" s="251"/>
      <c r="N132" s="246"/>
    </row>
    <row r="133" spans="2:14" hidden="1" x14ac:dyDescent="0.35">
      <c r="B133" s="101" t="s">
        <v>478</v>
      </c>
      <c r="C133" s="18"/>
      <c r="D133" s="19"/>
      <c r="E133" s="19"/>
      <c r="F133" s="168"/>
      <c r="G133" s="127">
        <f t="shared" si="14"/>
        <v>0</v>
      </c>
      <c r="H133" s="124"/>
      <c r="I133" s="230"/>
      <c r="J133" s="251"/>
      <c r="K133" s="251"/>
      <c r="L133" s="251"/>
      <c r="M133" s="251"/>
      <c r="N133" s="246"/>
    </row>
    <row r="134" spans="2:14" hidden="1" x14ac:dyDescent="0.35">
      <c r="B134" s="101" t="s">
        <v>479</v>
      </c>
      <c r="C134" s="18"/>
      <c r="D134" s="19"/>
      <c r="E134" s="19"/>
      <c r="F134" s="168"/>
      <c r="G134" s="127">
        <f t="shared" si="14"/>
        <v>0</v>
      </c>
      <c r="H134" s="124"/>
      <c r="I134" s="230"/>
      <c r="J134" s="251"/>
      <c r="K134" s="251"/>
      <c r="L134" s="251"/>
      <c r="M134" s="251"/>
      <c r="N134" s="246"/>
    </row>
    <row r="135" spans="2:14" hidden="1" x14ac:dyDescent="0.35">
      <c r="B135" s="101" t="s">
        <v>480</v>
      </c>
      <c r="C135" s="18"/>
      <c r="D135" s="19"/>
      <c r="E135" s="19"/>
      <c r="F135" s="168"/>
      <c r="G135" s="127">
        <f t="shared" si="14"/>
        <v>0</v>
      </c>
      <c r="H135" s="124"/>
      <c r="I135" s="230"/>
      <c r="J135" s="251"/>
      <c r="K135" s="251"/>
      <c r="L135" s="251"/>
      <c r="M135" s="251"/>
      <c r="N135" s="246"/>
    </row>
    <row r="136" spans="2:14" hidden="1" x14ac:dyDescent="0.35">
      <c r="B136" s="101" t="s">
        <v>481</v>
      </c>
      <c r="C136" s="18"/>
      <c r="D136" s="19"/>
      <c r="E136" s="19"/>
      <c r="F136" s="168"/>
      <c r="G136" s="127">
        <f t="shared" si="14"/>
        <v>0</v>
      </c>
      <c r="H136" s="124"/>
      <c r="I136" s="230"/>
      <c r="J136" s="251"/>
      <c r="K136" s="251"/>
      <c r="L136" s="251"/>
      <c r="M136" s="251"/>
      <c r="N136" s="246"/>
    </row>
    <row r="137" spans="2:14" hidden="1" x14ac:dyDescent="0.35">
      <c r="B137" s="101" t="s">
        <v>482</v>
      </c>
      <c r="C137" s="226"/>
      <c r="D137" s="20"/>
      <c r="E137" s="20"/>
      <c r="F137" s="168"/>
      <c r="G137" s="127">
        <f t="shared" si="14"/>
        <v>0</v>
      </c>
      <c r="H137" s="125"/>
      <c r="I137" s="231"/>
      <c r="J137" s="251"/>
      <c r="K137" s="251"/>
      <c r="L137" s="251"/>
      <c r="M137" s="251"/>
      <c r="N137" s="246"/>
    </row>
    <row r="138" spans="2:14" hidden="1" x14ac:dyDescent="0.35">
      <c r="B138" s="101" t="s">
        <v>483</v>
      </c>
      <c r="C138" s="226"/>
      <c r="D138" s="20"/>
      <c r="E138" s="20"/>
      <c r="F138" s="168"/>
      <c r="G138" s="127">
        <f t="shared" si="14"/>
        <v>0</v>
      </c>
      <c r="H138" s="125"/>
      <c r="I138" s="231"/>
      <c r="J138" s="251"/>
      <c r="K138" s="251"/>
      <c r="L138" s="251"/>
      <c r="M138" s="251"/>
      <c r="N138" s="246"/>
    </row>
    <row r="139" spans="2:14" hidden="1" x14ac:dyDescent="0.35">
      <c r="C139" s="102" t="s">
        <v>532</v>
      </c>
      <c r="D139" s="21">
        <f>SUM(D131:D138)</f>
        <v>0</v>
      </c>
      <c r="E139" s="21">
        <f>SUM(E131:E138)</f>
        <v>0</v>
      </c>
      <c r="F139" s="21">
        <f>SUM(F131:F138)</f>
        <v>0</v>
      </c>
      <c r="G139" s="21">
        <f>SUM(G131:G138)</f>
        <v>0</v>
      </c>
      <c r="H139" s="116">
        <f>(H131*G131)+(H132*G132)+(H133*G133)+(H134*G134)+(H135*G135)+(H136*G136)+(H137*G137)+(H138*G138)</f>
        <v>0</v>
      </c>
      <c r="I139" s="231"/>
      <c r="J139" s="251"/>
      <c r="K139" s="251"/>
      <c r="L139" s="251"/>
      <c r="M139" s="251"/>
      <c r="N139" s="249"/>
    </row>
    <row r="140" spans="2:14" ht="15.75" hidden="1" customHeight="1" x14ac:dyDescent="0.35">
      <c r="B140" s="7"/>
      <c r="C140" s="13"/>
      <c r="D140" s="26"/>
      <c r="E140" s="26"/>
      <c r="F140" s="170"/>
      <c r="G140" s="26"/>
      <c r="H140" s="26"/>
      <c r="I140" s="72"/>
      <c r="J140" s="352"/>
      <c r="K140" s="352"/>
      <c r="L140" s="352"/>
      <c r="M140" s="352"/>
      <c r="N140" s="254"/>
    </row>
    <row r="141" spans="2:14" ht="51" hidden="1" customHeight="1" x14ac:dyDescent="0.35">
      <c r="B141" s="102" t="s">
        <v>484</v>
      </c>
      <c r="C141" s="294"/>
      <c r="D141" s="294"/>
      <c r="E141" s="294"/>
      <c r="F141" s="294"/>
      <c r="G141" s="294"/>
      <c r="H141" s="294"/>
      <c r="I141" s="295"/>
      <c r="J141" s="353"/>
      <c r="K141" s="353"/>
      <c r="L141" s="353"/>
      <c r="M141" s="353"/>
      <c r="N141" s="252"/>
    </row>
    <row r="142" spans="2:14" ht="51" hidden="1" customHeight="1" x14ac:dyDescent="0.35">
      <c r="B142" s="100" t="s">
        <v>485</v>
      </c>
      <c r="C142" s="258"/>
      <c r="D142" s="258"/>
      <c r="E142" s="258"/>
      <c r="F142" s="258"/>
      <c r="G142" s="258"/>
      <c r="H142" s="258"/>
      <c r="I142" s="259"/>
      <c r="J142" s="352"/>
      <c r="K142" s="352"/>
      <c r="L142" s="352"/>
      <c r="M142" s="352"/>
      <c r="N142" s="250"/>
    </row>
    <row r="143" spans="2:14" hidden="1" x14ac:dyDescent="0.35">
      <c r="B143" s="101" t="s">
        <v>486</v>
      </c>
      <c r="C143" s="18"/>
      <c r="D143" s="19"/>
      <c r="E143" s="19"/>
      <c r="F143" s="168"/>
      <c r="G143" s="127">
        <f t="shared" ref="G143:G150" si="15">SUM(D143:F143)</f>
        <v>0</v>
      </c>
      <c r="H143" s="124"/>
      <c r="I143" s="230"/>
      <c r="J143" s="251"/>
      <c r="K143" s="251"/>
      <c r="L143" s="251"/>
      <c r="M143" s="251"/>
      <c r="N143" s="246"/>
    </row>
    <row r="144" spans="2:14" hidden="1" x14ac:dyDescent="0.35">
      <c r="B144" s="101" t="s">
        <v>487</v>
      </c>
      <c r="C144" s="18"/>
      <c r="D144" s="19"/>
      <c r="E144" s="19"/>
      <c r="F144" s="168"/>
      <c r="G144" s="127">
        <f t="shared" si="15"/>
        <v>0</v>
      </c>
      <c r="H144" s="124"/>
      <c r="I144" s="230"/>
      <c r="J144" s="251"/>
      <c r="K144" s="251"/>
      <c r="L144" s="251"/>
      <c r="M144" s="251"/>
      <c r="N144" s="246"/>
    </row>
    <row r="145" spans="2:14" hidden="1" x14ac:dyDescent="0.35">
      <c r="B145" s="101" t="s">
        <v>488</v>
      </c>
      <c r="C145" s="18"/>
      <c r="D145" s="19"/>
      <c r="E145" s="19"/>
      <c r="F145" s="168"/>
      <c r="G145" s="127">
        <f t="shared" si="15"/>
        <v>0</v>
      </c>
      <c r="H145" s="124"/>
      <c r="I145" s="230"/>
      <c r="J145" s="251"/>
      <c r="K145" s="251"/>
      <c r="L145" s="251"/>
      <c r="M145" s="251"/>
      <c r="N145" s="246"/>
    </row>
    <row r="146" spans="2:14" hidden="1" x14ac:dyDescent="0.35">
      <c r="B146" s="101" t="s">
        <v>489</v>
      </c>
      <c r="C146" s="18"/>
      <c r="D146" s="19"/>
      <c r="E146" s="19"/>
      <c r="F146" s="168"/>
      <c r="G146" s="127">
        <f t="shared" si="15"/>
        <v>0</v>
      </c>
      <c r="H146" s="124"/>
      <c r="I146" s="230"/>
      <c r="J146" s="251"/>
      <c r="K146" s="251"/>
      <c r="L146" s="251"/>
      <c r="M146" s="251"/>
      <c r="N146" s="246"/>
    </row>
    <row r="147" spans="2:14" hidden="1" x14ac:dyDescent="0.35">
      <c r="B147" s="101" t="s">
        <v>490</v>
      </c>
      <c r="C147" s="18"/>
      <c r="D147" s="19"/>
      <c r="E147" s="19"/>
      <c r="F147" s="168"/>
      <c r="G147" s="127">
        <f t="shared" si="15"/>
        <v>0</v>
      </c>
      <c r="H147" s="124"/>
      <c r="I147" s="230"/>
      <c r="J147" s="251"/>
      <c r="K147" s="251"/>
      <c r="L147" s="251"/>
      <c r="M147" s="251"/>
      <c r="N147" s="246"/>
    </row>
    <row r="148" spans="2:14" hidden="1" x14ac:dyDescent="0.35">
      <c r="B148" s="101" t="s">
        <v>491</v>
      </c>
      <c r="C148" s="18"/>
      <c r="D148" s="19"/>
      <c r="E148" s="19"/>
      <c r="F148" s="168"/>
      <c r="G148" s="127">
        <f t="shared" si="15"/>
        <v>0</v>
      </c>
      <c r="H148" s="124"/>
      <c r="I148" s="230"/>
      <c r="J148" s="251"/>
      <c r="K148" s="251"/>
      <c r="L148" s="251"/>
      <c r="M148" s="251"/>
      <c r="N148" s="246"/>
    </row>
    <row r="149" spans="2:14" hidden="1" x14ac:dyDescent="0.35">
      <c r="B149" s="101" t="s">
        <v>492</v>
      </c>
      <c r="C149" s="226"/>
      <c r="D149" s="20"/>
      <c r="E149" s="20"/>
      <c r="F149" s="168"/>
      <c r="G149" s="127">
        <f t="shared" si="15"/>
        <v>0</v>
      </c>
      <c r="H149" s="125"/>
      <c r="I149" s="231"/>
      <c r="J149" s="251"/>
      <c r="K149" s="251"/>
      <c r="L149" s="251"/>
      <c r="M149" s="251"/>
      <c r="N149" s="246"/>
    </row>
    <row r="150" spans="2:14" hidden="1" x14ac:dyDescent="0.35">
      <c r="B150" s="101" t="s">
        <v>493</v>
      </c>
      <c r="C150" s="226"/>
      <c r="D150" s="20"/>
      <c r="E150" s="20"/>
      <c r="F150" s="168"/>
      <c r="G150" s="127">
        <f t="shared" si="15"/>
        <v>0</v>
      </c>
      <c r="H150" s="125"/>
      <c r="I150" s="231"/>
      <c r="J150" s="251"/>
      <c r="K150" s="251"/>
      <c r="L150" s="251"/>
      <c r="M150" s="251"/>
      <c r="N150" s="246"/>
    </row>
    <row r="151" spans="2:14" hidden="1" x14ac:dyDescent="0.35">
      <c r="C151" s="102" t="s">
        <v>532</v>
      </c>
      <c r="D151" s="21">
        <f>SUM(D143:D150)</f>
        <v>0</v>
      </c>
      <c r="E151" s="21">
        <f>SUM(E143:E150)</f>
        <v>0</v>
      </c>
      <c r="F151" s="21">
        <f>SUM(F143:F150)</f>
        <v>0</v>
      </c>
      <c r="G151" s="24">
        <f>SUM(G143:G150)</f>
        <v>0</v>
      </c>
      <c r="H151" s="116">
        <f>(H143*G143)+(H144*G144)+(H145*G145)+(H146*G146)+(H147*G147)+(H148*G148)+(H149*G149)+(H150*G150)</f>
        <v>0</v>
      </c>
      <c r="I151" s="231"/>
      <c r="J151" s="251"/>
      <c r="K151" s="251"/>
      <c r="L151" s="251"/>
      <c r="M151" s="251"/>
      <c r="N151" s="249"/>
    </row>
    <row r="152" spans="2:14" ht="51" hidden="1" customHeight="1" x14ac:dyDescent="0.35">
      <c r="B152" s="100" t="s">
        <v>494</v>
      </c>
      <c r="C152" s="258"/>
      <c r="D152" s="258"/>
      <c r="E152" s="258"/>
      <c r="F152" s="258"/>
      <c r="G152" s="258"/>
      <c r="H152" s="258"/>
      <c r="I152" s="259"/>
      <c r="J152" s="352"/>
      <c r="K152" s="352"/>
      <c r="L152" s="352"/>
      <c r="M152" s="352"/>
      <c r="N152" s="250"/>
    </row>
    <row r="153" spans="2:14" hidden="1" x14ac:dyDescent="0.35">
      <c r="B153" s="101" t="s">
        <v>495</v>
      </c>
      <c r="C153" s="18"/>
      <c r="D153" s="19"/>
      <c r="E153" s="19"/>
      <c r="F153" s="168"/>
      <c r="G153" s="127">
        <f t="shared" ref="G153:G160" si="16">SUM(D153:F153)</f>
        <v>0</v>
      </c>
      <c r="H153" s="124"/>
      <c r="I153" s="230"/>
      <c r="J153" s="251"/>
      <c r="K153" s="251"/>
      <c r="L153" s="251"/>
      <c r="M153" s="251"/>
      <c r="N153" s="246"/>
    </row>
    <row r="154" spans="2:14" hidden="1" x14ac:dyDescent="0.35">
      <c r="B154" s="101" t="s">
        <v>496</v>
      </c>
      <c r="C154" s="18"/>
      <c r="D154" s="19"/>
      <c r="E154" s="19"/>
      <c r="F154" s="168"/>
      <c r="G154" s="127">
        <f t="shared" si="16"/>
        <v>0</v>
      </c>
      <c r="H154" s="124"/>
      <c r="I154" s="230"/>
      <c r="J154" s="251"/>
      <c r="K154" s="251"/>
      <c r="L154" s="251"/>
      <c r="M154" s="251"/>
      <c r="N154" s="246"/>
    </row>
    <row r="155" spans="2:14" hidden="1" x14ac:dyDescent="0.35">
      <c r="B155" s="101" t="s">
        <v>497</v>
      </c>
      <c r="C155" s="18"/>
      <c r="D155" s="19"/>
      <c r="E155" s="19"/>
      <c r="F155" s="168"/>
      <c r="G155" s="127">
        <f t="shared" si="16"/>
        <v>0</v>
      </c>
      <c r="H155" s="124"/>
      <c r="I155" s="230"/>
      <c r="J155" s="251"/>
      <c r="K155" s="251"/>
      <c r="L155" s="251"/>
      <c r="M155" s="251"/>
      <c r="N155" s="246"/>
    </row>
    <row r="156" spans="2:14" hidden="1" x14ac:dyDescent="0.35">
      <c r="B156" s="101" t="s">
        <v>498</v>
      </c>
      <c r="C156" s="18"/>
      <c r="D156" s="19"/>
      <c r="E156" s="19"/>
      <c r="F156" s="168"/>
      <c r="G156" s="127">
        <f t="shared" si="16"/>
        <v>0</v>
      </c>
      <c r="H156" s="124"/>
      <c r="I156" s="230"/>
      <c r="J156" s="251"/>
      <c r="K156" s="251"/>
      <c r="L156" s="251"/>
      <c r="M156" s="251"/>
      <c r="N156" s="246"/>
    </row>
    <row r="157" spans="2:14" hidden="1" x14ac:dyDescent="0.35">
      <c r="B157" s="101" t="s">
        <v>499</v>
      </c>
      <c r="C157" s="18"/>
      <c r="D157" s="19"/>
      <c r="E157" s="19"/>
      <c r="F157" s="168"/>
      <c r="G157" s="127">
        <f t="shared" si="16"/>
        <v>0</v>
      </c>
      <c r="H157" s="124"/>
      <c r="I157" s="230"/>
      <c r="J157" s="251"/>
      <c r="K157" s="251"/>
      <c r="L157" s="251"/>
      <c r="M157" s="251"/>
      <c r="N157" s="246"/>
    </row>
    <row r="158" spans="2:14" hidden="1" x14ac:dyDescent="0.35">
      <c r="B158" s="101" t="s">
        <v>500</v>
      </c>
      <c r="C158" s="18"/>
      <c r="D158" s="19"/>
      <c r="E158" s="19"/>
      <c r="F158" s="168"/>
      <c r="G158" s="127">
        <f t="shared" si="16"/>
        <v>0</v>
      </c>
      <c r="H158" s="124"/>
      <c r="I158" s="230"/>
      <c r="J158" s="251"/>
      <c r="K158" s="251"/>
      <c r="L158" s="251"/>
      <c r="M158" s="251"/>
      <c r="N158" s="246"/>
    </row>
    <row r="159" spans="2:14" hidden="1" x14ac:dyDescent="0.35">
      <c r="B159" s="101" t="s">
        <v>501</v>
      </c>
      <c r="C159" s="226"/>
      <c r="D159" s="20"/>
      <c r="E159" s="20"/>
      <c r="F159" s="168"/>
      <c r="G159" s="127">
        <f t="shared" si="16"/>
        <v>0</v>
      </c>
      <c r="H159" s="125"/>
      <c r="I159" s="231"/>
      <c r="J159" s="251"/>
      <c r="K159" s="251"/>
      <c r="L159" s="251"/>
      <c r="M159" s="251"/>
      <c r="N159" s="246"/>
    </row>
    <row r="160" spans="2:14" hidden="1" x14ac:dyDescent="0.35">
      <c r="B160" s="101" t="s">
        <v>502</v>
      </c>
      <c r="C160" s="226"/>
      <c r="D160" s="20"/>
      <c r="E160" s="20"/>
      <c r="F160" s="168"/>
      <c r="G160" s="127">
        <f t="shared" si="16"/>
        <v>0</v>
      </c>
      <c r="H160" s="125"/>
      <c r="I160" s="231"/>
      <c r="J160" s="251"/>
      <c r="K160" s="251"/>
      <c r="L160" s="251"/>
      <c r="M160" s="251"/>
      <c r="N160" s="246"/>
    </row>
    <row r="161" spans="2:14" hidden="1" x14ac:dyDescent="0.35">
      <c r="C161" s="102" t="s">
        <v>532</v>
      </c>
      <c r="D161" s="24">
        <f>SUM(D153:D160)</f>
        <v>0</v>
      </c>
      <c r="E161" s="24">
        <f>SUM(E153:E160)</f>
        <v>0</v>
      </c>
      <c r="F161" s="24">
        <f>SUM(F153:F160)</f>
        <v>0</v>
      </c>
      <c r="G161" s="24">
        <f>SUM(G153:G160)</f>
        <v>0</v>
      </c>
      <c r="H161" s="116">
        <f>(H153*G153)+(H154*G154)+(H155*G155)+(H156*G156)+(H157*G157)+(H158*G158)+(H159*G159)+(H160*G160)</f>
        <v>0</v>
      </c>
      <c r="I161" s="231"/>
      <c r="J161" s="251"/>
      <c r="K161" s="251"/>
      <c r="L161" s="251"/>
      <c r="M161" s="251"/>
      <c r="N161" s="249"/>
    </row>
    <row r="162" spans="2:14" ht="51" hidden="1" customHeight="1" x14ac:dyDescent="0.35">
      <c r="B162" s="100" t="s">
        <v>503</v>
      </c>
      <c r="C162" s="258"/>
      <c r="D162" s="258"/>
      <c r="E162" s="258"/>
      <c r="F162" s="258"/>
      <c r="G162" s="258"/>
      <c r="H162" s="258"/>
      <c r="I162" s="259"/>
      <c r="J162" s="352"/>
      <c r="K162" s="352"/>
      <c r="L162" s="352"/>
      <c r="M162" s="352"/>
      <c r="N162" s="250"/>
    </row>
    <row r="163" spans="2:14" hidden="1" x14ac:dyDescent="0.35">
      <c r="B163" s="101" t="s">
        <v>504</v>
      </c>
      <c r="C163" s="18"/>
      <c r="D163" s="19"/>
      <c r="E163" s="19"/>
      <c r="F163" s="168"/>
      <c r="G163" s="127">
        <f t="shared" ref="G163:G170" si="17">SUM(D163:F163)</f>
        <v>0</v>
      </c>
      <c r="H163" s="124"/>
      <c r="I163" s="230"/>
      <c r="J163" s="251"/>
      <c r="K163" s="251"/>
      <c r="L163" s="251"/>
      <c r="M163" s="251"/>
      <c r="N163" s="246"/>
    </row>
    <row r="164" spans="2:14" hidden="1" x14ac:dyDescent="0.35">
      <c r="B164" s="101" t="s">
        <v>505</v>
      </c>
      <c r="C164" s="18"/>
      <c r="D164" s="19"/>
      <c r="E164" s="19"/>
      <c r="F164" s="168"/>
      <c r="G164" s="127">
        <f t="shared" si="17"/>
        <v>0</v>
      </c>
      <c r="H164" s="124"/>
      <c r="I164" s="230"/>
      <c r="J164" s="251"/>
      <c r="K164" s="251"/>
      <c r="L164" s="251"/>
      <c r="M164" s="251"/>
      <c r="N164" s="246"/>
    </row>
    <row r="165" spans="2:14" hidden="1" x14ac:dyDescent="0.35">
      <c r="B165" s="101" t="s">
        <v>506</v>
      </c>
      <c r="C165" s="18"/>
      <c r="D165" s="19"/>
      <c r="E165" s="19"/>
      <c r="F165" s="168"/>
      <c r="G165" s="127">
        <f t="shared" si="17"/>
        <v>0</v>
      </c>
      <c r="H165" s="124"/>
      <c r="I165" s="230"/>
      <c r="J165" s="251"/>
      <c r="K165" s="251"/>
      <c r="L165" s="251"/>
      <c r="M165" s="251"/>
      <c r="N165" s="246"/>
    </row>
    <row r="166" spans="2:14" hidden="1" x14ac:dyDescent="0.35">
      <c r="B166" s="101" t="s">
        <v>507</v>
      </c>
      <c r="C166" s="18"/>
      <c r="D166" s="19"/>
      <c r="E166" s="19"/>
      <c r="F166" s="168"/>
      <c r="G166" s="127">
        <f t="shared" si="17"/>
        <v>0</v>
      </c>
      <c r="H166" s="124"/>
      <c r="I166" s="230"/>
      <c r="J166" s="251"/>
      <c r="K166" s="251"/>
      <c r="L166" s="251"/>
      <c r="M166" s="251"/>
      <c r="N166" s="246"/>
    </row>
    <row r="167" spans="2:14" hidden="1" x14ac:dyDescent="0.35">
      <c r="B167" s="101" t="s">
        <v>508</v>
      </c>
      <c r="C167" s="18"/>
      <c r="D167" s="19"/>
      <c r="E167" s="19"/>
      <c r="F167" s="168"/>
      <c r="G167" s="127">
        <f t="shared" si="17"/>
        <v>0</v>
      </c>
      <c r="H167" s="124"/>
      <c r="I167" s="230"/>
      <c r="J167" s="251"/>
      <c r="K167" s="251"/>
      <c r="L167" s="251"/>
      <c r="M167" s="251"/>
      <c r="N167" s="246"/>
    </row>
    <row r="168" spans="2:14" hidden="1" x14ac:dyDescent="0.35">
      <c r="B168" s="101" t="s">
        <v>509</v>
      </c>
      <c r="C168" s="18"/>
      <c r="D168" s="19"/>
      <c r="E168" s="19"/>
      <c r="F168" s="168"/>
      <c r="G168" s="127">
        <f t="shared" si="17"/>
        <v>0</v>
      </c>
      <c r="H168" s="124"/>
      <c r="I168" s="230"/>
      <c r="J168" s="251"/>
      <c r="K168" s="251"/>
      <c r="L168" s="251"/>
      <c r="M168" s="251"/>
      <c r="N168" s="246"/>
    </row>
    <row r="169" spans="2:14" hidden="1" x14ac:dyDescent="0.35">
      <c r="B169" s="101" t="s">
        <v>510</v>
      </c>
      <c r="C169" s="226"/>
      <c r="D169" s="20"/>
      <c r="E169" s="20"/>
      <c r="F169" s="168"/>
      <c r="G169" s="127">
        <f t="shared" si="17"/>
        <v>0</v>
      </c>
      <c r="H169" s="125"/>
      <c r="I169" s="231"/>
      <c r="J169" s="251"/>
      <c r="K169" s="251"/>
      <c r="L169" s="251"/>
      <c r="M169" s="251"/>
      <c r="N169" s="246"/>
    </row>
    <row r="170" spans="2:14" hidden="1" x14ac:dyDescent="0.35">
      <c r="B170" s="101" t="s">
        <v>511</v>
      </c>
      <c r="C170" s="226"/>
      <c r="D170" s="20"/>
      <c r="E170" s="20"/>
      <c r="F170" s="168"/>
      <c r="G170" s="127">
        <f t="shared" si="17"/>
        <v>0</v>
      </c>
      <c r="H170" s="125"/>
      <c r="I170" s="231"/>
      <c r="J170" s="251"/>
      <c r="K170" s="251"/>
      <c r="L170" s="251"/>
      <c r="M170" s="251"/>
      <c r="N170" s="246"/>
    </row>
    <row r="171" spans="2:14" hidden="1" x14ac:dyDescent="0.35">
      <c r="C171" s="102" t="s">
        <v>532</v>
      </c>
      <c r="D171" s="24">
        <f>SUM(D163:D170)</f>
        <v>0</v>
      </c>
      <c r="E171" s="24">
        <f>SUM(E163:E170)</f>
        <v>0</v>
      </c>
      <c r="F171" s="24">
        <f>SUM(F163:F170)</f>
        <v>0</v>
      </c>
      <c r="G171" s="24">
        <f>SUM(G163:G170)</f>
        <v>0</v>
      </c>
      <c r="H171" s="116">
        <f>(H163*G163)+(H164*G164)+(H165*G165)+(H166*G166)+(H167*G167)+(H168*G168)+(H169*G169)+(H170*G170)</f>
        <v>0</v>
      </c>
      <c r="I171" s="231"/>
      <c r="J171" s="251"/>
      <c r="K171" s="251"/>
      <c r="L171" s="251"/>
      <c r="M171" s="251"/>
      <c r="N171" s="249"/>
    </row>
    <row r="172" spans="2:14" ht="51" hidden="1" customHeight="1" x14ac:dyDescent="0.35">
      <c r="B172" s="100" t="s">
        <v>512</v>
      </c>
      <c r="C172" s="258"/>
      <c r="D172" s="258"/>
      <c r="E172" s="258"/>
      <c r="F172" s="258"/>
      <c r="G172" s="258"/>
      <c r="H172" s="258"/>
      <c r="I172" s="259"/>
      <c r="J172" s="352"/>
      <c r="K172" s="352"/>
      <c r="L172" s="352"/>
      <c r="M172" s="352"/>
      <c r="N172" s="250"/>
    </row>
    <row r="173" spans="2:14" hidden="1" x14ac:dyDescent="0.35">
      <c r="B173" s="101" t="s">
        <v>513</v>
      </c>
      <c r="C173" s="18"/>
      <c r="D173" s="19"/>
      <c r="E173" s="19"/>
      <c r="F173" s="168"/>
      <c r="G173" s="127">
        <f t="shared" ref="G173:G180" si="18">SUM(D173:F173)</f>
        <v>0</v>
      </c>
      <c r="H173" s="124"/>
      <c r="I173" s="230"/>
      <c r="J173" s="251"/>
      <c r="K173" s="251"/>
      <c r="L173" s="251"/>
      <c r="M173" s="251"/>
      <c r="N173" s="246"/>
    </row>
    <row r="174" spans="2:14" hidden="1" x14ac:dyDescent="0.35">
      <c r="B174" s="101" t="s">
        <v>514</v>
      </c>
      <c r="C174" s="18"/>
      <c r="D174" s="19"/>
      <c r="E174" s="19"/>
      <c r="F174" s="168"/>
      <c r="G174" s="127">
        <f t="shared" si="18"/>
        <v>0</v>
      </c>
      <c r="H174" s="124"/>
      <c r="I174" s="230"/>
      <c r="J174" s="251"/>
      <c r="K174" s="251"/>
      <c r="L174" s="251"/>
      <c r="M174" s="251"/>
      <c r="N174" s="246"/>
    </row>
    <row r="175" spans="2:14" hidden="1" x14ac:dyDescent="0.35">
      <c r="B175" s="101" t="s">
        <v>515</v>
      </c>
      <c r="C175" s="18"/>
      <c r="D175" s="19"/>
      <c r="E175" s="19"/>
      <c r="F175" s="168"/>
      <c r="G175" s="127">
        <f t="shared" si="18"/>
        <v>0</v>
      </c>
      <c r="H175" s="124"/>
      <c r="I175" s="230"/>
      <c r="J175" s="251"/>
      <c r="K175" s="251"/>
      <c r="L175" s="251"/>
      <c r="M175" s="251"/>
      <c r="N175" s="246"/>
    </row>
    <row r="176" spans="2:14" hidden="1" x14ac:dyDescent="0.35">
      <c r="B176" s="101" t="s">
        <v>516</v>
      </c>
      <c r="C176" s="18"/>
      <c r="D176" s="19"/>
      <c r="E176" s="19"/>
      <c r="F176" s="168"/>
      <c r="G176" s="127">
        <f t="shared" si="18"/>
        <v>0</v>
      </c>
      <c r="H176" s="124"/>
      <c r="I176" s="230"/>
      <c r="J176" s="251"/>
      <c r="K176" s="251"/>
      <c r="L176" s="251"/>
      <c r="M176" s="251"/>
      <c r="N176" s="246"/>
    </row>
    <row r="177" spans="2:14" hidden="1" x14ac:dyDescent="0.35">
      <c r="B177" s="101" t="s">
        <v>517</v>
      </c>
      <c r="C177" s="18"/>
      <c r="D177" s="19"/>
      <c r="E177" s="19"/>
      <c r="F177" s="168"/>
      <c r="G177" s="127">
        <f t="shared" si="18"/>
        <v>0</v>
      </c>
      <c r="H177" s="124"/>
      <c r="I177" s="230"/>
      <c r="J177" s="251"/>
      <c r="K177" s="251"/>
      <c r="L177" s="251"/>
      <c r="M177" s="251"/>
      <c r="N177" s="246"/>
    </row>
    <row r="178" spans="2:14" hidden="1" x14ac:dyDescent="0.35">
      <c r="B178" s="101" t="s">
        <v>518</v>
      </c>
      <c r="C178" s="18"/>
      <c r="D178" s="19"/>
      <c r="E178" s="19"/>
      <c r="F178" s="168"/>
      <c r="G178" s="127">
        <f t="shared" si="18"/>
        <v>0</v>
      </c>
      <c r="H178" s="124"/>
      <c r="I178" s="230"/>
      <c r="J178" s="251"/>
      <c r="K178" s="251"/>
      <c r="L178" s="251"/>
      <c r="M178" s="251"/>
      <c r="N178" s="246"/>
    </row>
    <row r="179" spans="2:14" hidden="1" x14ac:dyDescent="0.35">
      <c r="B179" s="101" t="s">
        <v>519</v>
      </c>
      <c r="C179" s="226"/>
      <c r="D179" s="20"/>
      <c r="E179" s="20"/>
      <c r="F179" s="168"/>
      <c r="G179" s="127">
        <f t="shared" si="18"/>
        <v>0</v>
      </c>
      <c r="H179" s="125"/>
      <c r="I179" s="231"/>
      <c r="J179" s="251"/>
      <c r="K179" s="251"/>
      <c r="L179" s="251"/>
      <c r="M179" s="251"/>
      <c r="N179" s="246"/>
    </row>
    <row r="180" spans="2:14" hidden="1" x14ac:dyDescent="0.35">
      <c r="B180" s="101" t="s">
        <v>520</v>
      </c>
      <c r="C180" s="226"/>
      <c r="D180" s="20"/>
      <c r="E180" s="20"/>
      <c r="F180" s="168"/>
      <c r="G180" s="127">
        <f t="shared" si="18"/>
        <v>0</v>
      </c>
      <c r="H180" s="125"/>
      <c r="I180" s="231"/>
      <c r="J180" s="251"/>
      <c r="K180" s="251"/>
      <c r="L180" s="251"/>
      <c r="M180" s="251"/>
      <c r="N180" s="246"/>
    </row>
    <row r="181" spans="2:14" hidden="1" x14ac:dyDescent="0.35">
      <c r="C181" s="102" t="s">
        <v>532</v>
      </c>
      <c r="D181" s="21">
        <f>SUM(D173:D180)</f>
        <v>0</v>
      </c>
      <c r="E181" s="21">
        <f>SUM(E173:E180)</f>
        <v>0</v>
      </c>
      <c r="F181" s="21">
        <f>SUM(F173:F180)</f>
        <v>0</v>
      </c>
      <c r="G181" s="21">
        <f>SUM(G173:G180)</f>
        <v>0</v>
      </c>
      <c r="H181" s="116">
        <f>(H173*G173)+(H174*G174)+(H175*G175)+(H176*G176)+(H177*G177)+(H178*G178)+(H179*G179)+(H180*G180)</f>
        <v>0</v>
      </c>
      <c r="I181" s="231"/>
      <c r="J181" s="251"/>
      <c r="K181" s="251"/>
      <c r="L181" s="251"/>
      <c r="M181" s="251"/>
      <c r="N181" s="249"/>
    </row>
    <row r="182" spans="2:14" ht="31.5" customHeight="1" x14ac:dyDescent="0.35">
      <c r="B182" s="7"/>
      <c r="C182" s="13"/>
      <c r="D182" s="26"/>
      <c r="E182" s="26"/>
      <c r="F182" s="170"/>
      <c r="G182" s="26"/>
      <c r="H182" s="26"/>
      <c r="I182" s="13"/>
      <c r="J182" s="352"/>
      <c r="K182" s="352"/>
      <c r="L182" s="352"/>
      <c r="M182" s="352"/>
      <c r="N182" s="254"/>
    </row>
    <row r="183" spans="2:14" ht="8.25" customHeight="1" x14ac:dyDescent="0.35">
      <c r="B183" s="7"/>
      <c r="C183" s="13"/>
      <c r="D183" s="26"/>
      <c r="E183" s="26"/>
      <c r="F183" s="170"/>
      <c r="G183" s="26"/>
      <c r="H183" s="26"/>
      <c r="I183" s="13"/>
      <c r="J183" s="352"/>
      <c r="K183" s="352"/>
      <c r="L183" s="352"/>
      <c r="M183" s="352"/>
      <c r="N183" s="254"/>
    </row>
    <row r="184" spans="2:14" ht="102" customHeight="1" x14ac:dyDescent="0.35">
      <c r="B184" s="102" t="s">
        <v>521</v>
      </c>
      <c r="C184" s="17"/>
      <c r="D184" s="174">
        <v>190000</v>
      </c>
      <c r="E184" s="174">
        <v>150000</v>
      </c>
      <c r="F184" s="233">
        <v>100000</v>
      </c>
      <c r="G184" s="117">
        <f>SUM(D184:F184)</f>
        <v>440000</v>
      </c>
      <c r="H184" s="126"/>
      <c r="I184" s="235" t="s">
        <v>618</v>
      </c>
      <c r="J184" s="362" t="s">
        <v>629</v>
      </c>
      <c r="K184" s="352">
        <f>'[1]justification expences'!$E$37</f>
        <v>46989.289999999994</v>
      </c>
      <c r="L184" s="352">
        <v>0</v>
      </c>
      <c r="M184" s="352">
        <f>J184+K184+L184</f>
        <v>185239.28999999998</v>
      </c>
      <c r="N184" s="249">
        <f>G184-M184</f>
        <v>254760.71000000002</v>
      </c>
    </row>
    <row r="185" spans="2:14" ht="69.75" customHeight="1" x14ac:dyDescent="0.35">
      <c r="B185" s="102" t="s">
        <v>522</v>
      </c>
      <c r="C185" s="17"/>
      <c r="D185" s="174">
        <v>40000</v>
      </c>
      <c r="E185" s="174">
        <v>40000</v>
      </c>
      <c r="F185" s="179">
        <v>20000</v>
      </c>
      <c r="G185" s="117">
        <f>SUM(D185:F185)</f>
        <v>100000</v>
      </c>
      <c r="H185" s="173"/>
      <c r="I185" s="235" t="s">
        <v>619</v>
      </c>
      <c r="J185" s="362" t="s">
        <v>630</v>
      </c>
      <c r="K185" s="352">
        <f>'[1]justification expences'!$E$45</f>
        <v>16650.21</v>
      </c>
      <c r="L185" s="352">
        <v>10420.84</v>
      </c>
      <c r="M185" s="352">
        <f t="shared" ref="M185:M187" si="19">J185+K185+L185</f>
        <v>61010.05</v>
      </c>
      <c r="N185" s="249">
        <f t="shared" ref="N185:N187" si="20">G185-M185</f>
        <v>38989.949999999997</v>
      </c>
    </row>
    <row r="186" spans="2:14" ht="57" customHeight="1" x14ac:dyDescent="0.35">
      <c r="B186" s="102" t="s">
        <v>523</v>
      </c>
      <c r="C186" s="120"/>
      <c r="D186" s="174">
        <v>50000</v>
      </c>
      <c r="E186" s="174">
        <v>35000</v>
      </c>
      <c r="F186" s="213"/>
      <c r="G186" s="117">
        <f>SUM(D186:F186)</f>
        <v>85000</v>
      </c>
      <c r="H186" s="126"/>
      <c r="I186" s="235" t="s">
        <v>619</v>
      </c>
      <c r="J186" s="352"/>
      <c r="K186" s="352" t="s">
        <v>624</v>
      </c>
      <c r="L186" s="352" t="s">
        <v>624</v>
      </c>
      <c r="M186" s="352">
        <f t="shared" si="19"/>
        <v>0</v>
      </c>
      <c r="N186" s="249">
        <f t="shared" si="20"/>
        <v>85000</v>
      </c>
    </row>
    <row r="187" spans="2:14" ht="65.25" customHeight="1" x14ac:dyDescent="0.35">
      <c r="B187" s="121" t="s">
        <v>524</v>
      </c>
      <c r="C187" s="17"/>
      <c r="D187" s="174">
        <v>35000</v>
      </c>
      <c r="E187" s="174">
        <v>10000</v>
      </c>
      <c r="F187" s="174"/>
      <c r="G187" s="117">
        <f>SUM(D187:F187)</f>
        <v>45000</v>
      </c>
      <c r="H187" s="126"/>
      <c r="I187" s="235" t="s">
        <v>620</v>
      </c>
      <c r="J187" s="352" t="s">
        <v>624</v>
      </c>
      <c r="K187" s="352" t="s">
        <v>624</v>
      </c>
      <c r="L187" s="352" t="s">
        <v>624</v>
      </c>
      <c r="M187" s="352">
        <f t="shared" si="19"/>
        <v>0</v>
      </c>
      <c r="N187" s="249">
        <f t="shared" si="20"/>
        <v>45000</v>
      </c>
    </row>
    <row r="188" spans="2:14" ht="41.25" customHeight="1" x14ac:dyDescent="0.35">
      <c r="B188" s="7"/>
      <c r="C188" s="122" t="s">
        <v>533</v>
      </c>
      <c r="D188" s="128">
        <f>SUM(D184:D187)</f>
        <v>315000</v>
      </c>
      <c r="E188" s="128">
        <f>SUM(E184:E187)</f>
        <v>235000</v>
      </c>
      <c r="F188" s="128">
        <f>SUM(F184:F187)</f>
        <v>120000</v>
      </c>
      <c r="G188" s="128">
        <f>SUM(G184:G187)</f>
        <v>670000</v>
      </c>
      <c r="H188" s="116">
        <f>(H184*G184)+(H185*G185)+(H186*G186)+(H187*G187)</f>
        <v>0</v>
      </c>
      <c r="I188" s="236"/>
      <c r="J188" s="352">
        <f>J187+J186+J185+J184+J61+J60+J59+J18+J17+J16</f>
        <v>263637</v>
      </c>
      <c r="K188" s="352">
        <f t="shared" ref="K188:N188" si="21">K187+K186+K185+K184+K61+K60+K59+K18+K17+K16</f>
        <v>381033.66999999993</v>
      </c>
      <c r="L188" s="352">
        <f t="shared" si="21"/>
        <v>50767.28</v>
      </c>
      <c r="M188" s="352">
        <f t="shared" si="21"/>
        <v>695437.95499999996</v>
      </c>
      <c r="N188" s="253">
        <f t="shared" si="21"/>
        <v>1644562.0450000002</v>
      </c>
    </row>
    <row r="189" spans="2:14" ht="38.25" customHeight="1" x14ac:dyDescent="0.35">
      <c r="B189" s="7"/>
      <c r="C189" s="13"/>
      <c r="D189" s="26"/>
      <c r="E189" s="26"/>
      <c r="F189" s="170"/>
      <c r="G189" s="26"/>
      <c r="H189" s="26"/>
      <c r="I189" s="13"/>
      <c r="J189" s="352"/>
      <c r="K189" s="352"/>
      <c r="L189" s="352"/>
      <c r="M189" s="352"/>
      <c r="N189" s="254"/>
    </row>
    <row r="190" spans="2:14" ht="15.75" customHeight="1" x14ac:dyDescent="0.35">
      <c r="B190" s="7"/>
      <c r="C190" s="13"/>
      <c r="D190" s="26"/>
      <c r="E190" s="26"/>
      <c r="F190" s="170"/>
      <c r="G190" s="26"/>
      <c r="H190" s="26"/>
      <c r="I190" s="13"/>
      <c r="J190" s="352"/>
      <c r="K190" s="352"/>
      <c r="L190" s="352"/>
      <c r="M190" s="352"/>
      <c r="N190" s="254"/>
    </row>
    <row r="191" spans="2:14" ht="15.75" customHeight="1" x14ac:dyDescent="0.35">
      <c r="B191" s="7"/>
      <c r="C191" s="13"/>
      <c r="D191" s="26"/>
      <c r="E191" s="26"/>
      <c r="F191" s="170"/>
      <c r="G191" s="26"/>
      <c r="H191" s="26"/>
      <c r="I191" s="13"/>
      <c r="J191" s="352"/>
      <c r="K191" s="352"/>
      <c r="L191" s="352"/>
      <c r="M191" s="352"/>
      <c r="N191" s="254"/>
    </row>
    <row r="192" spans="2:14" ht="15.75" customHeight="1" x14ac:dyDescent="0.35">
      <c r="B192" s="7"/>
      <c r="C192" s="13"/>
      <c r="D192" s="26"/>
      <c r="E192" s="26"/>
      <c r="F192" s="170"/>
      <c r="G192" s="26"/>
      <c r="H192" s="26"/>
      <c r="I192" s="13"/>
      <c r="J192" s="352"/>
      <c r="K192" s="352"/>
      <c r="L192" s="352"/>
      <c r="M192" s="352"/>
      <c r="N192" s="254"/>
    </row>
    <row r="193" spans="2:14" ht="15.75" customHeight="1" x14ac:dyDescent="0.35">
      <c r="B193" s="7"/>
      <c r="C193" s="13"/>
      <c r="D193" s="26"/>
      <c r="E193" s="26"/>
      <c r="F193" s="170"/>
      <c r="G193" s="26"/>
      <c r="H193" s="26"/>
      <c r="I193" s="13"/>
      <c r="J193" s="352"/>
      <c r="K193" s="352"/>
      <c r="L193" s="352"/>
      <c r="M193" s="352"/>
      <c r="N193" s="254"/>
    </row>
    <row r="194" spans="2:14" ht="15.75" customHeight="1" x14ac:dyDescent="0.35">
      <c r="B194" s="7"/>
      <c r="C194" s="13"/>
      <c r="D194" s="26"/>
      <c r="E194" s="26"/>
      <c r="F194" s="170"/>
      <c r="G194" s="26"/>
      <c r="H194" s="26"/>
      <c r="I194" s="13"/>
      <c r="J194" s="352"/>
      <c r="K194" s="352"/>
      <c r="L194" s="352"/>
      <c r="M194" s="353"/>
    </row>
    <row r="195" spans="2:14" ht="15.75" customHeight="1" thickBot="1" x14ac:dyDescent="0.4">
      <c r="B195" s="7"/>
      <c r="C195" s="13"/>
      <c r="D195" s="26"/>
      <c r="E195" s="26"/>
      <c r="F195" s="170"/>
      <c r="G195" s="26"/>
      <c r="H195" s="26"/>
      <c r="I195" s="177"/>
      <c r="J195" s="352"/>
      <c r="K195" s="352"/>
      <c r="L195" s="352"/>
      <c r="M195" s="352"/>
      <c r="N195" s="254"/>
    </row>
    <row r="196" spans="2:14" ht="16" thickBot="1" x14ac:dyDescent="0.4">
      <c r="B196" s="7"/>
      <c r="C196" s="272" t="s">
        <v>545</v>
      </c>
      <c r="D196" s="273"/>
      <c r="E196" s="273"/>
      <c r="F196" s="273"/>
      <c r="G196" s="274"/>
      <c r="H196" s="16"/>
      <c r="I196" s="220"/>
      <c r="J196" s="353"/>
      <c r="K196" s="354"/>
      <c r="L196" s="354"/>
      <c r="M196" s="354"/>
      <c r="N196" s="247"/>
    </row>
    <row r="197" spans="2:14" ht="40.5" customHeight="1" x14ac:dyDescent="0.35">
      <c r="B197" s="7"/>
      <c r="C197" s="264"/>
      <c r="D197" s="116" t="s">
        <v>536</v>
      </c>
      <c r="E197" s="116" t="s">
        <v>537</v>
      </c>
      <c r="F197" s="116" t="s">
        <v>538</v>
      </c>
      <c r="G197" s="266" t="s">
        <v>13</v>
      </c>
      <c r="H197" s="177"/>
      <c r="I197" s="16"/>
      <c r="J197" s="355"/>
      <c r="K197" s="365" t="s">
        <v>599</v>
      </c>
      <c r="L197" s="366" t="s">
        <v>600</v>
      </c>
      <c r="M197" s="367" t="s">
        <v>601</v>
      </c>
      <c r="N197" s="256"/>
    </row>
    <row r="198" spans="2:14" ht="32.25" customHeight="1" x14ac:dyDescent="0.35">
      <c r="B198" s="7"/>
      <c r="C198" s="265"/>
      <c r="D198" s="112" t="str">
        <f>D13</f>
        <v>FAO</v>
      </c>
      <c r="E198" s="112" t="str">
        <f>E13</f>
        <v>OIM</v>
      </c>
      <c r="F198" s="112" t="str">
        <f>F13</f>
        <v>PNUE</v>
      </c>
      <c r="G198" s="267"/>
      <c r="H198" s="177"/>
      <c r="I198" s="16"/>
      <c r="J198" s="356" t="s">
        <v>632</v>
      </c>
      <c r="K198" s="356">
        <f>J188</f>
        <v>263637</v>
      </c>
      <c r="L198" s="356">
        <f>K188</f>
        <v>381033.66999999993</v>
      </c>
      <c r="M198" s="356">
        <f>L188</f>
        <v>50767.28</v>
      </c>
      <c r="N198" s="257">
        <f>SUM(K198:M198)</f>
        <v>695437.95</v>
      </c>
    </row>
    <row r="199" spans="2:14" ht="41.25" customHeight="1" x14ac:dyDescent="0.35">
      <c r="B199" s="27"/>
      <c r="C199" s="118" t="s">
        <v>534</v>
      </c>
      <c r="D199" s="103">
        <f>SUM(D25,D35,D45,D55,D67,D77,D87,D97,D109,D119,D129,D139,D151,D161,D171,D181,D184,D185,D186,D187)</f>
        <v>935000</v>
      </c>
      <c r="E199" s="103">
        <f>SUM(E25,E35,E45,E55,E67,E77,E87,E97,E109,E119,E129,E139,E151,E161,E171,E181,E184,E185,E186,E187)</f>
        <v>935000</v>
      </c>
      <c r="F199" s="103">
        <f>SUM(F25,F35,F45,F55,F67,F77,F87,F97,F109,F119,F129,F139,F151,F161,F171,F181,F184,F185,F186,F187)</f>
        <v>470000</v>
      </c>
      <c r="G199" s="119">
        <f>SUM(D199:F199)</f>
        <v>2340000</v>
      </c>
      <c r="H199" s="177"/>
      <c r="I199" s="57"/>
      <c r="J199" s="357" t="s">
        <v>631</v>
      </c>
      <c r="K199" s="357">
        <f>D201-K198</f>
        <v>736813</v>
      </c>
      <c r="L199" s="357">
        <f>E201-L198</f>
        <v>619416.33000000007</v>
      </c>
      <c r="M199" s="357">
        <f>F201-M198</f>
        <v>452132.72</v>
      </c>
      <c r="N199" s="257">
        <f>SUM(K199:M199)</f>
        <v>1808362.05</v>
      </c>
    </row>
    <row r="200" spans="2:14" ht="51.65" customHeight="1" x14ac:dyDescent="0.35">
      <c r="B200" s="5"/>
      <c r="C200" s="118" t="s">
        <v>535</v>
      </c>
      <c r="D200" s="103">
        <f>D199*0.07</f>
        <v>65450.000000000007</v>
      </c>
      <c r="E200" s="103">
        <f>E199*0.07</f>
        <v>65450.000000000007</v>
      </c>
      <c r="F200" s="103">
        <f>F199*0.07</f>
        <v>32900</v>
      </c>
      <c r="G200" s="119">
        <f>G199*0.07</f>
        <v>163800.00000000003</v>
      </c>
      <c r="H200" s="178"/>
      <c r="I200" s="2"/>
      <c r="J200" s="358"/>
      <c r="K200" s="358"/>
      <c r="L200" s="358"/>
      <c r="M200" s="358"/>
      <c r="N200" s="247"/>
    </row>
    <row r="201" spans="2:14" ht="51.75" customHeight="1" thickBot="1" x14ac:dyDescent="0.4">
      <c r="B201" s="5"/>
      <c r="C201" s="35" t="s">
        <v>13</v>
      </c>
      <c r="D201" s="108">
        <f>SUM(D199:D200)</f>
        <v>1000450</v>
      </c>
      <c r="E201" s="214">
        <f>SUM(E199:E200)</f>
        <v>1000450</v>
      </c>
      <c r="F201" s="215">
        <f>SUM(F199:F200)</f>
        <v>502900</v>
      </c>
      <c r="G201" s="217">
        <f>SUM(G199:G200)</f>
        <v>2503800</v>
      </c>
      <c r="H201" s="176"/>
      <c r="I201" s="2"/>
      <c r="J201" s="358"/>
      <c r="K201" s="358"/>
      <c r="L201" s="358"/>
      <c r="M201" s="358"/>
      <c r="N201" s="247"/>
    </row>
    <row r="202" spans="2:14" ht="42" customHeight="1" x14ac:dyDescent="0.35">
      <c r="B202" s="5"/>
      <c r="I202" s="4"/>
      <c r="J202" s="359"/>
      <c r="K202" s="359"/>
      <c r="L202" s="359"/>
      <c r="M202" s="359"/>
      <c r="N202" s="245"/>
    </row>
    <row r="203" spans="2:14" s="54" customFormat="1" ht="29.25" customHeight="1" thickBot="1" x14ac:dyDescent="0.4">
      <c r="B203" s="13"/>
      <c r="C203" s="37"/>
      <c r="D203" s="234"/>
      <c r="E203" s="234"/>
      <c r="F203" s="8"/>
      <c r="G203" s="38"/>
      <c r="H203" s="38"/>
      <c r="I203" s="16"/>
      <c r="J203" s="359"/>
      <c r="K203" s="359"/>
      <c r="L203" s="359"/>
      <c r="M203" s="359"/>
      <c r="N203" s="245"/>
    </row>
    <row r="204" spans="2:14" ht="23.25" customHeight="1" x14ac:dyDescent="0.35">
      <c r="B204" s="2"/>
      <c r="C204" s="260" t="s">
        <v>539</v>
      </c>
      <c r="D204" s="261"/>
      <c r="E204" s="262"/>
      <c r="F204" s="262"/>
      <c r="G204" s="262"/>
      <c r="H204" s="263"/>
      <c r="I204" s="2"/>
    </row>
    <row r="205" spans="2:14" ht="41.25" customHeight="1" x14ac:dyDescent="0.35">
      <c r="B205" s="2"/>
      <c r="C205" s="104"/>
      <c r="D205" s="116" t="s">
        <v>536</v>
      </c>
      <c r="E205" s="116" t="s">
        <v>537</v>
      </c>
      <c r="F205" s="116" t="s">
        <v>538</v>
      </c>
      <c r="G205" s="268" t="s">
        <v>13</v>
      </c>
      <c r="H205" s="270" t="s">
        <v>10</v>
      </c>
      <c r="I205" s="2"/>
    </row>
    <row r="206" spans="2:14" ht="27.75" customHeight="1" x14ac:dyDescent="0.35">
      <c r="B206" s="2"/>
      <c r="C206" s="104"/>
      <c r="D206" s="105" t="str">
        <f>D13</f>
        <v>FAO</v>
      </c>
      <c r="E206" s="105" t="str">
        <f>E13</f>
        <v>OIM</v>
      </c>
      <c r="F206" s="105" t="str">
        <f>F13</f>
        <v>PNUE</v>
      </c>
      <c r="G206" s="269"/>
      <c r="H206" s="271"/>
      <c r="I206" s="2"/>
    </row>
    <row r="207" spans="2:14" ht="55.5" customHeight="1" thickBot="1" x14ac:dyDescent="0.4">
      <c r="B207" s="2"/>
      <c r="C207" s="34" t="s">
        <v>540</v>
      </c>
      <c r="D207" s="106">
        <f>D201*70/100</f>
        <v>700315</v>
      </c>
      <c r="E207" s="106">
        <f>E201*70/100</f>
        <v>700315</v>
      </c>
      <c r="F207" s="106">
        <f>F201*70/100</f>
        <v>352030</v>
      </c>
      <c r="G207" s="107">
        <f>SUM(D207:F207)</f>
        <v>1752660</v>
      </c>
      <c r="H207" s="109">
        <f>G207/G201</f>
        <v>0.7</v>
      </c>
      <c r="I207" s="351"/>
    </row>
    <row r="208" spans="2:14" ht="57.75" customHeight="1" thickBot="1" x14ac:dyDescent="0.4">
      <c r="B208" s="275"/>
      <c r="C208" s="123" t="s">
        <v>613</v>
      </c>
      <c r="D208" s="106">
        <f>D201*30/100</f>
        <v>300135</v>
      </c>
      <c r="E208" s="106">
        <f>E201*30/100</f>
        <v>300135</v>
      </c>
      <c r="F208" s="106">
        <f>F201*30/100</f>
        <v>150870</v>
      </c>
      <c r="G208" s="107">
        <f>SUM(D208:F208)</f>
        <v>751140</v>
      </c>
      <c r="H208" s="109">
        <f>G208/G201</f>
        <v>0.3</v>
      </c>
      <c r="I208" s="56"/>
    </row>
    <row r="209" spans="1:14" ht="38.25" customHeight="1" thickBot="1" x14ac:dyDescent="0.4">
      <c r="B209" s="275"/>
      <c r="C209" s="35" t="s">
        <v>13</v>
      </c>
      <c r="D209" s="108">
        <f>SUM(D207:D208)</f>
        <v>1000450</v>
      </c>
      <c r="E209" s="108">
        <f>SUM(E207:E208)</f>
        <v>1000450</v>
      </c>
      <c r="F209" s="108">
        <f>SUM(F207:F208)</f>
        <v>502900</v>
      </c>
      <c r="G209" s="108">
        <f>SUM(G207:G208)</f>
        <v>2503800</v>
      </c>
      <c r="H209" s="109">
        <f>SUM(H207:H208)</f>
        <v>1</v>
      </c>
      <c r="I209" s="56"/>
    </row>
    <row r="210" spans="1:14" ht="21.75" customHeight="1" thickBot="1" x14ac:dyDescent="0.4">
      <c r="B210" s="275"/>
      <c r="C210" s="3"/>
      <c r="D210" s="8"/>
      <c r="E210" s="8"/>
      <c r="F210" s="8"/>
      <c r="G210" s="8"/>
      <c r="H210" s="8"/>
      <c r="I210" s="56"/>
    </row>
    <row r="211" spans="1:14" ht="49.5" customHeight="1" x14ac:dyDescent="0.35">
      <c r="B211" s="275"/>
      <c r="C211" s="205" t="s">
        <v>541</v>
      </c>
      <c r="D211" s="110">
        <f>SUM(H25,H35,H45,H55,H67,H77,H87,H97,H109,H119,H129,H139,H151,H161,H171,H181,H188)*1.07</f>
        <v>765050</v>
      </c>
      <c r="E211" s="38"/>
      <c r="F211" s="8"/>
      <c r="G211" s="38"/>
      <c r="H211" s="8"/>
      <c r="I211" s="56"/>
    </row>
    <row r="212" spans="1:14" ht="28.5" customHeight="1" x14ac:dyDescent="0.35">
      <c r="B212" s="275"/>
      <c r="C212" s="206" t="s">
        <v>542</v>
      </c>
      <c r="D212" s="166">
        <f>D211/G201</f>
        <v>0.30555555555555558</v>
      </c>
      <c r="E212" s="45"/>
      <c r="F212" s="171"/>
      <c r="G212" s="45"/>
      <c r="I212" s="56"/>
    </row>
    <row r="213" spans="1:14" ht="28.5" customHeight="1" x14ac:dyDescent="0.35">
      <c r="B213" s="275"/>
      <c r="C213" s="276"/>
      <c r="D213" s="277"/>
      <c r="E213" s="207"/>
      <c r="F213" s="227"/>
      <c r="G213" s="207"/>
      <c r="I213" s="56"/>
    </row>
    <row r="214" spans="1:14" ht="28.5" customHeight="1" x14ac:dyDescent="0.35">
      <c r="B214" s="275"/>
      <c r="C214" s="206" t="s">
        <v>543</v>
      </c>
      <c r="D214" s="111">
        <f>SUM(D186:F187)</f>
        <v>130000</v>
      </c>
      <c r="E214" s="46"/>
      <c r="F214" s="172"/>
      <c r="G214" s="46"/>
      <c r="I214" s="56"/>
    </row>
    <row r="215" spans="1:14" ht="23.25" customHeight="1" x14ac:dyDescent="0.35">
      <c r="B215" s="275"/>
      <c r="C215" s="206" t="s">
        <v>544</v>
      </c>
      <c r="D215" s="166">
        <f>D214/G201</f>
        <v>5.1921079958463137E-2</v>
      </c>
      <c r="E215" s="46"/>
      <c r="F215" s="172"/>
      <c r="G215" s="46"/>
      <c r="I215" s="56"/>
    </row>
    <row r="216" spans="1:14" ht="66.75" customHeight="1" thickBot="1" x14ac:dyDescent="0.4">
      <c r="B216" s="275"/>
      <c r="C216" s="278" t="s">
        <v>596</v>
      </c>
      <c r="D216" s="279"/>
      <c r="E216" s="15"/>
      <c r="F216" s="208"/>
      <c r="G216" s="15"/>
      <c r="H216" s="56"/>
      <c r="I216" s="56"/>
    </row>
    <row r="217" spans="1:14" ht="55.5" customHeight="1" x14ac:dyDescent="0.35">
      <c r="B217" s="275"/>
    </row>
    <row r="218" spans="1:14" ht="42.75" customHeight="1" x14ac:dyDescent="0.35">
      <c r="B218" s="275"/>
      <c r="I218" s="56"/>
    </row>
    <row r="219" spans="1:14" ht="21.75" customHeight="1" x14ac:dyDescent="0.35">
      <c r="B219" s="275"/>
      <c r="I219" s="56"/>
    </row>
    <row r="220" spans="1:14" ht="21.75" customHeight="1" x14ac:dyDescent="0.35">
      <c r="A220" s="56"/>
      <c r="B220" s="275"/>
    </row>
    <row r="221" spans="1:14" s="56" customFormat="1" ht="23.25" customHeight="1" x14ac:dyDescent="0.35">
      <c r="A221" s="52"/>
      <c r="B221" s="275"/>
      <c r="C221" s="52"/>
      <c r="D221" s="52"/>
      <c r="E221" s="52"/>
      <c r="G221" s="52"/>
      <c r="H221" s="52"/>
      <c r="I221" s="52"/>
      <c r="J221" s="360"/>
      <c r="K221" s="360"/>
      <c r="L221" s="360"/>
      <c r="M221" s="360"/>
      <c r="N221" s="240"/>
    </row>
    <row r="222" spans="1:14" ht="23.25" customHeight="1" x14ac:dyDescent="0.35"/>
    <row r="223" spans="1:14" ht="21.75" customHeight="1" x14ac:dyDescent="0.35"/>
    <row r="224" spans="1:14"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52" t="s">
        <v>592</v>
      </c>
    </row>
  </sheetData>
  <sheetProtection formatCells="0" formatColumns="0" formatRows="0"/>
  <mergeCells count="32">
    <mergeCell ref="C110:I110"/>
    <mergeCell ref="C120:I120"/>
    <mergeCell ref="C141:I141"/>
    <mergeCell ref="C130:I130"/>
    <mergeCell ref="C152:I152"/>
    <mergeCell ref="C142:I142"/>
    <mergeCell ref="C68:I68"/>
    <mergeCell ref="C78:I78"/>
    <mergeCell ref="C88:I88"/>
    <mergeCell ref="C99:I99"/>
    <mergeCell ref="C100:I100"/>
    <mergeCell ref="C57:I57"/>
    <mergeCell ref="C58:I58"/>
    <mergeCell ref="B6:P6"/>
    <mergeCell ref="C36:I36"/>
    <mergeCell ref="C26:I26"/>
    <mergeCell ref="B2:E2"/>
    <mergeCell ref="B9:H9"/>
    <mergeCell ref="C15:I15"/>
    <mergeCell ref="C46:I46"/>
    <mergeCell ref="C14:I14"/>
    <mergeCell ref="G205:G206"/>
    <mergeCell ref="H205:H206"/>
    <mergeCell ref="C196:G196"/>
    <mergeCell ref="B208:B221"/>
    <mergeCell ref="C213:D213"/>
    <mergeCell ref="C216:D216"/>
    <mergeCell ref="C162:I162"/>
    <mergeCell ref="C172:I172"/>
    <mergeCell ref="C204:H204"/>
    <mergeCell ref="C197:C198"/>
    <mergeCell ref="G197:G198"/>
  </mergeCells>
  <conditionalFormatting sqref="D212">
    <cfRule type="cellIs" dxfId="26" priority="5" operator="lessThan">
      <formula>0.15</formula>
    </cfRule>
  </conditionalFormatting>
  <conditionalFormatting sqref="D215">
    <cfRule type="cellIs" dxfId="25" priority="4" operator="lessThan">
      <formula>0.05</formula>
    </cfRule>
  </conditionalFormatting>
  <conditionalFormatting sqref="H209">
    <cfRule type="cellIs" dxfId="24" priority="3" operator="greaterThan">
      <formula>1</formula>
    </cfRule>
  </conditionalFormatting>
  <conditionalFormatting sqref="H207">
    <cfRule type="cellIs" dxfId="23" priority="2" operator="greaterThan">
      <formula>1</formula>
    </cfRule>
  </conditionalFormatting>
  <conditionalFormatting sqref="H208">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100-000000000000}"/>
    <dataValidation allowBlank="1" showInputMessage="1" showErrorMessage="1" prompt="M&amp;E Budget Cannot be Less than 5%_x000a_" sqref="D215:G215" xr:uid="{00000000-0002-0000-0100-000001000000}"/>
    <dataValidation allowBlank="1" showInputMessage="1" showErrorMessage="1" prompt="Insert *text* description of Outcome here" sqref="C14:M14 C141:M141 C99:M99 C57:K57 M57" xr:uid="{00000000-0002-0000-0100-000002000000}"/>
    <dataValidation allowBlank="1" showInputMessage="1" showErrorMessage="1" prompt="Insert *text* description of Output here" sqref="C172 C26 C36 C46 C58 C68 C78 C88 C100 C110 C120 C130 C142 C152 C162 C15" xr:uid="{00000000-0002-0000-0100-000003000000}"/>
    <dataValidation allowBlank="1" showInputMessage="1" showErrorMessage="1" prompt="Insert *text* description of Activity here" sqref="C173 C163 C37 C47 C153 C69 C79 C89 C101 C111 C121 C131 C143" xr:uid="{00000000-0002-0000-0100-000004000000}"/>
    <dataValidation allowBlank="1" showInputMessage="1" showErrorMessage="1" prompt="Insert name of recipient agency here _x000a_" sqref="D13:G13" xr:uid="{00000000-0002-0000-0100-000005000000}"/>
    <dataValidation allowBlank="1" showErrorMessage="1" prompt="% Towards Gender Equality and Women's Empowerment Must be Higher than 15%_x000a_" sqref="D214:G214" xr:uid="{00000000-0002-0000-0100-000006000000}"/>
  </dataValidations>
  <pageMargins left="0.7" right="0.7" top="0.75" bottom="0.75" header="0.3" footer="0.3"/>
  <pageSetup scale="74" orientation="landscape" r:id="rId1"/>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54"/>
  <sheetViews>
    <sheetView showGridLines="0" showZeros="0" topLeftCell="A13" zoomScale="80" zoomScaleNormal="80" workbookViewId="0">
      <selection activeCell="E22" sqref="E22"/>
    </sheetView>
  </sheetViews>
  <sheetFormatPr baseColWidth="10" defaultColWidth="9.1796875" defaultRowHeight="15.5" x14ac:dyDescent="0.35"/>
  <cols>
    <col min="1" max="1" width="4.54296875" style="52" customWidth="1"/>
    <col min="2" max="2" width="3.26953125" style="52" customWidth="1"/>
    <col min="3" max="3" width="51.54296875" style="52" customWidth="1"/>
    <col min="4" max="4" width="34.26953125" style="54" customWidth="1"/>
    <col min="5" max="5" width="35" style="54" customWidth="1"/>
    <col min="6" max="6" width="34" style="54" customWidth="1"/>
    <col min="7" max="7" width="25.7265625" style="52" customWidth="1"/>
    <col min="8" max="8" width="21.5429687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6" customWidth="1"/>
    <col min="15" max="15" width="24.26953125" style="52" customWidth="1"/>
    <col min="16" max="16" width="26.453125" style="52" customWidth="1"/>
    <col min="17" max="17" width="30.1796875" style="52" customWidth="1"/>
    <col min="18" max="18" width="33" style="52" customWidth="1"/>
    <col min="19" max="20" width="22.7265625" style="52" customWidth="1"/>
    <col min="21" max="21" width="23.54296875" style="52" customWidth="1"/>
    <col min="22" max="22" width="32.1796875" style="52" customWidth="1"/>
    <col min="23" max="23" width="9.1796875" style="52"/>
    <col min="24" max="24" width="17.7265625" style="52" customWidth="1"/>
    <col min="25" max="25" width="26.54296875" style="52" customWidth="1"/>
    <col min="26" max="26" width="22.54296875" style="52" customWidth="1"/>
    <col min="27" max="27" width="29.7265625" style="52" customWidth="1"/>
    <col min="28" max="28" width="23.453125" style="52" customWidth="1"/>
    <col min="29" max="29" width="18.54296875" style="52" customWidth="1"/>
    <col min="30" max="30" width="17.453125" style="52" customWidth="1"/>
    <col min="31" max="31" width="25.1796875" style="52" customWidth="1"/>
    <col min="32" max="16384" width="9.1796875" style="52"/>
  </cols>
  <sheetData>
    <row r="1" spans="2:14" ht="24" customHeight="1" x14ac:dyDescent="0.35">
      <c r="L1" s="23"/>
      <c r="M1" s="6"/>
      <c r="N1" s="52"/>
    </row>
    <row r="2" spans="2:14" ht="46.5" customHeight="1" x14ac:dyDescent="1">
      <c r="C2" s="307" t="s">
        <v>525</v>
      </c>
      <c r="D2" s="307"/>
      <c r="E2" s="307"/>
      <c r="F2" s="307"/>
      <c r="G2" s="40"/>
      <c r="H2" s="41"/>
      <c r="I2" s="41"/>
      <c r="L2" s="23"/>
      <c r="M2" s="6"/>
      <c r="N2" s="52"/>
    </row>
    <row r="3" spans="2:14" ht="24" customHeight="1" x14ac:dyDescent="0.35">
      <c r="C3" s="43"/>
      <c r="D3" s="42"/>
      <c r="E3" s="42"/>
      <c r="F3" s="42"/>
      <c r="G3" s="42"/>
      <c r="H3" s="42"/>
      <c r="I3" s="42"/>
      <c r="L3" s="23"/>
      <c r="M3" s="6"/>
      <c r="N3" s="52"/>
    </row>
    <row r="4" spans="2:14" ht="24" customHeight="1" thickBot="1" x14ac:dyDescent="0.4">
      <c r="C4" s="43"/>
      <c r="D4" s="42"/>
      <c r="E4" s="42"/>
      <c r="F4" s="42"/>
      <c r="G4" s="42"/>
      <c r="H4" s="42"/>
      <c r="I4" s="42"/>
      <c r="L4" s="23"/>
      <c r="M4" s="6"/>
      <c r="N4" s="52"/>
    </row>
    <row r="5" spans="2:14" ht="30" customHeight="1" x14ac:dyDescent="0.8">
      <c r="C5" s="313" t="s">
        <v>5</v>
      </c>
      <c r="D5" s="314"/>
      <c r="E5" s="314"/>
      <c r="F5" s="314"/>
      <c r="G5" s="315"/>
      <c r="J5" s="23"/>
      <c r="K5" s="6"/>
      <c r="N5" s="52"/>
    </row>
    <row r="6" spans="2:14" ht="24" customHeight="1" x14ac:dyDescent="0.35">
      <c r="C6" s="316" t="s">
        <v>585</v>
      </c>
      <c r="D6" s="317"/>
      <c r="E6" s="317"/>
      <c r="F6" s="317"/>
      <c r="G6" s="318"/>
      <c r="J6" s="23"/>
      <c r="K6" s="6"/>
      <c r="N6" s="52"/>
    </row>
    <row r="7" spans="2:14" ht="41.25" customHeight="1" x14ac:dyDescent="0.35">
      <c r="C7" s="316"/>
      <c r="D7" s="317"/>
      <c r="E7" s="317"/>
      <c r="F7" s="317"/>
      <c r="G7" s="318"/>
      <c r="J7" s="23"/>
      <c r="K7" s="6"/>
      <c r="N7" s="52"/>
    </row>
    <row r="8" spans="2:14" ht="24" customHeight="1" thickBot="1" x14ac:dyDescent="0.4">
      <c r="C8" s="319"/>
      <c r="D8" s="320"/>
      <c r="E8" s="320"/>
      <c r="F8" s="320"/>
      <c r="G8" s="321"/>
      <c r="J8" s="23"/>
      <c r="K8" s="6"/>
      <c r="N8" s="52"/>
    </row>
    <row r="9" spans="2:14" ht="24" customHeight="1" thickBot="1" x14ac:dyDescent="0.4">
      <c r="C9" s="48"/>
      <c r="D9" s="48"/>
      <c r="E9" s="48"/>
      <c r="F9" s="48"/>
      <c r="L9" s="23"/>
      <c r="M9" s="6"/>
      <c r="N9" s="52"/>
    </row>
    <row r="10" spans="2:14" ht="25.5" customHeight="1" thickBot="1" x14ac:dyDescent="0.65">
      <c r="C10" s="308" t="s">
        <v>586</v>
      </c>
      <c r="D10" s="309"/>
      <c r="E10" s="309"/>
      <c r="F10" s="310"/>
      <c r="L10" s="23"/>
      <c r="M10" s="6"/>
      <c r="N10" s="52"/>
    </row>
    <row r="11" spans="2:14" ht="24" customHeight="1" x14ac:dyDescent="0.35">
      <c r="C11" s="48"/>
      <c r="D11" s="48"/>
      <c r="E11" s="48"/>
      <c r="F11" s="48"/>
      <c r="L11" s="23"/>
      <c r="M11" s="6"/>
      <c r="N11" s="52"/>
    </row>
    <row r="12" spans="2:14" ht="40.5" customHeight="1" x14ac:dyDescent="0.35">
      <c r="C12" s="48"/>
      <c r="D12" s="116" t="s">
        <v>536</v>
      </c>
      <c r="E12" s="116" t="s">
        <v>537</v>
      </c>
      <c r="F12" s="116" t="s">
        <v>538</v>
      </c>
      <c r="G12" s="311" t="s">
        <v>13</v>
      </c>
      <c r="L12" s="23"/>
      <c r="M12" s="6"/>
      <c r="N12" s="52"/>
    </row>
    <row r="13" spans="2:14" ht="24" customHeight="1" x14ac:dyDescent="0.35">
      <c r="C13" s="48"/>
      <c r="D13" s="112" t="str">
        <f>'1) Tableau budgétaire 1'!D13</f>
        <v>FAO</v>
      </c>
      <c r="E13" s="112" t="str">
        <f>'1) Tableau budgétaire 1'!E13</f>
        <v>OIM</v>
      </c>
      <c r="F13" s="112" t="str">
        <f>'1) Tableau budgétaire 1'!F13</f>
        <v>PNUE</v>
      </c>
      <c r="G13" s="312"/>
      <c r="L13" s="23"/>
      <c r="M13" s="6"/>
      <c r="N13" s="52"/>
    </row>
    <row r="14" spans="2:14" ht="24" customHeight="1" x14ac:dyDescent="0.35">
      <c r="B14" s="304" t="s">
        <v>546</v>
      </c>
      <c r="C14" s="305"/>
      <c r="D14" s="305"/>
      <c r="E14" s="305"/>
      <c r="F14" s="305"/>
      <c r="G14" s="306"/>
      <c r="L14" s="23"/>
      <c r="M14" s="6"/>
      <c r="N14" s="52"/>
    </row>
    <row r="15" spans="2:14" ht="22.5" customHeight="1" x14ac:dyDescent="0.35">
      <c r="C15" s="304" t="s">
        <v>547</v>
      </c>
      <c r="D15" s="305"/>
      <c r="E15" s="305"/>
      <c r="F15" s="305"/>
      <c r="G15" s="306"/>
      <c r="L15" s="23"/>
      <c r="M15" s="6"/>
      <c r="N15" s="52"/>
    </row>
    <row r="16" spans="2:14" ht="24.75" customHeight="1" thickBot="1" x14ac:dyDescent="0.4">
      <c r="C16" s="64" t="s">
        <v>548</v>
      </c>
      <c r="D16" s="65">
        <f>'1) Tableau budgétaire 1'!D25</f>
        <v>50000</v>
      </c>
      <c r="E16" s="65">
        <f>'1) Tableau budgétaire 1'!E25</f>
        <v>700000</v>
      </c>
      <c r="F16" s="65">
        <f>'1) Tableau budgétaire 1'!F25</f>
        <v>150000</v>
      </c>
      <c r="G16" s="66">
        <f>SUM(D16:F16)</f>
        <v>900000</v>
      </c>
      <c r="L16" s="23"/>
      <c r="M16" s="6"/>
      <c r="N16" s="52"/>
    </row>
    <row r="17" spans="3:14" ht="21.75" customHeight="1" x14ac:dyDescent="0.35">
      <c r="C17" s="62" t="s">
        <v>549</v>
      </c>
      <c r="D17" s="97">
        <f>D16*0.18</f>
        <v>9000</v>
      </c>
      <c r="E17" s="98">
        <f>E16*0.18</f>
        <v>126000</v>
      </c>
      <c r="F17" s="98">
        <f>F16*0.18</f>
        <v>27000</v>
      </c>
      <c r="G17" s="63">
        <f t="shared" ref="G17:G24" si="0">SUM(D17:F17)</f>
        <v>162000</v>
      </c>
      <c r="N17" s="52"/>
    </row>
    <row r="18" spans="3:14" x14ac:dyDescent="0.35">
      <c r="C18" s="50" t="s">
        <v>550</v>
      </c>
      <c r="D18" s="99">
        <f>D16*0.05</f>
        <v>2500</v>
      </c>
      <c r="E18" s="20">
        <f>E16*0.05</f>
        <v>35000</v>
      </c>
      <c r="F18" s="20">
        <f>F16*0.05</f>
        <v>7500</v>
      </c>
      <c r="G18" s="61">
        <f t="shared" si="0"/>
        <v>45000</v>
      </c>
      <c r="N18" s="52"/>
    </row>
    <row r="19" spans="3:14" ht="15.75" customHeight="1" x14ac:dyDescent="0.35">
      <c r="C19" s="50" t="s">
        <v>551</v>
      </c>
      <c r="D19" s="99">
        <f>D16*0.06</f>
        <v>3000</v>
      </c>
      <c r="E19" s="99">
        <f>E16*0.06</f>
        <v>42000</v>
      </c>
      <c r="F19" s="99">
        <f>F16*0.06</f>
        <v>9000</v>
      </c>
      <c r="G19" s="61">
        <f t="shared" si="0"/>
        <v>54000</v>
      </c>
      <c r="N19" s="52"/>
    </row>
    <row r="20" spans="3:14" x14ac:dyDescent="0.35">
      <c r="C20" s="51" t="s">
        <v>552</v>
      </c>
      <c r="D20" s="99">
        <f>D16*0.15</f>
        <v>7500</v>
      </c>
      <c r="E20" s="210">
        <f>E16*0.15</f>
        <v>105000</v>
      </c>
      <c r="F20" s="99">
        <f>F16*0.15</f>
        <v>22500</v>
      </c>
      <c r="G20" s="61">
        <f t="shared" si="0"/>
        <v>135000</v>
      </c>
      <c r="I20" s="209"/>
      <c r="N20" s="52"/>
    </row>
    <row r="21" spans="3:14" x14ac:dyDescent="0.35">
      <c r="C21" s="50" t="s">
        <v>553</v>
      </c>
      <c r="D21" s="99">
        <f>D16*0.06</f>
        <v>3000</v>
      </c>
      <c r="E21" s="99">
        <f>E16*0.06</f>
        <v>42000</v>
      </c>
      <c r="F21" s="99">
        <f>F16*0.06</f>
        <v>9000</v>
      </c>
      <c r="G21" s="61">
        <f t="shared" si="0"/>
        <v>54000</v>
      </c>
      <c r="N21" s="52"/>
    </row>
    <row r="22" spans="3:14" ht="21.75" customHeight="1" x14ac:dyDescent="0.35">
      <c r="C22" s="50" t="s">
        <v>554</v>
      </c>
      <c r="D22" s="99">
        <f>D16*0.45</f>
        <v>22500</v>
      </c>
      <c r="E22" s="99">
        <f>E16*0.45</f>
        <v>315000</v>
      </c>
      <c r="F22" s="99">
        <f>F16*0.45</f>
        <v>67500</v>
      </c>
      <c r="G22" s="61">
        <f t="shared" si="0"/>
        <v>405000</v>
      </c>
      <c r="N22" s="52"/>
    </row>
    <row r="23" spans="3:14" ht="36.75" customHeight="1" x14ac:dyDescent="0.35">
      <c r="C23" s="50" t="s">
        <v>555</v>
      </c>
      <c r="D23" s="99">
        <f>D16*0.05</f>
        <v>2500</v>
      </c>
      <c r="E23" s="99">
        <f>E16*0.05</f>
        <v>35000</v>
      </c>
      <c r="F23" s="99">
        <f>F16*0.05</f>
        <v>7500</v>
      </c>
      <c r="G23" s="61">
        <f t="shared" si="0"/>
        <v>45000</v>
      </c>
      <c r="I23" s="209"/>
      <c r="N23" s="52"/>
    </row>
    <row r="24" spans="3:14" ht="15.75" customHeight="1" x14ac:dyDescent="0.35">
      <c r="C24" s="55" t="s">
        <v>21</v>
      </c>
      <c r="D24" s="67">
        <f>SUM(D17:D23)</f>
        <v>50000</v>
      </c>
      <c r="E24" s="67">
        <f>SUM(E17:E23)</f>
        <v>700000</v>
      </c>
      <c r="F24" s="67">
        <f>SUM(F17:F23)</f>
        <v>150000</v>
      </c>
      <c r="G24" s="129">
        <f t="shared" si="0"/>
        <v>900000</v>
      </c>
      <c r="N24" s="52"/>
    </row>
    <row r="25" spans="3:14" s="54" customFormat="1" hidden="1" x14ac:dyDescent="0.35">
      <c r="C25" s="68"/>
      <c r="D25" s="69"/>
      <c r="E25" s="69"/>
      <c r="F25" s="69"/>
      <c r="G25" s="130"/>
    </row>
    <row r="26" spans="3:14" hidden="1" x14ac:dyDescent="0.35">
      <c r="C26" s="304" t="s">
        <v>556</v>
      </c>
      <c r="D26" s="305"/>
      <c r="E26" s="305"/>
      <c r="F26" s="305"/>
      <c r="G26" s="306"/>
      <c r="N26" s="52"/>
    </row>
    <row r="27" spans="3:14" ht="27" hidden="1" customHeight="1" thickBot="1" x14ac:dyDescent="0.4">
      <c r="C27" s="64" t="s">
        <v>557</v>
      </c>
      <c r="D27" s="65">
        <f>'1) Tableau budgétaire 1'!D35</f>
        <v>0</v>
      </c>
      <c r="E27" s="65">
        <f>'1) Tableau budgétaire 1'!E35</f>
        <v>0</v>
      </c>
      <c r="F27" s="65">
        <f>'1) Tableau budgétaire 1'!F35</f>
        <v>0</v>
      </c>
      <c r="G27" s="66">
        <f t="shared" ref="G27:G35" si="1">SUM(D27:F27)</f>
        <v>0</v>
      </c>
      <c r="N27" s="52"/>
    </row>
    <row r="28" spans="3:14" hidden="1" x14ac:dyDescent="0.35">
      <c r="C28" s="62" t="s">
        <v>549</v>
      </c>
      <c r="D28" s="97">
        <f>D27*0.18</f>
        <v>0</v>
      </c>
      <c r="E28" s="98">
        <f>E27*0.18</f>
        <v>0</v>
      </c>
      <c r="F28" s="98">
        <f>F27*0.18</f>
        <v>0</v>
      </c>
      <c r="G28" s="63">
        <f t="shared" si="1"/>
        <v>0</v>
      </c>
      <c r="J28" s="209"/>
      <c r="N28" s="52"/>
    </row>
    <row r="29" spans="3:14" hidden="1" x14ac:dyDescent="0.35">
      <c r="C29" s="50" t="s">
        <v>550</v>
      </c>
      <c r="D29" s="99">
        <f>D27*0.05</f>
        <v>0</v>
      </c>
      <c r="E29" s="20">
        <f>E27*0.05</f>
        <v>0</v>
      </c>
      <c r="F29" s="20">
        <f>F27*0.05</f>
        <v>0</v>
      </c>
      <c r="G29" s="61">
        <f t="shared" si="1"/>
        <v>0</v>
      </c>
      <c r="N29" s="52"/>
    </row>
    <row r="30" spans="3:14" ht="31" hidden="1" x14ac:dyDescent="0.35">
      <c r="C30" s="50" t="s">
        <v>551</v>
      </c>
      <c r="D30" s="99">
        <f>D27*0.06</f>
        <v>0</v>
      </c>
      <c r="E30" s="99">
        <f>E27*0.06</f>
        <v>0</v>
      </c>
      <c r="F30" s="99">
        <f>F27*0.06</f>
        <v>0</v>
      </c>
      <c r="G30" s="61">
        <f t="shared" si="1"/>
        <v>0</v>
      </c>
      <c r="N30" s="52"/>
    </row>
    <row r="31" spans="3:14" hidden="1" x14ac:dyDescent="0.35">
      <c r="C31" s="51" t="s">
        <v>552</v>
      </c>
      <c r="D31" s="99">
        <f>D27*0.15</f>
        <v>0</v>
      </c>
      <c r="E31" s="99">
        <f>E27*0.15</f>
        <v>0</v>
      </c>
      <c r="F31" s="99">
        <f>F27*0.15</f>
        <v>0</v>
      </c>
      <c r="G31" s="61">
        <f t="shared" si="1"/>
        <v>0</v>
      </c>
      <c r="N31" s="52"/>
    </row>
    <row r="32" spans="3:14" hidden="1" x14ac:dyDescent="0.35">
      <c r="C32" s="50" t="s">
        <v>553</v>
      </c>
      <c r="D32" s="99">
        <f>D27*0.06</f>
        <v>0</v>
      </c>
      <c r="E32" s="99">
        <f>E27*0.06</f>
        <v>0</v>
      </c>
      <c r="F32" s="99">
        <f>F27*0.06</f>
        <v>0</v>
      </c>
      <c r="G32" s="61">
        <f t="shared" si="1"/>
        <v>0</v>
      </c>
      <c r="N32" s="52"/>
    </row>
    <row r="33" spans="3:14" hidden="1" x14ac:dyDescent="0.35">
      <c r="C33" s="50" t="s">
        <v>554</v>
      </c>
      <c r="D33" s="99">
        <f>D27*0.45</f>
        <v>0</v>
      </c>
      <c r="E33" s="99">
        <f>E27*0.45</f>
        <v>0</v>
      </c>
      <c r="F33" s="99">
        <f>F27*0.45</f>
        <v>0</v>
      </c>
      <c r="G33" s="61">
        <f t="shared" si="1"/>
        <v>0</v>
      </c>
      <c r="N33" s="52"/>
    </row>
    <row r="34" spans="3:14" ht="31" hidden="1" x14ac:dyDescent="0.35">
      <c r="C34" s="50" t="s">
        <v>555</v>
      </c>
      <c r="D34" s="99">
        <f>D27*0.05</f>
        <v>0</v>
      </c>
      <c r="E34" s="99">
        <f>E27*0.05</f>
        <v>0</v>
      </c>
      <c r="F34" s="99">
        <f>F27*0.05</f>
        <v>0</v>
      </c>
      <c r="G34" s="61">
        <f t="shared" si="1"/>
        <v>0</v>
      </c>
      <c r="N34" s="52"/>
    </row>
    <row r="35" spans="3:14" hidden="1" x14ac:dyDescent="0.35">
      <c r="C35" s="55" t="s">
        <v>21</v>
      </c>
      <c r="D35" s="67">
        <f>SUM(D28:D34)</f>
        <v>0</v>
      </c>
      <c r="E35" s="67">
        <f>SUM(E28:E34)</f>
        <v>0</v>
      </c>
      <c r="F35" s="67">
        <f>SUM(F28:F34)</f>
        <v>0</v>
      </c>
      <c r="G35" s="61">
        <f t="shared" si="1"/>
        <v>0</v>
      </c>
      <c r="N35" s="52"/>
    </row>
    <row r="36" spans="3:14" s="54" customFormat="1" hidden="1" x14ac:dyDescent="0.35">
      <c r="C36" s="68"/>
      <c r="D36" s="69"/>
      <c r="E36" s="69"/>
      <c r="F36" s="69"/>
      <c r="G36" s="70"/>
    </row>
    <row r="37" spans="3:14" hidden="1" x14ac:dyDescent="0.35">
      <c r="C37" s="304" t="s">
        <v>558</v>
      </c>
      <c r="D37" s="305"/>
      <c r="E37" s="305"/>
      <c r="F37" s="305"/>
      <c r="G37" s="306"/>
      <c r="N37" s="52"/>
    </row>
    <row r="38" spans="3:14" ht="21.75" hidden="1" customHeight="1" thickBot="1" x14ac:dyDescent="0.4">
      <c r="C38" s="64" t="s">
        <v>559</v>
      </c>
      <c r="D38" s="65">
        <f>'1) Tableau budgétaire 1'!D45</f>
        <v>0</v>
      </c>
      <c r="E38" s="65">
        <f>'1) Tableau budgétaire 1'!E45</f>
        <v>0</v>
      </c>
      <c r="F38" s="65">
        <f>'1) Tableau budgétaire 1'!F45</f>
        <v>0</v>
      </c>
      <c r="G38" s="66">
        <f t="shared" ref="G38:G46" si="2">SUM(D38:F38)</f>
        <v>0</v>
      </c>
      <c r="N38" s="52"/>
    </row>
    <row r="39" spans="3:14" hidden="1" x14ac:dyDescent="0.35">
      <c r="C39" s="62" t="s">
        <v>549</v>
      </c>
      <c r="D39" s="97"/>
      <c r="E39" s="98"/>
      <c r="F39" s="98"/>
      <c r="G39" s="63">
        <f t="shared" si="2"/>
        <v>0</v>
      </c>
      <c r="N39" s="52"/>
    </row>
    <row r="40" spans="3:14" s="54" customFormat="1" ht="15.75" hidden="1" customHeight="1" x14ac:dyDescent="0.35">
      <c r="C40" s="50" t="s">
        <v>550</v>
      </c>
      <c r="D40" s="99"/>
      <c r="E40" s="20"/>
      <c r="F40" s="20">
        <f>F16-F24</f>
        <v>0</v>
      </c>
      <c r="G40" s="61">
        <f t="shared" si="2"/>
        <v>0</v>
      </c>
    </row>
    <row r="41" spans="3:14" s="54" customFormat="1" ht="31" hidden="1" x14ac:dyDescent="0.35">
      <c r="C41" s="50" t="s">
        <v>551</v>
      </c>
      <c r="D41" s="99"/>
      <c r="E41" s="99"/>
      <c r="F41" s="99"/>
      <c r="G41" s="61">
        <f t="shared" si="2"/>
        <v>0</v>
      </c>
    </row>
    <row r="42" spans="3:14" s="54" customFormat="1" hidden="1" x14ac:dyDescent="0.35">
      <c r="C42" s="51" t="s">
        <v>552</v>
      </c>
      <c r="D42" s="99">
        <v>0</v>
      </c>
      <c r="E42" s="99"/>
      <c r="F42" s="99">
        <f>F27-F35</f>
        <v>0</v>
      </c>
      <c r="G42" s="61">
        <f t="shared" si="2"/>
        <v>0</v>
      </c>
    </row>
    <row r="43" spans="3:14" hidden="1" x14ac:dyDescent="0.35">
      <c r="C43" s="50" t="s">
        <v>553</v>
      </c>
      <c r="D43" s="99">
        <v>0</v>
      </c>
      <c r="E43" s="99"/>
      <c r="F43" s="99"/>
      <c r="G43" s="61">
        <f t="shared" si="2"/>
        <v>0</v>
      </c>
      <c r="N43" s="52"/>
    </row>
    <row r="44" spans="3:14" hidden="1" x14ac:dyDescent="0.35">
      <c r="C44" s="50" t="s">
        <v>554</v>
      </c>
      <c r="D44" s="99"/>
      <c r="E44" s="99"/>
      <c r="F44" s="99"/>
      <c r="G44" s="61">
        <f t="shared" si="2"/>
        <v>0</v>
      </c>
      <c r="N44" s="52"/>
    </row>
    <row r="45" spans="3:14" ht="31" hidden="1" x14ac:dyDescent="0.35">
      <c r="C45" s="50" t="s">
        <v>555</v>
      </c>
      <c r="D45" s="99"/>
      <c r="E45" s="99"/>
      <c r="F45" s="99"/>
      <c r="G45" s="61">
        <f t="shared" si="2"/>
        <v>0</v>
      </c>
      <c r="N45" s="52"/>
    </row>
    <row r="46" spans="3:14" hidden="1" x14ac:dyDescent="0.35">
      <c r="C46" s="138" t="s">
        <v>21</v>
      </c>
      <c r="D46" s="139">
        <f>SUM(D39:D45)</f>
        <v>0</v>
      </c>
      <c r="E46" s="139">
        <f>SUM(E39:E45)</f>
        <v>0</v>
      </c>
      <c r="F46" s="139">
        <f>SUM(F39:F45)</f>
        <v>0</v>
      </c>
      <c r="G46" s="140">
        <f t="shared" si="2"/>
        <v>0</v>
      </c>
      <c r="N46" s="52"/>
    </row>
    <row r="47" spans="3:14" hidden="1" x14ac:dyDescent="0.35">
      <c r="C47" s="141"/>
      <c r="D47" s="142"/>
      <c r="E47" s="142"/>
      <c r="F47" s="142"/>
      <c r="G47" s="143"/>
      <c r="N47" s="52"/>
    </row>
    <row r="48" spans="3:14" s="54" customFormat="1" hidden="1" x14ac:dyDescent="0.35">
      <c r="C48" s="299" t="s">
        <v>560</v>
      </c>
      <c r="D48" s="300"/>
      <c r="E48" s="300"/>
      <c r="F48" s="300"/>
      <c r="G48" s="301"/>
    </row>
    <row r="49" spans="2:14" ht="20.25" hidden="1" customHeight="1" thickBot="1" x14ac:dyDescent="0.4">
      <c r="C49" s="64" t="s">
        <v>561</v>
      </c>
      <c r="D49" s="65">
        <f>'1) Tableau budgétaire 1'!D55</f>
        <v>0</v>
      </c>
      <c r="E49" s="65">
        <f>'1) Tableau budgétaire 1'!E55</f>
        <v>0</v>
      </c>
      <c r="F49" s="65">
        <f>'1) Tableau budgétaire 1'!F55</f>
        <v>0</v>
      </c>
      <c r="G49" s="66">
        <f t="shared" ref="G49:G57" si="3">SUM(D49:F49)</f>
        <v>0</v>
      </c>
      <c r="N49" s="52"/>
    </row>
    <row r="50" spans="2:14" hidden="1" x14ac:dyDescent="0.35">
      <c r="C50" s="62" t="s">
        <v>549</v>
      </c>
      <c r="D50" s="97"/>
      <c r="E50" s="98"/>
      <c r="F50" s="98"/>
      <c r="G50" s="63">
        <f t="shared" si="3"/>
        <v>0</v>
      </c>
      <c r="N50" s="52"/>
    </row>
    <row r="51" spans="2:14" ht="15.75" hidden="1" customHeight="1" x14ac:dyDescent="0.35">
      <c r="C51" s="50" t="s">
        <v>550</v>
      </c>
      <c r="D51" s="99"/>
      <c r="E51" s="20"/>
      <c r="F51" s="20"/>
      <c r="G51" s="61">
        <f t="shared" si="3"/>
        <v>0</v>
      </c>
      <c r="N51" s="52"/>
    </row>
    <row r="52" spans="2:14" ht="32.25" hidden="1" customHeight="1" x14ac:dyDescent="0.35">
      <c r="C52" s="50" t="s">
        <v>551</v>
      </c>
      <c r="D52" s="99"/>
      <c r="E52" s="99"/>
      <c r="F52" s="99"/>
      <c r="G52" s="61">
        <f t="shared" si="3"/>
        <v>0</v>
      </c>
      <c r="N52" s="52"/>
    </row>
    <row r="53" spans="2:14" s="54" customFormat="1" hidden="1" x14ac:dyDescent="0.35">
      <c r="C53" s="51" t="s">
        <v>552</v>
      </c>
      <c r="D53" s="99"/>
      <c r="E53" s="99"/>
      <c r="F53" s="99"/>
      <c r="G53" s="61">
        <f t="shared" si="3"/>
        <v>0</v>
      </c>
    </row>
    <row r="54" spans="2:14" hidden="1" x14ac:dyDescent="0.35">
      <c r="C54" s="50" t="s">
        <v>553</v>
      </c>
      <c r="D54" s="99"/>
      <c r="E54" s="99"/>
      <c r="F54" s="99"/>
      <c r="G54" s="61">
        <f t="shared" si="3"/>
        <v>0</v>
      </c>
      <c r="N54" s="52"/>
    </row>
    <row r="55" spans="2:14" hidden="1" x14ac:dyDescent="0.35">
      <c r="C55" s="50" t="s">
        <v>554</v>
      </c>
      <c r="D55" s="99"/>
      <c r="E55" s="99"/>
      <c r="F55" s="99"/>
      <c r="G55" s="61">
        <f t="shared" si="3"/>
        <v>0</v>
      </c>
      <c r="N55" s="52"/>
    </row>
    <row r="56" spans="2:14" ht="31" hidden="1" x14ac:dyDescent="0.35">
      <c r="C56" s="50" t="s">
        <v>555</v>
      </c>
      <c r="D56" s="99"/>
      <c r="E56" s="99"/>
      <c r="F56" s="99"/>
      <c r="G56" s="61">
        <f t="shared" si="3"/>
        <v>0</v>
      </c>
      <c r="N56" s="52"/>
    </row>
    <row r="57" spans="2:14" ht="21" hidden="1" customHeight="1" x14ac:dyDescent="0.35">
      <c r="C57" s="55" t="s">
        <v>21</v>
      </c>
      <c r="D57" s="67">
        <f>SUM(D50:D56)</f>
        <v>0</v>
      </c>
      <c r="E57" s="67">
        <f>SUM(E50:E56)</f>
        <v>0</v>
      </c>
      <c r="F57" s="67">
        <f>SUM(F50:F56)</f>
        <v>0</v>
      </c>
      <c r="G57" s="61">
        <f t="shared" si="3"/>
        <v>0</v>
      </c>
      <c r="N57" s="52"/>
    </row>
    <row r="58" spans="2:14" s="54" customFormat="1" hidden="1" x14ac:dyDescent="0.35">
      <c r="C58" s="71"/>
      <c r="D58" s="69"/>
      <c r="E58" s="69"/>
      <c r="F58" s="69"/>
      <c r="G58" s="70"/>
    </row>
    <row r="59" spans="2:14" x14ac:dyDescent="0.35">
      <c r="B59" s="304" t="s">
        <v>562</v>
      </c>
      <c r="C59" s="305"/>
      <c r="D59" s="305"/>
      <c r="E59" s="305"/>
      <c r="F59" s="305"/>
      <c r="G59" s="306"/>
      <c r="N59" s="52"/>
    </row>
    <row r="60" spans="2:14" x14ac:dyDescent="0.35">
      <c r="C60" s="304" t="s">
        <v>411</v>
      </c>
      <c r="D60" s="305"/>
      <c r="E60" s="305"/>
      <c r="F60" s="305"/>
      <c r="G60" s="306"/>
      <c r="N60" s="52"/>
    </row>
    <row r="61" spans="2:14" ht="24" customHeight="1" thickBot="1" x14ac:dyDescent="0.4">
      <c r="C61" s="64" t="s">
        <v>563</v>
      </c>
      <c r="D61" s="65">
        <f>'1) Tableau budgétaire 1'!D67</f>
        <v>570000</v>
      </c>
      <c r="E61" s="65">
        <f>'1) Tableau budgétaire 1'!E67</f>
        <v>0</v>
      </c>
      <c r="F61" s="65">
        <f>'1) Tableau budgétaire 1'!F67</f>
        <v>200000</v>
      </c>
      <c r="G61" s="66">
        <f>SUM(D61:F61)</f>
        <v>770000</v>
      </c>
      <c r="N61" s="52"/>
    </row>
    <row r="62" spans="2:14" ht="15.75" customHeight="1" x14ac:dyDescent="0.35">
      <c r="C62" s="62" t="s">
        <v>549</v>
      </c>
      <c r="D62" s="97">
        <f>D61*0.18</f>
        <v>102600</v>
      </c>
      <c r="E62" s="98">
        <f>E61*0.18</f>
        <v>0</v>
      </c>
      <c r="F62" s="98">
        <f>F61*0.18</f>
        <v>36000</v>
      </c>
      <c r="G62" s="63">
        <f t="shared" ref="G62:G69" si="4">SUM(D62:F62)</f>
        <v>138600</v>
      </c>
      <c r="N62" s="52"/>
    </row>
    <row r="63" spans="2:14" ht="15.75" customHeight="1" x14ac:dyDescent="0.35">
      <c r="C63" s="50" t="s">
        <v>550</v>
      </c>
      <c r="D63" s="99">
        <f>D61*0.05</f>
        <v>28500</v>
      </c>
      <c r="E63" s="20">
        <f>E61*0.05</f>
        <v>0</v>
      </c>
      <c r="F63" s="20">
        <f>F61*0.05</f>
        <v>10000</v>
      </c>
      <c r="G63" s="61">
        <f t="shared" si="4"/>
        <v>38500</v>
      </c>
      <c r="N63" s="52"/>
    </row>
    <row r="64" spans="2:14" ht="15.75" customHeight="1" x14ac:dyDescent="0.35">
      <c r="C64" s="50" t="s">
        <v>551</v>
      </c>
      <c r="D64" s="99">
        <f>D61*0.06</f>
        <v>34200</v>
      </c>
      <c r="E64" s="99">
        <f>E61*0.06</f>
        <v>0</v>
      </c>
      <c r="F64" s="99">
        <f>F61*0.06</f>
        <v>12000</v>
      </c>
      <c r="G64" s="61">
        <f t="shared" si="4"/>
        <v>46200</v>
      </c>
      <c r="I64" s="209"/>
      <c r="N64" s="52"/>
    </row>
    <row r="65" spans="2:14" ht="18.75" customHeight="1" x14ac:dyDescent="0.35">
      <c r="C65" s="51" t="s">
        <v>552</v>
      </c>
      <c r="D65" s="99">
        <f>D61*0.15</f>
        <v>85500</v>
      </c>
      <c r="E65" s="99">
        <f>E61*0.15</f>
        <v>0</v>
      </c>
      <c r="F65" s="99">
        <f>F61*0.15</f>
        <v>30000</v>
      </c>
      <c r="G65" s="61">
        <f t="shared" si="4"/>
        <v>115500</v>
      </c>
      <c r="N65" s="52"/>
    </row>
    <row r="66" spans="2:14" x14ac:dyDescent="0.35">
      <c r="C66" s="50" t="s">
        <v>553</v>
      </c>
      <c r="D66" s="99">
        <f>D61*0.06</f>
        <v>34200</v>
      </c>
      <c r="E66" s="99">
        <f>E61*0.06</f>
        <v>0</v>
      </c>
      <c r="F66" s="99">
        <f>F61*0.06</f>
        <v>12000</v>
      </c>
      <c r="G66" s="61">
        <f t="shared" si="4"/>
        <v>46200</v>
      </c>
      <c r="N66" s="52"/>
    </row>
    <row r="67" spans="2:14" s="54" customFormat="1" ht="21.75" customHeight="1" x14ac:dyDescent="0.35">
      <c r="B67" s="52"/>
      <c r="C67" s="50" t="s">
        <v>554</v>
      </c>
      <c r="D67" s="99">
        <f>D61*0.45</f>
        <v>256500</v>
      </c>
      <c r="E67" s="99">
        <f>E61*0.45</f>
        <v>0</v>
      </c>
      <c r="F67" s="99">
        <f>F61*0.45</f>
        <v>90000</v>
      </c>
      <c r="G67" s="61">
        <f t="shared" si="4"/>
        <v>346500</v>
      </c>
    </row>
    <row r="68" spans="2:14" s="54" customFormat="1" ht="31" x14ac:dyDescent="0.35">
      <c r="B68" s="52"/>
      <c r="C68" s="50" t="s">
        <v>555</v>
      </c>
      <c r="D68" s="99">
        <f>D61*0.05</f>
        <v>28500</v>
      </c>
      <c r="E68" s="99">
        <f>E61*0.05</f>
        <v>0</v>
      </c>
      <c r="F68" s="99">
        <f>F61*0.05</f>
        <v>10000</v>
      </c>
      <c r="G68" s="61">
        <f t="shared" si="4"/>
        <v>38500</v>
      </c>
    </row>
    <row r="69" spans="2:14" x14ac:dyDescent="0.35">
      <c r="C69" s="55" t="s">
        <v>21</v>
      </c>
      <c r="D69" s="67">
        <f>SUM(D62:D68)</f>
        <v>570000</v>
      </c>
      <c r="E69" s="67">
        <f>SUM(E62:E68)</f>
        <v>0</v>
      </c>
      <c r="F69" s="67">
        <f>SUM(F62:F68)</f>
        <v>200000</v>
      </c>
      <c r="G69" s="61">
        <f t="shared" si="4"/>
        <v>770000</v>
      </c>
      <c r="N69" s="52"/>
    </row>
    <row r="70" spans="2:14" s="54" customFormat="1" hidden="1" x14ac:dyDescent="0.35">
      <c r="C70" s="68"/>
      <c r="D70" s="69"/>
      <c r="E70" s="69"/>
      <c r="F70" s="69"/>
      <c r="G70" s="70"/>
    </row>
    <row r="71" spans="2:14" hidden="1" x14ac:dyDescent="0.35">
      <c r="B71" s="54"/>
      <c r="C71" s="304" t="s">
        <v>420</v>
      </c>
      <c r="D71" s="305"/>
      <c r="E71" s="305"/>
      <c r="F71" s="305"/>
      <c r="G71" s="306"/>
      <c r="N71" s="52"/>
    </row>
    <row r="72" spans="2:14" ht="21.75" hidden="1" customHeight="1" thickBot="1" x14ac:dyDescent="0.4">
      <c r="C72" s="64" t="s">
        <v>564</v>
      </c>
      <c r="D72" s="65">
        <f>'1) Tableau budgétaire 1'!D77</f>
        <v>0</v>
      </c>
      <c r="E72" s="65">
        <f>'1) Tableau budgétaire 1'!E77</f>
        <v>0</v>
      </c>
      <c r="F72" s="65">
        <f>'1) Tableau budgétaire 1'!F77</f>
        <v>0</v>
      </c>
      <c r="G72" s="66">
        <f t="shared" ref="G72:G80" si="5">SUM(D72:F72)</f>
        <v>0</v>
      </c>
      <c r="N72" s="52"/>
    </row>
    <row r="73" spans="2:14" ht="15.75" hidden="1" customHeight="1" x14ac:dyDescent="0.35">
      <c r="C73" s="62" t="s">
        <v>549</v>
      </c>
      <c r="D73" s="97">
        <f>D72*0.18</f>
        <v>0</v>
      </c>
      <c r="E73" s="98"/>
      <c r="F73" s="98"/>
      <c r="G73" s="63">
        <f t="shared" si="5"/>
        <v>0</v>
      </c>
      <c r="N73" s="52"/>
    </row>
    <row r="74" spans="2:14" ht="15.75" hidden="1" customHeight="1" x14ac:dyDescent="0.35">
      <c r="C74" s="50" t="s">
        <v>550</v>
      </c>
      <c r="D74" s="99">
        <f>D72*0.05</f>
        <v>0</v>
      </c>
      <c r="E74" s="20"/>
      <c r="F74" s="20"/>
      <c r="G74" s="61">
        <f t="shared" si="5"/>
        <v>0</v>
      </c>
      <c r="N74" s="52"/>
    </row>
    <row r="75" spans="2:14" ht="15.75" hidden="1" customHeight="1" x14ac:dyDescent="0.35">
      <c r="C75" s="50" t="s">
        <v>551</v>
      </c>
      <c r="D75" s="99">
        <f>D72*0.06</f>
        <v>0</v>
      </c>
      <c r="E75" s="99"/>
      <c r="F75" s="99"/>
      <c r="G75" s="61">
        <f t="shared" si="5"/>
        <v>0</v>
      </c>
      <c r="N75" s="52"/>
    </row>
    <row r="76" spans="2:14" hidden="1" x14ac:dyDescent="0.35">
      <c r="C76" s="51" t="s">
        <v>552</v>
      </c>
      <c r="D76" s="99">
        <f>D72*0.15</f>
        <v>0</v>
      </c>
      <c r="E76" s="99"/>
      <c r="F76" s="99"/>
      <c r="G76" s="61">
        <f t="shared" si="5"/>
        <v>0</v>
      </c>
      <c r="N76" s="52"/>
    </row>
    <row r="77" spans="2:14" hidden="1" x14ac:dyDescent="0.35">
      <c r="C77" s="50" t="s">
        <v>553</v>
      </c>
      <c r="D77" s="99">
        <f>D72*0.06</f>
        <v>0</v>
      </c>
      <c r="E77" s="99"/>
      <c r="F77" s="99"/>
      <c r="G77" s="61">
        <f t="shared" si="5"/>
        <v>0</v>
      </c>
      <c r="N77" s="52"/>
    </row>
    <row r="78" spans="2:14" hidden="1" x14ac:dyDescent="0.35">
      <c r="C78" s="50" t="s">
        <v>554</v>
      </c>
      <c r="D78" s="99">
        <f>D72*0.45</f>
        <v>0</v>
      </c>
      <c r="E78" s="99"/>
      <c r="F78" s="99"/>
      <c r="G78" s="61">
        <f t="shared" si="5"/>
        <v>0</v>
      </c>
      <c r="N78" s="52"/>
    </row>
    <row r="79" spans="2:14" ht="31" hidden="1" x14ac:dyDescent="0.35">
      <c r="C79" s="50" t="s">
        <v>555</v>
      </c>
      <c r="D79" s="99">
        <f>D72*0.05</f>
        <v>0</v>
      </c>
      <c r="E79" s="99"/>
      <c r="F79" s="99"/>
      <c r="G79" s="61">
        <f t="shared" si="5"/>
        <v>0</v>
      </c>
      <c r="N79" s="52"/>
    </row>
    <row r="80" spans="2:14" hidden="1" x14ac:dyDescent="0.35">
      <c r="C80" s="55" t="s">
        <v>21</v>
      </c>
      <c r="D80" s="67">
        <f>SUM(D73:D79)</f>
        <v>0</v>
      </c>
      <c r="E80" s="67">
        <f>SUM(E73:E79)</f>
        <v>0</v>
      </c>
      <c r="F80" s="67">
        <f>SUM(F73:F79)</f>
        <v>0</v>
      </c>
      <c r="G80" s="61">
        <f t="shared" si="5"/>
        <v>0</v>
      </c>
      <c r="N80" s="52"/>
    </row>
    <row r="81" spans="2:14" s="54" customFormat="1" hidden="1" x14ac:dyDescent="0.35">
      <c r="C81" s="68"/>
      <c r="D81" s="69"/>
      <c r="E81" s="69"/>
      <c r="F81" s="69"/>
      <c r="G81" s="70"/>
    </row>
    <row r="82" spans="2:14" hidden="1" x14ac:dyDescent="0.35">
      <c r="C82" s="304" t="s">
        <v>429</v>
      </c>
      <c r="D82" s="305"/>
      <c r="E82" s="305"/>
      <c r="F82" s="305"/>
      <c r="G82" s="306"/>
      <c r="N82" s="52"/>
    </row>
    <row r="83" spans="2:14" ht="21.75" hidden="1" customHeight="1" thickBot="1" x14ac:dyDescent="0.4">
      <c r="B83" s="54"/>
      <c r="C83" s="64" t="s">
        <v>565</v>
      </c>
      <c r="D83" s="65">
        <f>'1) Tableau budgétaire 1'!D87</f>
        <v>0</v>
      </c>
      <c r="E83" s="65">
        <f>'1) Tableau budgétaire 1'!E87</f>
        <v>0</v>
      </c>
      <c r="F83" s="65">
        <f>'1) Tableau budgétaire 1'!F87</f>
        <v>0</v>
      </c>
      <c r="G83" s="66">
        <f t="shared" ref="G83:G91" si="6">SUM(D83:F83)</f>
        <v>0</v>
      </c>
      <c r="N83" s="52"/>
    </row>
    <row r="84" spans="2:14" ht="18" hidden="1" customHeight="1" x14ac:dyDescent="0.35">
      <c r="C84" s="62" t="s">
        <v>549</v>
      </c>
      <c r="D84" s="97"/>
      <c r="E84" s="98"/>
      <c r="F84" s="98">
        <f>F72-F80</f>
        <v>0</v>
      </c>
      <c r="G84" s="63">
        <f t="shared" si="6"/>
        <v>0</v>
      </c>
      <c r="N84" s="52"/>
    </row>
    <row r="85" spans="2:14" ht="15.75" hidden="1" customHeight="1" x14ac:dyDescent="0.35">
      <c r="C85" s="50" t="s">
        <v>550</v>
      </c>
      <c r="D85" s="99"/>
      <c r="E85" s="20"/>
      <c r="F85" s="20"/>
      <c r="G85" s="61">
        <f t="shared" si="6"/>
        <v>0</v>
      </c>
      <c r="N85" s="52"/>
    </row>
    <row r="86" spans="2:14" s="54" customFormat="1" ht="15.75" hidden="1" customHeight="1" x14ac:dyDescent="0.35">
      <c r="B86" s="52"/>
      <c r="C86" s="50" t="s">
        <v>551</v>
      </c>
      <c r="D86" s="99"/>
      <c r="E86" s="99"/>
      <c r="F86" s="99"/>
      <c r="G86" s="61">
        <f t="shared" si="6"/>
        <v>0</v>
      </c>
    </row>
    <row r="87" spans="2:14" hidden="1" x14ac:dyDescent="0.35">
      <c r="B87" s="54"/>
      <c r="C87" s="51" t="s">
        <v>552</v>
      </c>
      <c r="D87" s="99"/>
      <c r="E87" s="99"/>
      <c r="F87" s="99"/>
      <c r="G87" s="61">
        <f t="shared" si="6"/>
        <v>0</v>
      </c>
      <c r="N87" s="52"/>
    </row>
    <row r="88" spans="2:14" hidden="1" x14ac:dyDescent="0.35">
      <c r="B88" s="54"/>
      <c r="C88" s="50" t="s">
        <v>553</v>
      </c>
      <c r="D88" s="99"/>
      <c r="E88" s="99"/>
      <c r="F88" s="99"/>
      <c r="G88" s="61">
        <f t="shared" si="6"/>
        <v>0</v>
      </c>
      <c r="N88" s="52"/>
    </row>
    <row r="89" spans="2:14" hidden="1" x14ac:dyDescent="0.35">
      <c r="B89" s="54"/>
      <c r="C89" s="50" t="s">
        <v>554</v>
      </c>
      <c r="D89" s="99"/>
      <c r="E89" s="99"/>
      <c r="F89" s="99"/>
      <c r="G89" s="61">
        <f t="shared" si="6"/>
        <v>0</v>
      </c>
      <c r="N89" s="52"/>
    </row>
    <row r="90" spans="2:14" ht="31" hidden="1" x14ac:dyDescent="0.35">
      <c r="C90" s="50" t="s">
        <v>555</v>
      </c>
      <c r="D90" s="99"/>
      <c r="E90" s="99"/>
      <c r="F90" s="99"/>
      <c r="G90" s="61">
        <f t="shared" si="6"/>
        <v>0</v>
      </c>
      <c r="N90" s="52"/>
    </row>
    <row r="91" spans="2:14" hidden="1" x14ac:dyDescent="0.35">
      <c r="C91" s="55" t="s">
        <v>21</v>
      </c>
      <c r="D91" s="67">
        <f>SUM(D84:D90)</f>
        <v>0</v>
      </c>
      <c r="E91" s="67">
        <f>SUM(E84:E90)</f>
        <v>0</v>
      </c>
      <c r="F91" s="67">
        <f>SUM(F84:F90)</f>
        <v>0</v>
      </c>
      <c r="G91" s="61">
        <f t="shared" si="6"/>
        <v>0</v>
      </c>
      <c r="N91" s="52"/>
    </row>
    <row r="92" spans="2:14" s="54" customFormat="1" hidden="1" x14ac:dyDescent="0.35">
      <c r="C92" s="68"/>
      <c r="D92" s="69"/>
      <c r="E92" s="69"/>
      <c r="F92" s="69"/>
      <c r="G92" s="70"/>
    </row>
    <row r="93" spans="2:14" hidden="1" x14ac:dyDescent="0.35">
      <c r="C93" s="304" t="s">
        <v>438</v>
      </c>
      <c r="D93" s="305"/>
      <c r="E93" s="305"/>
      <c r="F93" s="305"/>
      <c r="G93" s="306"/>
      <c r="N93" s="52"/>
    </row>
    <row r="94" spans="2:14" ht="21.75" hidden="1" customHeight="1" thickBot="1" x14ac:dyDescent="0.4">
      <c r="C94" s="64" t="s">
        <v>566</v>
      </c>
      <c r="D94" s="65">
        <f>'1) Tableau budgétaire 1'!D97</f>
        <v>0</v>
      </c>
      <c r="E94" s="65">
        <f>'1) Tableau budgétaire 1'!E97</f>
        <v>0</v>
      </c>
      <c r="F94" s="65">
        <f>'1) Tableau budgétaire 1'!F97</f>
        <v>0</v>
      </c>
      <c r="G94" s="66">
        <f t="shared" ref="G94:G102" si="7">SUM(D94:F94)</f>
        <v>0</v>
      </c>
      <c r="N94" s="52"/>
    </row>
    <row r="95" spans="2:14" ht="15.75" hidden="1" customHeight="1" x14ac:dyDescent="0.35">
      <c r="C95" s="62" t="s">
        <v>549</v>
      </c>
      <c r="D95" s="97"/>
      <c r="E95" s="98"/>
      <c r="F95" s="98"/>
      <c r="G95" s="63">
        <f t="shared" si="7"/>
        <v>0</v>
      </c>
      <c r="N95" s="52"/>
    </row>
    <row r="96" spans="2:14" ht="15.75" hidden="1" customHeight="1" x14ac:dyDescent="0.35">
      <c r="B96" s="54"/>
      <c r="C96" s="50" t="s">
        <v>550</v>
      </c>
      <c r="D96" s="99"/>
      <c r="E96" s="20"/>
      <c r="F96" s="20"/>
      <c r="G96" s="61">
        <f t="shared" si="7"/>
        <v>0</v>
      </c>
      <c r="N96" s="52"/>
    </row>
    <row r="97" spans="2:14" ht="15.75" hidden="1" customHeight="1" x14ac:dyDescent="0.35">
      <c r="C97" s="50" t="s">
        <v>551</v>
      </c>
      <c r="D97" s="99"/>
      <c r="E97" s="99"/>
      <c r="F97" s="99"/>
      <c r="G97" s="61">
        <f t="shared" si="7"/>
        <v>0</v>
      </c>
      <c r="N97" s="52"/>
    </row>
    <row r="98" spans="2:14" hidden="1" x14ac:dyDescent="0.35">
      <c r="C98" s="51" t="s">
        <v>552</v>
      </c>
      <c r="D98" s="99"/>
      <c r="E98" s="99"/>
      <c r="F98" s="99"/>
      <c r="G98" s="61">
        <f t="shared" si="7"/>
        <v>0</v>
      </c>
      <c r="N98" s="52"/>
    </row>
    <row r="99" spans="2:14" hidden="1" x14ac:dyDescent="0.35">
      <c r="C99" s="50" t="s">
        <v>553</v>
      </c>
      <c r="D99" s="99"/>
      <c r="E99" s="99"/>
      <c r="F99" s="99"/>
      <c r="G99" s="61">
        <f t="shared" si="7"/>
        <v>0</v>
      </c>
      <c r="N99" s="52"/>
    </row>
    <row r="100" spans="2:14" ht="25.5" hidden="1" customHeight="1" x14ac:dyDescent="0.35">
      <c r="C100" s="50" t="s">
        <v>554</v>
      </c>
      <c r="D100" s="99"/>
      <c r="E100" s="99"/>
      <c r="F100" s="99"/>
      <c r="G100" s="61">
        <f t="shared" si="7"/>
        <v>0</v>
      </c>
      <c r="N100" s="52"/>
    </row>
    <row r="101" spans="2:14" ht="31" hidden="1" x14ac:dyDescent="0.35">
      <c r="B101" s="54"/>
      <c r="C101" s="50" t="s">
        <v>555</v>
      </c>
      <c r="D101" s="99"/>
      <c r="E101" s="99"/>
      <c r="F101" s="99"/>
      <c r="G101" s="61">
        <f t="shared" si="7"/>
        <v>0</v>
      </c>
      <c r="N101" s="52"/>
    </row>
    <row r="102" spans="2:14" ht="15.75" hidden="1" customHeight="1" x14ac:dyDescent="0.35">
      <c r="C102" s="55" t="s">
        <v>21</v>
      </c>
      <c r="D102" s="67">
        <f>SUM(D95:D101)</f>
        <v>0</v>
      </c>
      <c r="E102" s="67">
        <f>SUM(E95:E101)</f>
        <v>0</v>
      </c>
      <c r="F102" s="67">
        <f>SUM(F95:F101)</f>
        <v>0</v>
      </c>
      <c r="G102" s="61">
        <f t="shared" si="7"/>
        <v>0</v>
      </c>
      <c r="N102" s="52"/>
    </row>
    <row r="103" spans="2:14" ht="25.5" hidden="1" customHeight="1" x14ac:dyDescent="0.35">
      <c r="D103" s="56"/>
      <c r="E103" s="56"/>
      <c r="F103" s="56"/>
      <c r="G103" s="56"/>
      <c r="N103" s="52"/>
    </row>
    <row r="104" spans="2:14" hidden="1" x14ac:dyDescent="0.35">
      <c r="B104" s="304" t="s">
        <v>567</v>
      </c>
      <c r="C104" s="305"/>
      <c r="D104" s="305"/>
      <c r="E104" s="305"/>
      <c r="F104" s="305"/>
      <c r="G104" s="306"/>
      <c r="N104" s="52"/>
    </row>
    <row r="105" spans="2:14" hidden="1" x14ac:dyDescent="0.35">
      <c r="C105" s="304" t="s">
        <v>448</v>
      </c>
      <c r="D105" s="305"/>
      <c r="E105" s="305"/>
      <c r="F105" s="305"/>
      <c r="G105" s="306"/>
      <c r="N105" s="52"/>
    </row>
    <row r="106" spans="2:14" ht="22.5" hidden="1" customHeight="1" thickBot="1" x14ac:dyDescent="0.4">
      <c r="C106" s="64" t="s">
        <v>568</v>
      </c>
      <c r="D106" s="65">
        <f>'1) Tableau budgétaire 1'!D109</f>
        <v>0</v>
      </c>
      <c r="E106" s="65">
        <f>'1) Tableau budgétaire 1'!E109</f>
        <v>0</v>
      </c>
      <c r="F106" s="65">
        <f>'1) Tableau budgétaire 1'!F109</f>
        <v>0</v>
      </c>
      <c r="G106" s="66">
        <f>SUM(D106:F106)</f>
        <v>0</v>
      </c>
      <c r="N106" s="52"/>
    </row>
    <row r="107" spans="2:14" hidden="1" x14ac:dyDescent="0.35">
      <c r="C107" s="62" t="s">
        <v>549</v>
      </c>
      <c r="D107" s="97"/>
      <c r="E107" s="98"/>
      <c r="F107" s="98"/>
      <c r="G107" s="63">
        <f t="shared" ref="G107:G114" si="8">SUM(D107:F107)</f>
        <v>0</v>
      </c>
      <c r="N107" s="52"/>
    </row>
    <row r="108" spans="2:14" hidden="1" x14ac:dyDescent="0.35">
      <c r="C108" s="50" t="s">
        <v>550</v>
      </c>
      <c r="D108" s="99"/>
      <c r="E108" s="20"/>
      <c r="F108" s="20"/>
      <c r="G108" s="61">
        <f t="shared" si="8"/>
        <v>0</v>
      </c>
      <c r="N108" s="52"/>
    </row>
    <row r="109" spans="2:14" ht="15.75" hidden="1" customHeight="1" x14ac:dyDescent="0.35">
      <c r="C109" s="50" t="s">
        <v>551</v>
      </c>
      <c r="D109" s="99"/>
      <c r="E109" s="99"/>
      <c r="F109" s="99"/>
      <c r="G109" s="61">
        <f t="shared" si="8"/>
        <v>0</v>
      </c>
      <c r="N109" s="52"/>
    </row>
    <row r="110" spans="2:14" hidden="1" x14ac:dyDescent="0.35">
      <c r="C110" s="51" t="s">
        <v>552</v>
      </c>
      <c r="D110" s="99"/>
      <c r="E110" s="99"/>
      <c r="F110" s="99"/>
      <c r="G110" s="61">
        <f t="shared" si="8"/>
        <v>0</v>
      </c>
      <c r="N110" s="52"/>
    </row>
    <row r="111" spans="2:14" hidden="1" x14ac:dyDescent="0.35">
      <c r="C111" s="50" t="s">
        <v>553</v>
      </c>
      <c r="D111" s="99"/>
      <c r="E111" s="99"/>
      <c r="F111" s="99"/>
      <c r="G111" s="61">
        <f t="shared" si="8"/>
        <v>0</v>
      </c>
      <c r="N111" s="52"/>
    </row>
    <row r="112" spans="2:14" hidden="1" x14ac:dyDescent="0.35">
      <c r="C112" s="50" t="s">
        <v>554</v>
      </c>
      <c r="D112" s="99"/>
      <c r="E112" s="99"/>
      <c r="F112" s="99"/>
      <c r="G112" s="61">
        <f t="shared" si="8"/>
        <v>0</v>
      </c>
      <c r="N112" s="52"/>
    </row>
    <row r="113" spans="3:14" ht="31" hidden="1" x14ac:dyDescent="0.35">
      <c r="C113" s="50" t="s">
        <v>555</v>
      </c>
      <c r="D113" s="99"/>
      <c r="E113" s="99"/>
      <c r="F113" s="99"/>
      <c r="G113" s="61">
        <f t="shared" si="8"/>
        <v>0</v>
      </c>
      <c r="N113" s="52"/>
    </row>
    <row r="114" spans="3:14" hidden="1" x14ac:dyDescent="0.35">
      <c r="C114" s="55" t="s">
        <v>21</v>
      </c>
      <c r="D114" s="67">
        <f>SUM(D107:D113)</f>
        <v>0</v>
      </c>
      <c r="E114" s="67">
        <f>SUM(E107:E113)</f>
        <v>0</v>
      </c>
      <c r="F114" s="67">
        <f>SUM(F107:F113)</f>
        <v>0</v>
      </c>
      <c r="G114" s="61">
        <f t="shared" si="8"/>
        <v>0</v>
      </c>
      <c r="N114" s="52"/>
    </row>
    <row r="115" spans="3:14" s="54" customFormat="1" hidden="1" x14ac:dyDescent="0.35">
      <c r="C115" s="68"/>
      <c r="D115" s="69"/>
      <c r="E115" s="69"/>
      <c r="F115" s="69"/>
      <c r="G115" s="70"/>
    </row>
    <row r="116" spans="3:14" ht="15.75" hidden="1" customHeight="1" x14ac:dyDescent="0.35">
      <c r="C116" s="304" t="s">
        <v>569</v>
      </c>
      <c r="D116" s="305"/>
      <c r="E116" s="305"/>
      <c r="F116" s="305"/>
      <c r="G116" s="306"/>
      <c r="N116" s="52"/>
    </row>
    <row r="117" spans="3:14" ht="21.75" hidden="1" customHeight="1" thickBot="1" x14ac:dyDescent="0.4">
      <c r="C117" s="64" t="s">
        <v>570</v>
      </c>
      <c r="D117" s="65">
        <f>'1) Tableau budgétaire 1'!D119</f>
        <v>0</v>
      </c>
      <c r="E117" s="65">
        <f>'1) Tableau budgétaire 1'!E119</f>
        <v>0</v>
      </c>
      <c r="F117" s="65">
        <f>'1) Tableau budgétaire 1'!F119</f>
        <v>0</v>
      </c>
      <c r="G117" s="66">
        <f t="shared" ref="G117:G125" si="9">SUM(D117:F117)</f>
        <v>0</v>
      </c>
      <c r="N117" s="52"/>
    </row>
    <row r="118" spans="3:14" hidden="1" x14ac:dyDescent="0.35">
      <c r="C118" s="62" t="s">
        <v>549</v>
      </c>
      <c r="D118" s="97"/>
      <c r="E118" s="98"/>
      <c r="F118" s="98"/>
      <c r="G118" s="63">
        <f t="shared" si="9"/>
        <v>0</v>
      </c>
      <c r="N118" s="52"/>
    </row>
    <row r="119" spans="3:14" hidden="1" x14ac:dyDescent="0.35">
      <c r="C119" s="50" t="s">
        <v>550</v>
      </c>
      <c r="D119" s="99"/>
      <c r="E119" s="20"/>
      <c r="F119" s="20"/>
      <c r="G119" s="61">
        <f t="shared" si="9"/>
        <v>0</v>
      </c>
      <c r="N119" s="52"/>
    </row>
    <row r="120" spans="3:14" ht="31" hidden="1" x14ac:dyDescent="0.35">
      <c r="C120" s="50" t="s">
        <v>551</v>
      </c>
      <c r="D120" s="99"/>
      <c r="E120" s="99"/>
      <c r="F120" s="99"/>
      <c r="G120" s="61">
        <f t="shared" si="9"/>
        <v>0</v>
      </c>
      <c r="N120" s="52"/>
    </row>
    <row r="121" spans="3:14" hidden="1" x14ac:dyDescent="0.35">
      <c r="C121" s="51" t="s">
        <v>552</v>
      </c>
      <c r="D121" s="99"/>
      <c r="E121" s="99"/>
      <c r="F121" s="99"/>
      <c r="G121" s="61">
        <f t="shared" si="9"/>
        <v>0</v>
      </c>
      <c r="N121" s="52"/>
    </row>
    <row r="122" spans="3:14" hidden="1" x14ac:dyDescent="0.35">
      <c r="C122" s="50" t="s">
        <v>553</v>
      </c>
      <c r="D122" s="99"/>
      <c r="E122" s="99"/>
      <c r="F122" s="99"/>
      <c r="G122" s="61">
        <f t="shared" si="9"/>
        <v>0</v>
      </c>
      <c r="N122" s="52"/>
    </row>
    <row r="123" spans="3:14" hidden="1" x14ac:dyDescent="0.35">
      <c r="C123" s="50" t="s">
        <v>554</v>
      </c>
      <c r="D123" s="99"/>
      <c r="E123" s="99"/>
      <c r="F123" s="99"/>
      <c r="G123" s="61">
        <f t="shared" si="9"/>
        <v>0</v>
      </c>
      <c r="N123" s="52"/>
    </row>
    <row r="124" spans="3:14" ht="31" hidden="1" x14ac:dyDescent="0.35">
      <c r="C124" s="50" t="s">
        <v>555</v>
      </c>
      <c r="D124" s="99"/>
      <c r="E124" s="99"/>
      <c r="F124" s="99"/>
      <c r="G124" s="61">
        <f t="shared" si="9"/>
        <v>0</v>
      </c>
      <c r="N124" s="52"/>
    </row>
    <row r="125" spans="3:14" hidden="1" x14ac:dyDescent="0.35">
      <c r="C125" s="55" t="s">
        <v>21</v>
      </c>
      <c r="D125" s="67">
        <f>SUM(D118:D124)</f>
        <v>0</v>
      </c>
      <c r="E125" s="67">
        <f>SUM(E118:E124)</f>
        <v>0</v>
      </c>
      <c r="F125" s="67">
        <f>SUM(F118:F124)</f>
        <v>0</v>
      </c>
      <c r="G125" s="61">
        <f t="shared" si="9"/>
        <v>0</v>
      </c>
      <c r="N125" s="52"/>
    </row>
    <row r="126" spans="3:14" s="54" customFormat="1" hidden="1" x14ac:dyDescent="0.35">
      <c r="C126" s="68"/>
      <c r="D126" s="69"/>
      <c r="E126" s="69"/>
      <c r="F126" s="69"/>
      <c r="G126" s="70"/>
    </row>
    <row r="127" spans="3:14" hidden="1" x14ac:dyDescent="0.35">
      <c r="C127" s="304" t="s">
        <v>466</v>
      </c>
      <c r="D127" s="305"/>
      <c r="E127" s="305"/>
      <c r="F127" s="305"/>
      <c r="G127" s="306"/>
      <c r="N127" s="52"/>
    </row>
    <row r="128" spans="3:14" ht="21" hidden="1" customHeight="1" thickBot="1" x14ac:dyDescent="0.4">
      <c r="C128" s="64" t="s">
        <v>571</v>
      </c>
      <c r="D128" s="65">
        <f>'1) Tableau budgétaire 1'!D129</f>
        <v>0</v>
      </c>
      <c r="E128" s="65">
        <f>'1) Tableau budgétaire 1'!E129</f>
        <v>0</v>
      </c>
      <c r="F128" s="65">
        <f>'1) Tableau budgétaire 1'!F129</f>
        <v>0</v>
      </c>
      <c r="G128" s="66">
        <f t="shared" ref="G128:G136" si="10">SUM(D128:F128)</f>
        <v>0</v>
      </c>
      <c r="N128" s="52"/>
    </row>
    <row r="129" spans="3:14" hidden="1" x14ac:dyDescent="0.35">
      <c r="C129" s="62" t="s">
        <v>549</v>
      </c>
      <c r="D129" s="97"/>
      <c r="E129" s="98"/>
      <c r="F129" s="98"/>
      <c r="G129" s="63">
        <f t="shared" si="10"/>
        <v>0</v>
      </c>
      <c r="N129" s="52"/>
    </row>
    <row r="130" spans="3:14" hidden="1" x14ac:dyDescent="0.35">
      <c r="C130" s="50" t="s">
        <v>550</v>
      </c>
      <c r="D130" s="99"/>
      <c r="E130" s="20"/>
      <c r="F130" s="20"/>
      <c r="G130" s="61">
        <f t="shared" si="10"/>
        <v>0</v>
      </c>
      <c r="N130" s="52"/>
    </row>
    <row r="131" spans="3:14" ht="31" hidden="1" x14ac:dyDescent="0.35">
      <c r="C131" s="50" t="s">
        <v>551</v>
      </c>
      <c r="D131" s="99"/>
      <c r="E131" s="99"/>
      <c r="F131" s="99"/>
      <c r="G131" s="61">
        <f t="shared" si="10"/>
        <v>0</v>
      </c>
      <c r="N131" s="52"/>
    </row>
    <row r="132" spans="3:14" hidden="1" x14ac:dyDescent="0.35">
      <c r="C132" s="51" t="s">
        <v>552</v>
      </c>
      <c r="D132" s="99"/>
      <c r="E132" s="99"/>
      <c r="F132" s="99"/>
      <c r="G132" s="61">
        <f t="shared" si="10"/>
        <v>0</v>
      </c>
      <c r="N132" s="52"/>
    </row>
    <row r="133" spans="3:14" hidden="1" x14ac:dyDescent="0.35">
      <c r="C133" s="50" t="s">
        <v>553</v>
      </c>
      <c r="D133" s="99"/>
      <c r="E133" s="99"/>
      <c r="F133" s="99"/>
      <c r="G133" s="61">
        <f t="shared" si="10"/>
        <v>0</v>
      </c>
      <c r="N133" s="52"/>
    </row>
    <row r="134" spans="3:14" hidden="1" x14ac:dyDescent="0.35">
      <c r="C134" s="50" t="s">
        <v>554</v>
      </c>
      <c r="D134" s="99"/>
      <c r="E134" s="99"/>
      <c r="F134" s="99"/>
      <c r="G134" s="61">
        <f t="shared" si="10"/>
        <v>0</v>
      </c>
      <c r="N134" s="52"/>
    </row>
    <row r="135" spans="3:14" ht="31" hidden="1" x14ac:dyDescent="0.35">
      <c r="C135" s="50" t="s">
        <v>555</v>
      </c>
      <c r="D135" s="99"/>
      <c r="E135" s="99"/>
      <c r="F135" s="99"/>
      <c r="G135" s="61">
        <f t="shared" si="10"/>
        <v>0</v>
      </c>
      <c r="N135" s="52"/>
    </row>
    <row r="136" spans="3:14" hidden="1" x14ac:dyDescent="0.35">
      <c r="C136" s="55" t="s">
        <v>21</v>
      </c>
      <c r="D136" s="67">
        <f>SUM(D129:D135)</f>
        <v>0</v>
      </c>
      <c r="E136" s="67">
        <f>SUM(E129:E135)</f>
        <v>0</v>
      </c>
      <c r="F136" s="67">
        <f>SUM(F129:F135)</f>
        <v>0</v>
      </c>
      <c r="G136" s="61">
        <f t="shared" si="10"/>
        <v>0</v>
      </c>
      <c r="N136" s="52"/>
    </row>
    <row r="137" spans="3:14" s="54" customFormat="1" hidden="1" x14ac:dyDescent="0.35">
      <c r="C137" s="68"/>
      <c r="D137" s="69"/>
      <c r="E137" s="69"/>
      <c r="F137" s="69"/>
      <c r="G137" s="70"/>
    </row>
    <row r="138" spans="3:14" hidden="1" x14ac:dyDescent="0.35">
      <c r="C138" s="304" t="s">
        <v>475</v>
      </c>
      <c r="D138" s="305"/>
      <c r="E138" s="305"/>
      <c r="F138" s="305"/>
      <c r="G138" s="306"/>
      <c r="N138" s="52"/>
    </row>
    <row r="139" spans="3:14" ht="24" hidden="1" customHeight="1" thickBot="1" x14ac:dyDescent="0.4">
      <c r="C139" s="64" t="s">
        <v>572</v>
      </c>
      <c r="D139" s="65">
        <f>'1) Tableau budgétaire 1'!D139</f>
        <v>0</v>
      </c>
      <c r="E139" s="65">
        <f>'1) Tableau budgétaire 1'!E139</f>
        <v>0</v>
      </c>
      <c r="F139" s="65">
        <f>'1) Tableau budgétaire 1'!F139</f>
        <v>0</v>
      </c>
      <c r="G139" s="66">
        <f t="shared" ref="G139:G147" si="11">SUM(D139:F139)</f>
        <v>0</v>
      </c>
      <c r="N139" s="52"/>
    </row>
    <row r="140" spans="3:14" ht="15.75" hidden="1" customHeight="1" x14ac:dyDescent="0.35">
      <c r="C140" s="62" t="s">
        <v>549</v>
      </c>
      <c r="D140" s="97"/>
      <c r="E140" s="98"/>
      <c r="F140" s="98"/>
      <c r="G140" s="63">
        <f t="shared" si="11"/>
        <v>0</v>
      </c>
      <c r="N140" s="52"/>
    </row>
    <row r="141" spans="3:14" s="56" customFormat="1" hidden="1" x14ac:dyDescent="0.35">
      <c r="C141" s="50" t="s">
        <v>550</v>
      </c>
      <c r="D141" s="99"/>
      <c r="E141" s="20"/>
      <c r="F141" s="20"/>
      <c r="G141" s="61">
        <f t="shared" si="11"/>
        <v>0</v>
      </c>
    </row>
    <row r="142" spans="3:14" s="56" customFormat="1" ht="15.75" hidden="1" customHeight="1" x14ac:dyDescent="0.35">
      <c r="C142" s="50" t="s">
        <v>551</v>
      </c>
      <c r="D142" s="99"/>
      <c r="E142" s="99"/>
      <c r="F142" s="99"/>
      <c r="G142" s="61">
        <f t="shared" si="11"/>
        <v>0</v>
      </c>
    </row>
    <row r="143" spans="3:14" s="56" customFormat="1" hidden="1" x14ac:dyDescent="0.35">
      <c r="C143" s="51" t="s">
        <v>552</v>
      </c>
      <c r="D143" s="99"/>
      <c r="E143" s="99"/>
      <c r="F143" s="99"/>
      <c r="G143" s="61">
        <f t="shared" si="11"/>
        <v>0</v>
      </c>
    </row>
    <row r="144" spans="3:14" s="56" customFormat="1" hidden="1" x14ac:dyDescent="0.35">
      <c r="C144" s="50" t="s">
        <v>553</v>
      </c>
      <c r="D144" s="99"/>
      <c r="E144" s="99"/>
      <c r="F144" s="99"/>
      <c r="G144" s="61">
        <f t="shared" si="11"/>
        <v>0</v>
      </c>
    </row>
    <row r="145" spans="2:7" s="56" customFormat="1" ht="15.75" hidden="1" customHeight="1" x14ac:dyDescent="0.35">
      <c r="C145" s="50" t="s">
        <v>554</v>
      </c>
      <c r="D145" s="99"/>
      <c r="E145" s="99"/>
      <c r="F145" s="99"/>
      <c r="G145" s="61">
        <f t="shared" si="11"/>
        <v>0</v>
      </c>
    </row>
    <row r="146" spans="2:7" s="56" customFormat="1" ht="31" hidden="1" x14ac:dyDescent="0.35">
      <c r="C146" s="50" t="s">
        <v>555</v>
      </c>
      <c r="D146" s="99"/>
      <c r="E146" s="99"/>
      <c r="F146" s="99"/>
      <c r="G146" s="61">
        <f t="shared" si="11"/>
        <v>0</v>
      </c>
    </row>
    <row r="147" spans="2:7" s="56" customFormat="1" hidden="1" x14ac:dyDescent="0.35">
      <c r="C147" s="55" t="s">
        <v>21</v>
      </c>
      <c r="D147" s="67">
        <f>SUM(D140:D146)</f>
        <v>0</v>
      </c>
      <c r="E147" s="67">
        <f>SUM(E140:E146)</f>
        <v>0</v>
      </c>
      <c r="F147" s="67">
        <f>SUM(F140:F146)</f>
        <v>0</v>
      </c>
      <c r="G147" s="61">
        <f t="shared" si="11"/>
        <v>0</v>
      </c>
    </row>
    <row r="148" spans="2:7" s="56" customFormat="1" hidden="1" x14ac:dyDescent="0.35">
      <c r="C148" s="52"/>
      <c r="D148" s="54"/>
      <c r="E148" s="54"/>
      <c r="F148" s="54"/>
      <c r="G148" s="52"/>
    </row>
    <row r="149" spans="2:7" s="56" customFormat="1" hidden="1" x14ac:dyDescent="0.35">
      <c r="B149" s="304" t="s">
        <v>573</v>
      </c>
      <c r="C149" s="305"/>
      <c r="D149" s="305"/>
      <c r="E149" s="305"/>
      <c r="F149" s="305"/>
      <c r="G149" s="306"/>
    </row>
    <row r="150" spans="2:7" s="56" customFormat="1" hidden="1" x14ac:dyDescent="0.35">
      <c r="B150" s="52"/>
      <c r="C150" s="304" t="s">
        <v>485</v>
      </c>
      <c r="D150" s="305"/>
      <c r="E150" s="305"/>
      <c r="F150" s="305"/>
      <c r="G150" s="306"/>
    </row>
    <row r="151" spans="2:7" s="56" customFormat="1" ht="24" hidden="1" customHeight="1" thickBot="1" x14ac:dyDescent="0.4">
      <c r="B151" s="52"/>
      <c r="C151" s="64" t="s">
        <v>574</v>
      </c>
      <c r="D151" s="65">
        <f>'1) Tableau budgétaire 1'!D151</f>
        <v>0</v>
      </c>
      <c r="E151" s="65">
        <f>'1) Tableau budgétaire 1'!E151</f>
        <v>0</v>
      </c>
      <c r="F151" s="65">
        <f>'1) Tableau budgétaire 1'!F151</f>
        <v>0</v>
      </c>
      <c r="G151" s="66">
        <f>SUM(D151:F151)</f>
        <v>0</v>
      </c>
    </row>
    <row r="152" spans="2:7" s="56" customFormat="1" ht="24.75" hidden="1" customHeight="1" x14ac:dyDescent="0.35">
      <c r="B152" s="52"/>
      <c r="C152" s="62" t="s">
        <v>549</v>
      </c>
      <c r="D152" s="97"/>
      <c r="E152" s="98"/>
      <c r="F152" s="98"/>
      <c r="G152" s="63">
        <f t="shared" ref="G152:G159" si="12">SUM(D152:F152)</f>
        <v>0</v>
      </c>
    </row>
    <row r="153" spans="2:7" s="56" customFormat="1" ht="15.75" hidden="1" customHeight="1" x14ac:dyDescent="0.35">
      <c r="B153" s="52"/>
      <c r="C153" s="50" t="s">
        <v>550</v>
      </c>
      <c r="D153" s="99"/>
      <c r="E153" s="20"/>
      <c r="F153" s="20"/>
      <c r="G153" s="61">
        <f t="shared" si="12"/>
        <v>0</v>
      </c>
    </row>
    <row r="154" spans="2:7" s="56" customFormat="1" ht="15.75" hidden="1" customHeight="1" x14ac:dyDescent="0.35">
      <c r="B154" s="52"/>
      <c r="C154" s="50" t="s">
        <v>551</v>
      </c>
      <c r="D154" s="99"/>
      <c r="E154" s="99"/>
      <c r="F154" s="99"/>
      <c r="G154" s="61">
        <f t="shared" si="12"/>
        <v>0</v>
      </c>
    </row>
    <row r="155" spans="2:7" s="56" customFormat="1" ht="15.75" hidden="1" customHeight="1" x14ac:dyDescent="0.35">
      <c r="B155" s="52"/>
      <c r="C155" s="51" t="s">
        <v>552</v>
      </c>
      <c r="D155" s="99"/>
      <c r="E155" s="99"/>
      <c r="F155" s="99"/>
      <c r="G155" s="61">
        <f t="shared" si="12"/>
        <v>0</v>
      </c>
    </row>
    <row r="156" spans="2:7" s="56" customFormat="1" ht="15.75" hidden="1" customHeight="1" x14ac:dyDescent="0.35">
      <c r="B156" s="52"/>
      <c r="C156" s="50" t="s">
        <v>553</v>
      </c>
      <c r="D156" s="99"/>
      <c r="E156" s="99"/>
      <c r="F156" s="99"/>
      <c r="G156" s="61">
        <f t="shared" si="12"/>
        <v>0</v>
      </c>
    </row>
    <row r="157" spans="2:7" s="56" customFormat="1" ht="15.75" hidden="1" customHeight="1" x14ac:dyDescent="0.35">
      <c r="B157" s="52"/>
      <c r="C157" s="50" t="s">
        <v>554</v>
      </c>
      <c r="D157" s="99"/>
      <c r="E157" s="99"/>
      <c r="F157" s="99"/>
      <c r="G157" s="61">
        <f t="shared" si="12"/>
        <v>0</v>
      </c>
    </row>
    <row r="158" spans="2:7" s="56" customFormat="1" ht="15.75" hidden="1" customHeight="1" x14ac:dyDescent="0.35">
      <c r="B158" s="52"/>
      <c r="C158" s="50" t="s">
        <v>555</v>
      </c>
      <c r="D158" s="99"/>
      <c r="E158" s="99"/>
      <c r="F158" s="99"/>
      <c r="G158" s="61">
        <f t="shared" si="12"/>
        <v>0</v>
      </c>
    </row>
    <row r="159" spans="2:7" s="56" customFormat="1" ht="15.75" hidden="1" customHeight="1" x14ac:dyDescent="0.35">
      <c r="B159" s="52"/>
      <c r="C159" s="55" t="s">
        <v>21</v>
      </c>
      <c r="D159" s="67">
        <f>SUM(D152:D158)</f>
        <v>0</v>
      </c>
      <c r="E159" s="67">
        <f>SUM(E152:E158)</f>
        <v>0</v>
      </c>
      <c r="F159" s="67">
        <f>SUM(F152:F158)</f>
        <v>0</v>
      </c>
      <c r="G159" s="61">
        <f t="shared" si="12"/>
        <v>0</v>
      </c>
    </row>
    <row r="160" spans="2:7" s="54" customFormat="1" ht="15.75" hidden="1" customHeight="1" x14ac:dyDescent="0.35">
      <c r="C160" s="68"/>
      <c r="D160" s="69"/>
      <c r="E160" s="69"/>
      <c r="F160" s="69"/>
      <c r="G160" s="70"/>
    </row>
    <row r="161" spans="3:7" s="56" customFormat="1" ht="15.75" hidden="1" customHeight="1" x14ac:dyDescent="0.35">
      <c r="C161" s="304" t="s">
        <v>494</v>
      </c>
      <c r="D161" s="305"/>
      <c r="E161" s="305"/>
      <c r="F161" s="305"/>
      <c r="G161" s="306"/>
    </row>
    <row r="162" spans="3:7" s="56" customFormat="1" ht="21" hidden="1" customHeight="1" thickBot="1" x14ac:dyDescent="0.4">
      <c r="C162" s="64" t="s">
        <v>575</v>
      </c>
      <c r="D162" s="65">
        <f>'1) Tableau budgétaire 1'!D161</f>
        <v>0</v>
      </c>
      <c r="E162" s="65">
        <f>'1) Tableau budgétaire 1'!E161</f>
        <v>0</v>
      </c>
      <c r="F162" s="65">
        <f>'1) Tableau budgétaire 1'!F161</f>
        <v>0</v>
      </c>
      <c r="G162" s="66">
        <f t="shared" ref="G162:G170" si="13">SUM(D162:F162)</f>
        <v>0</v>
      </c>
    </row>
    <row r="163" spans="3:7" s="56" customFormat="1" ht="15.75" hidden="1" customHeight="1" x14ac:dyDescent="0.35">
      <c r="C163" s="62" t="s">
        <v>549</v>
      </c>
      <c r="D163" s="97"/>
      <c r="E163" s="98"/>
      <c r="F163" s="98"/>
      <c r="G163" s="63">
        <f t="shared" si="13"/>
        <v>0</v>
      </c>
    </row>
    <row r="164" spans="3:7" s="56" customFormat="1" ht="15.75" hidden="1" customHeight="1" x14ac:dyDescent="0.35">
      <c r="C164" s="50" t="s">
        <v>550</v>
      </c>
      <c r="D164" s="99"/>
      <c r="E164" s="20"/>
      <c r="F164" s="20"/>
      <c r="G164" s="61">
        <f t="shared" si="13"/>
        <v>0</v>
      </c>
    </row>
    <row r="165" spans="3:7" s="56" customFormat="1" ht="15.75" hidden="1" customHeight="1" x14ac:dyDescent="0.35">
      <c r="C165" s="50" t="s">
        <v>551</v>
      </c>
      <c r="D165" s="99"/>
      <c r="E165" s="99"/>
      <c r="F165" s="99"/>
      <c r="G165" s="61">
        <f t="shared" si="13"/>
        <v>0</v>
      </c>
    </row>
    <row r="166" spans="3:7" s="56" customFormat="1" ht="15.75" hidden="1" customHeight="1" x14ac:dyDescent="0.35">
      <c r="C166" s="51" t="s">
        <v>552</v>
      </c>
      <c r="D166" s="99"/>
      <c r="E166" s="99"/>
      <c r="F166" s="99"/>
      <c r="G166" s="61">
        <f t="shared" si="13"/>
        <v>0</v>
      </c>
    </row>
    <row r="167" spans="3:7" s="56" customFormat="1" ht="15.75" hidden="1" customHeight="1" x14ac:dyDescent="0.35">
      <c r="C167" s="50" t="s">
        <v>553</v>
      </c>
      <c r="D167" s="99"/>
      <c r="E167" s="99"/>
      <c r="F167" s="99"/>
      <c r="G167" s="61">
        <f t="shared" si="13"/>
        <v>0</v>
      </c>
    </row>
    <row r="168" spans="3:7" s="56" customFormat="1" ht="15.75" hidden="1" customHeight="1" x14ac:dyDescent="0.35">
      <c r="C168" s="50" t="s">
        <v>554</v>
      </c>
      <c r="D168" s="99"/>
      <c r="E168" s="99"/>
      <c r="F168" s="99"/>
      <c r="G168" s="61">
        <f t="shared" si="13"/>
        <v>0</v>
      </c>
    </row>
    <row r="169" spans="3:7" s="56" customFormat="1" ht="15.75" hidden="1" customHeight="1" x14ac:dyDescent="0.35">
      <c r="C169" s="50" t="s">
        <v>555</v>
      </c>
      <c r="D169" s="99"/>
      <c r="E169" s="99"/>
      <c r="F169" s="99"/>
      <c r="G169" s="61">
        <f t="shared" si="13"/>
        <v>0</v>
      </c>
    </row>
    <row r="170" spans="3:7" s="56" customFormat="1" ht="15.75" hidden="1" customHeight="1" x14ac:dyDescent="0.35">
      <c r="C170" s="55" t="s">
        <v>21</v>
      </c>
      <c r="D170" s="67">
        <f>SUM(D163:D169)</f>
        <v>0</v>
      </c>
      <c r="E170" s="67">
        <f>SUM(E163:E169)</f>
        <v>0</v>
      </c>
      <c r="F170" s="67">
        <f>SUM(F163:F169)</f>
        <v>0</v>
      </c>
      <c r="G170" s="61">
        <f t="shared" si="13"/>
        <v>0</v>
      </c>
    </row>
    <row r="171" spans="3:7" s="54" customFormat="1" ht="15.75" hidden="1" customHeight="1" x14ac:dyDescent="0.35">
      <c r="C171" s="68"/>
      <c r="D171" s="69"/>
      <c r="E171" s="69"/>
      <c r="F171" s="69"/>
      <c r="G171" s="70"/>
    </row>
    <row r="172" spans="3:7" s="56" customFormat="1" ht="15.75" hidden="1" customHeight="1" x14ac:dyDescent="0.35">
      <c r="C172" s="304" t="s">
        <v>503</v>
      </c>
      <c r="D172" s="305"/>
      <c r="E172" s="305"/>
      <c r="F172" s="305"/>
      <c r="G172" s="306"/>
    </row>
    <row r="173" spans="3:7" s="56" customFormat="1" ht="19.5" hidden="1" customHeight="1" thickBot="1" x14ac:dyDescent="0.4">
      <c r="C173" s="64" t="s">
        <v>576</v>
      </c>
      <c r="D173" s="65">
        <f>'1) Tableau budgétaire 1'!D171</f>
        <v>0</v>
      </c>
      <c r="E173" s="65">
        <f>'1) Tableau budgétaire 1'!E171</f>
        <v>0</v>
      </c>
      <c r="F173" s="65">
        <f>'1) Tableau budgétaire 1'!F171</f>
        <v>0</v>
      </c>
      <c r="G173" s="66">
        <f t="shared" ref="G173:G181" si="14">SUM(D173:F173)</f>
        <v>0</v>
      </c>
    </row>
    <row r="174" spans="3:7" s="56" customFormat="1" ht="15.75" hidden="1" customHeight="1" x14ac:dyDescent="0.35">
      <c r="C174" s="62" t="s">
        <v>549</v>
      </c>
      <c r="D174" s="97"/>
      <c r="E174" s="98"/>
      <c r="F174" s="98"/>
      <c r="G174" s="63">
        <f t="shared" si="14"/>
        <v>0</v>
      </c>
    </row>
    <row r="175" spans="3:7" s="56" customFormat="1" ht="15.75" hidden="1" customHeight="1" x14ac:dyDescent="0.35">
      <c r="C175" s="50" t="s">
        <v>550</v>
      </c>
      <c r="D175" s="99"/>
      <c r="E175" s="20"/>
      <c r="F175" s="20"/>
      <c r="G175" s="61">
        <f t="shared" si="14"/>
        <v>0</v>
      </c>
    </row>
    <row r="176" spans="3:7" s="56" customFormat="1" ht="15.75" hidden="1" customHeight="1" x14ac:dyDescent="0.35">
      <c r="C176" s="50" t="s">
        <v>551</v>
      </c>
      <c r="D176" s="99"/>
      <c r="E176" s="99"/>
      <c r="F176" s="99"/>
      <c r="G176" s="61">
        <f t="shared" si="14"/>
        <v>0</v>
      </c>
    </row>
    <row r="177" spans="3:7" s="56" customFormat="1" ht="15.75" hidden="1" customHeight="1" x14ac:dyDescent="0.35">
      <c r="C177" s="51" t="s">
        <v>552</v>
      </c>
      <c r="D177" s="99"/>
      <c r="E177" s="99"/>
      <c r="F177" s="99"/>
      <c r="G177" s="61">
        <f t="shared" si="14"/>
        <v>0</v>
      </c>
    </row>
    <row r="178" spans="3:7" s="56" customFormat="1" ht="15.75" hidden="1" customHeight="1" x14ac:dyDescent="0.35">
      <c r="C178" s="50" t="s">
        <v>553</v>
      </c>
      <c r="D178" s="99"/>
      <c r="E178" s="99"/>
      <c r="F178" s="99"/>
      <c r="G178" s="61">
        <f t="shared" si="14"/>
        <v>0</v>
      </c>
    </row>
    <row r="179" spans="3:7" s="56" customFormat="1" ht="15.75" hidden="1" customHeight="1" x14ac:dyDescent="0.35">
      <c r="C179" s="50" t="s">
        <v>554</v>
      </c>
      <c r="D179" s="99"/>
      <c r="E179" s="99"/>
      <c r="F179" s="99"/>
      <c r="G179" s="61">
        <f t="shared" si="14"/>
        <v>0</v>
      </c>
    </row>
    <row r="180" spans="3:7" s="56" customFormat="1" ht="15.75" hidden="1" customHeight="1" x14ac:dyDescent="0.35">
      <c r="C180" s="50" t="s">
        <v>555</v>
      </c>
      <c r="D180" s="99"/>
      <c r="E180" s="99"/>
      <c r="F180" s="99"/>
      <c r="G180" s="61">
        <f t="shared" si="14"/>
        <v>0</v>
      </c>
    </row>
    <row r="181" spans="3:7" s="56" customFormat="1" ht="15.75" hidden="1" customHeight="1" x14ac:dyDescent="0.35">
      <c r="C181" s="55" t="s">
        <v>21</v>
      </c>
      <c r="D181" s="67">
        <f>SUM(D174:D180)</f>
        <v>0</v>
      </c>
      <c r="E181" s="67">
        <f>SUM(E174:E180)</f>
        <v>0</v>
      </c>
      <c r="F181" s="67">
        <f>SUM(F174:F180)</f>
        <v>0</v>
      </c>
      <c r="G181" s="61">
        <f t="shared" si="14"/>
        <v>0</v>
      </c>
    </row>
    <row r="182" spans="3:7" s="54" customFormat="1" ht="15.75" hidden="1" customHeight="1" x14ac:dyDescent="0.35">
      <c r="C182" s="68"/>
      <c r="D182" s="69"/>
      <c r="E182" s="69"/>
      <c r="F182" s="69"/>
      <c r="G182" s="70"/>
    </row>
    <row r="183" spans="3:7" s="56" customFormat="1" ht="15.75" hidden="1" customHeight="1" x14ac:dyDescent="0.35">
      <c r="C183" s="304" t="s">
        <v>512</v>
      </c>
      <c r="D183" s="305"/>
      <c r="E183" s="305"/>
      <c r="F183" s="305"/>
      <c r="G183" s="306"/>
    </row>
    <row r="184" spans="3:7" s="56" customFormat="1" ht="22.5" hidden="1" customHeight="1" thickBot="1" x14ac:dyDescent="0.4">
      <c r="C184" s="64" t="s">
        <v>577</v>
      </c>
      <c r="D184" s="65">
        <f>'1) Tableau budgétaire 1'!D181</f>
        <v>0</v>
      </c>
      <c r="E184" s="65">
        <f>'1) Tableau budgétaire 1'!E181</f>
        <v>0</v>
      </c>
      <c r="F184" s="65">
        <f>'1) Tableau budgétaire 1'!F181</f>
        <v>0</v>
      </c>
      <c r="G184" s="66">
        <f t="shared" ref="G184:G192" si="15">SUM(D184:F184)</f>
        <v>0</v>
      </c>
    </row>
    <row r="185" spans="3:7" s="56" customFormat="1" ht="15.75" hidden="1" customHeight="1" x14ac:dyDescent="0.35">
      <c r="C185" s="62" t="s">
        <v>549</v>
      </c>
      <c r="D185" s="97"/>
      <c r="E185" s="98"/>
      <c r="F185" s="98"/>
      <c r="G185" s="63">
        <f t="shared" si="15"/>
        <v>0</v>
      </c>
    </row>
    <row r="186" spans="3:7" s="56" customFormat="1" ht="15.75" hidden="1" customHeight="1" x14ac:dyDescent="0.35">
      <c r="C186" s="50" t="s">
        <v>550</v>
      </c>
      <c r="D186" s="99"/>
      <c r="E186" s="20"/>
      <c r="F186" s="20"/>
      <c r="G186" s="61">
        <f t="shared" si="15"/>
        <v>0</v>
      </c>
    </row>
    <row r="187" spans="3:7" s="56" customFormat="1" ht="15.75" hidden="1" customHeight="1" x14ac:dyDescent="0.35">
      <c r="C187" s="50" t="s">
        <v>551</v>
      </c>
      <c r="D187" s="99"/>
      <c r="E187" s="99"/>
      <c r="F187" s="99"/>
      <c r="G187" s="61">
        <f t="shared" si="15"/>
        <v>0</v>
      </c>
    </row>
    <row r="188" spans="3:7" s="56" customFormat="1" ht="15.75" hidden="1" customHeight="1" x14ac:dyDescent="0.35">
      <c r="C188" s="51" t="s">
        <v>552</v>
      </c>
      <c r="D188" s="99"/>
      <c r="E188" s="99"/>
      <c r="F188" s="99"/>
      <c r="G188" s="61">
        <f t="shared" si="15"/>
        <v>0</v>
      </c>
    </row>
    <row r="189" spans="3:7" s="56" customFormat="1" ht="15.75" hidden="1" customHeight="1" x14ac:dyDescent="0.35">
      <c r="C189" s="50" t="s">
        <v>553</v>
      </c>
      <c r="D189" s="99"/>
      <c r="E189" s="99"/>
      <c r="F189" s="99"/>
      <c r="G189" s="61">
        <f t="shared" si="15"/>
        <v>0</v>
      </c>
    </row>
    <row r="190" spans="3:7" s="56" customFormat="1" ht="15.75" hidden="1" customHeight="1" x14ac:dyDescent="0.35">
      <c r="C190" s="50" t="s">
        <v>554</v>
      </c>
      <c r="D190" s="99"/>
      <c r="E190" s="99"/>
      <c r="F190" s="99"/>
      <c r="G190" s="61">
        <f t="shared" si="15"/>
        <v>0</v>
      </c>
    </row>
    <row r="191" spans="3:7" s="56" customFormat="1" ht="15.75" hidden="1" customHeight="1" x14ac:dyDescent="0.35">
      <c r="C191" s="50" t="s">
        <v>555</v>
      </c>
      <c r="D191" s="99"/>
      <c r="E191" s="99"/>
      <c r="F191" s="99"/>
      <c r="G191" s="61">
        <f t="shared" si="15"/>
        <v>0</v>
      </c>
    </row>
    <row r="192" spans="3:7" s="56" customFormat="1" ht="15.75" hidden="1" customHeight="1" x14ac:dyDescent="0.35">
      <c r="C192" s="55" t="s">
        <v>21</v>
      </c>
      <c r="D192" s="67">
        <f>SUM(D185:D191)</f>
        <v>0</v>
      </c>
      <c r="E192" s="67">
        <f>SUM(E185:E191)</f>
        <v>0</v>
      </c>
      <c r="F192" s="67">
        <f>SUM(F185:F191)</f>
        <v>0</v>
      </c>
      <c r="G192" s="61">
        <f t="shared" si="15"/>
        <v>0</v>
      </c>
    </row>
    <row r="193" spans="3:9" s="56" customFormat="1" ht="15.75" hidden="1" customHeight="1" x14ac:dyDescent="0.35">
      <c r="C193" s="52"/>
      <c r="D193" s="54"/>
      <c r="E193" s="54"/>
      <c r="F193" s="54"/>
      <c r="G193" s="52"/>
    </row>
    <row r="194" spans="3:9" s="56" customFormat="1" ht="15.75" customHeight="1" x14ac:dyDescent="0.35">
      <c r="C194" s="304" t="s">
        <v>578</v>
      </c>
      <c r="D194" s="305"/>
      <c r="E194" s="305"/>
      <c r="F194" s="305"/>
      <c r="G194" s="306"/>
    </row>
    <row r="195" spans="3:9" s="56" customFormat="1" ht="36" customHeight="1" thickBot="1" x14ac:dyDescent="0.4">
      <c r="C195" s="64" t="s">
        <v>579</v>
      </c>
      <c r="D195" s="65">
        <f>'1) Tableau budgétaire 1'!D188</f>
        <v>315000</v>
      </c>
      <c r="E195" s="65">
        <f>'1) Tableau budgétaire 1'!E188</f>
        <v>235000</v>
      </c>
      <c r="F195" s="65">
        <f>'1) Tableau budgétaire 1'!F188</f>
        <v>120000</v>
      </c>
      <c r="G195" s="66">
        <f t="shared" ref="G195:G203" si="16">SUM(D195:F195)</f>
        <v>670000</v>
      </c>
    </row>
    <row r="196" spans="3:9" s="56" customFormat="1" ht="15.75" customHeight="1" x14ac:dyDescent="0.35">
      <c r="C196" s="62" t="s">
        <v>549</v>
      </c>
      <c r="D196" s="97">
        <f>D195*0.18</f>
        <v>56700</v>
      </c>
      <c r="E196" s="97">
        <f t="shared" ref="E196:F196" si="17">E195*0.18</f>
        <v>42300</v>
      </c>
      <c r="F196" s="97">
        <f t="shared" si="17"/>
        <v>21600</v>
      </c>
      <c r="G196" s="63">
        <f t="shared" si="16"/>
        <v>120600</v>
      </c>
    </row>
    <row r="197" spans="3:9" s="56" customFormat="1" ht="15.75" customHeight="1" x14ac:dyDescent="0.35">
      <c r="C197" s="50" t="s">
        <v>550</v>
      </c>
      <c r="D197" s="99">
        <f>D195*0.05</f>
        <v>15750</v>
      </c>
      <c r="E197" s="99">
        <f t="shared" ref="E197:F197" si="18">E195*0.05</f>
        <v>11750</v>
      </c>
      <c r="F197" s="99">
        <f t="shared" si="18"/>
        <v>6000</v>
      </c>
      <c r="G197" s="61">
        <f t="shared" si="16"/>
        <v>33500</v>
      </c>
      <c r="I197" s="211">
        <f>F195-F203</f>
        <v>0</v>
      </c>
    </row>
    <row r="198" spans="3:9" s="56" customFormat="1" ht="15.75" customHeight="1" x14ac:dyDescent="0.35">
      <c r="C198" s="50" t="s">
        <v>551</v>
      </c>
      <c r="D198" s="99">
        <f>D195*0.06</f>
        <v>18900</v>
      </c>
      <c r="E198" s="99">
        <f t="shared" ref="E198:F198" si="19">E195*0.06</f>
        <v>14100</v>
      </c>
      <c r="F198" s="99">
        <f t="shared" si="19"/>
        <v>7200</v>
      </c>
      <c r="G198" s="61">
        <f t="shared" si="16"/>
        <v>40200</v>
      </c>
    </row>
    <row r="199" spans="3:9" s="56" customFormat="1" ht="15.75" customHeight="1" x14ac:dyDescent="0.35">
      <c r="C199" s="51" t="s">
        <v>552</v>
      </c>
      <c r="D199" s="99">
        <f>D195*0.15</f>
        <v>47250</v>
      </c>
      <c r="E199" s="99">
        <f t="shared" ref="E199:F199" si="20">E195*0.15</f>
        <v>35250</v>
      </c>
      <c r="F199" s="99">
        <f t="shared" si="20"/>
        <v>18000</v>
      </c>
      <c r="G199" s="61">
        <f t="shared" si="16"/>
        <v>100500</v>
      </c>
    </row>
    <row r="200" spans="3:9" s="56" customFormat="1" ht="15.75" customHeight="1" x14ac:dyDescent="0.35">
      <c r="C200" s="50" t="s">
        <v>553</v>
      </c>
      <c r="D200" s="99">
        <f>D195*0.06</f>
        <v>18900</v>
      </c>
      <c r="E200" s="99">
        <f t="shared" ref="E200:F200" si="21">E195*0.06</f>
        <v>14100</v>
      </c>
      <c r="F200" s="99">
        <f t="shared" si="21"/>
        <v>7200</v>
      </c>
      <c r="G200" s="61">
        <f t="shared" si="16"/>
        <v>40200</v>
      </c>
    </row>
    <row r="201" spans="3:9" s="56" customFormat="1" ht="15.75" customHeight="1" x14ac:dyDescent="0.35">
      <c r="C201" s="50" t="s">
        <v>554</v>
      </c>
      <c r="D201" s="99">
        <f>D195*0.45</f>
        <v>141750</v>
      </c>
      <c r="E201" s="99">
        <f t="shared" ref="E201:F201" si="22">E195*0.45</f>
        <v>105750</v>
      </c>
      <c r="F201" s="99">
        <f t="shared" si="22"/>
        <v>54000</v>
      </c>
      <c r="G201" s="61">
        <f t="shared" si="16"/>
        <v>301500</v>
      </c>
    </row>
    <row r="202" spans="3:9" s="56" customFormat="1" ht="15.75" customHeight="1" x14ac:dyDescent="0.35">
      <c r="C202" s="50" t="s">
        <v>555</v>
      </c>
      <c r="D202" s="99">
        <f>D195*0.05</f>
        <v>15750</v>
      </c>
      <c r="E202" s="99">
        <f t="shared" ref="E202:F202" si="23">E195*0.05</f>
        <v>11750</v>
      </c>
      <c r="F202" s="99">
        <f t="shared" si="23"/>
        <v>6000</v>
      </c>
      <c r="G202" s="61">
        <f t="shared" si="16"/>
        <v>33500</v>
      </c>
    </row>
    <row r="203" spans="3:9" s="56" customFormat="1" ht="15.75" customHeight="1" x14ac:dyDescent="0.35">
      <c r="C203" s="55" t="s">
        <v>21</v>
      </c>
      <c r="D203" s="67">
        <f>SUM(D196:D202)</f>
        <v>315000</v>
      </c>
      <c r="E203" s="67">
        <f>SUM(E196:E202)</f>
        <v>235000</v>
      </c>
      <c r="F203" s="67">
        <f>SUM(F196:F202)</f>
        <v>120000</v>
      </c>
      <c r="G203" s="61">
        <f t="shared" si="16"/>
        <v>670000</v>
      </c>
    </row>
    <row r="204" spans="3:9" s="56" customFormat="1" ht="15.75" customHeight="1" thickBot="1" x14ac:dyDescent="0.4">
      <c r="C204" s="52"/>
      <c r="D204" s="54"/>
      <c r="E204" s="54"/>
      <c r="F204" s="54"/>
      <c r="G204" s="52"/>
    </row>
    <row r="205" spans="3:9" s="56" customFormat="1" ht="19.5" customHeight="1" thickBot="1" x14ac:dyDescent="0.4">
      <c r="C205" s="296" t="s">
        <v>545</v>
      </c>
      <c r="D205" s="297"/>
      <c r="E205" s="297"/>
      <c r="F205" s="297"/>
      <c r="G205" s="298"/>
    </row>
    <row r="206" spans="3:9" s="56" customFormat="1" ht="42.75" customHeight="1" x14ac:dyDescent="0.35">
      <c r="C206" s="76"/>
      <c r="D206" s="116" t="s">
        <v>536</v>
      </c>
      <c r="E206" s="116" t="s">
        <v>537</v>
      </c>
      <c r="F206" s="116" t="s">
        <v>538</v>
      </c>
      <c r="G206" s="302" t="s">
        <v>545</v>
      </c>
    </row>
    <row r="207" spans="3:9" s="56" customFormat="1" ht="19.5" customHeight="1" x14ac:dyDescent="0.35">
      <c r="C207" s="148"/>
      <c r="D207" s="53" t="str">
        <f>'1) Tableau budgétaire 1'!D13</f>
        <v>FAO</v>
      </c>
      <c r="E207" s="53" t="str">
        <f>'1) Tableau budgétaire 1'!E13</f>
        <v>OIM</v>
      </c>
      <c r="F207" s="53" t="str">
        <f>'1) Tableau budgétaire 1'!F13</f>
        <v>PNUE</v>
      </c>
      <c r="G207" s="303"/>
    </row>
    <row r="208" spans="3:9" s="56" customFormat="1" ht="19.5" customHeight="1" x14ac:dyDescent="0.35">
      <c r="C208" s="145" t="s">
        <v>549</v>
      </c>
      <c r="D208" s="77">
        <f t="shared" ref="D208:F209" si="24">SUM(D185,D174,D163,D152,D140,D129,D118,D107,D95,D84,D73,D62,D50,D39,D28,D17,D196)</f>
        <v>168300</v>
      </c>
      <c r="E208" s="77">
        <f>SUM(E185,E174,E163,E152,E140,E129,E118,E107,E95,E84,E73,E50,E39,E28,E17,E196)</f>
        <v>168300</v>
      </c>
      <c r="F208" s="77">
        <f t="shared" si="24"/>
        <v>84600</v>
      </c>
      <c r="G208" s="74">
        <f t="shared" ref="G208:G215" si="25">SUM(D208:F208)</f>
        <v>421200</v>
      </c>
    </row>
    <row r="209" spans="3:14" s="56" customFormat="1" ht="34.5" customHeight="1" x14ac:dyDescent="0.35">
      <c r="C209" s="146" t="s">
        <v>550</v>
      </c>
      <c r="D209" s="77">
        <f t="shared" si="24"/>
        <v>46750</v>
      </c>
      <c r="E209" s="77">
        <f t="shared" si="24"/>
        <v>46750</v>
      </c>
      <c r="F209" s="77">
        <f t="shared" si="24"/>
        <v>23500</v>
      </c>
      <c r="G209" s="75">
        <f t="shared" si="25"/>
        <v>117000</v>
      </c>
    </row>
    <row r="210" spans="3:14" s="56" customFormat="1" ht="48" customHeight="1" x14ac:dyDescent="0.35">
      <c r="C210" s="146" t="s">
        <v>551</v>
      </c>
      <c r="D210" s="77">
        <f t="shared" ref="D210:F214" si="26">SUM(D187,D176,D165,D154,D142,D131,D120,D109,D97,D86,D75,D64,D52,D41,D30,D19,D198)</f>
        <v>56100</v>
      </c>
      <c r="E210" s="77">
        <f>SUM(E187,E176,E165,E154,E142,E131,E120,E109,E97,E86,E75,E64,E52,E41,E30,E19,E198)</f>
        <v>56100</v>
      </c>
      <c r="F210" s="77">
        <f t="shared" si="26"/>
        <v>28200</v>
      </c>
      <c r="G210" s="75">
        <f t="shared" si="25"/>
        <v>140400</v>
      </c>
    </row>
    <row r="211" spans="3:14" s="56" customFormat="1" ht="33" customHeight="1" x14ac:dyDescent="0.35">
      <c r="C211" s="147" t="s">
        <v>552</v>
      </c>
      <c r="D211" s="77">
        <f t="shared" si="26"/>
        <v>140250</v>
      </c>
      <c r="E211" s="77">
        <f t="shared" si="26"/>
        <v>140250</v>
      </c>
      <c r="F211" s="77">
        <f t="shared" si="26"/>
        <v>70500</v>
      </c>
      <c r="G211" s="75">
        <f t="shared" si="25"/>
        <v>351000</v>
      </c>
    </row>
    <row r="212" spans="3:14" s="56" customFormat="1" ht="21" customHeight="1" x14ac:dyDescent="0.35">
      <c r="C212" s="146" t="s">
        <v>553</v>
      </c>
      <c r="D212" s="77">
        <f t="shared" si="26"/>
        <v>56100</v>
      </c>
      <c r="E212" s="77">
        <f t="shared" si="26"/>
        <v>56100</v>
      </c>
      <c r="F212" s="77">
        <f t="shared" si="26"/>
        <v>28200</v>
      </c>
      <c r="G212" s="75">
        <f t="shared" si="25"/>
        <v>140400</v>
      </c>
      <c r="H212" s="26"/>
      <c r="I212" s="26"/>
      <c r="J212" s="26"/>
      <c r="K212" s="26"/>
      <c r="L212" s="26"/>
      <c r="M212" s="25"/>
    </row>
    <row r="213" spans="3:14" s="56" customFormat="1" ht="39.75" customHeight="1" x14ac:dyDescent="0.35">
      <c r="C213" s="146" t="s">
        <v>554</v>
      </c>
      <c r="D213" s="77">
        <f t="shared" si="26"/>
        <v>420750</v>
      </c>
      <c r="E213" s="77">
        <f t="shared" si="26"/>
        <v>420750</v>
      </c>
      <c r="F213" s="77">
        <f t="shared" si="26"/>
        <v>211500</v>
      </c>
      <c r="G213" s="75">
        <f t="shared" si="25"/>
        <v>1053000</v>
      </c>
      <c r="H213" s="26"/>
      <c r="I213" s="26"/>
      <c r="J213" s="26"/>
      <c r="K213" s="26"/>
      <c r="L213" s="26"/>
      <c r="M213" s="25"/>
    </row>
    <row r="214" spans="3:14" s="56" customFormat="1" ht="39.75" customHeight="1" x14ac:dyDescent="0.35">
      <c r="C214" s="146" t="s">
        <v>555</v>
      </c>
      <c r="D214" s="131">
        <f t="shared" si="26"/>
        <v>46750</v>
      </c>
      <c r="E214" s="131">
        <f>SUM(E191,E180,E169,E158,E146,E135,E124,E113,E101,E90,E79,E68,E56,E45,E34,E23,E202)</f>
        <v>46750</v>
      </c>
      <c r="F214" s="131">
        <f t="shared" si="26"/>
        <v>23500</v>
      </c>
      <c r="G214" s="75">
        <f t="shared" si="25"/>
        <v>117000</v>
      </c>
      <c r="H214" s="26"/>
      <c r="I214" s="26"/>
      <c r="J214" s="26"/>
      <c r="K214" s="26"/>
      <c r="L214" s="26"/>
      <c r="M214" s="25"/>
    </row>
    <row r="215" spans="3:14" s="56" customFormat="1" ht="22.5" customHeight="1" x14ac:dyDescent="0.35">
      <c r="C215" s="118" t="s">
        <v>534</v>
      </c>
      <c r="D215" s="132">
        <f>SUM(D208:D214)</f>
        <v>935000</v>
      </c>
      <c r="E215" s="132">
        <f>SUM(E208:E214)</f>
        <v>935000</v>
      </c>
      <c r="F215" s="132">
        <f>SUM(F208:F214)</f>
        <v>470000</v>
      </c>
      <c r="G215" s="133">
        <f t="shared" si="25"/>
        <v>2340000</v>
      </c>
      <c r="H215" s="26"/>
      <c r="I215" s="26"/>
      <c r="J215" s="26"/>
      <c r="K215" s="26"/>
      <c r="L215" s="26"/>
      <c r="M215" s="25"/>
    </row>
    <row r="216" spans="3:14" s="56" customFormat="1" ht="26.25" customHeight="1" thickBot="1" x14ac:dyDescent="0.4">
      <c r="C216" s="118" t="s">
        <v>535</v>
      </c>
      <c r="D216" s="78">
        <f>D215*0.07</f>
        <v>65450.000000000007</v>
      </c>
      <c r="E216" s="78">
        <f>E215*0.07</f>
        <v>65450.000000000007</v>
      </c>
      <c r="F216" s="78">
        <f>F215*0.07</f>
        <v>32900</v>
      </c>
      <c r="G216" s="136">
        <f>G215*0.07</f>
        <v>163800.00000000003</v>
      </c>
      <c r="H216" s="38"/>
      <c r="I216" s="38"/>
      <c r="J216" s="38"/>
      <c r="K216" s="38"/>
      <c r="L216" s="57"/>
      <c r="M216" s="54"/>
    </row>
    <row r="217" spans="3:14" s="56" customFormat="1" ht="23.25" customHeight="1" thickBot="1" x14ac:dyDescent="0.4">
      <c r="C217" s="134" t="s">
        <v>371</v>
      </c>
      <c r="D217" s="135">
        <f>SUM(D215:D216)</f>
        <v>1000450</v>
      </c>
      <c r="E217" s="135">
        <f>SUM(E215:E216)</f>
        <v>1000450</v>
      </c>
      <c r="F217" s="135">
        <f>SUM(F215:F216)</f>
        <v>502900</v>
      </c>
      <c r="G217" s="218">
        <f>SUM(G215:G216)</f>
        <v>2503800</v>
      </c>
      <c r="H217" s="38"/>
      <c r="I217" s="38"/>
      <c r="J217" s="38"/>
      <c r="K217" s="38"/>
      <c r="L217" s="57"/>
      <c r="M217" s="54"/>
    </row>
    <row r="218" spans="3:14" ht="15.75" customHeight="1" x14ac:dyDescent="0.35">
      <c r="L218" s="58"/>
    </row>
    <row r="219" spans="3:14" ht="15.75" customHeight="1" x14ac:dyDescent="0.35">
      <c r="H219" s="44"/>
      <c r="I219" s="44"/>
      <c r="L219" s="58"/>
    </row>
    <row r="220" spans="3:14" ht="15.75" customHeight="1" x14ac:dyDescent="0.35">
      <c r="H220" s="44"/>
      <c r="I220" s="44"/>
      <c r="L220" s="56"/>
    </row>
    <row r="221" spans="3:14" ht="40.5" customHeight="1" x14ac:dyDescent="0.35">
      <c r="H221" s="44"/>
      <c r="I221" s="44"/>
      <c r="L221" s="59"/>
    </row>
    <row r="222" spans="3:14" ht="24.75" customHeight="1" x14ac:dyDescent="0.35">
      <c r="H222" s="44"/>
      <c r="I222" s="44"/>
      <c r="L222" s="59"/>
    </row>
    <row r="223" spans="3:14" ht="41.25" customHeight="1" x14ac:dyDescent="0.35">
      <c r="H223" s="15"/>
      <c r="I223" s="44"/>
      <c r="L223" s="59"/>
    </row>
    <row r="224" spans="3:14" ht="51.75" customHeight="1" x14ac:dyDescent="0.35">
      <c r="H224" s="15"/>
      <c r="I224" s="44"/>
      <c r="L224" s="59"/>
      <c r="N224" s="52"/>
    </row>
    <row r="225" spans="3:14" ht="42" customHeight="1" x14ac:dyDescent="0.35">
      <c r="H225" s="44"/>
      <c r="I225" s="44"/>
      <c r="L225" s="59"/>
      <c r="N225" s="52"/>
    </row>
    <row r="226" spans="3:14" s="54" customFormat="1" ht="42" customHeight="1" x14ac:dyDescent="0.35">
      <c r="C226" s="52"/>
      <c r="G226" s="52"/>
      <c r="H226" s="56"/>
      <c r="I226" s="44"/>
      <c r="J226" s="52"/>
      <c r="K226" s="52"/>
      <c r="L226" s="59"/>
      <c r="M226" s="52"/>
    </row>
    <row r="227" spans="3:14" s="54" customFormat="1" ht="42" customHeight="1" x14ac:dyDescent="0.35">
      <c r="C227" s="52"/>
      <c r="G227" s="52"/>
      <c r="H227" s="52"/>
      <c r="I227" s="44"/>
      <c r="J227" s="52"/>
      <c r="K227" s="52"/>
      <c r="L227" s="52"/>
      <c r="M227" s="52"/>
    </row>
    <row r="228" spans="3:14" s="54" customFormat="1" ht="63.75" customHeight="1" x14ac:dyDescent="0.35">
      <c r="C228" s="52"/>
      <c r="G228" s="52"/>
      <c r="H228" s="52"/>
      <c r="I228" s="58"/>
      <c r="J228" s="56"/>
      <c r="K228" s="56"/>
      <c r="L228" s="52"/>
      <c r="M228" s="52"/>
    </row>
    <row r="229" spans="3:14" s="54" customFormat="1" ht="42" customHeight="1" x14ac:dyDescent="0.35">
      <c r="C229" s="52"/>
      <c r="G229" s="52"/>
      <c r="H229" s="52"/>
      <c r="I229" s="52"/>
      <c r="J229" s="52"/>
      <c r="K229" s="52"/>
      <c r="L229" s="52"/>
      <c r="M229" s="58"/>
    </row>
    <row r="230" spans="3:14" ht="23.25" customHeight="1" x14ac:dyDescent="0.35">
      <c r="N230" s="52"/>
    </row>
    <row r="231" spans="3:14" ht="27.75" customHeight="1" x14ac:dyDescent="0.35">
      <c r="L231" s="56"/>
      <c r="N231" s="52"/>
    </row>
    <row r="232" spans="3:14" ht="55.5" customHeight="1" x14ac:dyDescent="0.35">
      <c r="N232" s="52"/>
    </row>
    <row r="233" spans="3:14" ht="57.75" customHeight="1" x14ac:dyDescent="0.35">
      <c r="M233" s="56"/>
      <c r="N233" s="52"/>
    </row>
    <row r="234" spans="3:14" ht="21.75" customHeight="1" x14ac:dyDescent="0.35">
      <c r="N234" s="52"/>
    </row>
    <row r="235" spans="3:14" ht="49.5" customHeight="1" x14ac:dyDescent="0.35">
      <c r="N235" s="52"/>
    </row>
    <row r="236" spans="3:14" ht="28.5" customHeight="1" x14ac:dyDescent="0.35">
      <c r="N236" s="52"/>
    </row>
    <row r="237" spans="3:14" ht="28.5" customHeight="1" x14ac:dyDescent="0.35">
      <c r="N237" s="52"/>
    </row>
    <row r="238" spans="3:14" ht="28.5" customHeight="1" x14ac:dyDescent="0.35">
      <c r="N238" s="52"/>
    </row>
    <row r="239" spans="3:14" ht="23.25" customHeight="1" x14ac:dyDescent="0.35">
      <c r="N239" s="58"/>
    </row>
    <row r="240" spans="3:14" ht="43.5" customHeight="1" x14ac:dyDescent="0.35">
      <c r="N240" s="58"/>
    </row>
    <row r="241" spans="3:14" ht="55.5" customHeight="1" x14ac:dyDescent="0.35">
      <c r="N241" s="52"/>
    </row>
    <row r="242" spans="3:14" ht="42.75" customHeight="1" x14ac:dyDescent="0.35">
      <c r="N242" s="58"/>
    </row>
    <row r="243" spans="3:14" ht="21.75" customHeight="1" x14ac:dyDescent="0.35">
      <c r="N243" s="58"/>
    </row>
    <row r="244" spans="3:14" ht="21.75" customHeight="1" x14ac:dyDescent="0.35">
      <c r="N244" s="58"/>
    </row>
    <row r="245" spans="3:14" s="56" customFormat="1" ht="23.25" customHeight="1" x14ac:dyDescent="0.35">
      <c r="C245" s="52"/>
      <c r="D245" s="54"/>
      <c r="E245" s="54"/>
      <c r="F245" s="54"/>
      <c r="G245" s="52"/>
      <c r="H245" s="52"/>
      <c r="I245" s="52"/>
      <c r="J245" s="52"/>
      <c r="K245" s="52"/>
      <c r="L245" s="52"/>
      <c r="M245" s="5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6:G8"/>
    <mergeCell ref="C205:G205"/>
    <mergeCell ref="C48:G48"/>
    <mergeCell ref="G206:G207"/>
    <mergeCell ref="C172:G172"/>
    <mergeCell ref="C183:G183"/>
    <mergeCell ref="C194:G194"/>
    <mergeCell ref="C161:G161"/>
    <mergeCell ref="C60:G60"/>
    <mergeCell ref="C105:G105"/>
    <mergeCell ref="C116:G116"/>
    <mergeCell ref="C127:G127"/>
    <mergeCell ref="C138:G138"/>
    <mergeCell ref="B149:G149"/>
    <mergeCell ref="C150:G150"/>
    <mergeCell ref="C71:G71"/>
    <mergeCell ref="C82:G82"/>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200-000001000000}"/>
    <dataValidation allowBlank="1" showInputMessage="1" showErrorMessage="1" prompt="Services contracted by an organization which follow the normal procurement processes." sqref="C188 C20 C31 C42 C53 C65 C76 C87 C98 C110 C121 C132 C143 C155 C166 C177 C199 C211" xr:uid="{00000000-0002-0000-02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2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200-000006000000}"/>
    <dataValidation allowBlank="1" showInputMessage="1" showErrorMessage="1" prompt="Output totals must match the original total from Table 1, and will show as red if not. " sqref="G24" xr:uid="{00000000-0002-0000-0200-000007000000}"/>
  </dataValidations>
  <pageMargins left="0.7" right="0.7" top="0.75" bottom="0.75" header="0.3" footer="0.3"/>
  <pageSetup scale="74" orientation="landscape" r:id="rId1"/>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election activeCell="B8" sqref="B8"/>
    </sheetView>
  </sheetViews>
  <sheetFormatPr baseColWidth="10" defaultColWidth="8.7265625" defaultRowHeight="14.5" x14ac:dyDescent="0.35"/>
  <cols>
    <col min="1" max="1" width="10.81640625" customWidth="1"/>
    <col min="2" max="2" width="73.26953125" customWidth="1"/>
  </cols>
  <sheetData>
    <row r="1" spans="2:6" ht="15" thickBot="1" x14ac:dyDescent="0.4"/>
    <row r="2" spans="2:6" ht="15" thickBot="1" x14ac:dyDescent="0.4">
      <c r="B2" s="152" t="s">
        <v>580</v>
      </c>
      <c r="C2" s="1"/>
      <c r="D2" s="1"/>
      <c r="E2" s="1"/>
      <c r="F2" s="1"/>
    </row>
    <row r="3" spans="2:6" ht="70.5" customHeight="1" x14ac:dyDescent="0.35">
      <c r="B3" s="153" t="s">
        <v>587</v>
      </c>
    </row>
    <row r="4" spans="2:6" ht="58" x14ac:dyDescent="0.35">
      <c r="B4" s="150" t="s">
        <v>581</v>
      </c>
    </row>
    <row r="5" spans="2:6" x14ac:dyDescent="0.35">
      <c r="B5" s="150"/>
    </row>
    <row r="6" spans="2:6" ht="58" x14ac:dyDescent="0.35">
      <c r="B6" s="149" t="s">
        <v>582</v>
      </c>
    </row>
    <row r="7" spans="2:6" x14ac:dyDescent="0.35">
      <c r="B7" s="150"/>
    </row>
    <row r="8" spans="2:6" ht="72.5" x14ac:dyDescent="0.35">
      <c r="B8" s="149" t="s">
        <v>588</v>
      </c>
    </row>
    <row r="9" spans="2:6" x14ac:dyDescent="0.35">
      <c r="B9" s="150"/>
    </row>
    <row r="10" spans="2:6" ht="29" x14ac:dyDescent="0.35">
      <c r="B10" s="150" t="s">
        <v>583</v>
      </c>
    </row>
    <row r="11" spans="2:6" x14ac:dyDescent="0.35">
      <c r="B11" s="150"/>
    </row>
    <row r="12" spans="2:6" ht="72.5" x14ac:dyDescent="0.35">
      <c r="B12" s="149" t="s">
        <v>589</v>
      </c>
    </row>
    <row r="13" spans="2:6" x14ac:dyDescent="0.35">
      <c r="B13" s="150"/>
    </row>
    <row r="14" spans="2:6" ht="58.5" thickBot="1" x14ac:dyDescent="0.4">
      <c r="B14" s="151" t="s">
        <v>584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7265625" defaultRowHeight="14.5" x14ac:dyDescent="0.35"/>
  <cols>
    <col min="1" max="1" width="10.81640625" customWidth="1"/>
    <col min="2" max="2" width="61.81640625" customWidth="1"/>
    <col min="3" max="3" width="10.81640625" customWidth="1"/>
    <col min="4" max="4" width="17.81640625" customWidth="1"/>
  </cols>
  <sheetData>
    <row r="1" spans="2:4" ht="15" thickBot="1" x14ac:dyDescent="0.4"/>
    <row r="2" spans="2:4" x14ac:dyDescent="0.35">
      <c r="B2" s="335" t="s">
        <v>372</v>
      </c>
      <c r="C2" s="336"/>
      <c r="D2" s="337"/>
    </row>
    <row r="3" spans="2:4" ht="15" thickBot="1" x14ac:dyDescent="0.4">
      <c r="B3" s="338"/>
      <c r="C3" s="339"/>
      <c r="D3" s="340"/>
    </row>
    <row r="4" spans="2:4" ht="15" thickBot="1" x14ac:dyDescent="0.4"/>
    <row r="5" spans="2:4" x14ac:dyDescent="0.35">
      <c r="B5" s="326" t="s">
        <v>22</v>
      </c>
      <c r="C5" s="327"/>
      <c r="D5" s="328"/>
    </row>
    <row r="6" spans="2:4" ht="15" thickBot="1" x14ac:dyDescent="0.4">
      <c r="B6" s="329"/>
      <c r="C6" s="330"/>
      <c r="D6" s="331"/>
    </row>
    <row r="7" spans="2:4" x14ac:dyDescent="0.35">
      <c r="B7" s="86" t="s">
        <v>23</v>
      </c>
      <c r="C7" s="324">
        <f>SUM('1) Tableau budgétaire 1'!D25:F25,'1) Tableau budgétaire 1'!D35:F35,'1) Tableau budgétaire 1'!D45:F45,'1) Tableau budgétaire 1'!D55:F55)</f>
        <v>900000</v>
      </c>
      <c r="D7" s="325"/>
    </row>
    <row r="8" spans="2:4" x14ac:dyDescent="0.35">
      <c r="B8" s="86" t="s">
        <v>370</v>
      </c>
      <c r="C8" s="322">
        <f>SUM(D10:D14)</f>
        <v>0</v>
      </c>
      <c r="D8" s="323"/>
    </row>
    <row r="9" spans="2:4" x14ac:dyDescent="0.35">
      <c r="B9" s="87" t="s">
        <v>364</v>
      </c>
      <c r="C9" s="88" t="s">
        <v>365</v>
      </c>
      <c r="D9" s="89" t="s">
        <v>366</v>
      </c>
    </row>
    <row r="10" spans="2:4" ht="35.25" customHeight="1" x14ac:dyDescent="0.35">
      <c r="B10" s="113"/>
      <c r="C10" s="91"/>
      <c r="D10" s="92">
        <f>$C$7*C10</f>
        <v>0</v>
      </c>
    </row>
    <row r="11" spans="2:4" ht="35.25" customHeight="1" x14ac:dyDescent="0.35">
      <c r="B11" s="113"/>
      <c r="C11" s="91"/>
      <c r="D11" s="92">
        <f>C7*C11</f>
        <v>0</v>
      </c>
    </row>
    <row r="12" spans="2:4" ht="35.25" customHeight="1" x14ac:dyDescent="0.35">
      <c r="B12" s="114"/>
      <c r="C12" s="91"/>
      <c r="D12" s="92">
        <f>C7*C12</f>
        <v>0</v>
      </c>
    </row>
    <row r="13" spans="2:4" ht="35.25" customHeight="1" x14ac:dyDescent="0.35">
      <c r="B13" s="114"/>
      <c r="C13" s="91"/>
      <c r="D13" s="92">
        <f>C7*C13</f>
        <v>0</v>
      </c>
    </row>
    <row r="14" spans="2:4" ht="35.25" customHeight="1" thickBot="1" x14ac:dyDescent="0.4">
      <c r="B14" s="115"/>
      <c r="C14" s="91"/>
      <c r="D14" s="96">
        <f>C7*C14</f>
        <v>0</v>
      </c>
    </row>
    <row r="15" spans="2:4" ht="15" thickBot="1" x14ac:dyDescent="0.4"/>
    <row r="16" spans="2:4" x14ac:dyDescent="0.35">
      <c r="B16" s="326" t="s">
        <v>367</v>
      </c>
      <c r="C16" s="327"/>
      <c r="D16" s="328"/>
    </row>
    <row r="17" spans="2:4" ht="15" thickBot="1" x14ac:dyDescent="0.4">
      <c r="B17" s="332"/>
      <c r="C17" s="333"/>
      <c r="D17" s="334"/>
    </row>
    <row r="18" spans="2:4" x14ac:dyDescent="0.35">
      <c r="B18" s="86" t="s">
        <v>23</v>
      </c>
      <c r="C18" s="324">
        <f>SUM('1) Tableau budgétaire 1'!D67:F67,'1) Tableau budgétaire 1'!D77:F77,'1) Tableau budgétaire 1'!D87:F87,'1) Tableau budgétaire 1'!D97:F97)</f>
        <v>770000</v>
      </c>
      <c r="D18" s="325"/>
    </row>
    <row r="19" spans="2:4" x14ac:dyDescent="0.35">
      <c r="B19" s="86" t="s">
        <v>370</v>
      </c>
      <c r="C19" s="322">
        <f>SUM(D21:D25)</f>
        <v>0</v>
      </c>
      <c r="D19" s="323"/>
    </row>
    <row r="20" spans="2:4" x14ac:dyDescent="0.35">
      <c r="B20" s="87" t="s">
        <v>364</v>
      </c>
      <c r="C20" s="88" t="s">
        <v>365</v>
      </c>
      <c r="D20" s="89" t="s">
        <v>366</v>
      </c>
    </row>
    <row r="21" spans="2:4" ht="35.25" customHeight="1" x14ac:dyDescent="0.35">
      <c r="B21" s="90"/>
      <c r="C21" s="91"/>
      <c r="D21" s="92">
        <f>$C$18*C21</f>
        <v>0</v>
      </c>
    </row>
    <row r="22" spans="2:4" ht="35.25" customHeight="1" x14ac:dyDescent="0.35">
      <c r="B22" s="93"/>
      <c r="C22" s="91"/>
      <c r="D22" s="92">
        <f>$C$18*C22</f>
        <v>0</v>
      </c>
    </row>
    <row r="23" spans="2:4" ht="35.25" customHeight="1" x14ac:dyDescent="0.35">
      <c r="B23" s="94"/>
      <c r="C23" s="91"/>
      <c r="D23" s="92">
        <f>$C$18*C23</f>
        <v>0</v>
      </c>
    </row>
    <row r="24" spans="2:4" ht="35.25" customHeight="1" x14ac:dyDescent="0.35">
      <c r="B24" s="94"/>
      <c r="C24" s="91"/>
      <c r="D24" s="92">
        <f>$C$18*C24</f>
        <v>0</v>
      </c>
    </row>
    <row r="25" spans="2:4" ht="35.25" customHeight="1" thickBot="1" x14ac:dyDescent="0.4">
      <c r="B25" s="95"/>
      <c r="C25" s="91"/>
      <c r="D25" s="92">
        <f>$C$18*C25</f>
        <v>0</v>
      </c>
    </row>
    <row r="26" spans="2:4" ht="15" thickBot="1" x14ac:dyDescent="0.4"/>
    <row r="27" spans="2:4" x14ac:dyDescent="0.35">
      <c r="B27" s="326" t="s">
        <v>368</v>
      </c>
      <c r="C27" s="327"/>
      <c r="D27" s="328"/>
    </row>
    <row r="28" spans="2:4" ht="15" thickBot="1" x14ac:dyDescent="0.4">
      <c r="B28" s="329"/>
      <c r="C28" s="330"/>
      <c r="D28" s="331"/>
    </row>
    <row r="29" spans="2:4" x14ac:dyDescent="0.35">
      <c r="B29" s="86" t="s">
        <v>23</v>
      </c>
      <c r="C29" s="324">
        <f>SUM('1) Tableau budgétaire 1'!D109:F109,'1) Tableau budgétaire 1'!D119:F119,'1) Tableau budgétaire 1'!D129:F129,'1) Tableau budgétaire 1'!D139:F139)</f>
        <v>0</v>
      </c>
      <c r="D29" s="325"/>
    </row>
    <row r="30" spans="2:4" x14ac:dyDescent="0.35">
      <c r="B30" s="86" t="s">
        <v>370</v>
      </c>
      <c r="C30" s="322">
        <f>SUM(D32:D36)</f>
        <v>0</v>
      </c>
      <c r="D30" s="323"/>
    </row>
    <row r="31" spans="2:4" x14ac:dyDescent="0.35">
      <c r="B31" s="87" t="s">
        <v>364</v>
      </c>
      <c r="C31" s="88" t="s">
        <v>365</v>
      </c>
      <c r="D31" s="89" t="s">
        <v>366</v>
      </c>
    </row>
    <row r="32" spans="2:4" ht="35.25" customHeight="1" x14ac:dyDescent="0.35">
      <c r="B32" s="90"/>
      <c r="C32" s="91"/>
      <c r="D32" s="92">
        <f>$C$29*C32</f>
        <v>0</v>
      </c>
    </row>
    <row r="33" spans="2:4" ht="35.25" customHeight="1" x14ac:dyDescent="0.35">
      <c r="B33" s="93"/>
      <c r="C33" s="91"/>
      <c r="D33" s="92">
        <f>$C$29*C33</f>
        <v>0</v>
      </c>
    </row>
    <row r="34" spans="2:4" ht="35.25" customHeight="1" x14ac:dyDescent="0.35">
      <c r="B34" s="94"/>
      <c r="C34" s="91"/>
      <c r="D34" s="92">
        <f>$C$29*C34</f>
        <v>0</v>
      </c>
    </row>
    <row r="35" spans="2:4" ht="35.25" customHeight="1" x14ac:dyDescent="0.35">
      <c r="B35" s="94"/>
      <c r="C35" s="91"/>
      <c r="D35" s="92">
        <f>$C$29*C35</f>
        <v>0</v>
      </c>
    </row>
    <row r="36" spans="2:4" ht="35.25" customHeight="1" thickBot="1" x14ac:dyDescent="0.4">
      <c r="B36" s="95"/>
      <c r="C36" s="91"/>
      <c r="D36" s="92">
        <f>$C$29*C36</f>
        <v>0</v>
      </c>
    </row>
    <row r="37" spans="2:4" ht="15" thickBot="1" x14ac:dyDescent="0.4"/>
    <row r="38" spans="2:4" x14ac:dyDescent="0.35">
      <c r="B38" s="326" t="s">
        <v>369</v>
      </c>
      <c r="C38" s="327"/>
      <c r="D38" s="328"/>
    </row>
    <row r="39" spans="2:4" ht="15" thickBot="1" x14ac:dyDescent="0.4">
      <c r="B39" s="329"/>
      <c r="C39" s="330"/>
      <c r="D39" s="331"/>
    </row>
    <row r="40" spans="2:4" x14ac:dyDescent="0.35">
      <c r="B40" s="86" t="s">
        <v>23</v>
      </c>
      <c r="C40" s="324">
        <f>SUM('1) Tableau budgétaire 1'!D151:F151,'1) Tableau budgétaire 1'!D161:F161,'1) Tableau budgétaire 1'!D171:F171,'1) Tableau budgétaire 1'!D181:F181)</f>
        <v>0</v>
      </c>
      <c r="D40" s="325"/>
    </row>
    <row r="41" spans="2:4" x14ac:dyDescent="0.35">
      <c r="B41" s="86" t="s">
        <v>370</v>
      </c>
      <c r="C41" s="322">
        <f>SUM(D43:D47)</f>
        <v>0</v>
      </c>
      <c r="D41" s="323"/>
    </row>
    <row r="42" spans="2:4" x14ac:dyDescent="0.35">
      <c r="B42" s="87" t="s">
        <v>364</v>
      </c>
      <c r="C42" s="88" t="s">
        <v>365</v>
      </c>
      <c r="D42" s="89" t="s">
        <v>366</v>
      </c>
    </row>
    <row r="43" spans="2:4" ht="35.25" customHeight="1" x14ac:dyDescent="0.35">
      <c r="B43" s="90"/>
      <c r="C43" s="91"/>
      <c r="D43" s="92">
        <f>$C$40*C43</f>
        <v>0</v>
      </c>
    </row>
    <row r="44" spans="2:4" ht="35.25" customHeight="1" x14ac:dyDescent="0.35">
      <c r="B44" s="93"/>
      <c r="C44" s="91"/>
      <c r="D44" s="92">
        <f>$C$40*C44</f>
        <v>0</v>
      </c>
    </row>
    <row r="45" spans="2:4" ht="35.25" customHeight="1" x14ac:dyDescent="0.35">
      <c r="B45" s="94"/>
      <c r="C45" s="91"/>
      <c r="D45" s="92">
        <f>$C$40*C45</f>
        <v>0</v>
      </c>
    </row>
    <row r="46" spans="2:4" ht="35.25" customHeight="1" x14ac:dyDescent="0.35">
      <c r="B46" s="94"/>
      <c r="C46" s="91"/>
      <c r="D46" s="92">
        <f>$C$40*C46</f>
        <v>0</v>
      </c>
    </row>
    <row r="47" spans="2:4" ht="35.25" customHeight="1" thickBot="1" x14ac:dyDescent="0.4">
      <c r="B47" s="95"/>
      <c r="C47" s="91"/>
      <c r="D47" s="96">
        <f>$C$40*C47</f>
        <v>0</v>
      </c>
    </row>
  </sheetData>
  <mergeCells count="17">
    <mergeCell ref="B16:D16"/>
    <mergeCell ref="B2:D3"/>
    <mergeCell ref="C7:D7"/>
    <mergeCell ref="B6:D6"/>
    <mergeCell ref="B5:D5"/>
    <mergeCell ref="C8:D8"/>
    <mergeCell ref="C19:D19"/>
    <mergeCell ref="B27:D27"/>
    <mergeCell ref="B28:D28"/>
    <mergeCell ref="C30:D30"/>
    <mergeCell ref="B17:D17"/>
    <mergeCell ref="C18:D1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F25"/>
  <sheetViews>
    <sheetView showGridLines="0" topLeftCell="A7" zoomScale="80" zoomScaleNormal="80" workbookViewId="0">
      <selection activeCell="E13" sqref="E13"/>
    </sheetView>
  </sheetViews>
  <sheetFormatPr baseColWidth="10" defaultColWidth="8.7265625" defaultRowHeight="14.5" x14ac:dyDescent="0.35"/>
  <cols>
    <col min="1" max="1" width="12.54296875" customWidth="1"/>
    <col min="2" max="2" width="20.54296875" customWidth="1"/>
    <col min="3" max="5" width="25.453125" customWidth="1"/>
    <col min="6" max="6" width="24.453125" customWidth="1"/>
    <col min="7" max="7" width="18.54296875" customWidth="1"/>
    <col min="8" max="8" width="21.7265625" customWidth="1"/>
    <col min="9" max="10" width="15.81640625" bestFit="1" customWidth="1"/>
    <col min="11" max="11" width="11.1796875" bestFit="1" customWidth="1"/>
  </cols>
  <sheetData>
    <row r="1" spans="2:6" ht="15" thickBot="1" x14ac:dyDescent="0.4"/>
    <row r="2" spans="2:6" s="79" customFormat="1" ht="15.5" x14ac:dyDescent="0.35">
      <c r="B2" s="345" t="s">
        <v>14</v>
      </c>
      <c r="C2" s="346"/>
      <c r="D2" s="346"/>
      <c r="E2" s="346"/>
      <c r="F2" s="347"/>
    </row>
    <row r="3" spans="2:6" s="79" customFormat="1" ht="16" thickBot="1" x14ac:dyDescent="0.4">
      <c r="B3" s="348"/>
      <c r="C3" s="349"/>
      <c r="D3" s="349"/>
      <c r="E3" s="349"/>
      <c r="F3" s="350"/>
    </row>
    <row r="4" spans="2:6" s="79" customFormat="1" ht="16" thickBot="1" x14ac:dyDescent="0.4"/>
    <row r="5" spans="2:6" s="79" customFormat="1" ht="16" thickBot="1" x14ac:dyDescent="0.4">
      <c r="B5" s="296" t="s">
        <v>7</v>
      </c>
      <c r="C5" s="297"/>
      <c r="D5" s="297"/>
      <c r="E5" s="297"/>
      <c r="F5" s="298"/>
    </row>
    <row r="6" spans="2:6" s="79" customFormat="1" ht="15.5" x14ac:dyDescent="0.35">
      <c r="B6" s="76"/>
      <c r="C6" s="60" t="s">
        <v>12</v>
      </c>
      <c r="D6" s="60" t="s">
        <v>15</v>
      </c>
      <c r="E6" s="60" t="s">
        <v>16</v>
      </c>
      <c r="F6" s="302" t="s">
        <v>7</v>
      </c>
    </row>
    <row r="7" spans="2:6" s="79" customFormat="1" ht="15.5" x14ac:dyDescent="0.35">
      <c r="B7" s="76"/>
      <c r="C7" s="53" t="str">
        <f>'1) Tableau budgétaire 1'!D13</f>
        <v>FAO</v>
      </c>
      <c r="D7" s="53" t="str">
        <f>'1) Tableau budgétaire 1'!E13</f>
        <v>OIM</v>
      </c>
      <c r="E7" s="53" t="str">
        <f>'1) Tableau budgétaire 1'!F13</f>
        <v>PNUE</v>
      </c>
      <c r="F7" s="303"/>
    </row>
    <row r="8" spans="2:6" s="79" customFormat="1" ht="31" x14ac:dyDescent="0.35">
      <c r="B8" s="22" t="s">
        <v>0</v>
      </c>
      <c r="C8" s="77">
        <f>'2) Tableau budgétaire 2'!D208</f>
        <v>168300</v>
      </c>
      <c r="D8" s="77">
        <f>'2) Tableau budgétaire 2'!E208</f>
        <v>168300</v>
      </c>
      <c r="E8" s="77">
        <f>'2) Tableau budgétaire 2'!F208</f>
        <v>84600</v>
      </c>
      <c r="F8" s="74">
        <f t="shared" ref="F8:F15" si="0">SUM(C8:E8)</f>
        <v>421200</v>
      </c>
    </row>
    <row r="9" spans="2:6" s="79" customFormat="1" ht="46.5" x14ac:dyDescent="0.35">
      <c r="B9" s="22" t="s">
        <v>1</v>
      </c>
      <c r="C9" s="77">
        <f>'2) Tableau budgétaire 2'!D209</f>
        <v>46750</v>
      </c>
      <c r="D9" s="77">
        <f>'2) Tableau budgétaire 2'!E209</f>
        <v>46750</v>
      </c>
      <c r="E9" s="77">
        <f>'2) Tableau budgétaire 2'!F209</f>
        <v>23500</v>
      </c>
      <c r="F9" s="75">
        <f t="shared" si="0"/>
        <v>117000</v>
      </c>
    </row>
    <row r="10" spans="2:6" s="79" customFormat="1" ht="62" x14ac:dyDescent="0.35">
      <c r="B10" s="22" t="s">
        <v>2</v>
      </c>
      <c r="C10" s="77">
        <f>'2) Tableau budgétaire 2'!D210</f>
        <v>56100</v>
      </c>
      <c r="D10" s="77">
        <f>'2) Tableau budgétaire 2'!E210</f>
        <v>56100</v>
      </c>
      <c r="E10" s="77">
        <f>'2) Tableau budgétaire 2'!F210</f>
        <v>28200</v>
      </c>
      <c r="F10" s="75">
        <f t="shared" si="0"/>
        <v>140400</v>
      </c>
    </row>
    <row r="11" spans="2:6" s="79" customFormat="1" ht="31" x14ac:dyDescent="0.35">
      <c r="B11" s="36" t="s">
        <v>3</v>
      </c>
      <c r="C11" s="77">
        <f>'2) Tableau budgétaire 2'!D211</f>
        <v>140250</v>
      </c>
      <c r="D11" s="77">
        <f>'2) Tableau budgétaire 2'!E211</f>
        <v>140250</v>
      </c>
      <c r="E11" s="77">
        <f>'2) Tableau budgétaire 2'!F211</f>
        <v>70500</v>
      </c>
      <c r="F11" s="75">
        <f t="shared" si="0"/>
        <v>351000</v>
      </c>
    </row>
    <row r="12" spans="2:6" s="79" customFormat="1" ht="15.5" x14ac:dyDescent="0.35">
      <c r="B12" s="22" t="s">
        <v>6</v>
      </c>
      <c r="C12" s="77">
        <f>'2) Tableau budgétaire 2'!D212</f>
        <v>56100</v>
      </c>
      <c r="D12" s="77">
        <f>'2) Tableau budgétaire 2'!E212</f>
        <v>56100</v>
      </c>
      <c r="E12" s="77">
        <f>'2) Tableau budgétaire 2'!F212</f>
        <v>28200</v>
      </c>
      <c r="F12" s="75">
        <f t="shared" si="0"/>
        <v>140400</v>
      </c>
    </row>
    <row r="13" spans="2:6" s="79" customFormat="1" ht="46.5" x14ac:dyDescent="0.35">
      <c r="B13" s="22" t="s">
        <v>4</v>
      </c>
      <c r="C13" s="77">
        <f>'2) Tableau budgétaire 2'!D213</f>
        <v>420750</v>
      </c>
      <c r="D13" s="77">
        <f>'2) Tableau budgétaire 2'!E213</f>
        <v>420750</v>
      </c>
      <c r="E13" s="77">
        <f>'2) Tableau budgétaire 2'!F213</f>
        <v>211500</v>
      </c>
      <c r="F13" s="75">
        <f t="shared" si="0"/>
        <v>1053000</v>
      </c>
    </row>
    <row r="14" spans="2:6" s="79" customFormat="1" ht="31.5" thickBot="1" x14ac:dyDescent="0.4">
      <c r="B14" s="159" t="s">
        <v>20</v>
      </c>
      <c r="C14" s="160">
        <f>'2) Tableau budgétaire 2'!D214</f>
        <v>46750</v>
      </c>
      <c r="D14" s="160">
        <f>'2) Tableau budgétaire 2'!E214</f>
        <v>46750</v>
      </c>
      <c r="E14" s="160">
        <f>'2) Tableau budgétaire 2'!F214</f>
        <v>23500</v>
      </c>
      <c r="F14" s="161">
        <f t="shared" si="0"/>
        <v>117000</v>
      </c>
    </row>
    <row r="15" spans="2:6" s="79" customFormat="1" ht="30" customHeight="1" x14ac:dyDescent="0.35">
      <c r="B15" s="163" t="s">
        <v>591</v>
      </c>
      <c r="C15" s="164">
        <f>SUM(C8:C14)</f>
        <v>935000</v>
      </c>
      <c r="D15" s="164">
        <f>SUM(D8:D14)</f>
        <v>935000</v>
      </c>
      <c r="E15" s="164">
        <f>SUM(E8:E14)</f>
        <v>470000</v>
      </c>
      <c r="F15" s="165">
        <f t="shared" si="0"/>
        <v>2340000</v>
      </c>
    </row>
    <row r="16" spans="2:6" s="79" customFormat="1" ht="22.5" customHeight="1" x14ac:dyDescent="0.35">
      <c r="B16" s="155" t="s">
        <v>590</v>
      </c>
      <c r="C16" s="156">
        <f>C15*0.07</f>
        <v>65450.000000000007</v>
      </c>
      <c r="D16" s="156">
        <f>D15*0.07</f>
        <v>65450.000000000007</v>
      </c>
      <c r="E16" s="156">
        <f>E15*0.07</f>
        <v>32900</v>
      </c>
      <c r="F16" s="162">
        <f>F15*0.07</f>
        <v>163800.00000000003</v>
      </c>
    </row>
    <row r="17" spans="2:6" s="79" customFormat="1" ht="30" customHeight="1" thickBot="1" x14ac:dyDescent="0.4">
      <c r="B17" s="157" t="s">
        <v>13</v>
      </c>
      <c r="C17" s="158">
        <f>C15+C16</f>
        <v>1000450</v>
      </c>
      <c r="D17" s="158">
        <f>D15+D16</f>
        <v>1000450</v>
      </c>
      <c r="E17" s="158">
        <f>E15+E16</f>
        <v>502900</v>
      </c>
      <c r="F17" s="222">
        <f>F15+F16</f>
        <v>2503800</v>
      </c>
    </row>
    <row r="18" spans="2:6" s="79" customFormat="1" ht="16" thickBot="1" x14ac:dyDescent="0.4"/>
    <row r="19" spans="2:6" s="79" customFormat="1" ht="15.5" x14ac:dyDescent="0.35">
      <c r="B19" s="341" t="s">
        <v>8</v>
      </c>
      <c r="C19" s="342"/>
      <c r="D19" s="343"/>
      <c r="E19" s="343"/>
      <c r="F19" s="344"/>
    </row>
    <row r="20" spans="2:6" ht="15.5" x14ac:dyDescent="0.35">
      <c r="B20" s="31"/>
      <c r="C20" s="29" t="s">
        <v>17</v>
      </c>
      <c r="D20" s="39" t="s">
        <v>18</v>
      </c>
      <c r="E20" s="39" t="s">
        <v>19</v>
      </c>
      <c r="F20" s="32" t="s">
        <v>10</v>
      </c>
    </row>
    <row r="21" spans="2:6" ht="15.5" x14ac:dyDescent="0.35">
      <c r="B21" s="31"/>
      <c r="C21" s="29" t="str">
        <f>'1) Tableau budgétaire 1'!D13</f>
        <v>FAO</v>
      </c>
      <c r="D21" s="29" t="str">
        <f>'1) Tableau budgétaire 1'!E13</f>
        <v>OIM</v>
      </c>
      <c r="E21" s="29" t="str">
        <f>'1) Tableau budgétaire 1'!F13</f>
        <v>PNUE</v>
      </c>
      <c r="F21" s="32"/>
    </row>
    <row r="22" spans="2:6" ht="23.25" customHeight="1" x14ac:dyDescent="0.35">
      <c r="B22" s="30" t="s">
        <v>9</v>
      </c>
      <c r="C22" s="28">
        <f>'1) Tableau budgétaire 1'!D207</f>
        <v>700315</v>
      </c>
      <c r="D22" s="28">
        <f>'1) Tableau budgétaire 1'!E207</f>
        <v>700315</v>
      </c>
      <c r="E22" s="28">
        <f>'1) Tableau budgétaire 1'!F207</f>
        <v>352030</v>
      </c>
      <c r="F22" s="9">
        <v>0.56000000000000005</v>
      </c>
    </row>
    <row r="23" spans="2:6" ht="24.75" customHeight="1" thickBot="1" x14ac:dyDescent="0.4">
      <c r="B23" s="10" t="s">
        <v>11</v>
      </c>
      <c r="C23" s="33">
        <f>'1) Tableau budgétaire 1'!D208</f>
        <v>300135</v>
      </c>
      <c r="D23" s="33">
        <f>'1) Tableau budgétaire 1'!E208</f>
        <v>300135</v>
      </c>
      <c r="E23" s="33">
        <f>'1) Tableau budgétaire 1'!F208</f>
        <v>150870</v>
      </c>
      <c r="F23" s="11">
        <v>0.14000000000000001</v>
      </c>
    </row>
    <row r="24" spans="2:6" ht="24.75" customHeight="1" x14ac:dyDescent="0.35">
      <c r="B24" s="30" t="s">
        <v>597</v>
      </c>
      <c r="C24" s="28">
        <f>'1) Tableau budgétaire 1'!D209</f>
        <v>1000450</v>
      </c>
      <c r="D24" s="28">
        <f>'1) Tableau budgétaire 1'!E209</f>
        <v>1000450</v>
      </c>
      <c r="E24" s="28">
        <f>'1) Tableau budgétaire 1'!F209</f>
        <v>502900</v>
      </c>
      <c r="F24" s="9">
        <v>0.3</v>
      </c>
    </row>
    <row r="25" spans="2:6" ht="24.75" customHeight="1" thickBot="1" x14ac:dyDescent="0.4">
      <c r="B25" s="10" t="s">
        <v>598</v>
      </c>
      <c r="C25" s="33">
        <f>'1) Tableau budgétaire 1'!D210</f>
        <v>0</v>
      </c>
      <c r="D25" s="33">
        <f>'1) Tableau budgétaire 1'!E210</f>
        <v>0</v>
      </c>
      <c r="E25" s="33">
        <f>'1) Tableau budgétaire 1'!F210</f>
        <v>0</v>
      </c>
      <c r="F25" s="11">
        <f>SUM(F22:F24)</f>
        <v>1</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11.453125" defaultRowHeight="14.5" x14ac:dyDescent="0.3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37">
        <v>0</v>
      </c>
    </row>
    <row r="2" spans="1:1" x14ac:dyDescent="0.35">
      <c r="A2" s="137">
        <v>0.2</v>
      </c>
    </row>
    <row r="3" spans="1:1" x14ac:dyDescent="0.35">
      <c r="A3" s="137">
        <v>0.4</v>
      </c>
    </row>
    <row r="4" spans="1:1" x14ac:dyDescent="0.35">
      <c r="A4" s="137">
        <v>0.6</v>
      </c>
    </row>
    <row r="5" spans="1:1" x14ac:dyDescent="0.35">
      <c r="A5" s="137">
        <v>0.8</v>
      </c>
    </row>
    <row r="6" spans="1:1" x14ac:dyDescent="0.35">
      <c r="A6" s="137">
        <v>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baseColWidth="10" defaultColWidth="8.7265625" defaultRowHeight="14.5" x14ac:dyDescent="0.35"/>
  <sheetData>
    <row r="1" spans="1:2" x14ac:dyDescent="0.35">
      <c r="A1" s="80" t="s">
        <v>24</v>
      </c>
      <c r="B1" s="81" t="s">
        <v>25</v>
      </c>
    </row>
    <row r="2" spans="1:2" x14ac:dyDescent="0.35">
      <c r="A2" s="82" t="s">
        <v>26</v>
      </c>
      <c r="B2" s="83" t="s">
        <v>27</v>
      </c>
    </row>
    <row r="3" spans="1:2" x14ac:dyDescent="0.35">
      <c r="A3" s="82" t="s">
        <v>28</v>
      </c>
      <c r="B3" s="83" t="s">
        <v>29</v>
      </c>
    </row>
    <row r="4" spans="1:2" x14ac:dyDescent="0.35">
      <c r="A4" s="82" t="s">
        <v>30</v>
      </c>
      <c r="B4" s="83" t="s">
        <v>31</v>
      </c>
    </row>
    <row r="5" spans="1:2" x14ac:dyDescent="0.35">
      <c r="A5" s="82" t="s">
        <v>32</v>
      </c>
      <c r="B5" s="83" t="s">
        <v>33</v>
      </c>
    </row>
    <row r="6" spans="1:2" x14ac:dyDescent="0.35">
      <c r="A6" s="82" t="s">
        <v>34</v>
      </c>
      <c r="B6" s="83" t="s">
        <v>35</v>
      </c>
    </row>
    <row r="7" spans="1:2" x14ac:dyDescent="0.35">
      <c r="A7" s="82" t="s">
        <v>36</v>
      </c>
      <c r="B7" s="83" t="s">
        <v>37</v>
      </c>
    </row>
    <row r="8" spans="1:2" x14ac:dyDescent="0.35">
      <c r="A8" s="82" t="s">
        <v>38</v>
      </c>
      <c r="B8" s="83" t="s">
        <v>39</v>
      </c>
    </row>
    <row r="9" spans="1:2" x14ac:dyDescent="0.35">
      <c r="A9" s="82" t="s">
        <v>40</v>
      </c>
      <c r="B9" s="83" t="s">
        <v>41</v>
      </c>
    </row>
    <row r="10" spans="1:2" x14ac:dyDescent="0.35">
      <c r="A10" s="82" t="s">
        <v>42</v>
      </c>
      <c r="B10" s="83" t="s">
        <v>43</v>
      </c>
    </row>
    <row r="11" spans="1:2" x14ac:dyDescent="0.35">
      <c r="A11" s="82" t="s">
        <v>44</v>
      </c>
      <c r="B11" s="83" t="s">
        <v>45</v>
      </c>
    </row>
    <row r="12" spans="1:2" x14ac:dyDescent="0.35">
      <c r="A12" s="82" t="s">
        <v>46</v>
      </c>
      <c r="B12" s="83" t="s">
        <v>47</v>
      </c>
    </row>
    <row r="13" spans="1:2" x14ac:dyDescent="0.35">
      <c r="A13" s="82" t="s">
        <v>48</v>
      </c>
      <c r="B13" s="83" t="s">
        <v>49</v>
      </c>
    </row>
    <row r="14" spans="1:2" x14ac:dyDescent="0.35">
      <c r="A14" s="82" t="s">
        <v>50</v>
      </c>
      <c r="B14" s="83" t="s">
        <v>51</v>
      </c>
    </row>
    <row r="15" spans="1:2" x14ac:dyDescent="0.35">
      <c r="A15" s="82" t="s">
        <v>52</v>
      </c>
      <c r="B15" s="83" t="s">
        <v>53</v>
      </c>
    </row>
    <row r="16" spans="1:2" x14ac:dyDescent="0.35">
      <c r="A16" s="82" t="s">
        <v>54</v>
      </c>
      <c r="B16" s="83" t="s">
        <v>55</v>
      </c>
    </row>
    <row r="17" spans="1:2" x14ac:dyDescent="0.35">
      <c r="A17" s="82" t="s">
        <v>56</v>
      </c>
      <c r="B17" s="83" t="s">
        <v>57</v>
      </c>
    </row>
    <row r="18" spans="1:2" x14ac:dyDescent="0.35">
      <c r="A18" s="82" t="s">
        <v>58</v>
      </c>
      <c r="B18" s="83" t="s">
        <v>59</v>
      </c>
    </row>
    <row r="19" spans="1:2" x14ac:dyDescent="0.35">
      <c r="A19" s="82" t="s">
        <v>60</v>
      </c>
      <c r="B19" s="83" t="s">
        <v>61</v>
      </c>
    </row>
    <row r="20" spans="1:2" x14ac:dyDescent="0.35">
      <c r="A20" s="82" t="s">
        <v>62</v>
      </c>
      <c r="B20" s="83" t="s">
        <v>63</v>
      </c>
    </row>
    <row r="21" spans="1:2" x14ac:dyDescent="0.35">
      <c r="A21" s="82" t="s">
        <v>64</v>
      </c>
      <c r="B21" s="83" t="s">
        <v>65</v>
      </c>
    </row>
    <row r="22" spans="1:2" x14ac:dyDescent="0.35">
      <c r="A22" s="82" t="s">
        <v>66</v>
      </c>
      <c r="B22" s="83" t="s">
        <v>67</v>
      </c>
    </row>
    <row r="23" spans="1:2" x14ac:dyDescent="0.35">
      <c r="A23" s="82" t="s">
        <v>68</v>
      </c>
      <c r="B23" s="83" t="s">
        <v>69</v>
      </c>
    </row>
    <row r="24" spans="1:2" x14ac:dyDescent="0.35">
      <c r="A24" s="82" t="s">
        <v>70</v>
      </c>
      <c r="B24" s="83" t="s">
        <v>71</v>
      </c>
    </row>
    <row r="25" spans="1:2" x14ac:dyDescent="0.35">
      <c r="A25" s="82" t="s">
        <v>72</v>
      </c>
      <c r="B25" s="83" t="s">
        <v>73</v>
      </c>
    </row>
    <row r="26" spans="1:2" x14ac:dyDescent="0.35">
      <c r="A26" s="82" t="s">
        <v>74</v>
      </c>
      <c r="B26" s="83" t="s">
        <v>75</v>
      </c>
    </row>
    <row r="27" spans="1:2" x14ac:dyDescent="0.35">
      <c r="A27" s="82" t="s">
        <v>76</v>
      </c>
      <c r="B27" s="83" t="s">
        <v>77</v>
      </c>
    </row>
    <row r="28" spans="1:2" x14ac:dyDescent="0.35">
      <c r="A28" s="82" t="s">
        <v>78</v>
      </c>
      <c r="B28" s="83" t="s">
        <v>79</v>
      </c>
    </row>
    <row r="29" spans="1:2" x14ac:dyDescent="0.35">
      <c r="A29" s="82" t="s">
        <v>80</v>
      </c>
      <c r="B29" s="83" t="s">
        <v>81</v>
      </c>
    </row>
    <row r="30" spans="1:2" x14ac:dyDescent="0.35">
      <c r="A30" s="82" t="s">
        <v>82</v>
      </c>
      <c r="B30" s="83" t="s">
        <v>83</v>
      </c>
    </row>
    <row r="31" spans="1:2" x14ac:dyDescent="0.35">
      <c r="A31" s="82" t="s">
        <v>84</v>
      </c>
      <c r="B31" s="83" t="s">
        <v>85</v>
      </c>
    </row>
    <row r="32" spans="1:2" x14ac:dyDescent="0.35">
      <c r="A32" s="82" t="s">
        <v>86</v>
      </c>
      <c r="B32" s="83" t="s">
        <v>87</v>
      </c>
    </row>
    <row r="33" spans="1:2" x14ac:dyDescent="0.35">
      <c r="A33" s="82" t="s">
        <v>88</v>
      </c>
      <c r="B33" s="83" t="s">
        <v>89</v>
      </c>
    </row>
    <row r="34" spans="1:2" x14ac:dyDescent="0.35">
      <c r="A34" s="82" t="s">
        <v>90</v>
      </c>
      <c r="B34" s="83" t="s">
        <v>91</v>
      </c>
    </row>
    <row r="35" spans="1:2" x14ac:dyDescent="0.35">
      <c r="A35" s="82" t="s">
        <v>92</v>
      </c>
      <c r="B35" s="83" t="s">
        <v>93</v>
      </c>
    </row>
    <row r="36" spans="1:2" x14ac:dyDescent="0.35">
      <c r="A36" s="82" t="s">
        <v>94</v>
      </c>
      <c r="B36" s="83" t="s">
        <v>95</v>
      </c>
    </row>
    <row r="37" spans="1:2" x14ac:dyDescent="0.35">
      <c r="A37" s="82" t="s">
        <v>96</v>
      </c>
      <c r="B37" s="83" t="s">
        <v>97</v>
      </c>
    </row>
    <row r="38" spans="1:2" x14ac:dyDescent="0.35">
      <c r="A38" s="82" t="s">
        <v>98</v>
      </c>
      <c r="B38" s="83" t="s">
        <v>99</v>
      </c>
    </row>
    <row r="39" spans="1:2" x14ac:dyDescent="0.35">
      <c r="A39" s="82" t="s">
        <v>100</v>
      </c>
      <c r="B39" s="83" t="s">
        <v>101</v>
      </c>
    </row>
    <row r="40" spans="1:2" x14ac:dyDescent="0.35">
      <c r="A40" s="82" t="s">
        <v>102</v>
      </c>
      <c r="B40" s="83" t="s">
        <v>103</v>
      </c>
    </row>
    <row r="41" spans="1:2" x14ac:dyDescent="0.35">
      <c r="A41" s="82" t="s">
        <v>104</v>
      </c>
      <c r="B41" s="83" t="s">
        <v>105</v>
      </c>
    </row>
    <row r="42" spans="1:2" x14ac:dyDescent="0.35">
      <c r="A42" s="82" t="s">
        <v>106</v>
      </c>
      <c r="B42" s="83" t="s">
        <v>107</v>
      </c>
    </row>
    <row r="43" spans="1:2" x14ac:dyDescent="0.35">
      <c r="A43" s="82" t="s">
        <v>108</v>
      </c>
      <c r="B43" s="83" t="s">
        <v>109</v>
      </c>
    </row>
    <row r="44" spans="1:2" x14ac:dyDescent="0.35">
      <c r="A44" s="82" t="s">
        <v>110</v>
      </c>
      <c r="B44" s="83" t="s">
        <v>111</v>
      </c>
    </row>
    <row r="45" spans="1:2" x14ac:dyDescent="0.35">
      <c r="A45" s="82" t="s">
        <v>112</v>
      </c>
      <c r="B45" s="83" t="s">
        <v>113</v>
      </c>
    </row>
    <row r="46" spans="1:2" x14ac:dyDescent="0.35">
      <c r="A46" s="82" t="s">
        <v>114</v>
      </c>
      <c r="B46" s="83" t="s">
        <v>115</v>
      </c>
    </row>
    <row r="47" spans="1:2" x14ac:dyDescent="0.35">
      <c r="A47" s="82" t="s">
        <v>116</v>
      </c>
      <c r="B47" s="83" t="s">
        <v>117</v>
      </c>
    </row>
    <row r="48" spans="1:2" x14ac:dyDescent="0.35">
      <c r="A48" s="82" t="s">
        <v>118</v>
      </c>
      <c r="B48" s="83" t="s">
        <v>119</v>
      </c>
    </row>
    <row r="49" spans="1:2" x14ac:dyDescent="0.35">
      <c r="A49" s="82" t="s">
        <v>120</v>
      </c>
      <c r="B49" s="83" t="s">
        <v>121</v>
      </c>
    </row>
    <row r="50" spans="1:2" x14ac:dyDescent="0.35">
      <c r="A50" s="82" t="s">
        <v>122</v>
      </c>
      <c r="B50" s="83" t="s">
        <v>123</v>
      </c>
    </row>
    <row r="51" spans="1:2" x14ac:dyDescent="0.35">
      <c r="A51" s="82" t="s">
        <v>124</v>
      </c>
      <c r="B51" s="83" t="s">
        <v>125</v>
      </c>
    </row>
    <row r="52" spans="1:2" x14ac:dyDescent="0.35">
      <c r="A52" s="82" t="s">
        <v>126</v>
      </c>
      <c r="B52" s="83" t="s">
        <v>127</v>
      </c>
    </row>
    <row r="53" spans="1:2" x14ac:dyDescent="0.35">
      <c r="A53" s="82" t="s">
        <v>128</v>
      </c>
      <c r="B53" s="83" t="s">
        <v>129</v>
      </c>
    </row>
    <row r="54" spans="1:2" x14ac:dyDescent="0.35">
      <c r="A54" s="82" t="s">
        <v>130</v>
      </c>
      <c r="B54" s="83" t="s">
        <v>131</v>
      </c>
    </row>
    <row r="55" spans="1:2" x14ac:dyDescent="0.35">
      <c r="A55" s="82" t="s">
        <v>132</v>
      </c>
      <c r="B55" s="83" t="s">
        <v>133</v>
      </c>
    </row>
    <row r="56" spans="1:2" x14ac:dyDescent="0.35">
      <c r="A56" s="82" t="s">
        <v>134</v>
      </c>
      <c r="B56" s="83" t="s">
        <v>135</v>
      </c>
    </row>
    <row r="57" spans="1:2" x14ac:dyDescent="0.35">
      <c r="A57" s="82" t="s">
        <v>136</v>
      </c>
      <c r="B57" s="83" t="s">
        <v>137</v>
      </c>
    </row>
    <row r="58" spans="1:2" x14ac:dyDescent="0.35">
      <c r="A58" s="82" t="s">
        <v>138</v>
      </c>
      <c r="B58" s="83" t="s">
        <v>139</v>
      </c>
    </row>
    <row r="59" spans="1:2" x14ac:dyDescent="0.35">
      <c r="A59" s="82" t="s">
        <v>140</v>
      </c>
      <c r="B59" s="83" t="s">
        <v>141</v>
      </c>
    </row>
    <row r="60" spans="1:2" x14ac:dyDescent="0.35">
      <c r="A60" s="82" t="s">
        <v>142</v>
      </c>
      <c r="B60" s="83" t="s">
        <v>143</v>
      </c>
    </row>
    <row r="61" spans="1:2" x14ac:dyDescent="0.35">
      <c r="A61" s="82" t="s">
        <v>144</v>
      </c>
      <c r="B61" s="83" t="s">
        <v>145</v>
      </c>
    </row>
    <row r="62" spans="1:2" x14ac:dyDescent="0.35">
      <c r="A62" s="82" t="s">
        <v>146</v>
      </c>
      <c r="B62" s="83" t="s">
        <v>147</v>
      </c>
    </row>
    <row r="63" spans="1:2" x14ac:dyDescent="0.35">
      <c r="A63" s="82" t="s">
        <v>148</v>
      </c>
      <c r="B63" s="83" t="s">
        <v>149</v>
      </c>
    </row>
    <row r="64" spans="1:2" x14ac:dyDescent="0.35">
      <c r="A64" s="82" t="s">
        <v>150</v>
      </c>
      <c r="B64" s="83" t="s">
        <v>151</v>
      </c>
    </row>
    <row r="65" spans="1:2" x14ac:dyDescent="0.35">
      <c r="A65" s="82" t="s">
        <v>152</v>
      </c>
      <c r="B65" s="83" t="s">
        <v>153</v>
      </c>
    </row>
    <row r="66" spans="1:2" x14ac:dyDescent="0.35">
      <c r="A66" s="82" t="s">
        <v>154</v>
      </c>
      <c r="B66" s="83" t="s">
        <v>155</v>
      </c>
    </row>
    <row r="67" spans="1:2" x14ac:dyDescent="0.35">
      <c r="A67" s="82" t="s">
        <v>156</v>
      </c>
      <c r="B67" s="83" t="s">
        <v>157</v>
      </c>
    </row>
    <row r="68" spans="1:2" x14ac:dyDescent="0.35">
      <c r="A68" s="82" t="s">
        <v>158</v>
      </c>
      <c r="B68" s="83" t="s">
        <v>159</v>
      </c>
    </row>
    <row r="69" spans="1:2" x14ac:dyDescent="0.35">
      <c r="A69" s="82" t="s">
        <v>160</v>
      </c>
      <c r="B69" s="83" t="s">
        <v>161</v>
      </c>
    </row>
    <row r="70" spans="1:2" x14ac:dyDescent="0.35">
      <c r="A70" s="82" t="s">
        <v>162</v>
      </c>
      <c r="B70" s="83" t="s">
        <v>163</v>
      </c>
    </row>
    <row r="71" spans="1:2" x14ac:dyDescent="0.35">
      <c r="A71" s="82" t="s">
        <v>164</v>
      </c>
      <c r="B71" s="83" t="s">
        <v>165</v>
      </c>
    </row>
    <row r="72" spans="1:2" x14ac:dyDescent="0.35">
      <c r="A72" s="82" t="s">
        <v>166</v>
      </c>
      <c r="B72" s="83" t="s">
        <v>167</v>
      </c>
    </row>
    <row r="73" spans="1:2" x14ac:dyDescent="0.35">
      <c r="A73" s="82" t="s">
        <v>168</v>
      </c>
      <c r="B73" s="83" t="s">
        <v>169</v>
      </c>
    </row>
    <row r="74" spans="1:2" x14ac:dyDescent="0.35">
      <c r="A74" s="82" t="s">
        <v>170</v>
      </c>
      <c r="B74" s="83" t="s">
        <v>171</v>
      </c>
    </row>
    <row r="75" spans="1:2" x14ac:dyDescent="0.35">
      <c r="A75" s="82" t="s">
        <v>172</v>
      </c>
      <c r="B75" s="84" t="s">
        <v>173</v>
      </c>
    </row>
    <row r="76" spans="1:2" x14ac:dyDescent="0.35">
      <c r="A76" s="82" t="s">
        <v>174</v>
      </c>
      <c r="B76" s="84" t="s">
        <v>175</v>
      </c>
    </row>
    <row r="77" spans="1:2" x14ac:dyDescent="0.35">
      <c r="A77" s="82" t="s">
        <v>176</v>
      </c>
      <c r="B77" s="84" t="s">
        <v>177</v>
      </c>
    </row>
    <row r="78" spans="1:2" x14ac:dyDescent="0.35">
      <c r="A78" s="82" t="s">
        <v>178</v>
      </c>
      <c r="B78" s="84" t="s">
        <v>179</v>
      </c>
    </row>
    <row r="79" spans="1:2" x14ac:dyDescent="0.35">
      <c r="A79" s="82" t="s">
        <v>180</v>
      </c>
      <c r="B79" s="84" t="s">
        <v>181</v>
      </c>
    </row>
    <row r="80" spans="1:2" x14ac:dyDescent="0.35">
      <c r="A80" s="82" t="s">
        <v>182</v>
      </c>
      <c r="B80" s="84" t="s">
        <v>183</v>
      </c>
    </row>
    <row r="81" spans="1:2" x14ac:dyDescent="0.35">
      <c r="A81" s="82" t="s">
        <v>184</v>
      </c>
      <c r="B81" s="84" t="s">
        <v>185</v>
      </c>
    </row>
    <row r="82" spans="1:2" x14ac:dyDescent="0.35">
      <c r="A82" s="82" t="s">
        <v>186</v>
      </c>
      <c r="B82" s="84" t="s">
        <v>187</v>
      </c>
    </row>
    <row r="83" spans="1:2" x14ac:dyDescent="0.35">
      <c r="A83" s="82" t="s">
        <v>188</v>
      </c>
      <c r="B83" s="84" t="s">
        <v>189</v>
      </c>
    </row>
    <row r="84" spans="1:2" x14ac:dyDescent="0.35">
      <c r="A84" s="82" t="s">
        <v>190</v>
      </c>
      <c r="B84" s="84" t="s">
        <v>191</v>
      </c>
    </row>
    <row r="85" spans="1:2" x14ac:dyDescent="0.35">
      <c r="A85" s="82" t="s">
        <v>192</v>
      </c>
      <c r="B85" s="84" t="s">
        <v>193</v>
      </c>
    </row>
    <row r="86" spans="1:2" x14ac:dyDescent="0.35">
      <c r="A86" s="82" t="s">
        <v>194</v>
      </c>
      <c r="B86" s="84" t="s">
        <v>195</v>
      </c>
    </row>
    <row r="87" spans="1:2" x14ac:dyDescent="0.35">
      <c r="A87" s="82" t="s">
        <v>196</v>
      </c>
      <c r="B87" s="84" t="s">
        <v>197</v>
      </c>
    </row>
    <row r="88" spans="1:2" x14ac:dyDescent="0.35">
      <c r="A88" s="82" t="s">
        <v>198</v>
      </c>
      <c r="B88" s="84" t="s">
        <v>199</v>
      </c>
    </row>
    <row r="89" spans="1:2" x14ac:dyDescent="0.35">
      <c r="A89" s="82" t="s">
        <v>200</v>
      </c>
      <c r="B89" s="84" t="s">
        <v>201</v>
      </c>
    </row>
    <row r="90" spans="1:2" x14ac:dyDescent="0.35">
      <c r="A90" s="82" t="s">
        <v>202</v>
      </c>
      <c r="B90" s="84" t="s">
        <v>203</v>
      </c>
    </row>
    <row r="91" spans="1:2" x14ac:dyDescent="0.35">
      <c r="A91" s="82" t="s">
        <v>204</v>
      </c>
      <c r="B91" s="84" t="s">
        <v>205</v>
      </c>
    </row>
    <row r="92" spans="1:2" x14ac:dyDescent="0.35">
      <c r="A92" s="82" t="s">
        <v>206</v>
      </c>
      <c r="B92" s="84" t="s">
        <v>207</v>
      </c>
    </row>
    <row r="93" spans="1:2" x14ac:dyDescent="0.35">
      <c r="A93" s="82" t="s">
        <v>208</v>
      </c>
      <c r="B93" s="84" t="s">
        <v>209</v>
      </c>
    </row>
    <row r="94" spans="1:2" x14ac:dyDescent="0.35">
      <c r="A94" s="82" t="s">
        <v>210</v>
      </c>
      <c r="B94" s="84" t="s">
        <v>211</v>
      </c>
    </row>
    <row r="95" spans="1:2" x14ac:dyDescent="0.35">
      <c r="A95" s="82" t="s">
        <v>212</v>
      </c>
      <c r="B95" s="84" t="s">
        <v>213</v>
      </c>
    </row>
    <row r="96" spans="1:2" x14ac:dyDescent="0.35">
      <c r="A96" s="82" t="s">
        <v>214</v>
      </c>
      <c r="B96" s="84" t="s">
        <v>215</v>
      </c>
    </row>
    <row r="97" spans="1:2" x14ac:dyDescent="0.35">
      <c r="A97" s="82" t="s">
        <v>216</v>
      </c>
      <c r="B97" s="84" t="s">
        <v>217</v>
      </c>
    </row>
    <row r="98" spans="1:2" x14ac:dyDescent="0.35">
      <c r="A98" s="82" t="s">
        <v>218</v>
      </c>
      <c r="B98" s="84" t="s">
        <v>219</v>
      </c>
    </row>
    <row r="99" spans="1:2" x14ac:dyDescent="0.35">
      <c r="A99" s="82" t="s">
        <v>220</v>
      </c>
      <c r="B99" s="84" t="s">
        <v>221</v>
      </c>
    </row>
    <row r="100" spans="1:2" x14ac:dyDescent="0.35">
      <c r="A100" s="82" t="s">
        <v>222</v>
      </c>
      <c r="B100" s="84" t="s">
        <v>223</v>
      </c>
    </row>
    <row r="101" spans="1:2" x14ac:dyDescent="0.35">
      <c r="A101" s="82" t="s">
        <v>224</v>
      </c>
      <c r="B101" s="84" t="s">
        <v>225</v>
      </c>
    </row>
    <row r="102" spans="1:2" x14ac:dyDescent="0.35">
      <c r="A102" s="82" t="s">
        <v>226</v>
      </c>
      <c r="B102" s="84" t="s">
        <v>227</v>
      </c>
    </row>
    <row r="103" spans="1:2" x14ac:dyDescent="0.35">
      <c r="A103" s="82" t="s">
        <v>228</v>
      </c>
      <c r="B103" s="84" t="s">
        <v>229</v>
      </c>
    </row>
    <row r="104" spans="1:2" x14ac:dyDescent="0.35">
      <c r="A104" s="82" t="s">
        <v>230</v>
      </c>
      <c r="B104" s="84" t="s">
        <v>231</v>
      </c>
    </row>
    <row r="105" spans="1:2" x14ac:dyDescent="0.35">
      <c r="A105" s="82" t="s">
        <v>232</v>
      </c>
      <c r="B105" s="84" t="s">
        <v>233</v>
      </c>
    </row>
    <row r="106" spans="1:2" x14ac:dyDescent="0.35">
      <c r="A106" s="82" t="s">
        <v>234</v>
      </c>
      <c r="B106" s="84" t="s">
        <v>235</v>
      </c>
    </row>
    <row r="107" spans="1:2" x14ac:dyDescent="0.35">
      <c r="A107" s="82" t="s">
        <v>236</v>
      </c>
      <c r="B107" s="84" t="s">
        <v>237</v>
      </c>
    </row>
    <row r="108" spans="1:2" x14ac:dyDescent="0.35">
      <c r="A108" s="82" t="s">
        <v>238</v>
      </c>
      <c r="B108" s="84" t="s">
        <v>239</v>
      </c>
    </row>
    <row r="109" spans="1:2" x14ac:dyDescent="0.35">
      <c r="A109" s="82" t="s">
        <v>240</v>
      </c>
      <c r="B109" s="84" t="s">
        <v>241</v>
      </c>
    </row>
    <row r="110" spans="1:2" x14ac:dyDescent="0.35">
      <c r="A110" s="82" t="s">
        <v>242</v>
      </c>
      <c r="B110" s="84" t="s">
        <v>243</v>
      </c>
    </row>
    <row r="111" spans="1:2" x14ac:dyDescent="0.35">
      <c r="A111" s="82" t="s">
        <v>244</v>
      </c>
      <c r="B111" s="84" t="s">
        <v>245</v>
      </c>
    </row>
    <row r="112" spans="1:2" x14ac:dyDescent="0.35">
      <c r="A112" s="82" t="s">
        <v>246</v>
      </c>
      <c r="B112" s="84" t="s">
        <v>247</v>
      </c>
    </row>
    <row r="113" spans="1:2" x14ac:dyDescent="0.35">
      <c r="A113" s="82" t="s">
        <v>248</v>
      </c>
      <c r="B113" s="84" t="s">
        <v>249</v>
      </c>
    </row>
    <row r="114" spans="1:2" x14ac:dyDescent="0.35">
      <c r="A114" s="82" t="s">
        <v>250</v>
      </c>
      <c r="B114" s="84" t="s">
        <v>251</v>
      </c>
    </row>
    <row r="115" spans="1:2" x14ac:dyDescent="0.35">
      <c r="A115" s="82" t="s">
        <v>252</v>
      </c>
      <c r="B115" s="84" t="s">
        <v>253</v>
      </c>
    </row>
    <row r="116" spans="1:2" x14ac:dyDescent="0.35">
      <c r="A116" s="82" t="s">
        <v>254</v>
      </c>
      <c r="B116" s="84" t="s">
        <v>255</v>
      </c>
    </row>
    <row r="117" spans="1:2" x14ac:dyDescent="0.35">
      <c r="A117" s="82" t="s">
        <v>256</v>
      </c>
      <c r="B117" s="84" t="s">
        <v>257</v>
      </c>
    </row>
    <row r="118" spans="1:2" x14ac:dyDescent="0.35">
      <c r="A118" s="82" t="s">
        <v>258</v>
      </c>
      <c r="B118" s="84" t="s">
        <v>259</v>
      </c>
    </row>
    <row r="119" spans="1:2" x14ac:dyDescent="0.35">
      <c r="A119" s="82" t="s">
        <v>260</v>
      </c>
      <c r="B119" s="84" t="s">
        <v>261</v>
      </c>
    </row>
    <row r="120" spans="1:2" x14ac:dyDescent="0.35">
      <c r="A120" s="82" t="s">
        <v>262</v>
      </c>
      <c r="B120" s="84" t="s">
        <v>263</v>
      </c>
    </row>
    <row r="121" spans="1:2" x14ac:dyDescent="0.35">
      <c r="A121" s="82" t="s">
        <v>264</v>
      </c>
      <c r="B121" s="84" t="s">
        <v>265</v>
      </c>
    </row>
    <row r="122" spans="1:2" x14ac:dyDescent="0.35">
      <c r="A122" s="82" t="s">
        <v>266</v>
      </c>
      <c r="B122" s="84" t="s">
        <v>267</v>
      </c>
    </row>
    <row r="123" spans="1:2" x14ac:dyDescent="0.35">
      <c r="A123" s="82" t="s">
        <v>268</v>
      </c>
      <c r="B123" s="84" t="s">
        <v>269</v>
      </c>
    </row>
    <row r="124" spans="1:2" x14ac:dyDescent="0.35">
      <c r="A124" s="82" t="s">
        <v>270</v>
      </c>
      <c r="B124" s="84" t="s">
        <v>271</v>
      </c>
    </row>
    <row r="125" spans="1:2" x14ac:dyDescent="0.35">
      <c r="A125" s="82" t="s">
        <v>272</v>
      </c>
      <c r="B125" s="84" t="s">
        <v>273</v>
      </c>
    </row>
    <row r="126" spans="1:2" x14ac:dyDescent="0.35">
      <c r="A126" s="82" t="s">
        <v>274</v>
      </c>
      <c r="B126" s="84" t="s">
        <v>275</v>
      </c>
    </row>
    <row r="127" spans="1:2" x14ac:dyDescent="0.35">
      <c r="A127" s="82" t="s">
        <v>276</v>
      </c>
      <c r="B127" s="84" t="s">
        <v>277</v>
      </c>
    </row>
    <row r="128" spans="1:2" x14ac:dyDescent="0.35">
      <c r="A128" s="82" t="s">
        <v>278</v>
      </c>
      <c r="B128" s="84" t="s">
        <v>279</v>
      </c>
    </row>
    <row r="129" spans="1:2" x14ac:dyDescent="0.35">
      <c r="A129" s="82" t="s">
        <v>280</v>
      </c>
      <c r="B129" s="84" t="s">
        <v>281</v>
      </c>
    </row>
    <row r="130" spans="1:2" x14ac:dyDescent="0.35">
      <c r="A130" s="82" t="s">
        <v>282</v>
      </c>
      <c r="B130" s="84" t="s">
        <v>283</v>
      </c>
    </row>
    <row r="131" spans="1:2" x14ac:dyDescent="0.35">
      <c r="A131" s="82" t="s">
        <v>284</v>
      </c>
      <c r="B131" s="84" t="s">
        <v>285</v>
      </c>
    </row>
    <row r="132" spans="1:2" x14ac:dyDescent="0.35">
      <c r="A132" s="82" t="s">
        <v>286</v>
      </c>
      <c r="B132" s="84" t="s">
        <v>287</v>
      </c>
    </row>
    <row r="133" spans="1:2" x14ac:dyDescent="0.35">
      <c r="A133" s="82" t="s">
        <v>288</v>
      </c>
      <c r="B133" s="84" t="s">
        <v>289</v>
      </c>
    </row>
    <row r="134" spans="1:2" x14ac:dyDescent="0.35">
      <c r="A134" s="82" t="s">
        <v>290</v>
      </c>
      <c r="B134" s="84" t="s">
        <v>291</v>
      </c>
    </row>
    <row r="135" spans="1:2" x14ac:dyDescent="0.35">
      <c r="A135" s="82" t="s">
        <v>292</v>
      </c>
      <c r="B135" s="84" t="s">
        <v>293</v>
      </c>
    </row>
    <row r="136" spans="1:2" x14ac:dyDescent="0.35">
      <c r="A136" s="82" t="s">
        <v>294</v>
      </c>
      <c r="B136" s="84" t="s">
        <v>295</v>
      </c>
    </row>
    <row r="137" spans="1:2" x14ac:dyDescent="0.35">
      <c r="A137" s="82" t="s">
        <v>296</v>
      </c>
      <c r="B137" s="84" t="s">
        <v>297</v>
      </c>
    </row>
    <row r="138" spans="1:2" x14ac:dyDescent="0.35">
      <c r="A138" s="82" t="s">
        <v>298</v>
      </c>
      <c r="B138" s="84" t="s">
        <v>299</v>
      </c>
    </row>
    <row r="139" spans="1:2" x14ac:dyDescent="0.35">
      <c r="A139" s="82" t="s">
        <v>300</v>
      </c>
      <c r="B139" s="84" t="s">
        <v>301</v>
      </c>
    </row>
    <row r="140" spans="1:2" x14ac:dyDescent="0.35">
      <c r="A140" s="82" t="s">
        <v>302</v>
      </c>
      <c r="B140" s="84" t="s">
        <v>303</v>
      </c>
    </row>
    <row r="141" spans="1:2" x14ac:dyDescent="0.35">
      <c r="A141" s="82" t="s">
        <v>304</v>
      </c>
      <c r="B141" s="84" t="s">
        <v>305</v>
      </c>
    </row>
    <row r="142" spans="1:2" x14ac:dyDescent="0.35">
      <c r="A142" s="82" t="s">
        <v>306</v>
      </c>
      <c r="B142" s="84" t="s">
        <v>307</v>
      </c>
    </row>
    <row r="143" spans="1:2" x14ac:dyDescent="0.35">
      <c r="A143" s="82" t="s">
        <v>308</v>
      </c>
      <c r="B143" s="84" t="s">
        <v>309</v>
      </c>
    </row>
    <row r="144" spans="1:2" x14ac:dyDescent="0.35">
      <c r="A144" s="82" t="s">
        <v>310</v>
      </c>
      <c r="B144" s="85" t="s">
        <v>311</v>
      </c>
    </row>
    <row r="145" spans="1:2" x14ac:dyDescent="0.35">
      <c r="A145" s="82" t="s">
        <v>312</v>
      </c>
      <c r="B145" s="84" t="s">
        <v>313</v>
      </c>
    </row>
    <row r="146" spans="1:2" x14ac:dyDescent="0.35">
      <c r="A146" s="82" t="s">
        <v>314</v>
      </c>
      <c r="B146" s="84" t="s">
        <v>315</v>
      </c>
    </row>
    <row r="147" spans="1:2" x14ac:dyDescent="0.35">
      <c r="A147" s="82" t="s">
        <v>316</v>
      </c>
      <c r="B147" s="84" t="s">
        <v>317</v>
      </c>
    </row>
    <row r="148" spans="1:2" x14ac:dyDescent="0.35">
      <c r="A148" s="82" t="s">
        <v>318</v>
      </c>
      <c r="B148" s="84" t="s">
        <v>319</v>
      </c>
    </row>
    <row r="149" spans="1:2" x14ac:dyDescent="0.35">
      <c r="A149" s="82" t="s">
        <v>320</v>
      </c>
      <c r="B149" s="84" t="s">
        <v>321</v>
      </c>
    </row>
    <row r="150" spans="1:2" x14ac:dyDescent="0.35">
      <c r="A150" s="82" t="s">
        <v>322</v>
      </c>
      <c r="B150" s="84" t="s">
        <v>323</v>
      </c>
    </row>
    <row r="151" spans="1:2" x14ac:dyDescent="0.35">
      <c r="A151" s="82" t="s">
        <v>324</v>
      </c>
      <c r="B151" s="84" t="s">
        <v>325</v>
      </c>
    </row>
    <row r="152" spans="1:2" x14ac:dyDescent="0.35">
      <c r="A152" s="82" t="s">
        <v>326</v>
      </c>
      <c r="B152" s="84" t="s">
        <v>327</v>
      </c>
    </row>
    <row r="153" spans="1:2" x14ac:dyDescent="0.35">
      <c r="A153" s="82" t="s">
        <v>328</v>
      </c>
      <c r="B153" s="84" t="s">
        <v>329</v>
      </c>
    </row>
    <row r="154" spans="1:2" x14ac:dyDescent="0.35">
      <c r="A154" s="82" t="s">
        <v>330</v>
      </c>
      <c r="B154" s="84" t="s">
        <v>331</v>
      </c>
    </row>
    <row r="155" spans="1:2" x14ac:dyDescent="0.35">
      <c r="A155" s="82" t="s">
        <v>332</v>
      </c>
      <c r="B155" s="84" t="s">
        <v>333</v>
      </c>
    </row>
    <row r="156" spans="1:2" x14ac:dyDescent="0.35">
      <c r="A156" s="82" t="s">
        <v>334</v>
      </c>
      <c r="B156" s="84" t="s">
        <v>335</v>
      </c>
    </row>
    <row r="157" spans="1:2" x14ac:dyDescent="0.35">
      <c r="A157" s="82" t="s">
        <v>336</v>
      </c>
      <c r="B157" s="84" t="s">
        <v>337</v>
      </c>
    </row>
    <row r="158" spans="1:2" x14ac:dyDescent="0.35">
      <c r="A158" s="82" t="s">
        <v>338</v>
      </c>
      <c r="B158" s="84" t="s">
        <v>339</v>
      </c>
    </row>
    <row r="159" spans="1:2" x14ac:dyDescent="0.35">
      <c r="A159" s="82" t="s">
        <v>340</v>
      </c>
      <c r="B159" s="84" t="s">
        <v>341</v>
      </c>
    </row>
    <row r="160" spans="1:2" x14ac:dyDescent="0.35">
      <c r="A160" s="82" t="s">
        <v>342</v>
      </c>
      <c r="B160" s="84" t="s">
        <v>343</v>
      </c>
    </row>
    <row r="161" spans="1:2" x14ac:dyDescent="0.35">
      <c r="A161" s="82" t="s">
        <v>344</v>
      </c>
      <c r="B161" s="84" t="s">
        <v>345</v>
      </c>
    </row>
    <row r="162" spans="1:2" x14ac:dyDescent="0.35">
      <c r="A162" s="82" t="s">
        <v>346</v>
      </c>
      <c r="B162" s="84" t="s">
        <v>347</v>
      </c>
    </row>
    <row r="163" spans="1:2" x14ac:dyDescent="0.35">
      <c r="A163" s="82" t="s">
        <v>348</v>
      </c>
      <c r="B163" s="84" t="s">
        <v>349</v>
      </c>
    </row>
    <row r="164" spans="1:2" x14ac:dyDescent="0.35">
      <c r="A164" s="82" t="s">
        <v>350</v>
      </c>
      <c r="B164" s="84" t="s">
        <v>351</v>
      </c>
    </row>
    <row r="165" spans="1:2" x14ac:dyDescent="0.35">
      <c r="A165" s="82" t="s">
        <v>352</v>
      </c>
      <c r="B165" s="84" t="s">
        <v>353</v>
      </c>
    </row>
    <row r="166" spans="1:2" x14ac:dyDescent="0.35">
      <c r="A166" s="82" t="s">
        <v>354</v>
      </c>
      <c r="B166" s="84" t="s">
        <v>355</v>
      </c>
    </row>
    <row r="167" spans="1:2" x14ac:dyDescent="0.35">
      <c r="A167" s="82" t="s">
        <v>356</v>
      </c>
      <c r="B167" s="84" t="s">
        <v>357</v>
      </c>
    </row>
    <row r="168" spans="1:2" x14ac:dyDescent="0.35">
      <c r="A168" s="82" t="s">
        <v>358</v>
      </c>
      <c r="B168" s="84" t="s">
        <v>359</v>
      </c>
    </row>
    <row r="169" spans="1:2" x14ac:dyDescent="0.35">
      <c r="A169" s="82" t="s">
        <v>360</v>
      </c>
      <c r="B169" s="84" t="s">
        <v>361</v>
      </c>
    </row>
    <row r="170" spans="1:2" x14ac:dyDescent="0.35">
      <c r="A170" s="82" t="s">
        <v>362</v>
      </c>
      <c r="B170" s="84" t="s">
        <v>363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1C1F093D33E41AB8034FA456824C7" ma:contentTypeVersion="13" ma:contentTypeDescription="Creare un nuovo documento." ma:contentTypeScope="" ma:versionID="703619c1e4ebdc79b4db10fb54dfe03b">
  <xsd:schema xmlns:xsd="http://www.w3.org/2001/XMLSchema" xmlns:xs="http://www.w3.org/2001/XMLSchema" xmlns:p="http://schemas.microsoft.com/office/2006/metadata/properties" xmlns:ns3="5b36ed94-bff9-4c22-8ad6-61ec7ad27bcb" xmlns:ns4="24f5a86f-2200-4cc0-ae5d-76a3f7057f35" targetNamespace="http://schemas.microsoft.com/office/2006/metadata/properties" ma:root="true" ma:fieldsID="d8e63a1c0b2de23d949fef8869114d07" ns3:_="" ns4:_="">
    <xsd:import namespace="5b36ed94-bff9-4c22-8ad6-61ec7ad27bcb"/>
    <xsd:import namespace="24f5a86f-2200-4cc0-ae5d-76a3f7057f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6ed94-bff9-4c22-8ad6-61ec7ad27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f5a86f-2200-4cc0-ae5d-76a3f7057f3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SharingHintHash" ma:index="14"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B7C3FB-6F2E-4573-A33F-7ABB5C7998CA}">
  <ds:schemaRefs>
    <ds:schemaRef ds:uri="http://schemas.microsoft.com/sharepoint/v3/contenttype/forms"/>
  </ds:schemaRefs>
</ds:datastoreItem>
</file>

<file path=customXml/itemProps2.xml><?xml version="1.0" encoding="utf-8"?>
<ds:datastoreItem xmlns:ds="http://schemas.openxmlformats.org/officeDocument/2006/customXml" ds:itemID="{387BC33A-17B6-49C4-8666-0CFEC4E18A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6ed94-bff9-4c22-8ad6-61ec7ad27bcb"/>
    <ds:schemaRef ds:uri="24f5a86f-2200-4cc0-ae5d-76a3f7057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0B6ED0-3227-4B54-86A0-82C47097D79F}">
  <ds:schemaRefs>
    <ds:schemaRef ds:uri="http://schemas.microsoft.com/office/infopath/2007/PartnerControls"/>
    <ds:schemaRef ds:uri="5b36ed94-bff9-4c22-8ad6-61ec7ad27bcb"/>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24f5a86f-2200-4cc0-ae5d-76a3f7057f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Sheet3</vt:lpstr>
      <vt:lpstr>1) Tableau budgétaire 1</vt:lpstr>
      <vt:lpstr>2) Tableau budgétaire 2</vt:lpstr>
      <vt:lpstr>3) Notes d'explication</vt:lpstr>
      <vt:lpstr>4) Pour utilisation par PBSO</vt:lpstr>
      <vt:lpstr>5) Pour utilisation par MPTFO</vt:lpstr>
      <vt:lpstr>Feuil2</vt:lpstr>
      <vt:lpstr>Dropdowns</vt:lpstr>
      <vt:lpstr>Sheet2</vt:lpstr>
      <vt:lpstr>'1) Tableau budgétaire 1'!_Hlk42186609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2019-11-22T11:20:14Z</cp:lastPrinted>
  <dcterms:created xsi:type="dcterms:W3CDTF">2017-11-15T21:17:43Z</dcterms:created>
  <dcterms:modified xsi:type="dcterms:W3CDTF">2021-11-17T13:31:32Z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0x0101005161C1F093D33E41AB8034FA456824C7</vt:lpwstr>
  </property>
  <property fmtid="{D5CDD505-2E9C-101B-9397-08002B2CF9AE}" pid="3" name="MSIP_Label_2059aa38-f392-4105-be92-628035578272_Enabled">
    <vt:lpwstr>true</vt:lpwstr>
  </property>
  <property fmtid="{D5CDD505-2E9C-101B-9397-08002B2CF9AE}" pid="4" name="MSIP_Label_2059aa38-f392-4105-be92-628035578272_SetDate">
    <vt:lpwstr>2021-11-15T14:38:16Z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274664f8-164e-40ed-b527-2ff96f9c00da</vt:lpwstr>
  </property>
  <property fmtid="{D5CDD505-2E9C-101B-9397-08002B2CF9AE}" pid="9" name="MSIP_Label_2059aa38-f392-4105-be92-628035578272_ContentBits">
    <vt:lpwstr>0</vt:lpwstr>
  </property>
</Properties>
</file>