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0" activeTab="1"/>
  </bookViews>
  <sheets>
    <sheet name="DRAFT RF GL" sheetId="1" r:id="rId1"/>
    <sheet name="RF GL" sheetId="2" r:id="rId2"/>
  </sheets>
  <definedNames/>
  <calcPr fullCalcOnLoad="1"/>
</workbook>
</file>

<file path=xl/sharedStrings.xml><?xml version="1.0" encoding="utf-8"?>
<sst xmlns="http://schemas.openxmlformats.org/spreadsheetml/2006/main" count="210" uniqueCount="99">
  <si>
    <t>Nombre de resultat/ produit</t>
  </si>
  <si>
    <t>Formulation du resultat/ produit/activite</t>
  </si>
  <si>
    <t>Total</t>
  </si>
  <si>
    <t>PNUD</t>
  </si>
  <si>
    <t>FAO</t>
  </si>
  <si>
    <t xml:space="preserve">RESULTAT 1: </t>
  </si>
  <si>
    <t>Les populations adhèrent au processus de paix et ont une confiance accrue aux institutions étatiques grâce à une présence et une prestation efficace de l’État</t>
  </si>
  <si>
    <t>Produit 1.1:</t>
  </si>
  <si>
    <t>Les institutions étatiques déconcentrées et les collectivités locales ont leurs capacités renforcées et sont fonctionnelles</t>
  </si>
  <si>
    <t>Activite 1.1.1:</t>
  </si>
  <si>
    <t xml:space="preserve">Identifier et réhabiliter les bâtiments administratifs prioritaires (MATD, Agriculture, Elevage, Sécurité, mairie) au niveau préfectoral, sous-préfectoral et communal </t>
  </si>
  <si>
    <t>Activite 1.1.2:</t>
  </si>
  <si>
    <t>Équiper les bureaux en mobiliers et moyens de fonctionnement</t>
  </si>
  <si>
    <t>Activite 1.1.3:</t>
  </si>
  <si>
    <t>Soutenir le redéploiement des FAE ainsi que le suivi le suivi de leur présence dans les préfectures cibles du projet</t>
  </si>
  <si>
    <t>Activite 1.1.4</t>
  </si>
  <si>
    <t>Poursuivre la formation et le renforcement des capacités des FAE en vue de meilleures prestations de services publics aux populations</t>
  </si>
  <si>
    <t>Produit 1.2:</t>
  </si>
  <si>
    <t xml:space="preserve">Les mécanismes et structures étatiques et non-étatiques de prévention et de gestion de conflits fonctionnent de façon efficiente et pérenne et gère les conflits </t>
  </si>
  <si>
    <t>Activite 1.2.1</t>
  </si>
  <si>
    <t>Identifier et renforcer les capacités des structures locales et des mécanismes de gestion et de prévention des conflits en analyse et résolution de conflits (Comités de paix, GIP, GIAP, FELGIP, FERGEC, etc.)</t>
  </si>
  <si>
    <t>Activite 1.2.2</t>
  </si>
  <si>
    <t>Appuyer les mécanismes et structures locaux de gestion et de prévention des conflits à analyser et répertorier les cas de conflits locaux</t>
  </si>
  <si>
    <t>Activite 1.2.3</t>
  </si>
  <si>
    <t>Appuyer les mécanismes et structures locaux de gestion et de prévention des conflits à gérer et prévenir les cas de conflits locaux</t>
  </si>
  <si>
    <t>Activite 1.2.4</t>
  </si>
  <si>
    <t>Assurer le suivi et la communication sur le terrain</t>
  </si>
  <si>
    <t xml:space="preserve">RESULTAT 2: </t>
  </si>
  <si>
    <t>Les populations s’approprient davantage le processus politique de paix grâce à une gouvernance locale plus inclusive et équitable</t>
  </si>
  <si>
    <t>Produit 2.1</t>
  </si>
  <si>
    <t>Des plans de développement local sensibles au genre et aux conflits sont élaborés de manière participative et inclusive</t>
  </si>
  <si>
    <t>Activite 2.1.1</t>
  </si>
  <si>
    <t>Former les acteurs locaux à la planification et la gestion du développement local, y compris la planification et la budgétisation sensible au genre et aux conflits</t>
  </si>
  <si>
    <t>Activite 2.1.2</t>
  </si>
  <si>
    <t>Organiser un diagnostic participatif pour chaque commune</t>
  </si>
  <si>
    <t>Activite 2.1.3</t>
  </si>
  <si>
    <t>Soutenir l’élaboration et la validation des plans de développement local budgétisés et assortis de plans de financement</t>
  </si>
  <si>
    <t>Produit 2.2</t>
  </si>
  <si>
    <t>Les PDL intégrant des mécanismes de gestion concertée des ressources naturelles, sont mis en œuvre et suivis, avec des mécanismes de reddition de comptes aux populations opérationnels</t>
  </si>
  <si>
    <t>Activite 2.2.1</t>
  </si>
  <si>
    <t>Soutenir l’élaboration et la mise en œuvre des stratégies de mobilisation de ressources locales</t>
  </si>
  <si>
    <t>Activite' 2.2.2</t>
  </si>
  <si>
    <t>Soutenir l’élaboration/l’adaptation de manuels de procédures de gestion administratives et financières et ressources naturelles</t>
  </si>
  <si>
    <t>Activite 2.2.3</t>
  </si>
  <si>
    <t>Soutenir la mise en place de mécanismes de suivi des plans de développement local de développement et de redevabilité à l’égard de la population</t>
  </si>
  <si>
    <t>Activite 2.2.4</t>
  </si>
  <si>
    <t>Activite 2.2.8</t>
  </si>
  <si>
    <t xml:space="preserve">RESULTAT 3: </t>
  </si>
  <si>
    <t>Les populations vulnérables, les plus affectées par la crise, bénéficient des dividendes de paix à travers un accès accrue aux opportunités socioéconomiques grâce à la mise en œuvre de l’accord politique de paix et de réconciliation</t>
  </si>
  <si>
    <t>Produit 3.1</t>
  </si>
  <si>
    <t>Des infrastructures économiques sont aménagés et accessibles</t>
  </si>
  <si>
    <t>Activite 3.1.1</t>
  </si>
  <si>
    <t>Identifier et réhabiliter les infrastructures socio-économiques prioritaires, y compris les espaces agropastoraux (marchés, voies d’accès, couloirs de transhumance, points d’eau (puits et mares), aires de pâturages, parcs communautaires, etc.)</t>
  </si>
  <si>
    <t>Activite 3.1.2</t>
  </si>
  <si>
    <t>Appuyer la mise en place de mécanismes et organes de gestion inclusifs et redevables des infrastructures;</t>
  </si>
  <si>
    <t>Produit 3.2:</t>
  </si>
  <si>
    <t>Des mécanismes locaux de gestion concertée et apaisée de l’espace agropastoral sont mis en place et les capacités de production des moyens de subsistance sont renforcées</t>
  </si>
  <si>
    <t>Activite 3.2.1</t>
  </si>
  <si>
    <t>Appuyer la mise en place de modes de gestion équitable des ouvrages par les communautés et les collectivités locales afin de faciliter l’accès des ressources pastorales à l’ensemble des usagers à travers des accords sociaux ou de conventions de gérance entre usagers et détenteurs de droits différenciés</t>
  </si>
  <si>
    <t>Activite 3.2.2</t>
  </si>
  <si>
    <t>Renforcer les capacités locales (technique, juridique, droits humains) de gestion des espaces et des infrastructures pastorales, en lien avec les textes et Loi de décentralisation, impliquant les différentes catégories d’usagers, les élus communaux, les institutions foncières et les communautés</t>
  </si>
  <si>
    <t>Activite 3.2.3</t>
  </si>
  <si>
    <t>Renforcer les capacités de 10 groupements agropastoraux par commune et les moyens d’existence de leurs membres  grâce à l’établissement de l’approche «Caisse de Résilience «CdR» à travers ses composantes économique, basée sur l’AVEC (Association Villageoise d’Epargne et de Crédit) et sociale à travers la promotion de la cohésion sociale et les clubs DIMITRA (distribution de semences à travers des foires et d’outils agricoles, AGR, distribution de moulins multifonctionnels, de matériels de transformation des produits agricoles, etc.).</t>
  </si>
  <si>
    <t>Activite 3.2.4</t>
  </si>
  <si>
    <t>Promouvoir les activités génératrices de revenus et l'insertion socio-économique des jeunes, notamment les jeunes déscolarisés des centres urbains</t>
  </si>
  <si>
    <t>Cout de personnel du projet si pas inclus dans les activites si-dessus</t>
  </si>
  <si>
    <t>Couts operationnels si pas inclus dans les activites si-dessus</t>
  </si>
  <si>
    <t>Budget de suivi</t>
  </si>
  <si>
    <t>Budget pour l'évaluation finale indépendante</t>
  </si>
  <si>
    <t>Coûts supplémentaires total</t>
  </si>
  <si>
    <t>Notes quelconque le cas echeant</t>
  </si>
  <si>
    <t xml:space="preserve">Organisation recipiendiaire 1 </t>
  </si>
  <si>
    <t xml:space="preserve">Organisation recipiendiaire 2 </t>
  </si>
  <si>
    <t>Total résultat 1</t>
  </si>
  <si>
    <t>Total résultat 2</t>
  </si>
  <si>
    <t>Total résultat 3</t>
  </si>
  <si>
    <t>GMS (7%)</t>
  </si>
  <si>
    <t>Sous-total général</t>
  </si>
  <si>
    <t>TOTAL GENERAL</t>
  </si>
  <si>
    <t>ETAT FINANCIER DU PROJET CONJOINT PNUD/FAO D'APPUI A LA GOUVERNANCE LOCALE ET A L'ACCES EQUITABLE AUX DIVIDENDES DE LA PAIX DANS LES PREFECTURES DE LA BASSE-KOTTO ET DU HAUT-MBOMOU</t>
  </si>
  <si>
    <t xml:space="preserve">Pourcentage (%) des dépenses </t>
  </si>
  <si>
    <t>Récaiptulatif des dépenses</t>
  </si>
  <si>
    <t>Première tranche</t>
  </si>
  <si>
    <t>Dépenses actuelles + Engagements</t>
  </si>
  <si>
    <t>Coûts indirects (GMS)</t>
  </si>
  <si>
    <t>Total dépenses</t>
  </si>
  <si>
    <t>TOTAL</t>
  </si>
  <si>
    <t>TOTAL PNUD</t>
  </si>
  <si>
    <t xml:space="preserve">Niveau de depense / engagement actuel </t>
  </si>
  <si>
    <t>Pour la FAO</t>
  </si>
  <si>
    <t>Pour le PNUD</t>
  </si>
  <si>
    <t>Natalie BOUCLY</t>
  </si>
  <si>
    <t>Représentante Résidente</t>
  </si>
  <si>
    <t>Représentante</t>
  </si>
  <si>
    <t>Perpetua KATEPA KALALA</t>
  </si>
  <si>
    <t>Deuxième tranche</t>
  </si>
  <si>
    <t>Kits solaires Obo</t>
  </si>
  <si>
    <t>Troisième tranche</t>
  </si>
  <si>
    <t>TOTAL FAO</t>
  </si>
</sst>
</file>

<file path=xl/styles.xml><?xml version="1.0" encoding="utf-8"?>
<styleSheet xmlns="http://schemas.openxmlformats.org/spreadsheetml/2006/main">
  <numFmts count="39">
    <numFmt numFmtId="5" formatCode="#,##0\ &quot;FCFA&quot;;\-#,##0\ &quot;FCFA&quot;"/>
    <numFmt numFmtId="6" formatCode="#,##0\ &quot;FCFA&quot;;[Red]\-#,##0\ &quot;FCFA&quot;"/>
    <numFmt numFmtId="7" formatCode="#,##0.00\ &quot;FCFA&quot;;\-#,##0.00\ &quot;FCFA&quot;"/>
    <numFmt numFmtId="8" formatCode="#,##0.00\ &quot;FCFA&quot;;[Red]\-#,##0.00\ &quot;FCFA&quot;"/>
    <numFmt numFmtId="42" formatCode="_-* #,##0\ &quot;FCFA&quot;_-;\-* #,##0\ &quot;FCFA&quot;_-;_-* &quot;-&quot;\ &quot;FCFA&quot;_-;_-@_-"/>
    <numFmt numFmtId="41" formatCode="_-* #,##0_-;\-* #,##0_-;_-* &quot;-&quot;_-;_-@_-"/>
    <numFmt numFmtId="44" formatCode="_-* #,##0.00\ &quot;FCFA&quot;_-;\-* #,##0.00\ &quot;FCFA&quot;_-;_-* &quot;-&quot;??\ &quot;FCFA&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0.00_ ;\-[$$-409]#,##0.00\ "/>
    <numFmt numFmtId="179" formatCode="_(&quot;$&quot;* #,##0.000_);_(&quot;$&quot;* \(#,##0.000\);_(&quot;$&quot;* &quot;-&quot;??_);_(@_)"/>
    <numFmt numFmtId="180" formatCode="_-* #,##0.00\ _€_-;\-* #,##0.00\ _€_-;_-* &quot;-&quot;??\ _€_-;_-@_-"/>
    <numFmt numFmtId="181" formatCode="_(&quot;$&quot;* #,##0_);_(&quot;$&quot;* \(#,##0\);_(&quot;$&quot;* &quot;-&quot;??_);_(@_)"/>
    <numFmt numFmtId="182" formatCode="_(&quot;$&quot;* #,##0.0_);_(&quot;$&quot;* \(#,##0.0\);_(&quot;$&quot;* &quot;-&quot;??_);_(@_)"/>
    <numFmt numFmtId="183" formatCode="_-* #,##0\ _€_-;\-* #,##0\ _€_-;_-* &quot;-&quot;??\ _€_-;_-@_-"/>
    <numFmt numFmtId="184" formatCode="_-* #,##0.0\ _€_-;\-* #,##0.0\ _€_-;_-* &quot;-&quot;??\ _€_-;_-@_-"/>
    <numFmt numFmtId="185" formatCode="_-* #,##0.000\ _€_-;\-* #,##0.000\ _€_-;_-* &quot;-&quot;??\ _€_-;_-@_-"/>
    <numFmt numFmtId="186" formatCode="_-* #,##0.0000\ _€_-;\-* #,##0.0000\ _€_-;_-* &quot;-&quot;??\ _€_-;_-@_-"/>
    <numFmt numFmtId="187" formatCode="_-* #,##0.0\ _€_-;\-* #,##0.0\ _€_-;_-* &quot;-&quot;?\ _€_-;_-@_-"/>
    <numFmt numFmtId="188" formatCode="&quot;Vrai&quot;;&quot;Vrai&quot;;&quot;Faux&quot;"/>
    <numFmt numFmtId="189" formatCode="&quot;Actif&quot;;&quot;Actif&quot;;&quot;Inactif&quot;"/>
    <numFmt numFmtId="190" formatCode="[$€-2]\ #,##0.00_);[Red]\([$€-2]\ #,##0.00\)"/>
    <numFmt numFmtId="191" formatCode="_-* #,##0.0_-;\-* #,##0.0_-;_-* &quot;-&quot;_-;_-@_-"/>
    <numFmt numFmtId="192" formatCode="#,##0.0_ ;\-#,##0.0\ "/>
    <numFmt numFmtId="193" formatCode="_-* #,##0.00_-;\-* #,##0.00_-;_-* &quot;-&quot;_-;_-@_-"/>
    <numFmt numFmtId="194" formatCode="0.0"/>
  </numFmts>
  <fonts count="71">
    <font>
      <sz val="11"/>
      <color theme="1"/>
      <name val="Calibri"/>
      <family val="2"/>
    </font>
    <font>
      <sz val="11"/>
      <color indexed="8"/>
      <name val="Calibri"/>
      <family val="2"/>
    </font>
    <font>
      <sz val="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sz val="12"/>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0"/>
      <color indexed="30"/>
      <name val="Times New Roman"/>
      <family val="1"/>
    </font>
    <font>
      <sz val="10"/>
      <color indexed="8"/>
      <name val="Calibri"/>
      <family val="2"/>
    </font>
    <font>
      <b/>
      <sz val="11"/>
      <color indexed="30"/>
      <name val="Calibri"/>
      <family val="2"/>
    </font>
    <font>
      <b/>
      <sz val="10"/>
      <color indexed="8"/>
      <name val="Calibri"/>
      <family val="2"/>
    </font>
    <font>
      <b/>
      <sz val="10"/>
      <color indexed="30"/>
      <name val="Calibri"/>
      <family val="2"/>
    </font>
    <font>
      <sz val="10"/>
      <color indexed="30"/>
      <name val="Times New Roman"/>
      <family val="1"/>
    </font>
    <font>
      <sz val="10"/>
      <color indexed="10"/>
      <name val="Times New Roman"/>
      <family val="1"/>
    </font>
    <font>
      <b/>
      <sz val="11"/>
      <color indexed="30"/>
      <name val="Times New Roman"/>
      <family val="1"/>
    </font>
    <font>
      <sz val="11"/>
      <color indexed="30"/>
      <name val="Calibri"/>
      <family val="2"/>
    </font>
    <font>
      <b/>
      <sz val="12"/>
      <color indexed="3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Times New Roman"/>
      <family val="1"/>
    </font>
    <font>
      <b/>
      <sz val="9"/>
      <color theme="1"/>
      <name val="Times New Roman"/>
      <family val="1"/>
    </font>
    <font>
      <sz val="9"/>
      <color theme="1"/>
      <name val="Times New Roman"/>
      <family val="1"/>
    </font>
    <font>
      <sz val="10"/>
      <color theme="1"/>
      <name val="Times New Roman"/>
      <family val="1"/>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b/>
      <sz val="10"/>
      <color rgb="FF0070C0"/>
      <name val="Times New Roman"/>
      <family val="1"/>
    </font>
    <font>
      <sz val="10"/>
      <color theme="1"/>
      <name val="Calibri"/>
      <family val="2"/>
    </font>
    <font>
      <b/>
      <sz val="11"/>
      <color rgb="FF0070C0"/>
      <name val="Calibri"/>
      <family val="2"/>
    </font>
    <font>
      <b/>
      <sz val="10"/>
      <color theme="1"/>
      <name val="Calibri"/>
      <family val="2"/>
    </font>
    <font>
      <b/>
      <sz val="10"/>
      <color rgb="FF0070C0"/>
      <name val="Calibri"/>
      <family val="2"/>
    </font>
    <font>
      <sz val="10"/>
      <color rgb="FF0070C0"/>
      <name val="Times New Roman"/>
      <family val="1"/>
    </font>
    <font>
      <sz val="11"/>
      <color rgb="FF0070C0"/>
      <name val="Calibri"/>
      <family val="2"/>
    </font>
    <font>
      <b/>
      <sz val="12"/>
      <color rgb="FF0070C0"/>
      <name val="Times New Roman"/>
      <family val="1"/>
    </font>
    <font>
      <b/>
      <sz val="11"/>
      <color rgb="FF0070C0"/>
      <name val="Times New Roman"/>
      <family val="1"/>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18">
    <xf numFmtId="0" fontId="0" fillId="0" borderId="0" xfId="0" applyFont="1" applyAlignment="1">
      <alignment/>
    </xf>
    <xf numFmtId="0" fontId="53" fillId="33" borderId="10" xfId="0" applyFont="1" applyFill="1" applyBorder="1" applyAlignment="1">
      <alignment horizontal="center" vertical="center" wrapText="1"/>
    </xf>
    <xf numFmtId="0" fontId="54" fillId="34" borderId="10" xfId="0" applyFont="1" applyFill="1" applyBorder="1" applyAlignment="1" applyProtection="1">
      <alignment horizontal="center" vertical="center" wrapText="1"/>
      <protection locked="0"/>
    </xf>
    <xf numFmtId="0" fontId="55" fillId="0" borderId="10" xfId="0" applyFont="1" applyBorder="1" applyAlignment="1" applyProtection="1">
      <alignment vertical="center" wrapText="1"/>
      <protection locked="0"/>
    </xf>
    <xf numFmtId="176" fontId="56" fillId="0" borderId="10" xfId="46" applyNumberFormat="1" applyFont="1" applyBorder="1" applyAlignment="1" applyProtection="1">
      <alignment horizontal="center" vertical="center" wrapText="1"/>
      <protection locked="0"/>
    </xf>
    <xf numFmtId="0" fontId="53" fillId="33" borderId="10" xfId="0" applyFont="1" applyFill="1" applyBorder="1" applyAlignment="1">
      <alignment vertical="center" wrapText="1"/>
    </xf>
    <xf numFmtId="176" fontId="53" fillId="33" borderId="10" xfId="46" applyNumberFormat="1" applyFont="1" applyFill="1" applyBorder="1" applyAlignment="1" applyProtection="1">
      <alignment horizontal="center" vertical="center" wrapText="1"/>
      <protection/>
    </xf>
    <xf numFmtId="0" fontId="57" fillId="34" borderId="0" xfId="0" applyFont="1" applyFill="1" applyAlignment="1" applyProtection="1">
      <alignment horizontal="left" vertical="top" wrapText="1"/>
      <protection locked="0"/>
    </xf>
    <xf numFmtId="169" fontId="57" fillId="34" borderId="0" xfId="46" applyFont="1" applyFill="1" applyBorder="1" applyAlignment="1" applyProtection="1">
      <alignment horizontal="center" vertical="center" wrapText="1"/>
      <protection locked="0"/>
    </xf>
    <xf numFmtId="0" fontId="57" fillId="34" borderId="0" xfId="0" applyFont="1" applyFill="1" applyAlignment="1" applyProtection="1">
      <alignment vertical="center" wrapText="1"/>
      <protection locked="0"/>
    </xf>
    <xf numFmtId="169" fontId="57" fillId="34" borderId="0" xfId="46" applyFont="1" applyFill="1" applyBorder="1" applyAlignment="1" applyProtection="1">
      <alignment vertical="center" wrapText="1"/>
      <protection locked="0"/>
    </xf>
    <xf numFmtId="0" fontId="55" fillId="34" borderId="10" xfId="0" applyFont="1" applyFill="1" applyBorder="1" applyAlignment="1" applyProtection="1">
      <alignment vertical="center" wrapText="1"/>
      <protection locked="0"/>
    </xf>
    <xf numFmtId="0" fontId="56" fillId="34" borderId="10" xfId="0" applyFont="1" applyFill="1" applyBorder="1" applyAlignment="1" applyProtection="1">
      <alignment vertical="center" wrapText="1"/>
      <protection locked="0"/>
    </xf>
    <xf numFmtId="49" fontId="56" fillId="0" borderId="10" xfId="0" applyNumberFormat="1" applyFont="1" applyBorder="1" applyAlignment="1" applyProtection="1">
      <alignment horizontal="left" wrapText="1"/>
      <protection locked="0"/>
    </xf>
    <xf numFmtId="0" fontId="56" fillId="34" borderId="11" xfId="0" applyFont="1" applyFill="1" applyBorder="1" applyAlignment="1" applyProtection="1">
      <alignment vertical="center" wrapText="1"/>
      <protection locked="0"/>
    </xf>
    <xf numFmtId="0" fontId="53" fillId="35" borderId="10" xfId="0" applyFont="1" applyFill="1" applyBorder="1" applyAlignment="1" applyProtection="1">
      <alignment vertical="center" wrapText="1"/>
      <protection locked="0"/>
    </xf>
    <xf numFmtId="0" fontId="58" fillId="0" borderId="0" xfId="0" applyFont="1" applyAlignment="1">
      <alignment/>
    </xf>
    <xf numFmtId="0" fontId="53" fillId="33" borderId="12" xfId="0" applyFont="1" applyFill="1" applyBorder="1" applyAlignment="1">
      <alignment vertical="center" wrapText="1"/>
    </xf>
    <xf numFmtId="0" fontId="59" fillId="34" borderId="0" xfId="0" applyFont="1" applyFill="1" applyAlignment="1">
      <alignment vertical="center" wrapText="1"/>
    </xf>
    <xf numFmtId="0" fontId="53" fillId="36" borderId="10" xfId="0" applyFont="1" applyFill="1" applyBorder="1" applyAlignment="1">
      <alignment vertical="center" wrapText="1"/>
    </xf>
    <xf numFmtId="0" fontId="56" fillId="36" borderId="10" xfId="0" applyFont="1" applyFill="1" applyBorder="1" applyAlignment="1">
      <alignment vertical="center" wrapText="1"/>
    </xf>
    <xf numFmtId="0" fontId="56" fillId="34" borderId="0" xfId="0" applyFont="1" applyFill="1" applyAlignment="1" applyProtection="1">
      <alignment vertical="center" wrapText="1"/>
      <protection locked="0"/>
    </xf>
    <xf numFmtId="0" fontId="53" fillId="34" borderId="0" xfId="0" applyFont="1" applyFill="1" applyAlignment="1">
      <alignment vertical="center" wrapText="1"/>
    </xf>
    <xf numFmtId="0" fontId="60" fillId="34" borderId="0" xfId="0" applyFont="1" applyFill="1" applyAlignment="1">
      <alignment vertical="center" wrapText="1"/>
    </xf>
    <xf numFmtId="176" fontId="53" fillId="33" borderId="10" xfId="46" applyNumberFormat="1" applyFont="1" applyFill="1" applyBorder="1" applyAlignment="1" applyProtection="1">
      <alignment horizontal="left" vertical="center" wrapText="1"/>
      <protection/>
    </xf>
    <xf numFmtId="180" fontId="0" fillId="0" borderId="0" xfId="0" applyNumberFormat="1" applyAlignment="1">
      <alignment/>
    </xf>
    <xf numFmtId="4" fontId="0" fillId="0" borderId="0" xfId="0" applyNumberFormat="1" applyAlignment="1">
      <alignment/>
    </xf>
    <xf numFmtId="176" fontId="56" fillId="34" borderId="10" xfId="46" applyNumberFormat="1" applyFont="1" applyFill="1" applyBorder="1" applyAlignment="1" applyProtection="1">
      <alignment horizontal="center" vertical="center" wrapText="1"/>
      <protection/>
    </xf>
    <xf numFmtId="182" fontId="56" fillId="0" borderId="10" xfId="46" applyNumberFormat="1" applyFont="1" applyBorder="1" applyAlignment="1" applyProtection="1">
      <alignment horizontal="center" vertical="center" wrapText="1"/>
      <protection locked="0"/>
    </xf>
    <xf numFmtId="0" fontId="61" fillId="0" borderId="0" xfId="0" applyFont="1" applyAlignment="1">
      <alignment horizontal="center" wrapText="1"/>
    </xf>
    <xf numFmtId="4" fontId="62" fillId="0" borderId="0" xfId="0" applyNumberFormat="1" applyFont="1" applyAlignment="1">
      <alignment vertical="center"/>
    </xf>
    <xf numFmtId="0" fontId="63" fillId="0" borderId="0" xfId="0" applyFont="1" applyAlignment="1">
      <alignment/>
    </xf>
    <xf numFmtId="0" fontId="64" fillId="33" borderId="0" xfId="0" applyFont="1" applyFill="1" applyBorder="1" applyAlignment="1">
      <alignment horizontal="center" vertical="center" wrapText="1"/>
    </xf>
    <xf numFmtId="0" fontId="0" fillId="0" borderId="0" xfId="0" applyBorder="1" applyAlignment="1">
      <alignment horizontal="center" vertical="center" wrapText="1"/>
    </xf>
    <xf numFmtId="49" fontId="53" fillId="34" borderId="0" xfId="0" applyNumberFormat="1" applyFont="1" applyFill="1" applyBorder="1" applyAlignment="1" applyProtection="1">
      <alignment horizontal="left" vertical="center" wrapText="1"/>
      <protection locked="0"/>
    </xf>
    <xf numFmtId="49" fontId="56" fillId="0" borderId="0" xfId="0" applyNumberFormat="1" applyFont="1" applyBorder="1" applyAlignment="1" applyProtection="1">
      <alignment horizontal="left" wrapText="1"/>
      <protection locked="0"/>
    </xf>
    <xf numFmtId="176" fontId="61" fillId="33" borderId="10" xfId="46" applyNumberFormat="1" applyFont="1" applyFill="1" applyBorder="1" applyAlignment="1" applyProtection="1">
      <alignment horizontal="center" vertical="center" wrapText="1"/>
      <protection/>
    </xf>
    <xf numFmtId="0" fontId="65" fillId="0" borderId="0" xfId="0" applyFont="1" applyAlignment="1">
      <alignment vertical="center"/>
    </xf>
    <xf numFmtId="0" fontId="61" fillId="0" borderId="0" xfId="0" applyFont="1" applyAlignment="1">
      <alignment vertical="center"/>
    </xf>
    <xf numFmtId="10" fontId="53" fillId="33" borderId="10" xfId="46" applyNumberFormat="1" applyFont="1" applyFill="1" applyBorder="1" applyAlignment="1" applyProtection="1">
      <alignment horizontal="center" vertical="center" wrapText="1"/>
      <protection/>
    </xf>
    <xf numFmtId="10" fontId="2" fillId="0" borderId="10" xfId="46" applyNumberFormat="1" applyFont="1" applyBorder="1" applyAlignment="1" applyProtection="1">
      <alignment horizontal="center" vertical="center" wrapText="1"/>
      <protection locked="0"/>
    </xf>
    <xf numFmtId="9" fontId="61" fillId="33" borderId="10" xfId="50" applyFont="1" applyFill="1" applyBorder="1" applyAlignment="1" applyProtection="1">
      <alignment horizontal="center" vertical="center" wrapText="1"/>
      <protection/>
    </xf>
    <xf numFmtId="176" fontId="66" fillId="0" borderId="10" xfId="46" applyNumberFormat="1" applyFont="1" applyBorder="1" applyAlignment="1" applyProtection="1">
      <alignment horizontal="center" vertical="center" wrapText="1"/>
      <protection locked="0"/>
    </xf>
    <xf numFmtId="176" fontId="61" fillId="33" borderId="10" xfId="46" applyNumberFormat="1" applyFont="1" applyFill="1" applyBorder="1" applyAlignment="1" applyProtection="1">
      <alignment horizontal="left" vertical="center" wrapText="1"/>
      <protection/>
    </xf>
    <xf numFmtId="0" fontId="54" fillId="0" borderId="10" xfId="0" applyFont="1" applyFill="1" applyBorder="1" applyAlignment="1" applyProtection="1">
      <alignment horizontal="center" vertical="center" wrapText="1"/>
      <protection locked="0"/>
    </xf>
    <xf numFmtId="182" fontId="56" fillId="0" borderId="10" xfId="46" applyNumberFormat="1" applyFont="1" applyFill="1" applyBorder="1" applyAlignment="1" applyProtection="1">
      <alignment horizontal="center" vertical="center" wrapText="1"/>
      <protection locked="0"/>
    </xf>
    <xf numFmtId="176" fontId="2" fillId="0" borderId="10" xfId="46" applyNumberFormat="1" applyFont="1" applyFill="1" applyBorder="1" applyAlignment="1" applyProtection="1">
      <alignment horizontal="center" vertical="center" wrapText="1"/>
      <protection/>
    </xf>
    <xf numFmtId="176" fontId="2" fillId="0" borderId="10" xfId="46" applyNumberFormat="1" applyFont="1" applyFill="1" applyBorder="1" applyAlignment="1" applyProtection="1">
      <alignment horizontal="left" vertical="center" wrapText="1"/>
      <protection/>
    </xf>
    <xf numFmtId="0" fontId="57" fillId="34" borderId="11" xfId="0" applyFont="1" applyFill="1" applyBorder="1" applyAlignment="1" applyProtection="1">
      <alignment vertical="center" wrapText="1"/>
      <protection locked="0"/>
    </xf>
    <xf numFmtId="0" fontId="57" fillId="34" borderId="13" xfId="0" applyFont="1" applyFill="1" applyBorder="1" applyAlignment="1" applyProtection="1">
      <alignment vertical="center" wrapText="1"/>
      <protection locked="0"/>
    </xf>
    <xf numFmtId="0" fontId="58" fillId="0" borderId="10" xfId="0" applyFont="1" applyBorder="1" applyAlignment="1">
      <alignment/>
    </xf>
    <xf numFmtId="0" fontId="53" fillId="34" borderId="10" xfId="0" applyFont="1" applyFill="1" applyBorder="1" applyAlignment="1">
      <alignment vertical="center" wrapText="1"/>
    </xf>
    <xf numFmtId="0" fontId="59" fillId="0" borderId="0" xfId="0" applyFont="1" applyAlignment="1">
      <alignment/>
    </xf>
    <xf numFmtId="176" fontId="56" fillId="0" borderId="10" xfId="46" applyNumberFormat="1" applyFont="1" applyBorder="1" applyAlignment="1" applyProtection="1">
      <alignment horizontal="center" vertical="center" wrapText="1"/>
      <protection locked="0"/>
    </xf>
    <xf numFmtId="3" fontId="0" fillId="0" borderId="0" xfId="0" applyNumberFormat="1" applyAlignment="1">
      <alignment/>
    </xf>
    <xf numFmtId="183" fontId="0" fillId="0" borderId="0" xfId="0" applyNumberFormat="1" applyAlignment="1">
      <alignment/>
    </xf>
    <xf numFmtId="0" fontId="63" fillId="7" borderId="0" xfId="0" applyFont="1" applyFill="1" applyBorder="1" applyAlignment="1">
      <alignment horizontal="center" vertical="center" wrapText="1"/>
    </xf>
    <xf numFmtId="0" fontId="63" fillId="7" borderId="0" xfId="0" applyFont="1" applyFill="1" applyAlignment="1">
      <alignment/>
    </xf>
    <xf numFmtId="4" fontId="65" fillId="7" borderId="0" xfId="0" applyNumberFormat="1" applyFont="1" applyFill="1" applyAlignment="1">
      <alignment vertical="center"/>
    </xf>
    <xf numFmtId="176" fontId="53" fillId="7" borderId="10" xfId="46" applyNumberFormat="1" applyFont="1" applyFill="1" applyBorder="1" applyAlignment="1" applyProtection="1">
      <alignment horizontal="center" vertical="center" wrapText="1"/>
      <protection/>
    </xf>
    <xf numFmtId="0" fontId="65" fillId="7" borderId="0" xfId="0" applyFont="1" applyFill="1" applyAlignment="1">
      <alignment vertical="center"/>
    </xf>
    <xf numFmtId="4" fontId="61" fillId="7" borderId="0" xfId="0" applyNumberFormat="1" applyFont="1" applyFill="1" applyAlignment="1">
      <alignment vertical="center"/>
    </xf>
    <xf numFmtId="176" fontId="56" fillId="0" borderId="10" xfId="46" applyNumberFormat="1" applyFont="1" applyBorder="1" applyAlignment="1" applyProtection="1">
      <alignment horizontal="center" vertical="center" wrapText="1"/>
      <protection locked="0"/>
    </xf>
    <xf numFmtId="0" fontId="53" fillId="33" borderId="10" xfId="0" applyFont="1" applyFill="1" applyBorder="1" applyAlignment="1">
      <alignment horizontal="center" vertical="center" wrapText="1"/>
    </xf>
    <xf numFmtId="176" fontId="56" fillId="0" borderId="10" xfId="46" applyNumberFormat="1" applyFont="1" applyBorder="1" applyAlignment="1" applyProtection="1">
      <alignment horizontal="center" vertical="center" wrapText="1"/>
      <protection locked="0"/>
    </xf>
    <xf numFmtId="4" fontId="65" fillId="0" borderId="12" xfId="0" applyNumberFormat="1" applyFont="1" applyBorder="1" applyAlignment="1">
      <alignment vertical="center"/>
    </xf>
    <xf numFmtId="4" fontId="65" fillId="0" borderId="10" xfId="0" applyNumberFormat="1" applyFont="1" applyBorder="1" applyAlignment="1">
      <alignment vertical="center"/>
    </xf>
    <xf numFmtId="4" fontId="63" fillId="0" borderId="0" xfId="0" applyNumberFormat="1" applyFont="1" applyBorder="1" applyAlignment="1">
      <alignment vertical="center"/>
    </xf>
    <xf numFmtId="0" fontId="63" fillId="0" borderId="0" xfId="0" applyFont="1" applyBorder="1" applyAlignment="1">
      <alignment vertical="center"/>
    </xf>
    <xf numFmtId="4" fontId="65" fillId="0" borderId="0" xfId="0" applyNumberFormat="1" applyFont="1" applyBorder="1" applyAlignment="1">
      <alignment vertical="center"/>
    </xf>
    <xf numFmtId="176" fontId="56" fillId="0" borderId="0" xfId="46" applyNumberFormat="1" applyFont="1" applyBorder="1" applyAlignment="1" applyProtection="1">
      <alignment horizontal="center" vertical="center" wrapText="1"/>
      <protection locked="0"/>
    </xf>
    <xf numFmtId="4" fontId="63" fillId="7" borderId="14" xfId="0" applyNumberFormat="1" applyFont="1" applyFill="1" applyBorder="1" applyAlignment="1">
      <alignment vertical="center"/>
    </xf>
    <xf numFmtId="0" fontId="63" fillId="7" borderId="14" xfId="0" applyFont="1" applyFill="1" applyBorder="1" applyAlignment="1">
      <alignment vertical="center"/>
    </xf>
    <xf numFmtId="4" fontId="65" fillId="7" borderId="14" xfId="0" applyNumberFormat="1" applyFont="1" applyFill="1" applyBorder="1" applyAlignment="1">
      <alignment vertical="center"/>
    </xf>
    <xf numFmtId="176" fontId="56" fillId="0" borderId="15" xfId="46" applyNumberFormat="1" applyFont="1" applyBorder="1" applyAlignment="1" applyProtection="1">
      <alignment horizontal="center" vertical="center" wrapText="1"/>
      <protection locked="0"/>
    </xf>
    <xf numFmtId="0" fontId="0" fillId="0" borderId="16" xfId="0" applyBorder="1" applyAlignment="1">
      <alignment horizontal="center" vertical="center" wrapText="1"/>
    </xf>
    <xf numFmtId="0" fontId="0" fillId="0" borderId="12" xfId="0" applyBorder="1" applyAlignment="1">
      <alignment horizontal="center" vertical="center" wrapText="1"/>
    </xf>
    <xf numFmtId="176" fontId="66" fillId="0" borderId="15" xfId="46" applyNumberFormat="1" applyFont="1" applyBorder="1" applyAlignment="1" applyProtection="1">
      <alignment horizontal="center" vertical="center" wrapText="1"/>
      <protection locked="0"/>
    </xf>
    <xf numFmtId="176" fontId="66" fillId="0" borderId="16" xfId="46" applyNumberFormat="1" applyFont="1" applyBorder="1" applyAlignment="1" applyProtection="1">
      <alignment horizontal="center" vertical="center" wrapText="1"/>
      <protection locked="0"/>
    </xf>
    <xf numFmtId="176" fontId="66" fillId="0" borderId="12" xfId="46" applyNumberFormat="1" applyFont="1" applyBorder="1" applyAlignment="1" applyProtection="1">
      <alignment horizontal="center" vertical="center" wrapText="1"/>
      <protection locked="0"/>
    </xf>
    <xf numFmtId="9" fontId="66" fillId="0" borderId="15" xfId="50" applyFont="1" applyBorder="1" applyAlignment="1" applyProtection="1">
      <alignment horizontal="center" vertical="center" wrapText="1"/>
      <protection locked="0"/>
    </xf>
    <xf numFmtId="9" fontId="67" fillId="0" borderId="16" xfId="50" applyFont="1" applyBorder="1" applyAlignment="1">
      <alignment horizontal="center" vertical="center" wrapText="1"/>
    </xf>
    <xf numFmtId="9" fontId="67" fillId="0" borderId="12" xfId="50" applyFont="1" applyBorder="1" applyAlignment="1">
      <alignment horizontal="center" vertical="center" wrapText="1"/>
    </xf>
    <xf numFmtId="0" fontId="53" fillId="34" borderId="10" xfId="0" applyFont="1" applyFill="1" applyBorder="1" applyAlignment="1" applyProtection="1">
      <alignment horizontal="left" vertical="center" wrapText="1"/>
      <protection locked="0"/>
    </xf>
    <xf numFmtId="169" fontId="53" fillId="34" borderId="10" xfId="46" applyFont="1" applyFill="1" applyBorder="1" applyAlignment="1" applyProtection="1">
      <alignment horizontal="left" vertical="center" wrapText="1"/>
      <protection locked="0"/>
    </xf>
    <xf numFmtId="0" fontId="67" fillId="0" borderId="12" xfId="0" applyFont="1" applyBorder="1" applyAlignment="1">
      <alignment horizontal="center" vertical="center" wrapText="1"/>
    </xf>
    <xf numFmtId="49" fontId="53" fillId="34" borderId="10" xfId="0" applyNumberFormat="1" applyFont="1" applyFill="1" applyBorder="1" applyAlignment="1" applyProtection="1">
      <alignment horizontal="left" vertical="center" wrapText="1"/>
      <protection locked="0"/>
    </xf>
    <xf numFmtId="0" fontId="59" fillId="34" borderId="10" xfId="0" applyFont="1" applyFill="1" applyBorder="1" applyAlignment="1" applyProtection="1">
      <alignment horizontal="left" vertical="center" wrapText="1"/>
      <protection locked="0"/>
    </xf>
    <xf numFmtId="169" fontId="59" fillId="34" borderId="10" xfId="46" applyFont="1" applyFill="1" applyBorder="1" applyAlignment="1" applyProtection="1">
      <alignment horizontal="left" vertical="center" wrapText="1"/>
      <protection locked="0"/>
    </xf>
    <xf numFmtId="0" fontId="59" fillId="34" borderId="10" xfId="0" applyFont="1" applyFill="1" applyBorder="1" applyAlignment="1" applyProtection="1">
      <alignment horizontal="left" vertical="top" wrapText="1"/>
      <protection locked="0"/>
    </xf>
    <xf numFmtId="169" fontId="59" fillId="34" borderId="10" xfId="46" applyFont="1" applyFill="1" applyBorder="1" applyAlignment="1" applyProtection="1">
      <alignment horizontal="left" vertical="top" wrapText="1"/>
      <protection locked="0"/>
    </xf>
    <xf numFmtId="176" fontId="56" fillId="0" borderId="10" xfId="46" applyNumberFormat="1"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67" fillId="0" borderId="16" xfId="0" applyFont="1" applyBorder="1" applyAlignment="1">
      <alignment horizontal="center" vertical="center" wrapText="1"/>
    </xf>
    <xf numFmtId="0" fontId="64" fillId="33" borderId="15" xfId="0" applyFont="1" applyFill="1" applyBorder="1" applyAlignment="1">
      <alignment horizontal="center" vertical="center" wrapText="1"/>
    </xf>
    <xf numFmtId="0" fontId="0" fillId="0" borderId="16" xfId="0" applyBorder="1" applyAlignment="1">
      <alignment vertical="center" wrapText="1"/>
    </xf>
    <xf numFmtId="0" fontId="0" fillId="0" borderId="12" xfId="0" applyBorder="1" applyAlignment="1">
      <alignment vertical="center" wrapText="1"/>
    </xf>
    <xf numFmtId="0" fontId="67" fillId="0" borderId="16" xfId="0" applyFont="1" applyBorder="1" applyAlignment="1">
      <alignment vertical="center" wrapText="1"/>
    </xf>
    <xf numFmtId="0" fontId="67" fillId="0" borderId="12" xfId="0" applyFont="1" applyBorder="1" applyAlignment="1">
      <alignment vertical="center" wrapText="1"/>
    </xf>
    <xf numFmtId="176" fontId="56" fillId="0" borderId="15" xfId="0" applyNumberFormat="1" applyFont="1" applyBorder="1" applyAlignment="1" applyProtection="1">
      <alignment horizontal="right" vertical="center" wrapText="1"/>
      <protection locked="0"/>
    </xf>
    <xf numFmtId="0" fontId="0" fillId="0" borderId="16" xfId="0" applyBorder="1" applyAlignment="1">
      <alignment horizontal="right" vertical="center" wrapText="1"/>
    </xf>
    <xf numFmtId="0" fontId="0" fillId="0" borderId="12" xfId="0" applyBorder="1" applyAlignment="1">
      <alignment horizontal="right" vertical="center" wrapText="1"/>
    </xf>
    <xf numFmtId="176" fontId="66" fillId="0" borderId="15" xfId="0" applyNumberFormat="1" applyFont="1" applyBorder="1" applyAlignment="1" applyProtection="1">
      <alignment horizontal="right" vertical="center" wrapText="1"/>
      <protection locked="0"/>
    </xf>
    <xf numFmtId="0" fontId="67" fillId="0" borderId="16" xfId="0" applyFont="1" applyBorder="1" applyAlignment="1">
      <alignment horizontal="right" vertical="center" wrapText="1"/>
    </xf>
    <xf numFmtId="0" fontId="67" fillId="0" borderId="12" xfId="0" applyFont="1" applyBorder="1" applyAlignment="1">
      <alignment horizontal="right" vertical="center" wrapText="1"/>
    </xf>
    <xf numFmtId="0" fontId="68" fillId="0" borderId="0" xfId="0" applyFont="1" applyAlignment="1">
      <alignment horizontal="center"/>
    </xf>
    <xf numFmtId="0" fontId="53" fillId="33"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0" fillId="0" borderId="10" xfId="0" applyBorder="1" applyAlignment="1">
      <alignment vertical="center" wrapText="1"/>
    </xf>
    <xf numFmtId="0" fontId="69" fillId="0" borderId="0" xfId="0" applyFont="1" applyAlignment="1">
      <alignment horizontal="center" wrapText="1"/>
    </xf>
    <xf numFmtId="0" fontId="65" fillId="33" borderId="15" xfId="0" applyFont="1" applyFill="1" applyBorder="1" applyAlignment="1">
      <alignment horizontal="center" vertical="center" wrapText="1"/>
    </xf>
    <xf numFmtId="4" fontId="53" fillId="34" borderId="0" xfId="0" applyNumberFormat="1" applyFont="1" applyFill="1" applyBorder="1" applyAlignment="1" applyProtection="1">
      <alignment horizontal="left" vertical="center" wrapText="1"/>
      <protection locked="0"/>
    </xf>
    <xf numFmtId="4" fontId="65" fillId="0" borderId="0" xfId="0" applyNumberFormat="1" applyFont="1" applyAlignment="1">
      <alignment vertical="center"/>
    </xf>
    <xf numFmtId="176" fontId="53" fillId="34" borderId="0" xfId="0" applyNumberFormat="1" applyFont="1" applyFill="1" applyBorder="1" applyAlignment="1" applyProtection="1">
      <alignment horizontal="left" vertical="center" wrapText="1"/>
      <protection locked="0"/>
    </xf>
    <xf numFmtId="4" fontId="70" fillId="0" borderId="0" xfId="46" applyNumberFormat="1" applyFont="1" applyBorder="1" applyAlignment="1" applyProtection="1">
      <alignment horizontal="center" vertical="center" wrapText="1"/>
      <protection locked="0"/>
    </xf>
    <xf numFmtId="193" fontId="56" fillId="0" borderId="0" xfId="45" applyNumberFormat="1" applyFont="1" applyBorder="1" applyAlignment="1" applyProtection="1">
      <alignment horizontal="left" wrapText="1"/>
      <protection locked="0"/>
    </xf>
    <xf numFmtId="0" fontId="56" fillId="0" borderId="0" xfId="0" applyNumberFormat="1" applyFont="1" applyBorder="1" applyAlignment="1" applyProtection="1">
      <alignment horizontal="left" wrapText="1"/>
      <protection locked="0"/>
    </xf>
    <xf numFmtId="193" fontId="56" fillId="0" borderId="0" xfId="45" applyNumberFormat="1" applyFont="1" applyBorder="1" applyAlignment="1" applyProtection="1">
      <alignment horizontal="right"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4"/>
  <sheetViews>
    <sheetView zoomScale="90" zoomScaleNormal="90" zoomScalePageLayoutView="0" workbookViewId="0" topLeftCell="B1">
      <selection activeCell="D61" sqref="D61"/>
    </sheetView>
  </sheetViews>
  <sheetFormatPr defaultColWidth="11.421875" defaultRowHeight="15"/>
  <cols>
    <col min="1" max="1" width="20.421875" style="0" customWidth="1"/>
    <col min="2" max="2" width="42.57421875" style="0" customWidth="1"/>
    <col min="3" max="4" width="13.57421875" style="0" customWidth="1"/>
    <col min="5" max="5" width="14.140625" style="0" customWidth="1"/>
    <col min="6" max="6" width="13.421875" style="0" customWidth="1"/>
    <col min="7" max="7" width="12.421875" style="0" customWidth="1"/>
    <col min="8" max="8" width="18.8515625" style="0" customWidth="1"/>
    <col min="9" max="9" width="12.421875" style="0" customWidth="1"/>
    <col min="10" max="10" width="13.140625" style="0" customWidth="1"/>
  </cols>
  <sheetData>
    <row r="1" spans="1:9" ht="31.5" customHeight="1">
      <c r="A1" s="109" t="s">
        <v>79</v>
      </c>
      <c r="B1" s="109"/>
      <c r="C1" s="109"/>
      <c r="D1" s="109"/>
      <c r="E1" s="109"/>
      <c r="F1" s="109"/>
      <c r="G1" s="109"/>
      <c r="H1" s="109"/>
      <c r="I1" s="29"/>
    </row>
    <row r="3" spans="1:10" ht="35.25" customHeight="1">
      <c r="A3" s="94" t="s">
        <v>0</v>
      </c>
      <c r="B3" s="94" t="s">
        <v>1</v>
      </c>
      <c r="C3" s="63" t="s">
        <v>71</v>
      </c>
      <c r="D3" s="63" t="s">
        <v>72</v>
      </c>
      <c r="E3" s="94" t="s">
        <v>86</v>
      </c>
      <c r="F3" s="110" t="s">
        <v>88</v>
      </c>
      <c r="G3" s="94" t="s">
        <v>80</v>
      </c>
      <c r="H3" s="94" t="s">
        <v>70</v>
      </c>
      <c r="I3" s="32" t="s">
        <v>98</v>
      </c>
      <c r="J3" s="56" t="s">
        <v>87</v>
      </c>
    </row>
    <row r="4" spans="1:10" ht="14.25">
      <c r="A4" s="76"/>
      <c r="B4" s="76"/>
      <c r="C4" s="2" t="s">
        <v>3</v>
      </c>
      <c r="D4" s="2" t="s">
        <v>4</v>
      </c>
      <c r="E4" s="76"/>
      <c r="F4" s="85"/>
      <c r="G4" s="76"/>
      <c r="H4" s="76"/>
      <c r="I4" s="33"/>
      <c r="J4" s="57"/>
    </row>
    <row r="5" spans="1:10" ht="24" customHeight="1">
      <c r="A5" s="19" t="s">
        <v>5</v>
      </c>
      <c r="B5" s="86" t="s">
        <v>6</v>
      </c>
      <c r="C5" s="86"/>
      <c r="D5" s="86"/>
      <c r="E5" s="86"/>
      <c r="F5" s="84"/>
      <c r="G5" s="84"/>
      <c r="H5" s="86"/>
      <c r="I5" s="34"/>
      <c r="J5" s="57"/>
    </row>
    <row r="6" spans="1:10" ht="18.75" customHeight="1">
      <c r="A6" s="19" t="s">
        <v>7</v>
      </c>
      <c r="B6" s="86" t="s">
        <v>8</v>
      </c>
      <c r="C6" s="86"/>
      <c r="D6" s="86"/>
      <c r="E6" s="86"/>
      <c r="F6" s="84"/>
      <c r="G6" s="84"/>
      <c r="H6" s="86"/>
      <c r="I6" s="34"/>
      <c r="J6" s="57"/>
    </row>
    <row r="7" spans="1:10" ht="41.25" customHeight="1">
      <c r="A7" s="20" t="s">
        <v>9</v>
      </c>
      <c r="B7" s="3" t="s">
        <v>10</v>
      </c>
      <c r="C7" s="99">
        <v>306869.2</v>
      </c>
      <c r="D7" s="99">
        <v>182813</v>
      </c>
      <c r="E7" s="99">
        <f>SUM(C7:D10)</f>
        <v>489682.2</v>
      </c>
      <c r="F7" s="102">
        <v>282120</v>
      </c>
      <c r="G7" s="80">
        <f>F7/E7</f>
        <v>0.5761287626954789</v>
      </c>
      <c r="H7" s="91"/>
      <c r="I7" s="70">
        <v>182813</v>
      </c>
      <c r="J7" s="73">
        <v>99307</v>
      </c>
    </row>
    <row r="8" spans="1:10" ht="25.5" customHeight="1">
      <c r="A8" s="20" t="s">
        <v>11</v>
      </c>
      <c r="B8" s="3" t="s">
        <v>12</v>
      </c>
      <c r="C8" s="100"/>
      <c r="D8" s="100"/>
      <c r="E8" s="100">
        <f>SUM(C8:D8)</f>
        <v>0</v>
      </c>
      <c r="F8" s="103">
        <v>0</v>
      </c>
      <c r="G8" s="81"/>
      <c r="H8" s="91"/>
      <c r="I8" s="70"/>
      <c r="J8" s="73"/>
    </row>
    <row r="9" spans="1:10" ht="27.75" customHeight="1">
      <c r="A9" s="20" t="s">
        <v>13</v>
      </c>
      <c r="B9" s="3" t="s">
        <v>14</v>
      </c>
      <c r="C9" s="100"/>
      <c r="D9" s="100"/>
      <c r="E9" s="100">
        <f>SUM(C9:D9)</f>
        <v>0</v>
      </c>
      <c r="F9" s="103">
        <v>0</v>
      </c>
      <c r="G9" s="81"/>
      <c r="H9" s="91"/>
      <c r="I9" s="70"/>
      <c r="J9" s="73"/>
    </row>
    <row r="10" spans="1:10" ht="34.5">
      <c r="A10" s="20" t="s">
        <v>15</v>
      </c>
      <c r="B10" s="3" t="s">
        <v>16</v>
      </c>
      <c r="C10" s="101"/>
      <c r="D10" s="101"/>
      <c r="E10" s="101">
        <f>SUM(C10:D10)</f>
        <v>0</v>
      </c>
      <c r="F10" s="104">
        <v>0</v>
      </c>
      <c r="G10" s="82"/>
      <c r="H10" s="91"/>
      <c r="I10" s="70"/>
      <c r="J10" s="73"/>
    </row>
    <row r="11" spans="1:10" ht="30" customHeight="1">
      <c r="A11" s="19" t="s">
        <v>17</v>
      </c>
      <c r="B11" s="83" t="s">
        <v>18</v>
      </c>
      <c r="C11" s="83"/>
      <c r="D11" s="83"/>
      <c r="E11" s="83"/>
      <c r="F11" s="84"/>
      <c r="G11" s="84"/>
      <c r="H11" s="83"/>
      <c r="I11" s="113">
        <f>SUM(I7)</f>
        <v>182813</v>
      </c>
      <c r="J11" s="58">
        <f>SUM(J7)</f>
        <v>99307</v>
      </c>
    </row>
    <row r="12" spans="1:10" ht="45.75">
      <c r="A12" s="20" t="s">
        <v>19</v>
      </c>
      <c r="B12" s="3" t="s">
        <v>20</v>
      </c>
      <c r="C12" s="74">
        <v>20000</v>
      </c>
      <c r="D12" s="74">
        <v>52754</v>
      </c>
      <c r="E12" s="74">
        <f>SUM(C12:D12)</f>
        <v>72754</v>
      </c>
      <c r="F12" s="77">
        <v>137339</v>
      </c>
      <c r="G12" s="80">
        <f>F12/E12</f>
        <v>1.8877175138136735</v>
      </c>
      <c r="H12" s="91"/>
      <c r="I12" s="70">
        <v>52754</v>
      </c>
      <c r="J12" s="73">
        <v>84585</v>
      </c>
    </row>
    <row r="13" spans="1:10" ht="34.5">
      <c r="A13" s="20" t="s">
        <v>21</v>
      </c>
      <c r="B13" s="3" t="s">
        <v>22</v>
      </c>
      <c r="C13" s="95"/>
      <c r="D13" s="95">
        <v>13189</v>
      </c>
      <c r="E13" s="95">
        <f>SUM(C13:D13)</f>
        <v>13189</v>
      </c>
      <c r="F13" s="97">
        <v>13189</v>
      </c>
      <c r="G13" s="81"/>
      <c r="H13" s="108"/>
      <c r="I13" s="70"/>
      <c r="J13" s="73"/>
    </row>
    <row r="14" spans="1:10" ht="34.5">
      <c r="A14" s="20" t="s">
        <v>23</v>
      </c>
      <c r="B14" s="3" t="s">
        <v>24</v>
      </c>
      <c r="C14" s="95"/>
      <c r="D14" s="95">
        <v>17408</v>
      </c>
      <c r="E14" s="95">
        <f>SUM(C14:D14)</f>
        <v>17408</v>
      </c>
      <c r="F14" s="97">
        <v>17408</v>
      </c>
      <c r="G14" s="81"/>
      <c r="H14" s="108"/>
      <c r="I14" s="70"/>
      <c r="J14" s="73"/>
    </row>
    <row r="15" spans="1:10" ht="14.25">
      <c r="A15" s="20" t="s">
        <v>25</v>
      </c>
      <c r="B15" s="3" t="s">
        <v>26</v>
      </c>
      <c r="C15" s="96"/>
      <c r="D15" s="96">
        <v>0</v>
      </c>
      <c r="E15" s="96">
        <f>SUM(C15:D15)</f>
        <v>0</v>
      </c>
      <c r="F15" s="98">
        <v>0</v>
      </c>
      <c r="G15" s="82"/>
      <c r="H15" s="108"/>
      <c r="I15" s="70"/>
      <c r="J15" s="73"/>
    </row>
    <row r="16" spans="2:10" ht="14.25">
      <c r="B16" s="24" t="s">
        <v>73</v>
      </c>
      <c r="C16" s="6">
        <f>C7+C12</f>
        <v>326869.2</v>
      </c>
      <c r="D16" s="6">
        <f>D7+D12</f>
        <v>235567</v>
      </c>
      <c r="E16" s="6">
        <f>E7+E12</f>
        <v>562436.2</v>
      </c>
      <c r="F16" s="36">
        <f>F7+F12</f>
        <v>419459</v>
      </c>
      <c r="G16" s="41">
        <f>F16/E16</f>
        <v>0.7457894779887924</v>
      </c>
      <c r="H16" s="6"/>
      <c r="I16" s="30">
        <f>SUM(I12)</f>
        <v>52754</v>
      </c>
      <c r="J16" s="59">
        <f>J7+J12</f>
        <v>183892</v>
      </c>
    </row>
    <row r="17" spans="1:10" ht="15">
      <c r="A17" s="21"/>
      <c r="B17" s="7"/>
      <c r="C17" s="8"/>
      <c r="D17" s="8"/>
      <c r="E17" s="8"/>
      <c r="F17" s="8"/>
      <c r="G17" s="8"/>
      <c r="H17" s="8"/>
      <c r="I17" s="30"/>
      <c r="J17" s="60"/>
    </row>
    <row r="18" spans="1:10" ht="14.25">
      <c r="A18" s="5" t="s">
        <v>27</v>
      </c>
      <c r="B18" s="87" t="s">
        <v>28</v>
      </c>
      <c r="C18" s="87"/>
      <c r="D18" s="87"/>
      <c r="E18" s="87"/>
      <c r="F18" s="88"/>
      <c r="G18" s="88"/>
      <c r="H18" s="87"/>
      <c r="I18" s="30"/>
      <c r="J18" s="60"/>
    </row>
    <row r="19" spans="1:10" ht="14.25">
      <c r="A19" s="19" t="s">
        <v>29</v>
      </c>
      <c r="B19" s="83" t="s">
        <v>30</v>
      </c>
      <c r="C19" s="83"/>
      <c r="D19" s="83"/>
      <c r="E19" s="83"/>
      <c r="F19" s="84"/>
      <c r="G19" s="84"/>
      <c r="H19" s="83"/>
      <c r="I19" s="30"/>
      <c r="J19" s="60"/>
    </row>
    <row r="20" spans="1:10" ht="34.5">
      <c r="A20" s="20" t="s">
        <v>31</v>
      </c>
      <c r="B20" s="3" t="s">
        <v>32</v>
      </c>
      <c r="C20" s="74">
        <v>200000</v>
      </c>
      <c r="D20" s="74">
        <v>129503</v>
      </c>
      <c r="E20" s="74">
        <f>SUM(C20:D22)</f>
        <v>426631</v>
      </c>
      <c r="F20" s="77">
        <v>196903</v>
      </c>
      <c r="G20" s="80">
        <f>F20/E20</f>
        <v>0.46152998727237354</v>
      </c>
      <c r="H20" s="91"/>
      <c r="I20" s="69">
        <v>129503</v>
      </c>
      <c r="J20" s="73">
        <v>67400</v>
      </c>
    </row>
    <row r="21" spans="1:10" ht="21" customHeight="1">
      <c r="A21" s="20" t="s">
        <v>33</v>
      </c>
      <c r="B21" s="3" t="s">
        <v>34</v>
      </c>
      <c r="C21" s="75"/>
      <c r="D21" s="75">
        <v>48564</v>
      </c>
      <c r="E21" s="75">
        <f>SUM(C21:D21)</f>
        <v>48564</v>
      </c>
      <c r="F21" s="93">
        <v>48564</v>
      </c>
      <c r="G21" s="81"/>
      <c r="H21" s="92"/>
      <c r="I21" s="69"/>
      <c r="J21" s="73"/>
    </row>
    <row r="22" spans="1:10" ht="34.5">
      <c r="A22" s="20" t="s">
        <v>35</v>
      </c>
      <c r="B22" s="3" t="s">
        <v>36</v>
      </c>
      <c r="C22" s="76"/>
      <c r="D22" s="76">
        <v>48564</v>
      </c>
      <c r="E22" s="76">
        <f>SUM(C22:D22)</f>
        <v>48564</v>
      </c>
      <c r="F22" s="85">
        <v>48564</v>
      </c>
      <c r="G22" s="82"/>
      <c r="H22" s="92"/>
      <c r="I22" s="69"/>
      <c r="J22" s="73"/>
    </row>
    <row r="23" spans="1:10" ht="24" customHeight="1">
      <c r="A23" s="19" t="s">
        <v>37</v>
      </c>
      <c r="B23" s="83" t="s">
        <v>38</v>
      </c>
      <c r="C23" s="83"/>
      <c r="D23" s="83"/>
      <c r="E23" s="83"/>
      <c r="F23" s="84"/>
      <c r="G23" s="84"/>
      <c r="H23" s="83"/>
      <c r="I23" s="111">
        <f>SUM(I20)</f>
        <v>129503</v>
      </c>
      <c r="J23" s="58">
        <f>SUM(J20)</f>
        <v>67400</v>
      </c>
    </row>
    <row r="24" spans="1:10" ht="22.5">
      <c r="A24" s="20" t="s">
        <v>39</v>
      </c>
      <c r="B24" s="3" t="s">
        <v>40</v>
      </c>
      <c r="C24" s="74">
        <v>105000</v>
      </c>
      <c r="D24" s="74">
        <v>149005.57</v>
      </c>
      <c r="E24" s="74">
        <f>SUM(C24:D28)</f>
        <v>365759.91000000003</v>
      </c>
      <c r="F24" s="77">
        <v>149005.61</v>
      </c>
      <c r="G24" s="80">
        <f>F24/E24</f>
        <v>0.4073863918000198</v>
      </c>
      <c r="H24" s="91"/>
      <c r="I24" s="69">
        <v>149005.61</v>
      </c>
      <c r="J24" s="73">
        <v>0</v>
      </c>
    </row>
    <row r="25" spans="1:10" ht="34.5">
      <c r="A25" s="20" t="s">
        <v>41</v>
      </c>
      <c r="B25" s="3" t="s">
        <v>42</v>
      </c>
      <c r="C25" s="75"/>
      <c r="D25" s="75">
        <v>49172</v>
      </c>
      <c r="E25" s="75">
        <f>SUM(C25:D25)</f>
        <v>49172</v>
      </c>
      <c r="F25" s="93"/>
      <c r="G25" s="81"/>
      <c r="H25" s="92"/>
      <c r="I25" s="69"/>
      <c r="J25" s="73"/>
    </row>
    <row r="26" spans="1:10" ht="34.5">
      <c r="A26" s="20" t="s">
        <v>43</v>
      </c>
      <c r="B26" s="3" t="s">
        <v>44</v>
      </c>
      <c r="C26" s="75"/>
      <c r="D26" s="75">
        <v>62582.34</v>
      </c>
      <c r="E26" s="75">
        <f>SUM(C26:D26)</f>
        <v>62582.34</v>
      </c>
      <c r="F26" s="93"/>
      <c r="G26" s="81"/>
      <c r="H26" s="92"/>
      <c r="I26" s="69"/>
      <c r="J26" s="73"/>
    </row>
    <row r="27" spans="1:10" ht="18.75" customHeight="1">
      <c r="A27" s="20" t="s">
        <v>45</v>
      </c>
      <c r="B27" s="3" t="s">
        <v>26</v>
      </c>
      <c r="C27" s="75"/>
      <c r="D27" s="75">
        <v>0</v>
      </c>
      <c r="E27" s="75">
        <f>SUM(C27:D27)</f>
        <v>0</v>
      </c>
      <c r="F27" s="93"/>
      <c r="G27" s="81"/>
      <c r="H27" s="92"/>
      <c r="I27" s="69"/>
      <c r="J27" s="73"/>
    </row>
    <row r="28" spans="1:10" ht="18.75" customHeight="1">
      <c r="A28" s="20" t="s">
        <v>46</v>
      </c>
      <c r="B28" s="3" t="s">
        <v>26</v>
      </c>
      <c r="C28" s="76"/>
      <c r="D28" s="76"/>
      <c r="E28" s="76">
        <f>SUM(C28:D28)</f>
        <v>0</v>
      </c>
      <c r="F28" s="85"/>
      <c r="G28" s="82"/>
      <c r="H28" s="92"/>
      <c r="I28" s="69"/>
      <c r="J28" s="73"/>
    </row>
    <row r="29" spans="2:10" ht="14.25">
      <c r="B29" s="24" t="s">
        <v>74</v>
      </c>
      <c r="C29" s="6">
        <f>C20+C24</f>
        <v>305000</v>
      </c>
      <c r="D29" s="6">
        <f>D20+D24</f>
        <v>278508.57</v>
      </c>
      <c r="E29" s="6">
        <f>E20+E24</f>
        <v>792390.91</v>
      </c>
      <c r="F29" s="6">
        <f>F20+F24</f>
        <v>345908.61</v>
      </c>
      <c r="G29" s="41">
        <f>F29/E29</f>
        <v>0.43653783206574137</v>
      </c>
      <c r="H29" s="6"/>
      <c r="I29" s="112">
        <f>SUM(I24)</f>
        <v>149005.61</v>
      </c>
      <c r="J29" s="59">
        <f>SUM(J24)</f>
        <v>0</v>
      </c>
    </row>
    <row r="30" spans="1:10" ht="15">
      <c r="A30" s="22"/>
      <c r="B30" s="9"/>
      <c r="C30" s="10"/>
      <c r="D30" s="10"/>
      <c r="E30" s="10"/>
      <c r="F30" s="10"/>
      <c r="G30" s="10"/>
      <c r="H30" s="48"/>
      <c r="I30" s="30"/>
      <c r="J30" s="60"/>
    </row>
    <row r="31" spans="1:10" ht="14.25">
      <c r="A31" s="5" t="s">
        <v>47</v>
      </c>
      <c r="B31" s="89" t="s">
        <v>48</v>
      </c>
      <c r="C31" s="89"/>
      <c r="D31" s="89"/>
      <c r="E31" s="89"/>
      <c r="F31" s="90"/>
      <c r="G31" s="90"/>
      <c r="H31" s="89"/>
      <c r="I31" s="37"/>
      <c r="J31" s="60"/>
    </row>
    <row r="32" spans="1:10" ht="14.25">
      <c r="A32" s="19" t="s">
        <v>49</v>
      </c>
      <c r="B32" s="83" t="s">
        <v>50</v>
      </c>
      <c r="C32" s="83"/>
      <c r="D32" s="83"/>
      <c r="E32" s="83"/>
      <c r="F32" s="84"/>
      <c r="G32" s="84"/>
      <c r="H32" s="83"/>
      <c r="I32" s="37"/>
      <c r="J32" s="60"/>
    </row>
    <row r="33" spans="1:10" ht="45.75">
      <c r="A33" s="20" t="s">
        <v>51</v>
      </c>
      <c r="B33" s="11" t="s">
        <v>52</v>
      </c>
      <c r="C33" s="74">
        <v>220000</v>
      </c>
      <c r="D33" s="74">
        <v>149995</v>
      </c>
      <c r="E33" s="74">
        <f>SUM(C33:D34)</f>
        <v>423993</v>
      </c>
      <c r="F33" s="77">
        <v>149995</v>
      </c>
      <c r="G33" s="80">
        <f>F33/E33</f>
        <v>0.35376763295620445</v>
      </c>
      <c r="H33" s="91"/>
      <c r="I33" s="67">
        <v>149995</v>
      </c>
      <c r="J33" s="71">
        <v>0</v>
      </c>
    </row>
    <row r="34" spans="1:10" ht="22.5">
      <c r="A34" s="20" t="s">
        <v>53</v>
      </c>
      <c r="B34" s="11" t="s">
        <v>54</v>
      </c>
      <c r="C34" s="76"/>
      <c r="D34" s="76">
        <v>53998</v>
      </c>
      <c r="E34" s="76">
        <f>SUM(C34:D34)</f>
        <v>53998</v>
      </c>
      <c r="F34" s="85"/>
      <c r="G34" s="82"/>
      <c r="H34" s="92"/>
      <c r="I34" s="68"/>
      <c r="J34" s="72"/>
    </row>
    <row r="35" spans="1:10" ht="27" customHeight="1">
      <c r="A35" s="19" t="s">
        <v>55</v>
      </c>
      <c r="B35" s="83" t="s">
        <v>56</v>
      </c>
      <c r="C35" s="83"/>
      <c r="D35" s="83"/>
      <c r="E35" s="83"/>
      <c r="F35" s="84"/>
      <c r="G35" s="84"/>
      <c r="H35" s="83"/>
      <c r="I35" s="111">
        <f>SUM(I33)</f>
        <v>149995</v>
      </c>
      <c r="J35" s="58">
        <f>SUM(J33)</f>
        <v>0</v>
      </c>
    </row>
    <row r="36" spans="1:10" ht="73.5" customHeight="1">
      <c r="A36" s="20" t="s">
        <v>57</v>
      </c>
      <c r="B36" s="11" t="s">
        <v>58</v>
      </c>
      <c r="C36" s="74">
        <v>120000</v>
      </c>
      <c r="D36" s="74">
        <v>262459</v>
      </c>
      <c r="E36" s="74">
        <f>SUM(C36:D36)</f>
        <v>382459</v>
      </c>
      <c r="F36" s="77">
        <v>196400</v>
      </c>
      <c r="G36" s="80">
        <f>F36/E36</f>
        <v>0.5135190961645562</v>
      </c>
      <c r="H36" s="74"/>
      <c r="I36" s="65">
        <v>129503</v>
      </c>
      <c r="J36" s="73">
        <v>262459</v>
      </c>
    </row>
    <row r="37" spans="1:10" ht="63.75" customHeight="1">
      <c r="A37" s="20" t="s">
        <v>59</v>
      </c>
      <c r="B37" s="11" t="s">
        <v>60</v>
      </c>
      <c r="C37" s="75"/>
      <c r="D37" s="75">
        <v>26246</v>
      </c>
      <c r="E37" s="75">
        <f>SUM(C37:D37)</f>
        <v>26246</v>
      </c>
      <c r="F37" s="78"/>
      <c r="G37" s="81"/>
      <c r="H37" s="75"/>
      <c r="I37" s="66"/>
      <c r="J37" s="73"/>
    </row>
    <row r="38" spans="1:10" ht="121.5" customHeight="1">
      <c r="A38" s="20" t="s">
        <v>61</v>
      </c>
      <c r="B38" s="11" t="s">
        <v>62</v>
      </c>
      <c r="C38" s="75"/>
      <c r="D38" s="75">
        <v>209967</v>
      </c>
      <c r="E38" s="75">
        <f>SUM(C38:D38)</f>
        <v>209967</v>
      </c>
      <c r="F38" s="78"/>
      <c r="G38" s="81"/>
      <c r="H38" s="75"/>
      <c r="I38" s="66"/>
      <c r="J38" s="73"/>
    </row>
    <row r="39" spans="1:10" ht="39" customHeight="1">
      <c r="A39" s="20" t="s">
        <v>63</v>
      </c>
      <c r="B39" s="11" t="s">
        <v>64</v>
      </c>
      <c r="C39" s="76"/>
      <c r="D39" s="76">
        <v>0</v>
      </c>
      <c r="E39" s="76">
        <f>SUM(C39:D39)</f>
        <v>0</v>
      </c>
      <c r="F39" s="79"/>
      <c r="G39" s="82"/>
      <c r="H39" s="76"/>
      <c r="I39" s="66"/>
      <c r="J39" s="73"/>
    </row>
    <row r="40" spans="2:10" ht="14.25">
      <c r="B40" s="24" t="s">
        <v>75</v>
      </c>
      <c r="C40" s="6">
        <f>C33+C36</f>
        <v>340000</v>
      </c>
      <c r="D40" s="6">
        <f>D33+D36</f>
        <v>412454</v>
      </c>
      <c r="E40" s="6">
        <f>E33+E36</f>
        <v>806452</v>
      </c>
      <c r="F40" s="6">
        <f>F33+F36</f>
        <v>346395</v>
      </c>
      <c r="G40" s="39">
        <f>F40/E40</f>
        <v>0.429529593825795</v>
      </c>
      <c r="H40" s="6"/>
      <c r="I40" s="112">
        <f>SUM(I36)</f>
        <v>129503</v>
      </c>
      <c r="J40" s="59">
        <f>J33+J36</f>
        <v>262459</v>
      </c>
    </row>
    <row r="41" spans="1:10" ht="15">
      <c r="A41" s="23"/>
      <c r="B41" s="9"/>
      <c r="C41" s="10"/>
      <c r="D41" s="10"/>
      <c r="E41" s="10"/>
      <c r="F41" s="10"/>
      <c r="G41" s="10"/>
      <c r="H41" s="48"/>
      <c r="I41" s="9"/>
      <c r="J41" s="60"/>
    </row>
    <row r="42" spans="1:10" ht="39">
      <c r="A42" s="5" t="s">
        <v>65</v>
      </c>
      <c r="B42" s="12"/>
      <c r="C42" s="64">
        <v>300000</v>
      </c>
      <c r="D42" s="64">
        <v>300820</v>
      </c>
      <c r="E42" s="27">
        <f>SUM(C42:D42)</f>
        <v>600820</v>
      </c>
      <c r="F42" s="42">
        <v>119401</v>
      </c>
      <c r="G42" s="40">
        <f>F42/E42</f>
        <v>0.1987300689058287</v>
      </c>
      <c r="H42" s="13"/>
      <c r="I42" s="114">
        <v>119401</v>
      </c>
      <c r="J42" s="61"/>
    </row>
    <row r="43" spans="1:10" ht="39">
      <c r="A43" s="5" t="s">
        <v>66</v>
      </c>
      <c r="B43" s="12"/>
      <c r="C43" s="64">
        <v>50000</v>
      </c>
      <c r="D43" s="64">
        <v>45144.55</v>
      </c>
      <c r="E43" s="27">
        <f>SUM(C43:D43)</f>
        <v>95144.55</v>
      </c>
      <c r="F43" s="42">
        <v>95144.55</v>
      </c>
      <c r="G43" s="40">
        <f>F43/E43</f>
        <v>1</v>
      </c>
      <c r="H43" s="13"/>
      <c r="I43" s="114">
        <v>45144.55</v>
      </c>
      <c r="J43" s="61">
        <v>50000</v>
      </c>
    </row>
    <row r="44" spans="1:10" ht="25.5" customHeight="1">
      <c r="A44" s="5" t="s">
        <v>67</v>
      </c>
      <c r="B44" s="14"/>
      <c r="C44" s="64">
        <v>45000</v>
      </c>
      <c r="D44" s="64">
        <v>119375</v>
      </c>
      <c r="E44" s="27">
        <f>SUM(C44:D44)</f>
        <v>164375</v>
      </c>
      <c r="F44" s="42">
        <v>88640</v>
      </c>
      <c r="G44" s="40">
        <f>F44/E44</f>
        <v>0.539254752851711</v>
      </c>
      <c r="H44" s="13"/>
      <c r="I44" s="115">
        <v>88640</v>
      </c>
      <c r="J44" s="61"/>
    </row>
    <row r="45" spans="1:10" ht="41.25" customHeight="1">
      <c r="A45" s="17" t="s">
        <v>68</v>
      </c>
      <c r="B45" s="12"/>
      <c r="C45" s="64">
        <v>35000</v>
      </c>
      <c r="D45" s="64">
        <v>10000</v>
      </c>
      <c r="E45" s="27">
        <f>SUM(C45:D45)</f>
        <v>45000</v>
      </c>
      <c r="F45" s="42">
        <v>10000</v>
      </c>
      <c r="G45" s="40">
        <f>F45/E45</f>
        <v>0.2222222222222222</v>
      </c>
      <c r="H45" s="13"/>
      <c r="I45" s="117">
        <v>10000</v>
      </c>
      <c r="J45" s="61"/>
    </row>
    <row r="46" spans="1:10" ht="14.25">
      <c r="A46" s="18"/>
      <c r="B46" s="15" t="s">
        <v>69</v>
      </c>
      <c r="C46" s="6">
        <f>SUM(C42:C45)</f>
        <v>430000</v>
      </c>
      <c r="D46" s="6">
        <f>SUM(D42:D45)</f>
        <v>475339.55</v>
      </c>
      <c r="E46" s="6">
        <f>SUM(E42:E45)</f>
        <v>905339.55</v>
      </c>
      <c r="F46" s="36">
        <f>SUM(F42:F45)</f>
        <v>313185.55</v>
      </c>
      <c r="G46" s="39">
        <f>F46/E46</f>
        <v>0.34593158997637957</v>
      </c>
      <c r="H46" s="6">
        <f>SUM(H42:H45)</f>
        <v>0</v>
      </c>
      <c r="I46" s="116"/>
      <c r="J46" s="36">
        <f>SUM(J42:J45)</f>
        <v>50000</v>
      </c>
    </row>
    <row r="47" spans="1:10" ht="15">
      <c r="A47" s="18"/>
      <c r="B47" s="9"/>
      <c r="C47" s="10"/>
      <c r="D47" s="10"/>
      <c r="E47" s="10"/>
      <c r="F47" s="10"/>
      <c r="G47" s="10"/>
      <c r="H47" s="49"/>
      <c r="I47" s="9"/>
      <c r="J47" s="38"/>
    </row>
    <row r="48" spans="1:10" ht="14.25">
      <c r="A48" s="24" t="s">
        <v>77</v>
      </c>
      <c r="B48" s="6"/>
      <c r="C48" s="6">
        <f>C16+C29+C40+C46</f>
        <v>1401869.2</v>
      </c>
      <c r="D48" s="6">
        <f>D16+D29+D40+D46</f>
        <v>1401869.12</v>
      </c>
      <c r="E48" s="6">
        <f>E16+E29+E40+E46</f>
        <v>3066618.66</v>
      </c>
      <c r="F48" s="36">
        <f>+F16+F29+F40+F46</f>
        <v>1424948.16</v>
      </c>
      <c r="G48" s="39">
        <f>F48/E48</f>
        <v>0.46466428271195603</v>
      </c>
      <c r="H48" s="6"/>
      <c r="I48" s="35"/>
      <c r="J48" s="6">
        <f>J16+J29+J40+J46</f>
        <v>496351</v>
      </c>
    </row>
    <row r="49" spans="1:10" ht="18" customHeight="1">
      <c r="A49" s="24" t="s">
        <v>76</v>
      </c>
      <c r="B49" s="24"/>
      <c r="C49" s="24">
        <f>C48*7/100</f>
        <v>98130.844</v>
      </c>
      <c r="D49" s="24">
        <f>D48*7/100</f>
        <v>98130.8384</v>
      </c>
      <c r="E49" s="24">
        <f>C49+D49</f>
        <v>196261.6824</v>
      </c>
      <c r="F49" s="43"/>
      <c r="G49" s="39">
        <f>F49/E49</f>
        <v>0</v>
      </c>
      <c r="H49" s="24"/>
      <c r="I49" s="35"/>
      <c r="J49" s="6">
        <v>59608.57017537783</v>
      </c>
    </row>
    <row r="50" spans="1:10" ht="18.75" customHeight="1">
      <c r="A50" s="24" t="s">
        <v>78</v>
      </c>
      <c r="B50" s="24"/>
      <c r="C50" s="24">
        <f>C48+C49</f>
        <v>1500000.044</v>
      </c>
      <c r="D50" s="24">
        <f>D48+D49</f>
        <v>1499999.9584000001</v>
      </c>
      <c r="E50" s="24">
        <f>E48+E49</f>
        <v>3262880.3424</v>
      </c>
      <c r="F50" s="43">
        <f>+F48+F49</f>
        <v>1424948.16</v>
      </c>
      <c r="G50" s="39">
        <f>F50/E50</f>
        <v>0.43671480730791506</v>
      </c>
      <c r="H50" s="24"/>
      <c r="I50" s="35"/>
      <c r="J50" s="24">
        <f>SUM(J48:J49)</f>
        <v>555959.5701753779</v>
      </c>
    </row>
    <row r="51" spans="6:10" ht="14.25">
      <c r="F51" s="25"/>
      <c r="J51" s="31"/>
    </row>
    <row r="52" spans="1:10" ht="15">
      <c r="A52" s="16"/>
      <c r="B52" s="105" t="s">
        <v>81</v>
      </c>
      <c r="C52" s="105"/>
      <c r="D52" s="105"/>
      <c r="E52" s="105"/>
      <c r="J52" s="26"/>
    </row>
    <row r="53" spans="1:10" ht="14.25">
      <c r="A53" s="16"/>
      <c r="B53" s="16"/>
      <c r="C53" s="16"/>
      <c r="D53" s="16"/>
      <c r="E53" s="16"/>
      <c r="J53" s="26"/>
    </row>
    <row r="54" spans="1:10" ht="40.5" customHeight="1">
      <c r="A54" s="16"/>
      <c r="B54" s="50"/>
      <c r="C54" s="63" t="s">
        <v>71</v>
      </c>
      <c r="D54" s="63" t="s">
        <v>72</v>
      </c>
      <c r="E54" s="106" t="s">
        <v>2</v>
      </c>
      <c r="J54" s="26"/>
    </row>
    <row r="55" spans="1:5" ht="14.25">
      <c r="A55" s="16"/>
      <c r="B55" s="50"/>
      <c r="C55" s="2" t="s">
        <v>3</v>
      </c>
      <c r="D55" s="44" t="s">
        <v>4</v>
      </c>
      <c r="E55" s="107"/>
    </row>
    <row r="56" spans="1:10" ht="19.5" customHeight="1">
      <c r="A56" s="16"/>
      <c r="B56" s="51" t="s">
        <v>82</v>
      </c>
      <c r="C56" s="28">
        <v>450000.0132</v>
      </c>
      <c r="D56" s="45">
        <v>450000</v>
      </c>
      <c r="E56" s="64">
        <f aca="true" t="shared" si="0" ref="E56:E61">SUM(C56:D56)</f>
        <v>900000.0131999999</v>
      </c>
      <c r="J56" s="54"/>
    </row>
    <row r="57" spans="1:10" ht="19.5" customHeight="1">
      <c r="A57" s="16"/>
      <c r="B57" s="51" t="s">
        <v>95</v>
      </c>
      <c r="C57" s="28">
        <v>525000</v>
      </c>
      <c r="D57" s="45">
        <v>525000</v>
      </c>
      <c r="E57" s="64">
        <f t="shared" si="0"/>
        <v>1050000</v>
      </c>
      <c r="J57" s="54"/>
    </row>
    <row r="58" spans="1:10" ht="19.5" customHeight="1">
      <c r="A58" s="16"/>
      <c r="B58" s="51" t="s">
        <v>97</v>
      </c>
      <c r="C58" s="28">
        <v>525000</v>
      </c>
      <c r="D58" s="45">
        <v>525000</v>
      </c>
      <c r="E58" s="64">
        <f t="shared" si="0"/>
        <v>1050000</v>
      </c>
      <c r="J58" s="54"/>
    </row>
    <row r="59" spans="1:10" ht="19.5" customHeight="1">
      <c r="A59" s="16"/>
      <c r="B59" s="51" t="s">
        <v>83</v>
      </c>
      <c r="C59" s="28">
        <v>496351</v>
      </c>
      <c r="D59" s="46">
        <v>475339.55</v>
      </c>
      <c r="E59" s="64">
        <f t="shared" si="0"/>
        <v>971690.55</v>
      </c>
      <c r="J59" s="54"/>
    </row>
    <row r="60" spans="1:10" ht="20.25" customHeight="1">
      <c r="A60" s="16"/>
      <c r="B60" s="51" t="s">
        <v>84</v>
      </c>
      <c r="C60" s="28">
        <v>59608.57</v>
      </c>
      <c r="D60" s="28">
        <v>53466</v>
      </c>
      <c r="E60" s="64">
        <f t="shared" si="0"/>
        <v>113074.57</v>
      </c>
      <c r="J60" s="54"/>
    </row>
    <row r="61" spans="1:10" ht="21" customHeight="1">
      <c r="A61" s="16"/>
      <c r="B61" s="51" t="s">
        <v>85</v>
      </c>
      <c r="C61" s="28">
        <f>C59+C60</f>
        <v>555959.57</v>
      </c>
      <c r="D61" s="47">
        <f>SUM(D59:D60)</f>
        <v>528805.55</v>
      </c>
      <c r="E61" s="64">
        <f t="shared" si="0"/>
        <v>1084765.12</v>
      </c>
      <c r="J61" s="54"/>
    </row>
    <row r="62" spans="1:10" ht="14.25">
      <c r="A62" s="16"/>
      <c r="B62" s="16"/>
      <c r="C62" s="16"/>
      <c r="D62" s="16"/>
      <c r="E62" s="16"/>
      <c r="J62" s="54"/>
    </row>
    <row r="63" spans="1:10" ht="14.25">
      <c r="A63" s="16"/>
      <c r="B63" s="16"/>
      <c r="C63" s="16"/>
      <c r="D63" s="16"/>
      <c r="E63" s="16"/>
      <c r="J63" s="54"/>
    </row>
    <row r="64" spans="1:10" ht="14.25">
      <c r="A64" s="16"/>
      <c r="B64" s="16"/>
      <c r="C64" s="16"/>
      <c r="D64" s="16"/>
      <c r="E64" s="16"/>
      <c r="J64" s="54"/>
    </row>
    <row r="65" spans="1:10" ht="14.25">
      <c r="A65" s="16"/>
      <c r="B65" s="16"/>
      <c r="C65" s="16"/>
      <c r="D65" s="16"/>
      <c r="E65" s="16"/>
      <c r="I65" s="55"/>
      <c r="J65" s="54"/>
    </row>
    <row r="66" spans="1:9" ht="14.25">
      <c r="A66" s="16"/>
      <c r="B66" s="52" t="s">
        <v>89</v>
      </c>
      <c r="C66" s="52"/>
      <c r="D66" s="52"/>
      <c r="E66" s="52" t="s">
        <v>90</v>
      </c>
      <c r="I66" s="25"/>
    </row>
    <row r="67" spans="1:11" ht="14.25">
      <c r="A67" s="16"/>
      <c r="B67" s="16"/>
      <c r="C67" s="16"/>
      <c r="D67" s="16"/>
      <c r="E67" s="16"/>
      <c r="F67" s="16"/>
      <c r="J67" s="54">
        <v>35000</v>
      </c>
      <c r="K67" t="s">
        <v>96</v>
      </c>
    </row>
    <row r="68" spans="1:6" ht="14.25">
      <c r="A68" s="16"/>
      <c r="B68" s="16"/>
      <c r="C68" s="16"/>
      <c r="D68" s="16"/>
      <c r="E68" s="16"/>
      <c r="F68" s="16"/>
    </row>
    <row r="69" spans="1:6" ht="14.25">
      <c r="A69" s="16"/>
      <c r="B69" s="16"/>
      <c r="C69" s="16"/>
      <c r="D69" s="16"/>
      <c r="E69" s="16"/>
      <c r="F69" s="16"/>
    </row>
    <row r="70" spans="2:6" ht="14.25">
      <c r="B70" s="16"/>
      <c r="C70" s="16"/>
      <c r="D70" s="16"/>
      <c r="E70" s="16"/>
      <c r="F70" s="16"/>
    </row>
    <row r="71" spans="2:6" ht="14.25">
      <c r="B71" s="52" t="s">
        <v>94</v>
      </c>
      <c r="C71" s="16"/>
      <c r="D71" s="16"/>
      <c r="E71" s="52" t="s">
        <v>91</v>
      </c>
      <c r="F71" s="16"/>
    </row>
    <row r="72" spans="2:6" ht="14.25">
      <c r="B72" s="16" t="s">
        <v>93</v>
      </c>
      <c r="C72" s="16"/>
      <c r="D72" s="16"/>
      <c r="E72" s="16" t="s">
        <v>92</v>
      </c>
      <c r="F72" s="16"/>
    </row>
    <row r="73" spans="2:6" ht="14.25">
      <c r="B73" s="16"/>
      <c r="C73" s="16"/>
      <c r="D73" s="16"/>
      <c r="E73" s="16"/>
      <c r="F73" s="16"/>
    </row>
    <row r="74" spans="2:6" ht="14.25">
      <c r="B74" s="16"/>
      <c r="C74" s="16"/>
      <c r="D74" s="16"/>
      <c r="E74" s="16"/>
      <c r="F74" s="16"/>
    </row>
  </sheetData>
  <sheetProtection/>
  <mergeCells count="66">
    <mergeCell ref="J36:J39"/>
    <mergeCell ref="B52:E52"/>
    <mergeCell ref="E54:E55"/>
    <mergeCell ref="I33:I34"/>
    <mergeCell ref="J33:J34"/>
    <mergeCell ref="B35:H35"/>
    <mergeCell ref="C36:C39"/>
    <mergeCell ref="D36:D39"/>
    <mergeCell ref="E36:E39"/>
    <mergeCell ref="F36:F39"/>
    <mergeCell ref="G36:G39"/>
    <mergeCell ref="H36:H39"/>
    <mergeCell ref="I36:I39"/>
    <mergeCell ref="B31:H31"/>
    <mergeCell ref="B32:H32"/>
    <mergeCell ref="C33:C34"/>
    <mergeCell ref="D33:D34"/>
    <mergeCell ref="E33:E34"/>
    <mergeCell ref="F33:F34"/>
    <mergeCell ref="G33:G34"/>
    <mergeCell ref="H33:H34"/>
    <mergeCell ref="J20:J22"/>
    <mergeCell ref="B23:H23"/>
    <mergeCell ref="C24:C28"/>
    <mergeCell ref="D24:D28"/>
    <mergeCell ref="E24:E28"/>
    <mergeCell ref="F24:F28"/>
    <mergeCell ref="G24:G28"/>
    <mergeCell ref="H24:H28"/>
    <mergeCell ref="I24:I28"/>
    <mergeCell ref="J24:J28"/>
    <mergeCell ref="J12:J15"/>
    <mergeCell ref="B18:H18"/>
    <mergeCell ref="B19:H19"/>
    <mergeCell ref="C20:C22"/>
    <mergeCell ref="D20:D22"/>
    <mergeCell ref="E20:E22"/>
    <mergeCell ref="F20:F22"/>
    <mergeCell ref="G20:G22"/>
    <mergeCell ref="H20:H22"/>
    <mergeCell ref="I20:I22"/>
    <mergeCell ref="I7:I10"/>
    <mergeCell ref="J7:J10"/>
    <mergeCell ref="B11:H11"/>
    <mergeCell ref="C12:C15"/>
    <mergeCell ref="D12:D15"/>
    <mergeCell ref="E12:E15"/>
    <mergeCell ref="F12:F15"/>
    <mergeCell ref="G12:G15"/>
    <mergeCell ref="H12:H15"/>
    <mergeCell ref="I12:I15"/>
    <mergeCell ref="B5:H5"/>
    <mergeCell ref="B6:H6"/>
    <mergeCell ref="C7:C10"/>
    <mergeCell ref="D7:D10"/>
    <mergeCell ref="E7:E10"/>
    <mergeCell ref="F7:F10"/>
    <mergeCell ref="G7:G10"/>
    <mergeCell ref="H7:H10"/>
    <mergeCell ref="A1:H1"/>
    <mergeCell ref="A3:A4"/>
    <mergeCell ref="B3:B4"/>
    <mergeCell ref="E3:E4"/>
    <mergeCell ref="F3:F4"/>
    <mergeCell ref="G3:G4"/>
    <mergeCell ref="H3:H4"/>
  </mergeCells>
  <dataValidations count="4">
    <dataValidation allowBlank="1" showInputMessage="1" showErrorMessage="1" prompt="Insert *text* description of Outcome here" sqref="B5:I5 B18:I18 B31:I31"/>
    <dataValidation allowBlank="1" showInputMessage="1" showErrorMessage="1" prompt="Insert name of recipient agency here &#10;" sqref="C4:E4 C55:E55"/>
    <dataValidation allowBlank="1" showInputMessage="1" showErrorMessage="1" prompt="Insert *text* description of Output here" sqref="B6 B11 B19 B23 B32 B35"/>
    <dataValidation allowBlank="1" showInputMessage="1" showErrorMessage="1" prompt="Insert *text* description of Activity here" sqref="B7 B12 B20 B24 B33 B36"/>
  </dataValidation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74"/>
  <sheetViews>
    <sheetView tabSelected="1" zoomScale="90" zoomScaleNormal="90" zoomScalePageLayoutView="0" workbookViewId="0" topLeftCell="B46">
      <selection activeCell="J7" sqref="J7:J10"/>
    </sheetView>
  </sheetViews>
  <sheetFormatPr defaultColWidth="11.421875" defaultRowHeight="15"/>
  <cols>
    <col min="1" max="1" width="20.421875" style="0" customWidth="1"/>
    <col min="2" max="2" width="42.57421875" style="0" customWidth="1"/>
    <col min="3" max="4" width="13.57421875" style="0" customWidth="1"/>
    <col min="5" max="5" width="14.140625" style="0" customWidth="1"/>
    <col min="6" max="6" width="13.421875" style="0" customWidth="1"/>
    <col min="7" max="7" width="12.421875" style="0" customWidth="1"/>
    <col min="8" max="8" width="18.8515625" style="0" customWidth="1"/>
    <col min="9" max="9" width="12.421875" style="0" customWidth="1"/>
    <col min="10" max="10" width="13.140625" style="0" customWidth="1"/>
  </cols>
  <sheetData>
    <row r="1" spans="1:9" ht="31.5" customHeight="1">
      <c r="A1" s="109" t="s">
        <v>79</v>
      </c>
      <c r="B1" s="109"/>
      <c r="C1" s="109"/>
      <c r="D1" s="109"/>
      <c r="E1" s="109"/>
      <c r="F1" s="109"/>
      <c r="G1" s="109"/>
      <c r="H1" s="109"/>
      <c r="I1" s="29"/>
    </row>
    <row r="3" spans="1:10" ht="35.25" customHeight="1">
      <c r="A3" s="94" t="s">
        <v>0</v>
      </c>
      <c r="B3" s="94" t="s">
        <v>1</v>
      </c>
      <c r="C3" s="1" t="s">
        <v>71</v>
      </c>
      <c r="D3" s="1" t="s">
        <v>72</v>
      </c>
      <c r="E3" s="94" t="s">
        <v>86</v>
      </c>
      <c r="F3" s="110" t="s">
        <v>88</v>
      </c>
      <c r="G3" s="94" t="s">
        <v>80</v>
      </c>
      <c r="H3" s="94" t="s">
        <v>70</v>
      </c>
      <c r="I3" s="32" t="s">
        <v>98</v>
      </c>
      <c r="J3" s="56" t="s">
        <v>87</v>
      </c>
    </row>
    <row r="4" spans="1:10" ht="14.25">
      <c r="A4" s="76"/>
      <c r="B4" s="76"/>
      <c r="C4" s="2" t="s">
        <v>3</v>
      </c>
      <c r="D4" s="2" t="s">
        <v>4</v>
      </c>
      <c r="E4" s="76"/>
      <c r="F4" s="85"/>
      <c r="G4" s="76"/>
      <c r="H4" s="76"/>
      <c r="I4" s="33"/>
      <c r="J4" s="57"/>
    </row>
    <row r="5" spans="1:10" ht="24" customHeight="1">
      <c r="A5" s="19" t="s">
        <v>5</v>
      </c>
      <c r="B5" s="86" t="s">
        <v>6</v>
      </c>
      <c r="C5" s="86"/>
      <c r="D5" s="86"/>
      <c r="E5" s="86"/>
      <c r="F5" s="84"/>
      <c r="G5" s="84"/>
      <c r="H5" s="86"/>
      <c r="I5" s="34"/>
      <c r="J5" s="57"/>
    </row>
    <row r="6" spans="1:10" ht="18.75" customHeight="1">
      <c r="A6" s="19" t="s">
        <v>7</v>
      </c>
      <c r="B6" s="86" t="s">
        <v>8</v>
      </c>
      <c r="C6" s="86"/>
      <c r="D6" s="86"/>
      <c r="E6" s="86"/>
      <c r="F6" s="84"/>
      <c r="G6" s="84"/>
      <c r="H6" s="86"/>
      <c r="I6" s="34"/>
      <c r="J6" s="57"/>
    </row>
    <row r="7" spans="1:10" ht="41.25" customHeight="1">
      <c r="A7" s="20" t="s">
        <v>9</v>
      </c>
      <c r="B7" s="3" t="s">
        <v>10</v>
      </c>
      <c r="C7" s="99">
        <v>306869.2</v>
      </c>
      <c r="D7" s="99">
        <v>182813</v>
      </c>
      <c r="E7" s="99">
        <f>SUM(C7:D10)</f>
        <v>489682.2</v>
      </c>
      <c r="F7" s="102">
        <v>282120</v>
      </c>
      <c r="G7" s="80">
        <f>F7/E7</f>
        <v>0.5761287626954789</v>
      </c>
      <c r="H7" s="91"/>
      <c r="I7" s="70"/>
      <c r="J7" s="73"/>
    </row>
    <row r="8" spans="1:10" ht="25.5" customHeight="1">
      <c r="A8" s="20" t="s">
        <v>11</v>
      </c>
      <c r="B8" s="3" t="s">
        <v>12</v>
      </c>
      <c r="C8" s="100"/>
      <c r="D8" s="100"/>
      <c r="E8" s="100">
        <f>SUM(C8:D8)</f>
        <v>0</v>
      </c>
      <c r="F8" s="103">
        <v>0</v>
      </c>
      <c r="G8" s="81"/>
      <c r="H8" s="91"/>
      <c r="I8" s="70"/>
      <c r="J8" s="73"/>
    </row>
    <row r="9" spans="1:10" ht="27.75" customHeight="1">
      <c r="A9" s="20" t="s">
        <v>13</v>
      </c>
      <c r="B9" s="3" t="s">
        <v>14</v>
      </c>
      <c r="C9" s="100"/>
      <c r="D9" s="100"/>
      <c r="E9" s="100">
        <f>SUM(C9:D9)</f>
        <v>0</v>
      </c>
      <c r="F9" s="103">
        <v>0</v>
      </c>
      <c r="G9" s="81"/>
      <c r="H9" s="91"/>
      <c r="I9" s="70"/>
      <c r="J9" s="73"/>
    </row>
    <row r="10" spans="1:10" ht="34.5">
      <c r="A10" s="20" t="s">
        <v>15</v>
      </c>
      <c r="B10" s="3" t="s">
        <v>16</v>
      </c>
      <c r="C10" s="101"/>
      <c r="D10" s="101"/>
      <c r="E10" s="101">
        <f>SUM(C10:D10)</f>
        <v>0</v>
      </c>
      <c r="F10" s="104">
        <v>0</v>
      </c>
      <c r="G10" s="82"/>
      <c r="H10" s="91"/>
      <c r="I10" s="70"/>
      <c r="J10" s="73"/>
    </row>
    <row r="11" spans="1:10" ht="30" customHeight="1">
      <c r="A11" s="19" t="s">
        <v>17</v>
      </c>
      <c r="B11" s="83" t="s">
        <v>18</v>
      </c>
      <c r="C11" s="83"/>
      <c r="D11" s="83"/>
      <c r="E11" s="83"/>
      <c r="F11" s="84"/>
      <c r="G11" s="84"/>
      <c r="H11" s="83"/>
      <c r="I11" s="113"/>
      <c r="J11" s="58"/>
    </row>
    <row r="12" spans="1:10" ht="45.75">
      <c r="A12" s="20" t="s">
        <v>19</v>
      </c>
      <c r="B12" s="3" t="s">
        <v>20</v>
      </c>
      <c r="C12" s="74">
        <v>20000</v>
      </c>
      <c r="D12" s="74">
        <v>52754</v>
      </c>
      <c r="E12" s="74">
        <f>SUM(C12:D12)</f>
        <v>72754</v>
      </c>
      <c r="F12" s="77">
        <v>137339</v>
      </c>
      <c r="G12" s="80">
        <f>F12/E12</f>
        <v>1.8877175138136735</v>
      </c>
      <c r="H12" s="91"/>
      <c r="I12" s="70"/>
      <c r="J12" s="73"/>
    </row>
    <row r="13" spans="1:10" ht="34.5">
      <c r="A13" s="20" t="s">
        <v>21</v>
      </c>
      <c r="B13" s="3" t="s">
        <v>22</v>
      </c>
      <c r="C13" s="95"/>
      <c r="D13" s="95">
        <v>13189</v>
      </c>
      <c r="E13" s="95">
        <f>SUM(C13:D13)</f>
        <v>13189</v>
      </c>
      <c r="F13" s="97">
        <v>13189</v>
      </c>
      <c r="G13" s="81"/>
      <c r="H13" s="108"/>
      <c r="I13" s="70"/>
      <c r="J13" s="73"/>
    </row>
    <row r="14" spans="1:10" ht="34.5">
      <c r="A14" s="20" t="s">
        <v>23</v>
      </c>
      <c r="B14" s="3" t="s">
        <v>24</v>
      </c>
      <c r="C14" s="95"/>
      <c r="D14" s="95">
        <v>17408</v>
      </c>
      <c r="E14" s="95">
        <f>SUM(C14:D14)</f>
        <v>17408</v>
      </c>
      <c r="F14" s="97">
        <v>17408</v>
      </c>
      <c r="G14" s="81"/>
      <c r="H14" s="108"/>
      <c r="I14" s="70"/>
      <c r="J14" s="73"/>
    </row>
    <row r="15" spans="1:10" ht="14.25">
      <c r="A15" s="20" t="s">
        <v>25</v>
      </c>
      <c r="B15" s="3" t="s">
        <v>26</v>
      </c>
      <c r="C15" s="96"/>
      <c r="D15" s="96">
        <v>0</v>
      </c>
      <c r="E15" s="96">
        <f>SUM(C15:D15)</f>
        <v>0</v>
      </c>
      <c r="F15" s="98">
        <v>0</v>
      </c>
      <c r="G15" s="82"/>
      <c r="H15" s="108"/>
      <c r="I15" s="70"/>
      <c r="J15" s="73"/>
    </row>
    <row r="16" spans="2:10" ht="14.25">
      <c r="B16" s="24" t="s">
        <v>73</v>
      </c>
      <c r="C16" s="6">
        <f>C7+C12</f>
        <v>326869.2</v>
      </c>
      <c r="D16" s="6">
        <f>D7+D12</f>
        <v>235567</v>
      </c>
      <c r="E16" s="6">
        <f>E7+E12</f>
        <v>562436.2</v>
      </c>
      <c r="F16" s="36">
        <f>F7+F12</f>
        <v>419459</v>
      </c>
      <c r="G16" s="41">
        <f>F16/E16</f>
        <v>0.7457894779887924</v>
      </c>
      <c r="H16" s="6"/>
      <c r="I16" s="30"/>
      <c r="J16" s="59"/>
    </row>
    <row r="17" spans="1:10" ht="15">
      <c r="A17" s="21"/>
      <c r="B17" s="7"/>
      <c r="C17" s="8"/>
      <c r="D17" s="8"/>
      <c r="E17" s="8"/>
      <c r="F17" s="8"/>
      <c r="G17" s="8"/>
      <c r="H17" s="8"/>
      <c r="I17" s="30"/>
      <c r="J17" s="60"/>
    </row>
    <row r="18" spans="1:10" ht="14.25">
      <c r="A18" s="5" t="s">
        <v>27</v>
      </c>
      <c r="B18" s="87" t="s">
        <v>28</v>
      </c>
      <c r="C18" s="87"/>
      <c r="D18" s="87"/>
      <c r="E18" s="87"/>
      <c r="F18" s="88"/>
      <c r="G18" s="88"/>
      <c r="H18" s="87"/>
      <c r="I18" s="30"/>
      <c r="J18" s="60"/>
    </row>
    <row r="19" spans="1:10" ht="14.25">
      <c r="A19" s="19" t="s">
        <v>29</v>
      </c>
      <c r="B19" s="83" t="s">
        <v>30</v>
      </c>
      <c r="C19" s="83"/>
      <c r="D19" s="83"/>
      <c r="E19" s="83"/>
      <c r="F19" s="84"/>
      <c r="G19" s="84"/>
      <c r="H19" s="83"/>
      <c r="I19" s="30"/>
      <c r="J19" s="60"/>
    </row>
    <row r="20" spans="1:10" ht="34.5">
      <c r="A20" s="20" t="s">
        <v>31</v>
      </c>
      <c r="B20" s="3" t="s">
        <v>32</v>
      </c>
      <c r="C20" s="74">
        <v>200000</v>
      </c>
      <c r="D20" s="74">
        <v>129503</v>
      </c>
      <c r="E20" s="74">
        <f>SUM(C20:D22)</f>
        <v>426631</v>
      </c>
      <c r="F20" s="77">
        <v>196903</v>
      </c>
      <c r="G20" s="80">
        <f>F20/E20</f>
        <v>0.46152998727237354</v>
      </c>
      <c r="H20" s="91"/>
      <c r="I20" s="69"/>
      <c r="J20" s="73"/>
    </row>
    <row r="21" spans="1:10" ht="21" customHeight="1">
      <c r="A21" s="20" t="s">
        <v>33</v>
      </c>
      <c r="B21" s="3" t="s">
        <v>34</v>
      </c>
      <c r="C21" s="75"/>
      <c r="D21" s="75">
        <v>48564</v>
      </c>
      <c r="E21" s="75">
        <f>SUM(C21:D21)</f>
        <v>48564</v>
      </c>
      <c r="F21" s="93">
        <v>48564</v>
      </c>
      <c r="G21" s="81"/>
      <c r="H21" s="92"/>
      <c r="I21" s="69"/>
      <c r="J21" s="73"/>
    </row>
    <row r="22" spans="1:10" ht="34.5">
      <c r="A22" s="20" t="s">
        <v>35</v>
      </c>
      <c r="B22" s="3" t="s">
        <v>36</v>
      </c>
      <c r="C22" s="76"/>
      <c r="D22" s="76">
        <v>48564</v>
      </c>
      <c r="E22" s="76">
        <f>SUM(C22:D22)</f>
        <v>48564</v>
      </c>
      <c r="F22" s="85">
        <v>48564</v>
      </c>
      <c r="G22" s="82"/>
      <c r="H22" s="92"/>
      <c r="I22" s="69"/>
      <c r="J22" s="73"/>
    </row>
    <row r="23" spans="1:10" ht="24" customHeight="1">
      <c r="A23" s="19" t="s">
        <v>37</v>
      </c>
      <c r="B23" s="83" t="s">
        <v>38</v>
      </c>
      <c r="C23" s="83"/>
      <c r="D23" s="83"/>
      <c r="E23" s="83"/>
      <c r="F23" s="84"/>
      <c r="G23" s="84"/>
      <c r="H23" s="83"/>
      <c r="I23" s="111"/>
      <c r="J23" s="58"/>
    </row>
    <row r="24" spans="1:10" ht="22.5">
      <c r="A24" s="20" t="s">
        <v>39</v>
      </c>
      <c r="B24" s="3" t="s">
        <v>40</v>
      </c>
      <c r="C24" s="74">
        <v>105000</v>
      </c>
      <c r="D24" s="74">
        <v>149005.57</v>
      </c>
      <c r="E24" s="74">
        <f>SUM(C24:D28)</f>
        <v>365759.91000000003</v>
      </c>
      <c r="F24" s="77">
        <v>149005.61</v>
      </c>
      <c r="G24" s="80">
        <f>F24/E24</f>
        <v>0.4073863918000198</v>
      </c>
      <c r="H24" s="91"/>
      <c r="I24" s="69"/>
      <c r="J24" s="73"/>
    </row>
    <row r="25" spans="1:10" ht="34.5">
      <c r="A25" s="20" t="s">
        <v>41</v>
      </c>
      <c r="B25" s="3" t="s">
        <v>42</v>
      </c>
      <c r="C25" s="75"/>
      <c r="D25" s="75">
        <v>49172</v>
      </c>
      <c r="E25" s="75">
        <f>SUM(C25:D25)</f>
        <v>49172</v>
      </c>
      <c r="F25" s="93"/>
      <c r="G25" s="81"/>
      <c r="H25" s="92"/>
      <c r="I25" s="69"/>
      <c r="J25" s="73"/>
    </row>
    <row r="26" spans="1:10" ht="34.5">
      <c r="A26" s="20" t="s">
        <v>43</v>
      </c>
      <c r="B26" s="3" t="s">
        <v>44</v>
      </c>
      <c r="C26" s="75"/>
      <c r="D26" s="75">
        <v>62582.34</v>
      </c>
      <c r="E26" s="75">
        <f>SUM(C26:D26)</f>
        <v>62582.34</v>
      </c>
      <c r="F26" s="93"/>
      <c r="G26" s="81"/>
      <c r="H26" s="92"/>
      <c r="I26" s="69"/>
      <c r="J26" s="73"/>
    </row>
    <row r="27" spans="1:10" ht="18.75" customHeight="1">
      <c r="A27" s="20" t="s">
        <v>45</v>
      </c>
      <c r="B27" s="3" t="s">
        <v>26</v>
      </c>
      <c r="C27" s="75"/>
      <c r="D27" s="75">
        <v>0</v>
      </c>
      <c r="E27" s="75">
        <f>SUM(C27:D27)</f>
        <v>0</v>
      </c>
      <c r="F27" s="93"/>
      <c r="G27" s="81"/>
      <c r="H27" s="92"/>
      <c r="I27" s="69"/>
      <c r="J27" s="73"/>
    </row>
    <row r="28" spans="1:10" ht="18.75" customHeight="1">
      <c r="A28" s="20" t="s">
        <v>46</v>
      </c>
      <c r="B28" s="3" t="s">
        <v>26</v>
      </c>
      <c r="C28" s="76"/>
      <c r="D28" s="76"/>
      <c r="E28" s="76">
        <f>SUM(C28:D28)</f>
        <v>0</v>
      </c>
      <c r="F28" s="85"/>
      <c r="G28" s="82"/>
      <c r="H28" s="92"/>
      <c r="I28" s="69"/>
      <c r="J28" s="73"/>
    </row>
    <row r="29" spans="2:10" ht="14.25">
      <c r="B29" s="24" t="s">
        <v>74</v>
      </c>
      <c r="C29" s="6">
        <f>C20+C24</f>
        <v>305000</v>
      </c>
      <c r="D29" s="6">
        <f>D20+D24</f>
        <v>278508.57</v>
      </c>
      <c r="E29" s="6">
        <f>E20+E24</f>
        <v>792390.91</v>
      </c>
      <c r="F29" s="6">
        <f>F20+F24</f>
        <v>345908.61</v>
      </c>
      <c r="G29" s="41">
        <f>F29/E29</f>
        <v>0.43653783206574137</v>
      </c>
      <c r="H29" s="6"/>
      <c r="I29" s="112"/>
      <c r="J29" s="59"/>
    </row>
    <row r="30" spans="1:10" ht="15">
      <c r="A30" s="22"/>
      <c r="B30" s="9"/>
      <c r="C30" s="10"/>
      <c r="D30" s="10"/>
      <c r="E30" s="10"/>
      <c r="F30" s="10"/>
      <c r="G30" s="10"/>
      <c r="H30" s="48"/>
      <c r="I30" s="30"/>
      <c r="J30" s="60"/>
    </row>
    <row r="31" spans="1:10" ht="14.25">
      <c r="A31" s="5" t="s">
        <v>47</v>
      </c>
      <c r="B31" s="89" t="s">
        <v>48</v>
      </c>
      <c r="C31" s="89"/>
      <c r="D31" s="89"/>
      <c r="E31" s="89"/>
      <c r="F31" s="90"/>
      <c r="G31" s="90"/>
      <c r="H31" s="89"/>
      <c r="I31" s="37"/>
      <c r="J31" s="60"/>
    </row>
    <row r="32" spans="1:10" ht="14.25">
      <c r="A32" s="19" t="s">
        <v>49</v>
      </c>
      <c r="B32" s="83" t="s">
        <v>50</v>
      </c>
      <c r="C32" s="83"/>
      <c r="D32" s="83"/>
      <c r="E32" s="83"/>
      <c r="F32" s="84"/>
      <c r="G32" s="84"/>
      <c r="H32" s="83"/>
      <c r="I32" s="37"/>
      <c r="J32" s="60"/>
    </row>
    <row r="33" spans="1:10" ht="45.75">
      <c r="A33" s="20" t="s">
        <v>51</v>
      </c>
      <c r="B33" s="11" t="s">
        <v>52</v>
      </c>
      <c r="C33" s="74">
        <v>220000</v>
      </c>
      <c r="D33" s="74">
        <v>149995</v>
      </c>
      <c r="E33" s="74">
        <f>SUM(C33:D34)</f>
        <v>423993</v>
      </c>
      <c r="F33" s="77">
        <v>149995</v>
      </c>
      <c r="G33" s="80">
        <f>F33/E33</f>
        <v>0.35376763295620445</v>
      </c>
      <c r="H33" s="91"/>
      <c r="I33" s="67"/>
      <c r="J33" s="71"/>
    </row>
    <row r="34" spans="1:10" ht="22.5">
      <c r="A34" s="20" t="s">
        <v>53</v>
      </c>
      <c r="B34" s="11" t="s">
        <v>54</v>
      </c>
      <c r="C34" s="76"/>
      <c r="D34" s="76">
        <v>53998</v>
      </c>
      <c r="E34" s="76">
        <f>SUM(C34:D34)</f>
        <v>53998</v>
      </c>
      <c r="F34" s="85"/>
      <c r="G34" s="82"/>
      <c r="H34" s="92"/>
      <c r="I34" s="68"/>
      <c r="J34" s="72"/>
    </row>
    <row r="35" spans="1:10" ht="27" customHeight="1">
      <c r="A35" s="19" t="s">
        <v>55</v>
      </c>
      <c r="B35" s="83" t="s">
        <v>56</v>
      </c>
      <c r="C35" s="83"/>
      <c r="D35" s="83"/>
      <c r="E35" s="83"/>
      <c r="F35" s="84"/>
      <c r="G35" s="84"/>
      <c r="H35" s="83"/>
      <c r="I35" s="111"/>
      <c r="J35" s="58"/>
    </row>
    <row r="36" spans="1:10" ht="73.5" customHeight="1">
      <c r="A36" s="20" t="s">
        <v>57</v>
      </c>
      <c r="B36" s="11" t="s">
        <v>58</v>
      </c>
      <c r="C36" s="74">
        <v>120000</v>
      </c>
      <c r="D36" s="74">
        <v>262459</v>
      </c>
      <c r="E36" s="74">
        <f>SUM(C36:D36)</f>
        <v>382459</v>
      </c>
      <c r="F36" s="77">
        <v>196400</v>
      </c>
      <c r="G36" s="80">
        <f>F36/E36</f>
        <v>0.5135190961645562</v>
      </c>
      <c r="H36" s="74"/>
      <c r="I36" s="65"/>
      <c r="J36" s="73"/>
    </row>
    <row r="37" spans="1:10" ht="63.75" customHeight="1">
      <c r="A37" s="20" t="s">
        <v>59</v>
      </c>
      <c r="B37" s="11" t="s">
        <v>60</v>
      </c>
      <c r="C37" s="75"/>
      <c r="D37" s="75">
        <v>26246</v>
      </c>
      <c r="E37" s="75">
        <f>SUM(C37:D37)</f>
        <v>26246</v>
      </c>
      <c r="F37" s="78"/>
      <c r="G37" s="81"/>
      <c r="H37" s="75"/>
      <c r="I37" s="66"/>
      <c r="J37" s="73"/>
    </row>
    <row r="38" spans="1:10" ht="121.5" customHeight="1">
      <c r="A38" s="20" t="s">
        <v>61</v>
      </c>
      <c r="B38" s="11" t="s">
        <v>62</v>
      </c>
      <c r="C38" s="75"/>
      <c r="D38" s="75">
        <v>209967</v>
      </c>
      <c r="E38" s="75">
        <f>SUM(C38:D38)</f>
        <v>209967</v>
      </c>
      <c r="F38" s="78"/>
      <c r="G38" s="81"/>
      <c r="H38" s="75"/>
      <c r="I38" s="66"/>
      <c r="J38" s="73"/>
    </row>
    <row r="39" spans="1:10" ht="39" customHeight="1">
      <c r="A39" s="20" t="s">
        <v>63</v>
      </c>
      <c r="B39" s="11" t="s">
        <v>64</v>
      </c>
      <c r="C39" s="76"/>
      <c r="D39" s="76">
        <v>0</v>
      </c>
      <c r="E39" s="76">
        <f>SUM(C39:D39)</f>
        <v>0</v>
      </c>
      <c r="F39" s="79"/>
      <c r="G39" s="82"/>
      <c r="H39" s="76"/>
      <c r="I39" s="66"/>
      <c r="J39" s="73"/>
    </row>
    <row r="40" spans="2:10" ht="14.25">
      <c r="B40" s="24" t="s">
        <v>75</v>
      </c>
      <c r="C40" s="6">
        <f>C33+C36</f>
        <v>340000</v>
      </c>
      <c r="D40" s="6">
        <f>D33+D36</f>
        <v>412454</v>
      </c>
      <c r="E40" s="6">
        <f>E33+E36</f>
        <v>806452</v>
      </c>
      <c r="F40" s="6">
        <f>F33+F36</f>
        <v>346395</v>
      </c>
      <c r="G40" s="39">
        <f>F40/E40</f>
        <v>0.429529593825795</v>
      </c>
      <c r="H40" s="6"/>
      <c r="I40" s="112"/>
      <c r="J40" s="59"/>
    </row>
    <row r="41" spans="1:10" ht="15">
      <c r="A41" s="23"/>
      <c r="B41" s="9"/>
      <c r="C41" s="10"/>
      <c r="D41" s="10"/>
      <c r="E41" s="10"/>
      <c r="F41" s="10"/>
      <c r="G41" s="10"/>
      <c r="H41" s="48"/>
      <c r="I41" s="9"/>
      <c r="J41" s="60"/>
    </row>
    <row r="42" spans="1:10" ht="39">
      <c r="A42" s="5" t="s">
        <v>65</v>
      </c>
      <c r="B42" s="12"/>
      <c r="C42" s="4">
        <v>300000</v>
      </c>
      <c r="D42" s="4">
        <v>300820</v>
      </c>
      <c r="E42" s="27">
        <f>SUM(C42:D42)</f>
        <v>600820</v>
      </c>
      <c r="F42" s="42">
        <v>119401</v>
      </c>
      <c r="G42" s="40">
        <f>F42/E42</f>
        <v>0.1987300689058287</v>
      </c>
      <c r="H42" s="13"/>
      <c r="I42" s="114"/>
      <c r="J42" s="61"/>
    </row>
    <row r="43" spans="1:10" ht="39">
      <c r="A43" s="5" t="s">
        <v>66</v>
      </c>
      <c r="B43" s="12"/>
      <c r="C43" s="4">
        <v>50000</v>
      </c>
      <c r="D43" s="4">
        <v>45144.55</v>
      </c>
      <c r="E43" s="27">
        <f>SUM(C43:D43)</f>
        <v>95144.55</v>
      </c>
      <c r="F43" s="42">
        <v>95144.55</v>
      </c>
      <c r="G43" s="40">
        <f>F43/E43</f>
        <v>1</v>
      </c>
      <c r="H43" s="13"/>
      <c r="I43" s="114"/>
      <c r="J43" s="61"/>
    </row>
    <row r="44" spans="1:10" ht="25.5" customHeight="1">
      <c r="A44" s="5" t="s">
        <v>67</v>
      </c>
      <c r="B44" s="14"/>
      <c r="C44" s="4">
        <v>45000</v>
      </c>
      <c r="D44" s="4">
        <v>119375</v>
      </c>
      <c r="E44" s="27">
        <f>SUM(C44:D44)</f>
        <v>164375</v>
      </c>
      <c r="F44" s="42">
        <v>88640</v>
      </c>
      <c r="G44" s="40">
        <f>F44/E44</f>
        <v>0.539254752851711</v>
      </c>
      <c r="H44" s="13"/>
      <c r="I44" s="115"/>
      <c r="J44" s="61"/>
    </row>
    <row r="45" spans="1:10" ht="41.25" customHeight="1">
      <c r="A45" s="17" t="s">
        <v>68</v>
      </c>
      <c r="B45" s="12"/>
      <c r="C45" s="4">
        <v>35000</v>
      </c>
      <c r="D45" s="4">
        <v>10000</v>
      </c>
      <c r="E45" s="27">
        <f>SUM(C45:D45)</f>
        <v>45000</v>
      </c>
      <c r="F45" s="42">
        <v>10000</v>
      </c>
      <c r="G45" s="40">
        <f>F45/E45</f>
        <v>0.2222222222222222</v>
      </c>
      <c r="H45" s="13"/>
      <c r="I45" s="117"/>
      <c r="J45" s="61"/>
    </row>
    <row r="46" spans="1:10" ht="14.25">
      <c r="A46" s="18"/>
      <c r="B46" s="15" t="s">
        <v>69</v>
      </c>
      <c r="C46" s="6">
        <f>SUM(C42:C45)</f>
        <v>430000</v>
      </c>
      <c r="D46" s="6">
        <f>SUM(D42:D45)</f>
        <v>475339.55</v>
      </c>
      <c r="E46" s="6">
        <f>SUM(E42:E45)</f>
        <v>905339.55</v>
      </c>
      <c r="F46" s="36">
        <f>SUM(F42:F45)</f>
        <v>313185.55</v>
      </c>
      <c r="G46" s="39">
        <f>F46/E46</f>
        <v>0.34593158997637957</v>
      </c>
      <c r="H46" s="6">
        <f>SUM(H42:H45)</f>
        <v>0</v>
      </c>
      <c r="I46" s="116"/>
      <c r="J46" s="36"/>
    </row>
    <row r="47" spans="1:10" ht="15">
      <c r="A47" s="18"/>
      <c r="B47" s="9"/>
      <c r="C47" s="10"/>
      <c r="D47" s="10"/>
      <c r="E47" s="10"/>
      <c r="F47" s="10"/>
      <c r="G47" s="10"/>
      <c r="H47" s="49"/>
      <c r="I47" s="9"/>
      <c r="J47" s="38"/>
    </row>
    <row r="48" spans="1:10" ht="14.25">
      <c r="A48" s="24" t="s">
        <v>77</v>
      </c>
      <c r="B48" s="6"/>
      <c r="C48" s="6">
        <f>C16+C29+C40+C46</f>
        <v>1401869.2</v>
      </c>
      <c r="D48" s="6">
        <f>D16+D29+D40+D46</f>
        <v>1401869.12</v>
      </c>
      <c r="E48" s="6">
        <f>E16+E29+E40+E46</f>
        <v>3066618.66</v>
      </c>
      <c r="F48" s="36">
        <f>+F16+F29+F40+F46</f>
        <v>1424948.16</v>
      </c>
      <c r="G48" s="39">
        <f>F48/E48</f>
        <v>0.46466428271195603</v>
      </c>
      <c r="H48" s="6"/>
      <c r="I48" s="35"/>
      <c r="J48" s="6"/>
    </row>
    <row r="49" spans="1:10" ht="18" customHeight="1">
      <c r="A49" s="24" t="s">
        <v>76</v>
      </c>
      <c r="B49" s="24"/>
      <c r="C49" s="24">
        <f>C48*7/100</f>
        <v>98130.844</v>
      </c>
      <c r="D49" s="24">
        <f>D48*7/100</f>
        <v>98130.8384</v>
      </c>
      <c r="E49" s="24">
        <f>C49+D49</f>
        <v>196261.6824</v>
      </c>
      <c r="F49" s="43"/>
      <c r="G49" s="39">
        <f>F49/E49</f>
        <v>0</v>
      </c>
      <c r="H49" s="24"/>
      <c r="I49" s="35"/>
      <c r="J49" s="6"/>
    </row>
    <row r="50" spans="1:10" ht="18.75" customHeight="1">
      <c r="A50" s="24" t="s">
        <v>78</v>
      </c>
      <c r="B50" s="24"/>
      <c r="C50" s="24">
        <f>C48+C49</f>
        <v>1500000.044</v>
      </c>
      <c r="D50" s="24">
        <f>D48+D49</f>
        <v>1499999.9584000001</v>
      </c>
      <c r="E50" s="24">
        <f>E48+E49</f>
        <v>3262880.3424</v>
      </c>
      <c r="F50" s="43">
        <f>+F48+F49</f>
        <v>1424948.16</v>
      </c>
      <c r="G50" s="39">
        <f>F50/E50</f>
        <v>0.43671480730791506</v>
      </c>
      <c r="H50" s="24"/>
      <c r="I50" s="35"/>
      <c r="J50" s="24"/>
    </row>
    <row r="51" spans="6:10" ht="14.25">
      <c r="F51" s="25"/>
      <c r="J51" s="31"/>
    </row>
    <row r="52" spans="1:10" ht="15">
      <c r="A52" s="16"/>
      <c r="B52" s="105" t="s">
        <v>81</v>
      </c>
      <c r="C52" s="105"/>
      <c r="D52" s="105"/>
      <c r="E52" s="105"/>
      <c r="J52" s="26"/>
    </row>
    <row r="53" spans="1:10" ht="14.25">
      <c r="A53" s="16"/>
      <c r="B53" s="16"/>
      <c r="C53" s="16"/>
      <c r="D53" s="16"/>
      <c r="E53" s="16"/>
      <c r="J53" s="26"/>
    </row>
    <row r="54" spans="1:10" ht="40.5" customHeight="1">
      <c r="A54" s="16"/>
      <c r="B54" s="50"/>
      <c r="C54" s="1" t="s">
        <v>71</v>
      </c>
      <c r="D54" s="1" t="s">
        <v>72</v>
      </c>
      <c r="E54" s="106" t="s">
        <v>2</v>
      </c>
      <c r="J54" s="26"/>
    </row>
    <row r="55" spans="1:5" ht="14.25">
      <c r="A55" s="16"/>
      <c r="B55" s="50"/>
      <c r="C55" s="2" t="s">
        <v>3</v>
      </c>
      <c r="D55" s="44" t="s">
        <v>4</v>
      </c>
      <c r="E55" s="107"/>
    </row>
    <row r="56" spans="1:10" ht="19.5" customHeight="1">
      <c r="A56" s="16"/>
      <c r="B56" s="51" t="s">
        <v>82</v>
      </c>
      <c r="C56" s="28">
        <v>450000.0132</v>
      </c>
      <c r="D56" s="45">
        <v>450000</v>
      </c>
      <c r="E56" s="4">
        <f aca="true" t="shared" si="0" ref="E56:E61">SUM(C56:D56)</f>
        <v>900000.0131999999</v>
      </c>
      <c r="J56" s="54"/>
    </row>
    <row r="57" spans="1:10" ht="19.5" customHeight="1">
      <c r="A57" s="16"/>
      <c r="B57" s="51" t="s">
        <v>95</v>
      </c>
      <c r="C57" s="28">
        <v>525000</v>
      </c>
      <c r="D57" s="45">
        <v>525000</v>
      </c>
      <c r="E57" s="53">
        <f t="shared" si="0"/>
        <v>1050000</v>
      </c>
      <c r="J57" s="54"/>
    </row>
    <row r="58" spans="1:10" ht="19.5" customHeight="1">
      <c r="A58" s="16"/>
      <c r="B58" s="51" t="s">
        <v>97</v>
      </c>
      <c r="C58" s="28">
        <v>525000</v>
      </c>
      <c r="D58" s="45">
        <v>525000</v>
      </c>
      <c r="E58" s="62">
        <f t="shared" si="0"/>
        <v>1050000</v>
      </c>
      <c r="J58" s="54"/>
    </row>
    <row r="59" spans="1:10" ht="19.5" customHeight="1">
      <c r="A59" s="16"/>
      <c r="B59" s="51" t="s">
        <v>83</v>
      </c>
      <c r="C59" s="28">
        <v>496351</v>
      </c>
      <c r="D59" s="46">
        <v>475339.55</v>
      </c>
      <c r="E59" s="4">
        <f t="shared" si="0"/>
        <v>971690.55</v>
      </c>
      <c r="J59" s="54"/>
    </row>
    <row r="60" spans="1:10" ht="20.25" customHeight="1">
      <c r="A60" s="16"/>
      <c r="B60" s="51" t="s">
        <v>84</v>
      </c>
      <c r="C60" s="28">
        <v>59608.57</v>
      </c>
      <c r="D60" s="28">
        <v>53466</v>
      </c>
      <c r="E60" s="4">
        <f t="shared" si="0"/>
        <v>113074.57</v>
      </c>
      <c r="J60" s="54"/>
    </row>
    <row r="61" spans="1:10" ht="21" customHeight="1">
      <c r="A61" s="16"/>
      <c r="B61" s="51" t="s">
        <v>85</v>
      </c>
      <c r="C61" s="28">
        <f>C59+C60</f>
        <v>555959.57</v>
      </c>
      <c r="D61" s="47">
        <f>SUM(D59:D60)</f>
        <v>528805.55</v>
      </c>
      <c r="E61" s="4">
        <f t="shared" si="0"/>
        <v>1084765.12</v>
      </c>
      <c r="J61" s="54"/>
    </row>
    <row r="62" spans="1:10" ht="14.25">
      <c r="A62" s="16"/>
      <c r="B62" s="16"/>
      <c r="C62" s="16"/>
      <c r="D62" s="16"/>
      <c r="E62" s="16"/>
      <c r="J62" s="54"/>
    </row>
    <row r="63" spans="1:10" ht="14.25">
      <c r="A63" s="16"/>
      <c r="B63" s="16"/>
      <c r="C63" s="16"/>
      <c r="D63" s="16"/>
      <c r="E63" s="16"/>
      <c r="J63" s="54"/>
    </row>
    <row r="64" spans="1:10" ht="14.25">
      <c r="A64" s="16"/>
      <c r="B64" s="16"/>
      <c r="C64" s="16"/>
      <c r="D64" s="16"/>
      <c r="E64" s="16"/>
      <c r="J64" s="54"/>
    </row>
    <row r="65" spans="1:10" ht="14.25">
      <c r="A65" s="16"/>
      <c r="B65" s="16"/>
      <c r="C65" s="16"/>
      <c r="D65" s="16"/>
      <c r="E65" s="16"/>
      <c r="I65" s="55"/>
      <c r="J65" s="54"/>
    </row>
    <row r="66" spans="1:9" ht="14.25">
      <c r="A66" s="16"/>
      <c r="B66" s="52" t="s">
        <v>89</v>
      </c>
      <c r="C66" s="52"/>
      <c r="D66" s="52"/>
      <c r="E66" s="52" t="s">
        <v>90</v>
      </c>
      <c r="I66" s="25"/>
    </row>
    <row r="67" spans="1:11" ht="14.25">
      <c r="A67" s="16"/>
      <c r="B67" s="16"/>
      <c r="C67" s="16"/>
      <c r="D67" s="16"/>
      <c r="E67" s="16"/>
      <c r="F67" s="16"/>
      <c r="J67" s="54">
        <v>35000</v>
      </c>
      <c r="K67" t="s">
        <v>96</v>
      </c>
    </row>
    <row r="68" spans="1:6" ht="14.25">
      <c r="A68" s="16"/>
      <c r="B68" s="16"/>
      <c r="C68" s="16"/>
      <c r="D68" s="16"/>
      <c r="E68" s="16"/>
      <c r="F68" s="16"/>
    </row>
    <row r="69" spans="1:6" ht="14.25">
      <c r="A69" s="16"/>
      <c r="B69" s="16"/>
      <c r="C69" s="16"/>
      <c r="D69" s="16"/>
      <c r="E69" s="16"/>
      <c r="F69" s="16"/>
    </row>
    <row r="70" spans="2:6" ht="14.25">
      <c r="B70" s="16"/>
      <c r="C70" s="16"/>
      <c r="D70" s="16"/>
      <c r="E70" s="16"/>
      <c r="F70" s="16"/>
    </row>
    <row r="71" spans="2:6" ht="14.25">
      <c r="B71" s="52" t="s">
        <v>94</v>
      </c>
      <c r="C71" s="16"/>
      <c r="D71" s="16"/>
      <c r="E71" s="52" t="s">
        <v>91</v>
      </c>
      <c r="F71" s="16"/>
    </row>
    <row r="72" spans="2:6" ht="14.25">
      <c r="B72" s="16" t="s">
        <v>93</v>
      </c>
      <c r="C72" s="16"/>
      <c r="D72" s="16"/>
      <c r="E72" s="16" t="s">
        <v>92</v>
      </c>
      <c r="F72" s="16"/>
    </row>
    <row r="73" spans="2:6" ht="14.25">
      <c r="B73" s="16"/>
      <c r="C73" s="16"/>
      <c r="D73" s="16"/>
      <c r="E73" s="16"/>
      <c r="F73" s="16"/>
    </row>
    <row r="74" spans="2:6" ht="14.25">
      <c r="B74" s="16"/>
      <c r="C74" s="16"/>
      <c r="D74" s="16"/>
      <c r="E74" s="16"/>
      <c r="F74" s="16"/>
    </row>
  </sheetData>
  <sheetProtection/>
  <mergeCells count="66">
    <mergeCell ref="A1:H1"/>
    <mergeCell ref="C7:C10"/>
    <mergeCell ref="D7:D10"/>
    <mergeCell ref="C12:C15"/>
    <mergeCell ref="D12:D15"/>
    <mergeCell ref="A3:A4"/>
    <mergeCell ref="B3:B4"/>
    <mergeCell ref="E3:E4"/>
    <mergeCell ref="F3:F4"/>
    <mergeCell ref="G3:G4"/>
    <mergeCell ref="B52:E52"/>
    <mergeCell ref="E54:E55"/>
    <mergeCell ref="G33:G34"/>
    <mergeCell ref="H33:H34"/>
    <mergeCell ref="H36:H39"/>
    <mergeCell ref="H12:H15"/>
    <mergeCell ref="E20:E22"/>
    <mergeCell ref="F20:F22"/>
    <mergeCell ref="G20:G22"/>
    <mergeCell ref="C20:C22"/>
    <mergeCell ref="H3:H4"/>
    <mergeCell ref="E12:E15"/>
    <mergeCell ref="F12:F15"/>
    <mergeCell ref="G12:G15"/>
    <mergeCell ref="E7:E10"/>
    <mergeCell ref="F7:F10"/>
    <mergeCell ref="G7:G10"/>
    <mergeCell ref="H7:H10"/>
    <mergeCell ref="B31:H31"/>
    <mergeCell ref="B32:H32"/>
    <mergeCell ref="D20:D22"/>
    <mergeCell ref="H20:H22"/>
    <mergeCell ref="F24:F28"/>
    <mergeCell ref="G24:G28"/>
    <mergeCell ref="H24:H28"/>
    <mergeCell ref="C24:C28"/>
    <mergeCell ref="D24:D28"/>
    <mergeCell ref="E24:E28"/>
    <mergeCell ref="F33:F34"/>
    <mergeCell ref="B5:H5"/>
    <mergeCell ref="B6:H6"/>
    <mergeCell ref="B11:H11"/>
    <mergeCell ref="B18:H18"/>
    <mergeCell ref="B19:H19"/>
    <mergeCell ref="C33:C34"/>
    <mergeCell ref="D33:D34"/>
    <mergeCell ref="E33:E34"/>
    <mergeCell ref="B23:H23"/>
    <mergeCell ref="C36:C39"/>
    <mergeCell ref="D36:D39"/>
    <mergeCell ref="E36:E39"/>
    <mergeCell ref="F36:F39"/>
    <mergeCell ref="G36:G39"/>
    <mergeCell ref="B35:H35"/>
    <mergeCell ref="J33:J34"/>
    <mergeCell ref="J36:J39"/>
    <mergeCell ref="J20:J22"/>
    <mergeCell ref="J24:J28"/>
    <mergeCell ref="J7:J10"/>
    <mergeCell ref="J12:J15"/>
    <mergeCell ref="I36:I39"/>
    <mergeCell ref="I33:I34"/>
    <mergeCell ref="I24:I28"/>
    <mergeCell ref="I20:I22"/>
    <mergeCell ref="I7:I10"/>
    <mergeCell ref="I12:I15"/>
  </mergeCells>
  <dataValidations count="4">
    <dataValidation allowBlank="1" showInputMessage="1" showErrorMessage="1" prompt="Insert *text* description of Activity here" sqref="B7 B12 B20 B24 B33 B36"/>
    <dataValidation allowBlank="1" showInputMessage="1" showErrorMessage="1" prompt="Insert *text* description of Output here" sqref="B6 B11 B19 B23 B32 B35"/>
    <dataValidation allowBlank="1" showInputMessage="1" showErrorMessage="1" prompt="Insert name of recipient agency here &#10;" sqref="C4:E4 C55:E55"/>
    <dataValidation allowBlank="1" showInputMessage="1" showErrorMessage="1" prompt="Insert *text* description of Outcome here" sqref="B5:I5 B18:I18 B31:I31"/>
  </dataValidations>
  <printOptions/>
  <pageMargins left="0.11811023622047245" right="0.11811023622047245" top="0.7480314960629921" bottom="0.7480314960629921" header="0.31496062992125984" footer="0.31496062992125984"/>
  <pageSetup horizontalDpi="600" verticalDpi="600" orientation="landscape" paperSize="9" r:id="rId1"/>
  <ignoredErrors>
    <ignoredError sqref="E56:E61 C61" unlockedFormula="1"/>
    <ignoredError sqref="D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Mamadou Bobo SOW</dc:creator>
  <cp:keywords/>
  <dc:description/>
  <cp:lastModifiedBy>Marcelline Yamanganda</cp:lastModifiedBy>
  <cp:lastPrinted>2021-03-16T23:10:58Z</cp:lastPrinted>
  <dcterms:created xsi:type="dcterms:W3CDTF">2021-03-09T15:04:50Z</dcterms:created>
  <dcterms:modified xsi:type="dcterms:W3CDTF">2022-06-10T10:14:21Z</dcterms:modified>
  <cp:category/>
  <cp:version/>
  <cp:contentType/>
  <cp:contentStatus/>
</cp:coreProperties>
</file>