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95" windowHeight="8445" activeTab="3"/>
  </bookViews>
  <sheets>
    <sheet name="POA09Poli" sheetId="1" r:id="rId1"/>
    <sheet name="poa-ef2" sheetId="2" r:id="rId2"/>
    <sheet name="poa-ef3" sheetId="3" r:id="rId3"/>
    <sheet name="poa-ef4" sheetId="4" r:id="rId4"/>
  </sheets>
  <definedNames>
    <definedName name="_xlnm._FilterDatabase" localSheetId="0" hidden="1">'POA09Poli'!$A$10:$AC$113</definedName>
    <definedName name="_xlnm._FilterDatabase" localSheetId="3" hidden="1">'poa-ef4'!$A$10:$O$68</definedName>
    <definedName name="_xlnm.Print_Area" localSheetId="0">'POA09Poli'!$A$1:$L$113</definedName>
    <definedName name="_xlnm.Print_Area" localSheetId="3">'poa-ef4'!$A$1:$L$68</definedName>
    <definedName name="_xlnm.Print_Titles" localSheetId="0">'POA09Poli'!$8:$10</definedName>
    <definedName name="_xlnm.Print_Titles" localSheetId="3">'poa-ef4'!$8:$10</definedName>
  </definedNames>
  <calcPr fullCalcOnLoad="1"/>
</workbook>
</file>

<file path=xl/sharedStrings.xml><?xml version="1.0" encoding="utf-8"?>
<sst xmlns="http://schemas.openxmlformats.org/spreadsheetml/2006/main" count="1084" uniqueCount="349">
  <si>
    <r>
      <t>Producto 3.1</t>
    </r>
    <r>
      <rPr>
        <sz val="11"/>
        <rFont val="Arial"/>
        <family val="2"/>
      </rPr>
      <t xml:space="preserve">
"Las comunidades, municipalidades y mancomunidades cuentan con conocimientos y habilidades para el uso integral del agua". </t>
    </r>
  </si>
  <si>
    <t>3.1.1.1 Revisión de material educativo desarrollado por otras instituciones.</t>
  </si>
  <si>
    <t xml:space="preserve">3.1.1.2 Realizar convenios para la reproducción de material educativo previamente elaborado por otras organizaciones. </t>
  </si>
  <si>
    <t>Materiales y suministros</t>
  </si>
  <si>
    <r>
      <t>Producto 3.2</t>
    </r>
    <r>
      <rPr>
        <sz val="11"/>
        <rFont val="Arial"/>
        <family val="2"/>
      </rPr>
      <t xml:space="preserve"> " Planes Municipales de uso integral del agua".
</t>
    </r>
  </si>
  <si>
    <t xml:space="preserve">Efectos: 2 y 3 </t>
  </si>
  <si>
    <r>
      <t xml:space="preserve">Actividad 2.1.2 </t>
    </r>
    <r>
      <rPr>
        <sz val="8"/>
        <rFont val="Arial Narrow"/>
        <family val="2"/>
      </rPr>
      <t>Proponer en forma participativa la realización de un inventario de uso y tenencia de los R.N. (agua, suelo, bosque, etc.) en las 6 subcuencas seleccionadas, para uso y aprovechamiento racional de los mismos.</t>
    </r>
  </si>
  <si>
    <t>Ing. Civil Alejandro Girón Braghirolli,  Coordinador Temático de Agua y Saneamiento. UNICEF +  Dirección Servicios de Salud del MSPAS de Baja Verapaz.</t>
  </si>
  <si>
    <t>3.1.1.3 Realizar ajustes o acomodos(actualizaciòn) para la reedición de material divulgativo.</t>
  </si>
  <si>
    <r>
      <t>Actividad 1.1.2</t>
    </r>
    <r>
      <rPr>
        <sz val="8"/>
        <rFont val="Arial Narrow"/>
        <family val="2"/>
      </rPr>
      <t xml:space="preserve"> Desarrollo de talleres regionales interinstitucionales en los que se estudia mecanismos de implementación de los instrumentos de política relevantes y su articulación con el Marco Legal vigente, se identifiquen limitaciones y obstáculos y oportunidades para su aplicación</t>
    </r>
  </si>
  <si>
    <t>3.1.1.4 Reimprimir o editar material educativo en forma escrita y electrónica para servicio de comunidades, con utilidad para emisiones radiales y por Televisiòn local.</t>
  </si>
  <si>
    <t xml:space="preserve">Ing. Civil Alejandro Girón B.  Coordinador Temático de Agua y Saneamiento.  UNICEF + Colaboración Dirección Servicios de Salud Baja Verapaz.     </t>
  </si>
  <si>
    <t>3.2.1.3  Relevo de datos de campo y elaboración de informes, acompañamiento y socialización de los resultados del diagnóstico.</t>
  </si>
  <si>
    <t>3.2.4.1.  Acoplamiento al Sistema de Monitoreo y Evaluación adoptado por el PC</t>
  </si>
  <si>
    <t xml:space="preserve">Ing. Civil Alejandro Girón B.  Coordinador Temático de Agua y Saneamiento.  UNICEF + Colaboración de los Señores Alcaldes y Jefes de las OMP existentes.     </t>
  </si>
  <si>
    <t>3.3.8.4.  Sistematizar las experiencias en forma de "Manual de Concesiones de Servicios de Agua y Saneamiento"</t>
  </si>
  <si>
    <t>3.4.5.2  Establecer si entre las regulaciones del inciso anterior hay incongruencias ó contradicciones.</t>
  </si>
  <si>
    <t>2.4.1.1. Recopilación de experiencias sistematizadas, si las hubiere, sobre gestión de RRNN por organizaciones sociales.</t>
  </si>
  <si>
    <t xml:space="preserve">Contratos        </t>
  </si>
  <si>
    <t>Capacitación</t>
  </si>
  <si>
    <t>Materiales y suministros      Total</t>
  </si>
  <si>
    <t>Equipo</t>
  </si>
  <si>
    <t xml:space="preserve">Capacitación </t>
  </si>
  <si>
    <r>
      <t xml:space="preserve">Actividad 2.1.3  </t>
    </r>
    <r>
      <rPr>
        <sz val="8"/>
        <rFont val="Arial Narrow"/>
        <family val="2"/>
      </rPr>
      <t>Levantar una línea base sobre el estado de las sub-cuencas del área demostrativa mediante mecanismos de protagonismo ciudadano.</t>
    </r>
  </si>
  <si>
    <t>2.3.2.3 Evento de socialización de los planes consensuados para su aprobación y difusión a actores involucrados.</t>
  </si>
  <si>
    <t>3.3.7.3 Validación de la información documentada.</t>
  </si>
  <si>
    <t>2.1.1.2 Evaluaciones rápidas de capacidades municipales para la gestión de los R.N. (según metodología de MARN existente), de la MANCOVALLE y de las 20 comunidades en cuanto a la participación en los COMUDES.</t>
  </si>
  <si>
    <t>2.1.1.3 Elaborar e implementar el Plan de fortalecimiento de capacidades de las oficinas municipales para el manejo de los Recursos Naturales, incluyendo gestión financiera, en base a Evaluación (Act. 2.1.1.2) de la MANCOVALLE considerando las 20 comunidades  y el enfoque por Microcuenca.</t>
  </si>
  <si>
    <t>2.1.3.1 Desarrollo de TDRS, contratación de consultor para elaboración Perfil de corredor Seco  Según TRF en Coordinación con Efecto 4 .</t>
  </si>
  <si>
    <t>3.3.2.3  Capacitación a 100 familias de las 20 comunidades sobre el manejo seguro de alimentos por medio de Practicante de Ingeniería Agrícola o Ambiental</t>
  </si>
  <si>
    <t xml:space="preserve">3.3.3.3. Poner en funcionamiento un Centro de Demostración, ejecutando actividades demostrativas y de capacitación </t>
  </si>
  <si>
    <t>3.3.4.1. Determinación de la Comunidad y la Escuela respectiva en cada una de las Microcuencas seleccionadas.</t>
  </si>
  <si>
    <t>Equipment and furniture</t>
  </si>
  <si>
    <t xml:space="preserve">Actividad 1.1.5  Elaborar un Documento de Referencia para las instituciones sobre el arreglo institucional, marco legal y político actual e histórico en torno a la gestión ambiental. </t>
  </si>
  <si>
    <t>1.1.5.1. Elaborar Términos de Referencia para contratar una persona de apoyo para realizar el documento</t>
  </si>
  <si>
    <t>2.1.2.2 Elaboración de mapas cartográficos-temáticos sobre el estado situacional de los recursos naturales conforme carta de acuerdo suscrito con la Unidad de Cuencas MAGA/UEEDICH</t>
  </si>
  <si>
    <t>2.1.2.3 Desarrollo de TDRS, contratación y seguimiento al desarrollo de inventario sobre tenencia, usos productivos y potenciales de los recursos naturales;  información que se complementa con mapas cartográficos-temáticos</t>
  </si>
  <si>
    <t>Director de Servicios de Salud de Baja Verapaz, Dr. Luís Gómez, con cooperación y participación del Coordinador  de Agua y Saneamiento/ UNICEF. Coordinar con Comité Gerencial del Programa Conjunto.</t>
  </si>
  <si>
    <r>
      <t xml:space="preserve">Actividad 3.2.1 </t>
    </r>
    <r>
      <rPr>
        <sz val="8"/>
        <rFont val="Arial Narrow"/>
        <family val="2"/>
      </rPr>
      <t>"Elaborar un diagnóstico de la situación de abastecimiento de agua y saneamiento en la zona del corredor seco así como la disponibilidad de agua y su real disponibilidad".</t>
    </r>
  </si>
  <si>
    <t>3.2.1.1 Revisión y Validación de información preliminar existente en: MANCOVALLE y otras Mancomunidades; Universidades, Estudios y Proyectos existentes en las Municipalidades involucradas; INFOM; Ministerios, otras entidades idóneas.</t>
  </si>
  <si>
    <t>Ing. Civil Alejandro Girón Braghirolli, Coordinador Agua y Saneamiento / UNICEF + colaboración Director de Servicios de Salud del MSPAS de Baja Verapaz Dr. Luís Gómez. con la participación de las Direcciones de Servicios de Salud de los otros 5 Departamentos del Corredor Seco.</t>
  </si>
  <si>
    <t>3.2.1.4  Realizar prospecciones ( análisis de tendencias) para la formulación de planes municipales de Agua y Saneamiento y de gestión integrada de agua en Salamá, San Miguel Chicaj y Rabinal, municipios del "área demostrativa", inicialmente por ser los más afectados por la Escasez de Agua y otros factores relacionados al suministro de Agua Potable.</t>
  </si>
  <si>
    <t>3.2.2.3. Apoyar "Planes de Emergencia de Agua Verano 2009" en los municipios de Salamá (realizado y ya aprobado por Concejo Municipal 9-2-09); San Miguel Chicaj y Rabinal, como punto de partida para desarrollar planes municipales de agua y saneamiento y de gestión integrada de agua en dos de los municipios ya señalados.</t>
  </si>
  <si>
    <t xml:space="preserve">Ing. Civil Alejandro Girón B.  Coordinador Temático de Agua y Saneamiento.  UNICEF + Colaboración del PNUD (Lic. Nelly Herrera).     </t>
  </si>
  <si>
    <t>Misceláneas</t>
  </si>
  <si>
    <t>3.3.1.2 Desarrollo de capacitación a personal técnico de UEEDICH por parte de la FAO en procesos técnicos-metodológicos para el desarrollo del proyecto (experiencias en  buenas prácticas agrícolas, así como mecanismos de preparación, abordaje, planificación, ejecución y seguimiento de actividades comunitaria)</t>
  </si>
  <si>
    <t xml:space="preserve">3.3.1.3 Desarrollo de un programa capacitación y asistencia técnica a familias de las comunidades sobre 5 buenas prácticas agrícolas (manejo de rastrojo mediante no quema, estructuras de conservación de suelo, sistemas agroforestales y silvopastoriles entre otras) en estrecha coordinación con personal técnico de UEEDICH </t>
  </si>
  <si>
    <t xml:space="preserve"> Misceláneos </t>
  </si>
  <si>
    <t xml:space="preserve">3.3.1.5 Implementación de parcelas y asistencia técnica a los agricultores para la aceptación de buenas prácticas agrícolas con énfasis en los agrosilvopastoriles en estrecha coordinación con personal  de UEEDICH </t>
  </si>
  <si>
    <r>
      <t>3.3.2.1</t>
    </r>
    <r>
      <rPr>
        <sz val="8"/>
        <rFont val="Times New Roman"/>
        <family val="1"/>
      </rPr>
      <t xml:space="preserve"> </t>
    </r>
    <r>
      <rPr>
        <sz val="8"/>
        <rFont val="Arial Narrow"/>
        <family val="2"/>
      </rPr>
      <t xml:space="preserve"> Reproducción de material educativo existente en temáticas relacionadas a manejo seguro de pesticidas, Manejo integrado de plagas y saneamiento básico.</t>
    </r>
  </si>
  <si>
    <t>Ing. Edgar Leonel Jacinto, Coordinador Temático Buenas Prácticas Productivas, FAO-MAGA.  Director de UEEDICH. EPS de ingeniería agrícola o ambiental.</t>
  </si>
  <si>
    <t>Misceláneos</t>
  </si>
  <si>
    <t>3.3.2.2 Desarrollo de un programa de capacitaciones (talleres, medios radiales, escritos y audiovisuales) dirigido a productores y población en general, por medio de Practicante de Ingeniería agrícola o ambiental.</t>
  </si>
  <si>
    <t xml:space="preserve">Ing. Civil Alejandro Girón B.  Coordinador Temático de Agua y Saneamiento.  UNICEF + Colaboración Dirección Servicios de Salud Baja Verapaz + Delegación Ministerio de Educación en Baja Verapaz.     </t>
  </si>
  <si>
    <t>3.3.4.2.   Selección de una Escuela representativa de cada una de las 6 cabeceras Municipales.</t>
  </si>
  <si>
    <t>3.3.4.4.  Implementar y dejar funcionando debidamente dos Modelos demostrativos en dos comunidades debidamente documentados tanto en papel, medio digital como fotográfico ( vídeo y D.V.D.)</t>
  </si>
  <si>
    <r>
      <t>Actividad 3.3.5</t>
    </r>
    <r>
      <rPr>
        <sz val="8"/>
        <rFont val="Arial"/>
        <family val="2"/>
      </rPr>
      <t xml:space="preserve"> "Generar, desarrollar y validar nuevas practicas y experiencias con un cuerpo de practicantes, líderes capaces de asistir a otros en la reproducción de sus experiencias a nivel familiar, comunal y municipal sobre hogar saludable, acceso y buen uso del agua, manejo de aguas grises y desechos sólidos, manejo de basura, saneamiento de la vivienda, entre otros".</t>
    </r>
  </si>
  <si>
    <t>3.3.5.1.Reclutamiento del "cuerpo de practicantes" en cada uno de los seis Municipios del "área demostrativa", que representen a cada una de las Microcuencas y al área urbana.</t>
  </si>
  <si>
    <t>3.3.5.2. Preparación y desarrollo de capacitación "in situ" sobre las experiencias de los Practicantes-Líderes.</t>
  </si>
  <si>
    <t>3.3.6.2.  Exploración de sitios adecuados para implementar Tecnologías alternativas en cada una de las seis Microcuencas seleccionadas.</t>
  </si>
  <si>
    <t>3.3.6.3.  Adaptación y transferencia de las Tecnologías.</t>
  </si>
  <si>
    <t>3.3.7.1 Identificación de  forma participativa (comunitarios y técnicos) de experiencia exitosas para el manejo sostenible de los recursos naturales, sobre todo lo relacionado con el ciclo del agua limpia en las 6 microcuencas</t>
  </si>
  <si>
    <t>3.3.7.2 Documentación de información relevante a la experiencia identificada, como base para sustentar una futura sistematización</t>
  </si>
  <si>
    <t>3.3.7.4 Difusión de la información, mediante eventos de formación dirigido a ONG, DGS entre otras instancias.</t>
  </si>
  <si>
    <t>3.3.6.2 Plantear Flujograma (s) para el proceso de las Concesiones con Tiempos.</t>
  </si>
  <si>
    <r>
      <t>Producto 3.4</t>
    </r>
    <r>
      <rPr>
        <sz val="10"/>
        <rFont val="Arial"/>
        <family val="0"/>
      </rPr>
      <t xml:space="preserve"> Acuerdos municipales establecidos para la utilización adecuada de los recursos naturales que privilegian el consumo doméstico del agua y la agricultura sostenible (marcos legales)</t>
    </r>
  </si>
  <si>
    <t>3.4.2.1 Análisis de planes estratégicos territoriales municipal-departamental formulado por Mancovalle, así como de estudios existentes en el departamento sobre la consideración de cobertura,  calidad de los servicios y protección de eventos extremos.</t>
  </si>
  <si>
    <t>Ing. Edgar Leonel Jacinto, Coordinador Temático Buenas Prácticas Productivas, FAO-MAGA, en coordinación con UNICEF/MSPAS.  Director de UEEDICH.  Firma consultora o consultor independiente</t>
  </si>
  <si>
    <t>3.4.2.3 Formular participativamente (comunal y municipal) una estrategia sobre uso adecuado de los recursos naturales con énfasis en uso domestico del agua y agricultura sostenible mediante servicios de consultoria.</t>
  </si>
  <si>
    <r>
      <t>Actividad 3.4.4</t>
    </r>
    <r>
      <rPr>
        <sz val="8"/>
        <rFont val="Arial"/>
        <family val="2"/>
      </rPr>
      <t xml:space="preserve"> "Elaborar una estrategia de participación del sector privado municipal en el aprovechamiento, conservación y protección del recurso agua para uso doméstico". </t>
    </r>
  </si>
  <si>
    <t>3.4.4.1  Compilación de las Leyes aplicables a dicha participación.</t>
  </si>
  <si>
    <t>Ing. Civil Alejandro Girón Braghirolli,  Coordinador Temático de Agua y Saneamiento. UNICEF +  Dirección Servicios de Salud del MSPAS de Baja Verapaz. Dr. Luís Gómez.</t>
  </si>
  <si>
    <t>3.4.4.2  Evaluación del aprovechamiento del agua para uso Doméstico por parte del Sector Privado.</t>
  </si>
  <si>
    <t>3.4.4.3. Estrategia de participación conjunta sector Privado-Municipalidades desde el punto de vista Técnico y Financiero.</t>
  </si>
  <si>
    <r>
      <t>Actividad 3.4.5.</t>
    </r>
    <r>
      <rPr>
        <sz val="8"/>
        <rFont val="Arial"/>
        <family val="2"/>
      </rPr>
      <t xml:space="preserve"> " Desarrollar / actualizar guías, normas y estándares técnicos diferenciados para áreas urbanas, peri-urbanas y rurales".</t>
    </r>
  </si>
  <si>
    <t>3.4.5.1  Inventariar las guías, normas y estándares técnicos existentes para agua de consumo Doméstico.</t>
  </si>
  <si>
    <t>Ing. Civil Alejandro Girón Braghirolli,  Coordinador Temático de Agua y Saneamiento. UNICEF +  Dirección Servicios de Salud del MSPAS de Baja Verapaz, Doctor Luís Gómez</t>
  </si>
  <si>
    <t>3.4.5.3  Elaborar "Manual de Guías y Normas para Agua de Consumo Humano."</t>
  </si>
  <si>
    <r>
      <t>Actividad 3.4.6.</t>
    </r>
    <r>
      <rPr>
        <sz val="8"/>
        <rFont val="Arial"/>
        <family val="2"/>
      </rPr>
      <t xml:space="preserve"> " Constituir alianzas con ONG´s para identificar, adaptar y difusión  de manuales para la gestión de servicios de agua y saneamiento y reglamentos municipales aplicados adecuadamente" (Revisar directrices de FAO; al menos dos alianzas). </t>
    </r>
  </si>
  <si>
    <t>Ing. Civil Alejandro Girón Braghirolli,  Coordinador Temático de Agua y Saneamiento. UNICEF +  Dirección Servicios de Salud del MSPAS de Baja Verapaz, Dr. Luís Gómez</t>
  </si>
  <si>
    <t>3.4.6.2.  Documentar requisitos legales de las 8 ONG´s preseleccionadas, tales como precalificación en SEGEPLAN y Profesionales Colegiados Activos, idóneos, como mínimo.</t>
  </si>
  <si>
    <t>3.4.6.3.  Establecer formato de Convenio legal, con las personerías acreditadas, para suscribir las alianzas.</t>
  </si>
  <si>
    <t>2.1.1.1  Inventario de las organizaciones a nivel Comunal, Municipal y de Mancomunidad debidamente registradas.</t>
  </si>
  <si>
    <t>Ing. Civil Alejandro Girón Braghirolli,  Coordinador Agua &amp; Saneamiento/ UNICEF+ Director de Servicios de Salud del MSPAS en Salamá, Dr. Luís Gómez, en estrecha coordinación con MARN por competencia institucional.</t>
  </si>
  <si>
    <t>2.1.2.4 Talleres para la divulgación a nivel de las comunidades, municipalidades, DGS y ONG sobre el estado situacional de los RN</t>
  </si>
  <si>
    <t>2.1.3.2 contratación de empresa u Organización consultora según TRF para levantamiento de la información de línea de base, en Coordinación con Efecto 4</t>
  </si>
  <si>
    <t>2.1.3.3  Acompañamiento en campo en el proceso de levantamiento de línea de base y validación de la información con actores estratégicos del área,  en coordinación  con Efecto 4</t>
  </si>
  <si>
    <t>2.2.1.1  Reuniones con autoridades municipales para alcanzar acuerdos municipales que prioricen dentro de sus líneas de trabajo municipal el uso productivo de los recursos naturales,  en estrecha coordinación con la Mancomunidad.</t>
  </si>
  <si>
    <t xml:space="preserve">2.2.2. Negociar y acordar los usos productivos de los RRNN a fin de reducir riesgos y aprovechar oportunidades ambientales </t>
  </si>
  <si>
    <t>2.2.2.1 Participar con las autoridades municipales en las reuniones con actores locales en la negociación de al menos 2 planes de manejo de microcuencas.</t>
  </si>
  <si>
    <t>2.2.2.2 Asesorar a través de experto a las municipalidades en el proceso de negociación sobre oferta institucional a los comunitarios (beneficios tangibles) y demanda institucional (uso del agua, control de talas, entre otras prioridades) que surjan como prioridades estratégicas, en estrecha coordinación con Efecto 4.</t>
  </si>
  <si>
    <t>2.2.2.3 Acuerdos  (instituciones y comunitarios) en la aprobación de  planes de manejo de microcuencas para el uso de los recursos naturales considerando los beneficios que puedan negociar municipalidades-comunidades, en estrecha coordinación con Efecto 4.</t>
  </si>
  <si>
    <t xml:space="preserve">2.3.1.1 Reuniones de seguimiento con autoridades municipales interesadas en el manejo de los recurso naturales  para definir acciones de regulación del ordenamiento territorial.                </t>
  </si>
  <si>
    <t>2.3.1.2 De forma participativa autoridades o técnicos que asignen las instituciones, comunitarios y de experto en el tema, será elaborado  por lo menos 2 propuestas de planes de ordenamiento territorial considerando de base el ordenamiento en el uso de los recursos naturales y los riesgos potenciales.</t>
  </si>
  <si>
    <t>2.3.2.1 Propuestas de ordenamiento territorial son presentadas a actores  involucrados en el manejo de los RN para su validación. Con la participación de experto en el tema.</t>
  </si>
  <si>
    <t xml:space="preserve"> Misceláneos</t>
  </si>
  <si>
    <t>Ing. Civil Alejandro Girón Braghirolli, Coordinador Temático de  Agua &amp; Saneamiento/ UNICEF + Director de Servicios de Salud del MSPAS en Salamá Dr. Luís Gómez, con apoyo de Municipalidades y Comunidades.- Consultor(a) local para traducción.  En coordinación con Efecto 1.</t>
  </si>
  <si>
    <t xml:space="preserve">2.4.1.2.  Intercambio de experiencias con organizaciones comunitarias con demostrado éxito en la gestión de los RRNN (ej. CDRO Totonicapán; Comunidad San Pablo, Tacaná, San Marcos) </t>
  </si>
  <si>
    <t>Ing. Civil Alejandro Girón Braghirolli, Coordinador Temático de  Agua y Saneamiento UNICEF-MSPAS        Director de Servicios de Salud, Salamá (Dr. Luís Gómez)         Con apoyo de Municipalidades y Comunidades.- Consultor(a) local para traducción.  En coordinación con Efectos 2 y 4.</t>
  </si>
  <si>
    <t xml:space="preserve">2.4.2.3 Delimitación y protección de las Fuentes de Agua para Abastecimiento.  (Lo correspondiente a Suelo y Bosque quedará para el segundo año calendario). </t>
  </si>
  <si>
    <t>4.1.2.3. Eventos de capacitación sobre  Economía y Ambiente, PSA, mecanismos de implementación, indicadores corredor seco, modelos climáticos</t>
  </si>
  <si>
    <t>Actividad 4.2.2.  Desarrollar capacidades locales para gestionar negociaciones de servicios ambientales y oportunidades para su fortalecimiento</t>
  </si>
  <si>
    <t>4.2.3.1 Adquisición de software para el sistema Información Ambiental MARN</t>
  </si>
  <si>
    <t>4.2.2.1. Talleres con lideres y autoridades locales.</t>
  </si>
  <si>
    <t>4.2.2.2. Giras de intercambio de conocimiento y experiencias.</t>
  </si>
  <si>
    <r>
      <t>Actividad 1.1.4</t>
    </r>
    <r>
      <rPr>
        <sz val="8"/>
        <rFont val="Arial Narrow"/>
        <family val="2"/>
      </rPr>
      <t xml:space="preserve">  Sistematización de resultados derivados de actividades de Diálogo del Agua. </t>
    </r>
  </si>
  <si>
    <t>1.1.4.1  Establecimiento de una mesa de diálogo en el tema de agua en Baja Verapaz con eventos de discusión técnica e incidencia en el tema de agua</t>
  </si>
  <si>
    <t>Ing. Civil Alejandro Girón B.  Coordinador Temático de Agua y Saneamiento.  UNICEF + MANCOVALLE + Colaboración Dirección Servicios de Salud Baja Verapaz + Coordinadores temáticos 1, 2 y 4</t>
  </si>
  <si>
    <r>
      <t xml:space="preserve">Producto 1.2  </t>
    </r>
    <r>
      <rPr>
        <sz val="10"/>
        <rFont val="Arial"/>
        <family val="2"/>
      </rPr>
      <t>Diagnóstico y construcción de agenda participativa sobre Gobernabilidad Ambiental en el Corredor Seco</t>
    </r>
  </si>
  <si>
    <t>Local consultant (2)</t>
  </si>
  <si>
    <t>4.2.1.2. Elaboración de TRF para 6 estudios (uno por micro cuenca)  y contratación de servicios profesionales</t>
  </si>
  <si>
    <t>4.1.1.3. Contratación de Consultor local y Técnico Asistente para estudios en Aspectos Biofísicos de las Microcuencas: Externalidades ambientales,  Identificación del potencialidad de servicios ambientales, contaminación y vulnerabilidad - Mapeo y ordenación de microcuencas, identificación de áreas de recarga, hidrogeología, balance hídrico, usos potenciales agua, caudales ecológicos, parcelas- escuela y puntos de monitoreo agua, clima, carbono, suelo.</t>
  </si>
  <si>
    <t>4.1.3.1. Contratación de Consultor Local y Asistente Técnico para Aspectos Socioeconómicos y valoración de S.A: Identificación de la problemática  socio ambiental y riesgos, identificación de necesidades,  costos de las externalidades hídricas (positivas y negativas), voluntad política, disposición al  pago.</t>
  </si>
  <si>
    <t>4.1.4.2. Elaboración de TRF y contratación para  elaboración de tres perfiles de proyecto y un estudio de prefactibilidad.</t>
  </si>
  <si>
    <t>4.2.1.3. Contratación para el Seguimiento y Evaluación de la Valoración Ambiental y las acciones del efecto 4</t>
  </si>
  <si>
    <t>4.2.3.2. Contractar consultor para establecer y capacitar sobre Indicadores, herramientas y medios de verificación de aspectos agroambientales y socioeconómicos.</t>
  </si>
  <si>
    <t>4.3.2.1 Elaboración de 3 perfiles de proyectos con potencial en servicios ambientales globales.</t>
  </si>
  <si>
    <t>4.3.2.2 Contratación  1 estudio prefactibilidad para aprovechamiento  oportunidades y riesgos ambientales.</t>
  </si>
  <si>
    <t>2.3.2.1 Corrección y mejoramiento de propuesta de planes formulados.</t>
  </si>
  <si>
    <t>2.4.1.3.  Comunicación para el desarrollo en el tema de fortalecimiento institucional para el manejo y vigilancia de los Recursos Naturales</t>
  </si>
  <si>
    <t>3.3.1.4 Gestión, compra y entrega de incentivos (agroinsumos) para las familias de las comunidades de acuerdo a una planificación comunitaria y mecanismos de restitución</t>
  </si>
  <si>
    <t>3.3.4.3. Elaborar Términos de Referencia adaptados a cada uno de los prototipos seleccionados (NUFFED o similares)</t>
  </si>
  <si>
    <t>3.4.2.4 Estrategia validada con sociedad civil y corporaciones municipales de los municipios involucrados</t>
  </si>
  <si>
    <t>4.1.4.1. Inventario fuentes de agua, coordinado con efecto 2, en el inventario de RN</t>
  </si>
  <si>
    <t>4.2.3.3.Estaciones de medición hidroclimática (clima-cantidad y calidad de agua).</t>
  </si>
  <si>
    <t>4.3.1.1 Elaboración de TRF. Convenio  MARN-DEFENSORES en coordinación con otros coordinadores 1, 2 y 3.</t>
  </si>
  <si>
    <t>1.1.5.2.  Contratar experto para realización de la actividad</t>
  </si>
  <si>
    <t xml:space="preserve">1.1.5.3.  Acompañamiento para la realización del estudio </t>
  </si>
  <si>
    <t>Equipment and Furniture</t>
  </si>
  <si>
    <t>Resumen por producto</t>
  </si>
  <si>
    <t>Producto 1</t>
  </si>
  <si>
    <t>C. companies</t>
  </si>
  <si>
    <t>Arrendamiento</t>
  </si>
  <si>
    <t>Subtotal</t>
  </si>
  <si>
    <t>Producto 2</t>
  </si>
  <si>
    <t>71400 Contractual (Gerencia-Asistente Proyecto)</t>
  </si>
  <si>
    <t>1.1.3.6  Intercambio: líderes de las microcuencas seleccionadas en Baja Verapaz que visitan experiencia exitosa en Cantón San Pablo, Tacaná, San Marcos</t>
  </si>
  <si>
    <t>1.2.2.2 Promoción y divulgación hacia la población del Corredor Seco para concienciar la participación en la elaboración y ejecución de la agenda ambiental</t>
  </si>
  <si>
    <t>Nombre Proyecto: Financiamiento y Servicios Ambientales</t>
  </si>
  <si>
    <t xml:space="preserve">Efecto 4:  Las instituciones gubernamentales, las comunidades, las familias, los gobiernos municipales y mancomunidades negocian mecanismos de financiamiento ambiental con énfasis en el recurso agua.  </t>
  </si>
  <si>
    <t>B. Medina, Coordinador  MARN-PNUD.   Coordinador Buenas Prácticas Agrícolas, FAO-MAGA.   Firma consultora</t>
  </si>
  <si>
    <t>Local consultants</t>
  </si>
  <si>
    <t>B. Medina Coordinando con especialistas a contratar con el Programa.</t>
  </si>
  <si>
    <t>Learning Costs</t>
  </si>
  <si>
    <t>B. Medina en coordinación con especialistas a contratar en el programa (hidro-forestal, mecanismos de negociación)</t>
  </si>
  <si>
    <t>Especialista Mecanismos de Negociación Ambiental bajo la supervisión, B. Medina.</t>
  </si>
  <si>
    <t>Learning costs</t>
  </si>
  <si>
    <t>B. Medina y empresas contratistas</t>
  </si>
  <si>
    <t>Contractual services companies</t>
  </si>
  <si>
    <t>Contractual services</t>
  </si>
  <si>
    <t>B. Medina y contratistas</t>
  </si>
  <si>
    <t>B. Medina e instituciones con acuerdos (universidades, Redipasa).</t>
  </si>
  <si>
    <t>B. Medina e instituciones con acuerdos (universidades)</t>
  </si>
  <si>
    <t>Fundación Defensores de la Naturaleza bajo la supervisión del Ing. B. Medina Coordinador MARN-PNUD</t>
  </si>
  <si>
    <t>Ing. B. Medina, Coord. MARN-PNUD y contratistas.</t>
  </si>
  <si>
    <t>Total efecto</t>
  </si>
  <si>
    <t>Actividad 4.1.1. Levantar un Perfil y una línea de base sobre el estado de las subcuencas del área demostrativa mediante mecanismos de protagonismo ciudadano.</t>
  </si>
  <si>
    <t>4.1.1.2 Contratación de empresa u Organización Consultora según TRF línea base elaborada.</t>
  </si>
  <si>
    <t>4.1.2.1. Sistematización de experiencias y conocimientos sobre PSA a nivel a nivel local, nacional y regional, según TRF.</t>
  </si>
  <si>
    <t>4.1.2. 2 Giras de intercambio de conocimientos y experiencias a nivel local, nacional y regional (Alcaldes-MANCOVALLE, Consejo técnico departamental de medio ambiente -CODEMA, líderes comunitarios.</t>
  </si>
  <si>
    <t>Actividad 4.1.3. Identificar servicios ambientales, productores y beneficiarios de los servicios ambientales con énfasis en los hídricos en el área.</t>
  </si>
  <si>
    <t xml:space="preserve">Actividad 4.1.4. Desarrollar estudios de prefactibilidad técnico/económica para  aprovechar oportunidades y riesgos ambientales. </t>
  </si>
  <si>
    <t xml:space="preserve">Actividad 4.1.5. Establecer mecanismos de negociación. </t>
  </si>
  <si>
    <t>4.1.5.2. Talleres con oferentes, demandantes e intermediaros del  los servicios ambiental es identificados (capacitación).</t>
  </si>
  <si>
    <t>4.1.5.3 Seguimiento a mecanismos de negociación.</t>
  </si>
  <si>
    <t>Actividad 4.1.6. Publicar, presentar y difundir información sobre oportunidades y riesgos según las necesidades locales.</t>
  </si>
  <si>
    <t>4.1.6.1 Contratar empresa para realizar diseño, diagramación, edición e impresión de documentos para sensibilizar a la población sobre servicios ambientales.</t>
  </si>
  <si>
    <t>4.1.6.3 Desarrollar un spot radial.</t>
  </si>
  <si>
    <t>4.1.6.2 Desarrollar tres actividades de publicación de materiales informativos, divulgativos y técnicos.</t>
  </si>
  <si>
    <t>Actividad 4.2.1. Realizar estudios de valoración de  servicios ambientales conjuntamente con productores y beneficiarios.</t>
  </si>
  <si>
    <t>4.2.1.1. Establecimiento de convenios de cooperación con instituciones nacionales, internacionales (Centros de investigación, Universidades, Redes de PSA).</t>
  </si>
  <si>
    <t>Actividad 4.3.1.  Ampliar la cobertura del Fondo del Agua</t>
  </si>
  <si>
    <r>
      <t>Actividad 4.3.2 Portafolios de potencialidades de  servicios y productos ambientales para el mercado externo (ej. Bonos carbono, farmacéutico y otros).</t>
    </r>
  </si>
  <si>
    <t>Actividad 4.3.3 Dos mecanismos de servicios ambientales locales implementados</t>
  </si>
  <si>
    <t>3.3.6.1.  Inventario de Tecnologías alternativas de bajo costo aplicadas en Guatemala (ejemplo: desinfección solar del agua, captación de agua de lluvia, bomba familiar de pvc).</t>
  </si>
  <si>
    <t>3.1.5.1. Alianzas estratégicas/Convenio con organización Flor del Maíz y CALMECAC para fortalecer grupo de Redes locales de mujeres.</t>
  </si>
  <si>
    <t>3.2.1.2  Modalidades de acuerdos de trabajo entre UNICEF y MSPAS con aplicabilidad en el "área demostrativa", para la realización de diagnósticos de la situación de abastecimiento de agua y saneamiento en la zona del Corredor Seco.</t>
  </si>
  <si>
    <t>3.4.6.1.  Identificar ONG´s idóneas que trabajan en el "área demostrativa" y elaborar "lista corta" de no más de 8.</t>
  </si>
  <si>
    <r>
      <t xml:space="preserve">Actividad 3.2.2 </t>
    </r>
    <r>
      <rPr>
        <sz val="8"/>
        <rFont val="Arial Narrow"/>
        <family val="2"/>
      </rPr>
      <t>"Desarrollar planes municipales de agua y saneamiento y de gestión integrada de agua  en dos municipios del área de intervención (incluye material educativo sobre formulación Planes Municipales A  y S  y de gestión integrada del agua)".</t>
    </r>
  </si>
  <si>
    <r>
      <t xml:space="preserve">Actividad 3.2.3  </t>
    </r>
    <r>
      <rPr>
        <sz val="8"/>
        <rFont val="Arial Narrow"/>
        <family val="2"/>
      </rPr>
      <t>"Capacitar funcionarios municipales en formulación de planes".</t>
    </r>
  </si>
  <si>
    <r>
      <t>Actividad 3.2.4</t>
    </r>
    <r>
      <rPr>
        <sz val="8"/>
        <rFont val="Arial Narrow"/>
        <family val="2"/>
      </rPr>
      <t xml:space="preserve">  "Establecimiento de sistemas de seguimiento monitoreo y evaluación de planes municipales".</t>
    </r>
  </si>
  <si>
    <r>
      <t>Actividad 3.4.2</t>
    </r>
    <r>
      <rPr>
        <sz val="8"/>
        <rFont val="Arial"/>
        <family val="2"/>
      </rPr>
      <t xml:space="preserve">  Elaborar estrategia municipal – mancomunidad para aumentar la cobertura y calidad de los servicios para las áreas rurales pobres y protección de eventos extremos.</t>
    </r>
  </si>
  <si>
    <r>
      <t>Producto 3.3</t>
    </r>
    <r>
      <rPr>
        <sz val="9"/>
        <rFont val="Arial"/>
        <family val="2"/>
      </rPr>
      <t xml:space="preserve">  Experiencias para el mejor aprovechamiento del agua y disminución de daños desarrolladas, sistematizadas y difundidas  </t>
    </r>
  </si>
  <si>
    <t xml:space="preserve">Ing. Civil Alejandro Girón B.  Coordinador Temático de Agua y Saneamiento.  UNICEF + MANCOVALLE + Colaboración Dirección Servicios de Salud Baja Verapaz.     </t>
  </si>
  <si>
    <t>3.3.8.1. Revisión de las Leyes y Reglamentos relativas a Concesiones en el País.</t>
  </si>
  <si>
    <t>3.3.8.3.  Determinar las Concesiones que han llevado a cabo las Municipalidades del Corredor Seco.</t>
  </si>
  <si>
    <t>3.4.2.2 Complementariedad de la información existente  en los municipios del departamento de B.V.</t>
  </si>
  <si>
    <t xml:space="preserve">Efecto: 3 </t>
  </si>
  <si>
    <t>3.1.4.1  Elaborar Términos de Referencia para el diseño de campaña educativa</t>
  </si>
  <si>
    <t>Supplies</t>
  </si>
  <si>
    <t>Lic. David Castañón Coordinador Temático Políticas, MARN-PNUD. Con el apoyo de instancias de MARN: Políticas, Gestión, Cuencas, CC y DS</t>
  </si>
  <si>
    <t xml:space="preserve">Lic. David Castañón. Coordinador Temático Políticas, MARN-PNUD y la colaboración de Coordinación Nacional, delegados departamentales y consultores </t>
  </si>
  <si>
    <t>1.2.2.1. Reuniones de trabajo con delegados de OGs y ONGs</t>
  </si>
  <si>
    <t>1.2.3.1. Coordinar Acciones sobre Monitoreo y Seguimiento que establezca PNUD y MARN</t>
  </si>
  <si>
    <t>Ing. Edgar Leonel Jacinto CT de  Buenas Prácticas Agrícolas FAO-MAGA. Director de UEEDICH.     Firma de carta de acuerdo.</t>
  </si>
  <si>
    <r>
      <t>Actividad 2.2.1</t>
    </r>
    <r>
      <rPr>
        <sz val="8"/>
        <rFont val="Arial"/>
        <family val="2"/>
      </rPr>
      <t xml:space="preserve"> Apoyar a las municipalidades en la elaboración de propuestas para la generación de acuerdos sobre los usos productivos del ambiente y los recursos naturales </t>
    </r>
  </si>
  <si>
    <t>2.2.1.2 Elaboración de propuesta de planes de manejo de microcuencas de acuerdo a las prioridades municipales y comunitarias en el tema de manejo adecuado de los RN con participación de la municipalidad y actores involucrados, proceso desarrollado mediante servicios de consultoria, utilizando guía metodológica elaborada por UEEDICH, UICN, ACH, MARN, SCEP y FAO.</t>
  </si>
  <si>
    <r>
      <t xml:space="preserve">Actividad 2.3.1 </t>
    </r>
    <r>
      <rPr>
        <sz val="9"/>
        <rFont val="Arial Narrow"/>
        <family val="2"/>
      </rPr>
      <t>Asesorar a las municipalidades en la elaboración de propuestas de regulación de ordenamiento territorial.</t>
    </r>
  </si>
  <si>
    <r>
      <t xml:space="preserve">Actividad 2.3.2 </t>
    </r>
    <r>
      <rPr>
        <sz val="9"/>
        <rFont val="Arial Narrow"/>
        <family val="2"/>
      </rPr>
      <t>Negociar y consensuar regulaciones de ordenamiento territorial.</t>
    </r>
  </si>
  <si>
    <r>
      <t>Actividad 2.4.1.</t>
    </r>
    <r>
      <rPr>
        <sz val="9"/>
        <rFont val="Arial Narrow"/>
        <family val="2"/>
      </rPr>
      <t xml:space="preserve"> "Capacitar organizaciones comunitarias para su fortalecimiento organizativo (información, visión, objetivos, planes de trabajo, estructuras orgánicas, etc.)".</t>
    </r>
  </si>
  <si>
    <r>
      <t>Actividad 2.4.2.</t>
    </r>
    <r>
      <rPr>
        <sz val="9"/>
        <rFont val="Arial Narrow"/>
        <family val="2"/>
      </rPr>
      <t xml:space="preserve"> "Fortalecer organizaciones comunitarias que vigilan el uso de los recursos naturales)"</t>
    </r>
  </si>
  <si>
    <t xml:space="preserve">2.4.2.1  Para el primer año calendario, ubicar por lo menos una Organización en cada una de las 6 Microcuencas seleccionadas del "área demostrativa" y priorizar por lo menos 3 demandas de cada una. </t>
  </si>
  <si>
    <t>2.4.2.2  Capacitar organizaciones seleccionadas  en el manejo del Agua, Suelo y Bosque en la respectiva Microcuenca.</t>
  </si>
  <si>
    <t>Materiales y Suministros.</t>
  </si>
  <si>
    <r>
      <rPr>
        <sz val="10"/>
        <rFont val="Arial"/>
        <family val="0"/>
      </rPr>
      <t>Producto 2.1  Las comunidades, municipalidades y mancomunidades cuentan con conocimientos y habilidades para el uso de los recursos naturales (fortalecimiento de capacidades).</t>
    </r>
  </si>
  <si>
    <r>
      <t>Actividad 2.1.1 Fomentar la cons</t>
    </r>
    <r>
      <rPr>
        <sz val="10"/>
        <rFont val="Arial"/>
        <family val="0"/>
      </rPr>
      <t>trucción y/o consolidación de organización local (comunal, municipal, mancomunidad) de manejo de los recursos naturales que sean comités de agua, organizaciones de productores, comités de manejo ambiental entre otros.</t>
    </r>
  </si>
  <si>
    <t>Ing. Civil Alejandro Girón Braghirolli,  Coordinador Temático de Agua y Saneamiento/ UNICEF +  Director Servicios de Salud del MSPAS de Baja Verapaz, Dr. Luis Gómez.</t>
  </si>
  <si>
    <r>
      <t>Actividad 3.1.1.</t>
    </r>
    <r>
      <rPr>
        <sz val="8"/>
        <rFont val="Arial Narrow"/>
        <family val="2"/>
      </rPr>
      <t xml:space="preserve"> Desarrollo de material educativo sobre protección de fuentes, adecuado uso doméstico del agua, higiene personal y de la vivienda, y saneamiento básico en el hogar</t>
    </r>
  </si>
  <si>
    <r>
      <t>Actividad 3.1.4.</t>
    </r>
    <r>
      <rPr>
        <sz val="8"/>
        <rFont val="Arial Narrow"/>
        <family val="2"/>
      </rPr>
      <t xml:space="preserve"> Desarrollo de una campaña educativa sobre el uso adecuado del agua, su conservación y protección.</t>
    </r>
  </si>
  <si>
    <t>3.1.4.2  Contratación de servicios de consultoría, persona Individual ó Jurídica idónea.</t>
  </si>
  <si>
    <t>3.1.4.3 Contratación de los servicios para la divulgación de la campaña (radio, televisión, cable, otros), con énfasis en el "área demostrativa".</t>
  </si>
  <si>
    <r>
      <t>Actividad 3.1.5</t>
    </r>
    <r>
      <rPr>
        <sz val="8"/>
        <color indexed="10"/>
        <rFont val="Arial Narrow"/>
        <family val="2"/>
      </rPr>
      <t xml:space="preserve"> </t>
    </r>
    <r>
      <rPr>
        <sz val="8"/>
        <rFont val="Arial Narrow"/>
        <family val="2"/>
      </rPr>
      <t>Fomentar la potenciación de las redes locales y grupos de mujeres que trabajen en el tema del agua, saneamiento e higiene</t>
    </r>
  </si>
  <si>
    <t>3.2.2.1. Revisión y Validación del material existente.</t>
  </si>
  <si>
    <t>3.2.2.2. Elaboración del material educativo para tres niveles: primera Infancia; Adolescentes y Adultos.</t>
  </si>
  <si>
    <t>3.2.3.1.  Determinación del nivel de Competencia y participación de los Funcionarios y Empleados Municipales.</t>
  </si>
  <si>
    <t>3.2.3.2. Agenda de Capacitación para el "área demostrativa", en función de Términos de Referencia proporcionados a Terna de Consultores.</t>
  </si>
  <si>
    <t>3.2.3.3.  Desarrollo de la Capacitación en los 6 Municipios del "área demostrativa" a través de servicios de consultoría</t>
  </si>
  <si>
    <t>3.2.4.2. Términos de Referencia preparados en función de su realización en cada Municipio del "área demostrativa".</t>
  </si>
  <si>
    <t>3.2.4.3.  Implementación del sistema a nivel Municipal.</t>
  </si>
  <si>
    <r>
      <t>Actividad 3.3.1</t>
    </r>
    <r>
      <rPr>
        <sz val="8"/>
        <rFont val="Arial"/>
        <family val="2"/>
      </rPr>
      <t xml:space="preserve"> Propiciar la adopción de sistemas agrosilvopastoriles resilientes al cambio climático y que maximizan la captación y retención de agua de lluvia (el ciclo verde) y minimizan la vulnerabilidad de sus sistemas de producción alimentaria.</t>
    </r>
  </si>
  <si>
    <t>3.3.1.1 Suscripción de carta de acuerdo con UEEDICH y capacitación sobre lineamientos operativos de FAO para el establecimiento de 100 hectáreas de sistemas agrosilvopastores en fincas de agricultores de las 20 comunidades promovidos por el PC</t>
  </si>
  <si>
    <t>No fungibles</t>
  </si>
  <si>
    <r>
      <t>Actividad 3.3.2</t>
    </r>
    <r>
      <rPr>
        <sz val="8"/>
        <rFont val="Arial"/>
        <family val="2"/>
      </rPr>
      <t xml:space="preserve">  Capacitar a los productores y consumidores sobre la inocuidad de los alimentos (100 agricultores de las 20 comunidades sobre la aplicación de  buenas prácticas agrícolas &amp; 100 familias de las 20 comunidades sobre manejo seguro de alimentos).</t>
    </r>
  </si>
  <si>
    <r>
      <t xml:space="preserve">Actividad 3.3.3 </t>
    </r>
    <r>
      <rPr>
        <sz val="8"/>
        <rFont val="Arial"/>
        <family val="2"/>
      </rPr>
      <t>"Identificar/constituir centros de demostración y/o capacitación para garantizar proyectos integrados de agua, saneamiento e higiene (uno para 2009)".</t>
    </r>
  </si>
  <si>
    <t>3.3.3.1.  Determinación del sitio más representativo dentro del territorio de las 6 Micro cuencas seleccionadas.</t>
  </si>
  <si>
    <t>3.3.3.2 Constituir  uno de los Centros de Demostración en una  Micro cuenca seleccionada, mediante planificación y establecimiento de acuerdos para inversiones.</t>
  </si>
  <si>
    <r>
      <t>Actividad 3.3.4</t>
    </r>
    <r>
      <rPr>
        <sz val="8"/>
        <rFont val="Arial"/>
        <family val="2"/>
      </rPr>
      <t xml:space="preserve"> "Desarrollo de modelos demostrativos / educativos de agua y saneamiento adecuado en escuelas y comunidades".</t>
    </r>
  </si>
  <si>
    <r>
      <t>Actividad 3.3.6</t>
    </r>
    <r>
      <rPr>
        <sz val="8"/>
        <rFont val="Arial"/>
        <family val="2"/>
      </rPr>
      <t xml:space="preserve"> "Sistematización y transferencia de tecnologías alternativas de abastecimiento de agua y saneamiento para comunidades".</t>
    </r>
  </si>
  <si>
    <r>
      <t>Actividad 3.3.7</t>
    </r>
    <r>
      <rPr>
        <sz val="8"/>
        <rFont val="Arial"/>
        <family val="2"/>
      </rPr>
      <t xml:space="preserve"> Sistematizar, difundir, retroalimentar información y resultados de experiencias en el uso y manejo sostenible de los recursos naturales, sobre todo lo relacionado con el ciclo del agua limpia</t>
    </r>
  </si>
  <si>
    <t>Contractual Services Ind</t>
  </si>
  <si>
    <t>Contractual services individual</t>
  </si>
  <si>
    <t>4.3.3.1 Se inicia el proceso para implementar mecanismo de servicios ambientales locales</t>
  </si>
  <si>
    <t>Internacional Consultant</t>
  </si>
  <si>
    <r>
      <t>Actividad 3.3.8</t>
    </r>
    <r>
      <rPr>
        <sz val="8"/>
        <rFont val="Arial"/>
        <family val="2"/>
      </rPr>
      <t xml:space="preserve"> "Sistematizar las experiencias sobre concesión de servicios de agua y saneamiento por parte de municipalidades en la zona del corredor seco".</t>
    </r>
  </si>
  <si>
    <t>1.2.3.2. Reuniones de trabajo con funcionarios de MARN</t>
  </si>
  <si>
    <t>1.2.3.3.  Apoyar procesos de monitoreo y evaluación del Proyecto Conjunto</t>
  </si>
  <si>
    <t>Lic. David Castañón. Coordinador Temático Políticas, MARN-PNUD, con apoyo de instancias internas de MARN: Políticas, Gestión, Cuencas, Coordinación Nacional</t>
  </si>
  <si>
    <t>Lic. David Castañón. Coordinador Temático Políticas, MARN-PNUD, con apoyo de Coordinación Nacional y delegados departamentales</t>
  </si>
  <si>
    <t>Lic. David Castañón. Coordinador Temático Políticas, MARN-PNUD, otros coordinadores temáticos y consultores</t>
  </si>
  <si>
    <t>Lic. David Castañón.  Coordinador Temático de Políticas, MARN-PNUD.  Participación instancias Políticas, cuencas, coordinación nacional, delegados departamentales, Proandys y programa cambio climático.                      Apoyo otros coordinadores temáticos (efectos 2, 3 y 4)</t>
  </si>
  <si>
    <t>Supplies (incluye impresión de documentos)</t>
  </si>
  <si>
    <t>SPA</t>
  </si>
  <si>
    <r>
      <t xml:space="preserve">Producto 1.1 </t>
    </r>
    <r>
      <rPr>
        <sz val="9"/>
        <rFont val="Arial"/>
        <family val="2"/>
      </rPr>
      <t>Las instituciones gubernamentales subnacionales del Corredor Seco generan propuestas de instrumentos para la coordinación de políticas públicas en el tema de gestión de agua, incluyendo instrumentos económicos y fiscales para apoyar mejor gestión del recurso agua</t>
    </r>
  </si>
  <si>
    <r>
      <t>Actividad 1.1.1</t>
    </r>
    <r>
      <rPr>
        <sz val="8"/>
        <rFont val="Arial Narrow"/>
        <family val="2"/>
      </rPr>
      <t xml:space="preserve"> Validación del Programa (talleres) con las nuevas autoridades (nacionales, subnacionales, locales)</t>
    </r>
  </si>
  <si>
    <r>
      <t>Actividad 1.1.3</t>
    </r>
    <r>
      <rPr>
        <sz val="8"/>
        <rFont val="Arial Narrow"/>
        <family val="2"/>
      </rPr>
      <t xml:space="preserve"> Sistematización de experiencias comunitarias de Gobernabilidad Ambiental exitosas en otras regiones del país</t>
    </r>
  </si>
  <si>
    <r>
      <t>Actividad 1.2.1</t>
    </r>
    <r>
      <rPr>
        <sz val="8"/>
        <rFont val="Arial Narrow"/>
        <family val="2"/>
      </rPr>
      <t xml:space="preserve"> Talleres intersectoriales participativos (gobierno, municipalidades, sector privado, ONG, comunidades y academia), para el análisis de las relaciones ambiente, sociedad y economía (riesgos y oportunidades).  Aplicación de herramientas Análisis Ambiental Estratégico o PEIR</t>
    </r>
  </si>
  <si>
    <r>
      <t>Actividad 1.2.2</t>
    </r>
    <r>
      <rPr>
        <sz val="8"/>
        <rFont val="Arial Narrow"/>
        <family val="2"/>
      </rPr>
      <t xml:space="preserve">  Desarrollo de mecanismos de incidencia para la aplicación de la agenda</t>
    </r>
  </si>
  <si>
    <r>
      <t>Actividad 1.2.3</t>
    </r>
    <r>
      <rPr>
        <sz val="8"/>
        <rFont val="Arial Narrow"/>
        <family val="2"/>
      </rPr>
      <t xml:space="preserve">  Desarrollo de Módulo Sistema Monitoreo y Evaluación Gobernabilidad Ambiental como parte de Seguimiento a Gestión Institucional MARN (Según Política Sistema Nacional y Difusión Ambiental)</t>
    </r>
  </si>
  <si>
    <t>Plan de trabajo anual</t>
  </si>
  <si>
    <t>Año: 2009</t>
  </si>
  <si>
    <t>Período: Enero a Diciembre</t>
  </si>
  <si>
    <t>Nombre Proyecto:  Políticas Ambientales</t>
  </si>
  <si>
    <t>Número de Award:     50606                                                           Número (s) de Proyecto (s): 00062597</t>
  </si>
  <si>
    <t>Donante (si aplica):    EACID-FODM                                              Número de convenio de donación (si aplica):</t>
  </si>
  <si>
    <r>
      <t>Productos  (</t>
    </r>
    <r>
      <rPr>
        <b/>
        <i/>
        <sz val="9"/>
        <rFont val="Arial Narrow"/>
        <family val="2"/>
      </rPr>
      <t>outputs</t>
    </r>
    <r>
      <rPr>
        <b/>
        <sz val="9"/>
        <rFont val="Arial Narrow"/>
        <family val="2"/>
      </rPr>
      <t>) esperados del proyecto</t>
    </r>
  </si>
  <si>
    <t>Efecto 1:  Las instituciones gubernamentales del Corredor Seco generan propuestas para implementar coordinadamente los instrumentos de política pública en torno a la Gobernabilidad Ambiental</t>
  </si>
  <si>
    <t>Actividades planificadas</t>
  </si>
  <si>
    <t xml:space="preserve"> </t>
  </si>
  <si>
    <t>Calendario</t>
  </si>
  <si>
    <t>Responsable específico</t>
  </si>
  <si>
    <t>Presupuesto previsto</t>
  </si>
  <si>
    <t>T1</t>
  </si>
  <si>
    <t>T2</t>
  </si>
  <si>
    <t>T3</t>
  </si>
  <si>
    <t>T4</t>
  </si>
  <si>
    <t>Fuente</t>
  </si>
  <si>
    <t>Donante</t>
  </si>
  <si>
    <t>Código</t>
  </si>
  <si>
    <t>Descripción</t>
  </si>
  <si>
    <t>Monto US$</t>
  </si>
  <si>
    <t>1.1.1.1. Realización de talleres internos en MARN</t>
  </si>
  <si>
    <t>x</t>
  </si>
  <si>
    <t>1.1.2.1.  Talleres con MARN</t>
  </si>
  <si>
    <t>1.1.2.2  Talleres en la región Corredor Seco</t>
  </si>
  <si>
    <t>1.1.3.1. Identificación de sitios o lugares con buenas experiencias de gobernabilidad ambiental en el  país</t>
  </si>
  <si>
    <t>1.1.3.2.  Elaborar Términos de Referencia para realización del estudio</t>
  </si>
  <si>
    <t>1.1.3.3.  Contratar experto para realizar el estudio</t>
  </si>
  <si>
    <t>1.1.3.4.  Acompañamiento para la realización del estudio</t>
  </si>
  <si>
    <t>1.1.3.5  Socialización de la información con grupos de municipios del Corredor Seco (exposiciones y visitas guiadas)</t>
  </si>
  <si>
    <t>Travel</t>
  </si>
  <si>
    <t>C. services companies</t>
  </si>
  <si>
    <t>Total</t>
  </si>
  <si>
    <t>Suplies</t>
  </si>
  <si>
    <t>1.1.4.4  Presentaciones a nivel interno en MARN y en las áreas del Corredor Seco</t>
  </si>
  <si>
    <t>1.2.1.1. Identificar contenidos y ponentes para  los talleres</t>
  </si>
  <si>
    <t>1.2.1.2.  Elaborar términos de referencia para que profesionales preparen materiales y charlas para presentación de la temática</t>
  </si>
  <si>
    <t>1.2.1.5  Seguimiento para la aplicación de la Agenda de Gobernabilidad Ambiental</t>
  </si>
  <si>
    <t>1.1.1.2. Sistematización de información en instituciones afines (MARN, MAGA, MSPAS, SEGEPLAN, municipalidades, otras)</t>
  </si>
  <si>
    <t>1.1.1.3. Realización de talleres en departamentos y municipios del Corredor Seco (soporte de instancias de MARN)</t>
  </si>
  <si>
    <t>TOTALES</t>
  </si>
  <si>
    <t>Learning cost</t>
  </si>
  <si>
    <t>Total Actividad</t>
  </si>
  <si>
    <t>Learning Cost</t>
  </si>
  <si>
    <t>Local Consultant</t>
  </si>
  <si>
    <t>Total Producto</t>
  </si>
  <si>
    <t>1.2.1.3  Realizar talleres en los departamentos del Corredor Seco (diagnósticos participativos), conducidos por consultores contratados</t>
  </si>
  <si>
    <t>Local consultant</t>
  </si>
  <si>
    <t>1.2.1.4  Realizar talleres participativos para elaboración de Agenda de Gobernabilidad Ambiental, conducidos por consultores contratados</t>
  </si>
  <si>
    <t>Total producto</t>
  </si>
  <si>
    <t>Equipment</t>
  </si>
  <si>
    <t>C. individual</t>
  </si>
  <si>
    <t>Alquiler oficina</t>
  </si>
  <si>
    <t>Software</t>
  </si>
  <si>
    <t>1.1.1.4 Talleres internos  y actividades de coordinación programa</t>
  </si>
  <si>
    <t>learning cost</t>
  </si>
  <si>
    <t>travel</t>
  </si>
  <si>
    <t>Nombre Proyecto:  Gestión ordenada de recursos naturales</t>
  </si>
  <si>
    <t>2.1.2.1 Definición de forma participativa (técnicos municipales y líderes comunitarios) la tenencia, usos productivos y potenciales de los recursos naturales</t>
  </si>
  <si>
    <t>Ing. Edgar Leonel Jacinto Coordinador Temático de  Buenas Prácticas Agrícolas FAO-MAGA.        Director de UEEDICH.         Con apoyo de Coordinador Temático de Financiamiento y Servicios Ambientales     Firma consultora o consultor independiente</t>
  </si>
  <si>
    <t>4.1.1.1.Contratación de consultor  para elaboración Perfil corredor Seco Según TRF.</t>
  </si>
  <si>
    <t>Actividad 4.1.2. Generar un espacio de dialogo y aprendizaje (intercambio de conocimientos, experiencias en la región, en el país, bases conceptuales) sobre  el tema de financiamiento de servicios ambientales.</t>
  </si>
  <si>
    <t>Actividad 4.2.3. Establecer un sistema de indicadores  a diferentes escalas: sistemas de producción, microcuencas, subcuencas, cuencas, con énfasis en el área del corredor seco y otros territorios frágiles para generar mediciones que proporcionen  información para la población local y el gobierno nacional en relación al impacto ambiental de estos.</t>
  </si>
  <si>
    <t>4.1.5.1 Selección de oferentes, demandantes, e intermediarios de las microcuencas de los potenciales Servicios Ambientales  (capacitación).</t>
  </si>
  <si>
    <t>Efecto 2: Las familias y las organizaciones comunitarias participan activamente en la toma de decisiones para gestionar el ordenamiento de los recursos naturales del Corredor Seco</t>
  </si>
  <si>
    <t>Capacitaciones</t>
  </si>
  <si>
    <t>Consultor</t>
  </si>
  <si>
    <t>Contrato</t>
  </si>
  <si>
    <t>Viajes</t>
  </si>
  <si>
    <t>Fungibles</t>
  </si>
  <si>
    <t xml:space="preserve">Ing. Edgar Leonel Jacinto Coordinador Temático de  Buenas Prácticas Agrícolas FAO-MAGA.        Director de UEEDICH.        </t>
  </si>
  <si>
    <t>Nombre Proyecto:  Buenas Prácticas de Uso Integral del Agua</t>
  </si>
  <si>
    <t>Número de Award:                                                              Número (s) de Proyecto (s):</t>
  </si>
  <si>
    <r>
      <t xml:space="preserve">Producto 2.2: </t>
    </r>
    <r>
      <rPr>
        <sz val="10"/>
        <rFont val="Arial"/>
        <family val="2"/>
      </rPr>
      <t>Acuerdos de uso productivo de los recursos naturales establecidos con participación social</t>
    </r>
  </si>
  <si>
    <r>
      <t xml:space="preserve">Producto 2.3: </t>
    </r>
    <r>
      <rPr>
        <sz val="10"/>
        <rFont val="Arial"/>
        <family val="2"/>
      </rPr>
      <t>Políticas de ordenamiento territorial consensuadas</t>
    </r>
  </si>
  <si>
    <t>3.3.1.6 Seguimiento y evaluación del proceso según el Plan de M&amp;E del PC</t>
  </si>
  <si>
    <t xml:space="preserve"> Total Actividad</t>
  </si>
  <si>
    <t>Total actividad</t>
  </si>
  <si>
    <r>
      <t>Ing. Edgar Leonel Jacinto Coordinador Temático d</t>
    </r>
    <r>
      <rPr>
        <b/>
        <sz val="8"/>
        <rFont val="Arial Narrow"/>
        <family val="2"/>
      </rPr>
      <t xml:space="preserve">e </t>
    </r>
    <r>
      <rPr>
        <sz val="8"/>
        <rFont val="Arial Narrow"/>
        <family val="2"/>
      </rPr>
      <t xml:space="preserve"> Buenas Prácticas Agrícolas FAO-MAGA.        Director de UEEDICH</t>
    </r>
    <r>
      <rPr>
        <b/>
        <sz val="8"/>
        <rFont val="Arial Narrow"/>
        <family val="2"/>
      </rPr>
      <t xml:space="preserve">.  </t>
    </r>
    <r>
      <rPr>
        <sz val="8"/>
        <rFont val="Arial Narrow"/>
        <family val="2"/>
      </rPr>
      <t xml:space="preserve">Firma consultora o consultor independiente    </t>
    </r>
    <r>
      <rPr>
        <b/>
        <sz val="8"/>
        <rFont val="Arial Narrow"/>
        <family val="2"/>
      </rPr>
      <t xml:space="preserve">  </t>
    </r>
  </si>
  <si>
    <t xml:space="preserve">Ing. Edgar Leonel Jacinto Coordinador Temático de  Buenas Prácticas Agrícolas FAO-MAGA.        Director de UEEDICH.  Firma consultora o consultor independiente        </t>
  </si>
  <si>
    <t>Ing. Edgar Leonel Jacinto, Coordinador Temático Buenas Prácticas Productivas, FAO-MAGA.  Director de UEEDICH a través de carta de acuerdo.</t>
  </si>
  <si>
    <t>Ing. Edgar Leonel Jacinto, Coordinador Temático Buenas Prácticas Productivas, FAO-MAGA.  Director de UEEDICH.  Firma consultora o consultor independiente</t>
  </si>
  <si>
    <t>TOTAL</t>
  </si>
  <si>
    <t>Personal</t>
  </si>
  <si>
    <t>Contratos</t>
  </si>
  <si>
    <t>Materiales y Suministros</t>
  </si>
  <si>
    <t>Equipos</t>
  </si>
  <si>
    <t>X</t>
  </si>
  <si>
    <t>Producto 2.4  Organizaciones comunitarias establecidas para la vigilancia del ordenamiento del uso de los recursos naturales</t>
  </si>
  <si>
    <t>Coordinadores Temáticos UNICEF y FAO.</t>
  </si>
  <si>
    <r>
      <t>Efecto 3:</t>
    </r>
    <r>
      <rPr>
        <b/>
        <sz val="11"/>
        <rFont val="Arial"/>
        <family val="2"/>
      </rPr>
      <t xml:space="preserve">  "Las comunidades, gobiernos municipales y mancomunidades realizan buenas prácticas de uso integral del agua (consumo doméstico y agricultura sostenible)".</t>
    </r>
  </si>
  <si>
    <t>4.1.1.4. Adquisición de Equipo para acompañar acciones en  campo Vehículos, GPS, molinetes, hatch, equipo de computo, mobiliario</t>
  </si>
  <si>
    <t>C.individual</t>
  </si>
  <si>
    <t>Producto 3</t>
  </si>
  <si>
    <t>Producto 4</t>
  </si>
  <si>
    <t>International Consultant</t>
  </si>
  <si>
    <r>
      <t>Productos  (</t>
    </r>
    <r>
      <rPr>
        <b/>
        <i/>
        <sz val="9"/>
        <color indexed="8"/>
        <rFont val="Arial Narrow"/>
        <family val="2"/>
      </rPr>
      <t>outputs</t>
    </r>
    <r>
      <rPr>
        <b/>
        <sz val="9"/>
        <color indexed="8"/>
        <rFont val="Arial Narrow"/>
        <family val="2"/>
      </rPr>
      <t>) esperados del proyecto</t>
    </r>
  </si>
  <si>
    <r>
      <t xml:space="preserve">Producto 4.1  </t>
    </r>
    <r>
      <rPr>
        <sz val="8"/>
        <color indexed="8"/>
        <rFont val="Arial Narrow"/>
        <family val="2"/>
      </rPr>
      <t>Las comunidades, municipalidades y mancomunidades cuentan con conocimientos y habilidades sobre los riesgos y servicios ambientales, con énfasis en los hídricos.</t>
    </r>
  </si>
  <si>
    <r>
      <t xml:space="preserve">Producto 4.2  </t>
    </r>
    <r>
      <rPr>
        <sz val="8"/>
        <color indexed="8"/>
        <rFont val="Arial Narrow"/>
        <family val="2"/>
      </rPr>
      <t>Portafolio de valoraciones ambientales participativo desarrollado</t>
    </r>
  </si>
  <si>
    <r>
      <t xml:space="preserve">Producto 4.3  </t>
    </r>
    <r>
      <rPr>
        <sz val="8"/>
        <color indexed="8"/>
        <rFont val="Arial Narrow"/>
        <family val="2"/>
      </rPr>
      <t>Se establecen sistemas de pago y/o compensación de servicios ambientales con énfasis en los hídricos.</t>
    </r>
  </si>
</sst>
</file>

<file path=xl/styles.xml><?xml version="1.0" encoding="utf-8"?>
<styleSheet xmlns="http://schemas.openxmlformats.org/spreadsheetml/2006/main">
  <numFmts count="44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Q&quot;;\-#,##0\ &quot;Q&quot;"/>
    <numFmt numFmtId="173" formatCode="#,##0\ &quot;Q&quot;;[Red]\-#,##0\ &quot;Q&quot;"/>
    <numFmt numFmtId="174" formatCode="#,##0.00\ &quot;Q&quot;;\-#,##0.00\ &quot;Q&quot;"/>
    <numFmt numFmtId="175" formatCode="#,##0.00\ &quot;Q&quot;;[Red]\-#,##0.00\ &quot;Q&quot;"/>
    <numFmt numFmtId="176" formatCode="_-* #,##0\ &quot;Q&quot;_-;\-* #,##0\ &quot;Q&quot;_-;_-* &quot;-&quot;\ &quot;Q&quot;_-;_-@_-"/>
    <numFmt numFmtId="177" formatCode="_-* #,##0\ _Q_-;\-* #,##0\ _Q_-;_-* &quot;-&quot;\ _Q_-;_-@_-"/>
    <numFmt numFmtId="178" formatCode="_-* #,##0.00\ &quot;Q&quot;_-;\-* #,##0.00\ &quot;Q&quot;_-;_-* &quot;-&quot;??\ &quot;Q&quot;_-;_-@_-"/>
    <numFmt numFmtId="179" formatCode="_-* #,##0.00\ _Q_-;\-* #,##0.00\ _Q_-;_-* &quot;-&quot;??\ _Q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[$$-2C0A]\ #,##0.00"/>
    <numFmt numFmtId="199" formatCode="#,##0.00\ _€"/>
  </numFmts>
  <fonts count="83">
    <font>
      <sz val="10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b/>
      <sz val="9"/>
      <name val="Arial Narrow"/>
      <family val="2"/>
    </font>
    <font>
      <b/>
      <i/>
      <sz val="9"/>
      <name val="Arial Narrow"/>
      <family val="2"/>
    </font>
    <font>
      <sz val="9"/>
      <color indexed="23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 Narrow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color indexed="10"/>
      <name val="Arial Narrow"/>
      <family val="2"/>
    </font>
    <font>
      <sz val="8"/>
      <name val="Times New Roman"/>
      <family val="1"/>
    </font>
    <font>
      <sz val="9"/>
      <name val="Arial Narrow"/>
      <family val="2"/>
    </font>
    <font>
      <u val="single"/>
      <sz val="11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u val="single"/>
      <sz val="11"/>
      <name val="Arial"/>
      <family val="2"/>
    </font>
    <font>
      <b/>
      <sz val="9"/>
      <color indexed="8"/>
      <name val="Arial Narrow"/>
      <family val="2"/>
    </font>
    <font>
      <b/>
      <i/>
      <sz val="9"/>
      <color indexed="8"/>
      <name val="Arial Narrow"/>
      <family val="2"/>
    </font>
    <font>
      <sz val="8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Arial Narrow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11"/>
      <color theme="1"/>
      <name val="Arial Narrow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6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10" xfId="0" applyBorder="1" applyAlignment="1">
      <alignment vertical="top" wrapText="1"/>
    </xf>
    <xf numFmtId="0" fontId="8" fillId="0" borderId="10" xfId="0" applyFont="1" applyBorder="1" applyAlignment="1">
      <alignment vertical="top"/>
    </xf>
    <xf numFmtId="0" fontId="8" fillId="0" borderId="10" xfId="0" applyFont="1" applyBorder="1" applyAlignment="1">
      <alignment vertical="top" wrapText="1"/>
    </xf>
    <xf numFmtId="0" fontId="3" fillId="33" borderId="11" xfId="0" applyFont="1" applyFill="1" applyBorder="1" applyAlignment="1">
      <alignment vertical="top" wrapText="1"/>
    </xf>
    <xf numFmtId="0" fontId="0" fillId="33" borderId="0" xfId="0" applyFill="1" applyAlignment="1">
      <alignment/>
    </xf>
    <xf numFmtId="0" fontId="5" fillId="33" borderId="12" xfId="0" applyFont="1" applyFill="1" applyBorder="1" applyAlignment="1">
      <alignment vertical="top" wrapText="1"/>
    </xf>
    <xf numFmtId="0" fontId="0" fillId="33" borderId="12" xfId="0" applyFill="1" applyBorder="1" applyAlignment="1">
      <alignment vertical="top" wrapText="1"/>
    </xf>
    <xf numFmtId="0" fontId="3" fillId="33" borderId="13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 wrapText="1"/>
    </xf>
    <xf numFmtId="0" fontId="3" fillId="33" borderId="14" xfId="0" applyFont="1" applyFill="1" applyBorder="1" applyAlignment="1">
      <alignment vertical="top" wrapText="1"/>
    </xf>
    <xf numFmtId="0" fontId="3" fillId="33" borderId="15" xfId="0" applyFont="1" applyFill="1" applyBorder="1" applyAlignment="1">
      <alignment vertical="top" wrapText="1"/>
    </xf>
    <xf numFmtId="0" fontId="3" fillId="33" borderId="12" xfId="0" applyFont="1" applyFill="1" applyBorder="1" applyAlignment="1">
      <alignment vertical="top"/>
    </xf>
    <xf numFmtId="0" fontId="3" fillId="33" borderId="16" xfId="0" applyFont="1" applyFill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8" fillId="0" borderId="0" xfId="0" applyFont="1" applyAlignment="1">
      <alignment/>
    </xf>
    <xf numFmtId="3" fontId="10" fillId="0" borderId="16" xfId="0" applyNumberFormat="1" applyFont="1" applyBorder="1" applyAlignment="1">
      <alignment vertical="top"/>
    </xf>
    <xf numFmtId="3" fontId="10" fillId="0" borderId="10" xfId="0" applyNumberFormat="1" applyFont="1" applyBorder="1" applyAlignment="1">
      <alignment vertical="top"/>
    </xf>
    <xf numFmtId="0" fontId="10" fillId="0" borderId="10" xfId="0" applyFont="1" applyBorder="1" applyAlignment="1">
      <alignment vertical="top"/>
    </xf>
    <xf numFmtId="4" fontId="8" fillId="0" borderId="0" xfId="0" applyNumberFormat="1" applyFont="1" applyAlignment="1">
      <alignment/>
    </xf>
    <xf numFmtId="3" fontId="10" fillId="0" borderId="10" xfId="0" applyNumberFormat="1" applyFont="1" applyBorder="1" applyAlignment="1">
      <alignment vertical="top" wrapText="1"/>
    </xf>
    <xf numFmtId="3" fontId="10" fillId="0" borderId="14" xfId="0" applyNumberFormat="1" applyFont="1" applyBorder="1" applyAlignment="1">
      <alignment vertical="top"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8" fillId="0" borderId="10" xfId="0" applyFont="1" applyBorder="1" applyAlignment="1">
      <alignment vertical="top"/>
    </xf>
    <xf numFmtId="0" fontId="6" fillId="33" borderId="0" xfId="0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0" fontId="0" fillId="34" borderId="0" xfId="0" applyFill="1" applyAlignment="1">
      <alignment/>
    </xf>
    <xf numFmtId="0" fontId="6" fillId="0" borderId="0" xfId="0" applyFont="1" applyBorder="1" applyAlignment="1">
      <alignment horizontal="center" vertical="top" wrapText="1"/>
    </xf>
    <xf numFmtId="0" fontId="6" fillId="35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0" fontId="6" fillId="35" borderId="0" xfId="0" applyFont="1" applyFill="1" applyBorder="1" applyAlignment="1">
      <alignment horizontal="center" vertical="top" wrapText="1"/>
    </xf>
    <xf numFmtId="4" fontId="3" fillId="35" borderId="0" xfId="0" applyNumberFormat="1" applyFont="1" applyFill="1" applyBorder="1" applyAlignment="1">
      <alignment vertical="top" wrapText="1"/>
    </xf>
    <xf numFmtId="0" fontId="8" fillId="35" borderId="0" xfId="0" applyFont="1" applyFill="1" applyBorder="1" applyAlignment="1">
      <alignment/>
    </xf>
    <xf numFmtId="0" fontId="13" fillId="35" borderId="0" xfId="0" applyFont="1" applyFill="1" applyBorder="1" applyAlignment="1">
      <alignment vertical="top" wrapText="1"/>
    </xf>
    <xf numFmtId="0" fontId="8" fillId="35" borderId="0" xfId="0" applyFont="1" applyFill="1" applyBorder="1" applyAlignment="1">
      <alignment vertical="top" wrapText="1"/>
    </xf>
    <xf numFmtId="0" fontId="8" fillId="35" borderId="0" xfId="0" applyFont="1" applyFill="1" applyBorder="1" applyAlignment="1">
      <alignment vertical="top" wrapText="1"/>
    </xf>
    <xf numFmtId="0" fontId="10" fillId="35" borderId="0" xfId="0" applyFont="1" applyFill="1" applyBorder="1" applyAlignment="1">
      <alignment vertical="top" wrapText="1"/>
    </xf>
    <xf numFmtId="3" fontId="10" fillId="35" borderId="0" xfId="0" applyNumberFormat="1" applyFont="1" applyFill="1" applyBorder="1" applyAlignment="1">
      <alignment vertical="top" wrapText="1"/>
    </xf>
    <xf numFmtId="4" fontId="10" fillId="35" borderId="0" xfId="0" applyNumberFormat="1" applyFont="1" applyFill="1" applyBorder="1" applyAlignment="1">
      <alignment horizontal="right" vertical="top" wrapText="1"/>
    </xf>
    <xf numFmtId="0" fontId="0" fillId="33" borderId="19" xfId="0" applyFill="1" applyBorder="1" applyAlignment="1">
      <alignment/>
    </xf>
    <xf numFmtId="0" fontId="9" fillId="0" borderId="20" xfId="0" applyFont="1" applyBorder="1" applyAlignment="1">
      <alignment/>
    </xf>
    <xf numFmtId="0" fontId="13" fillId="35" borderId="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13" fillId="35" borderId="0" xfId="0" applyFont="1" applyFill="1" applyBorder="1" applyAlignment="1">
      <alignment horizontal="center" vertical="top"/>
    </xf>
    <xf numFmtId="0" fontId="14" fillId="36" borderId="21" xfId="0" applyFont="1" applyFill="1" applyBorder="1" applyAlignment="1">
      <alignment/>
    </xf>
    <xf numFmtId="0" fontId="10" fillId="35" borderId="10" xfId="0" applyFont="1" applyFill="1" applyBorder="1" applyAlignment="1">
      <alignment horizontal="center" vertical="top"/>
    </xf>
    <xf numFmtId="0" fontId="10" fillId="35" borderId="10" xfId="0" applyFont="1" applyFill="1" applyBorder="1" applyAlignment="1">
      <alignment vertical="top"/>
    </xf>
    <xf numFmtId="0" fontId="10" fillId="35" borderId="22" xfId="0" applyFont="1" applyFill="1" applyBorder="1" applyAlignment="1">
      <alignment vertical="top"/>
    </xf>
    <xf numFmtId="0" fontId="10" fillId="35" borderId="17" xfId="0" applyFont="1" applyFill="1" applyBorder="1" applyAlignment="1">
      <alignment vertical="top"/>
    </xf>
    <xf numFmtId="0" fontId="10" fillId="35" borderId="23" xfId="0" applyFont="1" applyFill="1" applyBorder="1" applyAlignment="1">
      <alignment horizontal="center" vertical="top"/>
    </xf>
    <xf numFmtId="0" fontId="10" fillId="35" borderId="24" xfId="0" applyFont="1" applyFill="1" applyBorder="1" applyAlignment="1">
      <alignment horizontal="center" vertical="top"/>
    </xf>
    <xf numFmtId="0" fontId="10" fillId="35" borderId="22" xfId="0" applyFont="1" applyFill="1" applyBorder="1" applyAlignment="1">
      <alignment horizontal="center" vertical="top"/>
    </xf>
    <xf numFmtId="0" fontId="10" fillId="35" borderId="10" xfId="0" applyFont="1" applyFill="1" applyBorder="1" applyAlignment="1">
      <alignment horizontal="left" vertical="top" wrapText="1"/>
    </xf>
    <xf numFmtId="0" fontId="10" fillId="35" borderId="10" xfId="0" applyFont="1" applyFill="1" applyBorder="1" applyAlignment="1">
      <alignment horizontal="center" vertical="top" wrapText="1"/>
    </xf>
    <xf numFmtId="0" fontId="10" fillId="35" borderId="10" xfId="0" applyFont="1" applyFill="1" applyBorder="1" applyAlignment="1">
      <alignment horizontal="justify" vertical="top" wrapText="1"/>
    </xf>
    <xf numFmtId="0" fontId="10" fillId="35" borderId="10" xfId="0" applyFont="1" applyFill="1" applyBorder="1" applyAlignment="1">
      <alignment vertical="top" wrapText="1"/>
    </xf>
    <xf numFmtId="3" fontId="10" fillId="35" borderId="16" xfId="0" applyNumberFormat="1" applyFont="1" applyFill="1" applyBorder="1" applyAlignment="1">
      <alignment vertical="top"/>
    </xf>
    <xf numFmtId="3" fontId="14" fillId="36" borderId="25" xfId="0" applyNumberFormat="1" applyFont="1" applyFill="1" applyBorder="1" applyAlignment="1">
      <alignment/>
    </xf>
    <xf numFmtId="3" fontId="10" fillId="35" borderId="26" xfId="0" applyNumberFormat="1" applyFont="1" applyFill="1" applyBorder="1" applyAlignment="1">
      <alignment vertical="top"/>
    </xf>
    <xf numFmtId="3" fontId="13" fillId="37" borderId="27" xfId="0" applyNumberFormat="1" applyFont="1" applyFill="1" applyBorder="1" applyAlignment="1">
      <alignment vertical="top"/>
    </xf>
    <xf numFmtId="0" fontId="10" fillId="35" borderId="26" xfId="0" applyFont="1" applyFill="1" applyBorder="1" applyAlignment="1">
      <alignment vertical="top"/>
    </xf>
    <xf numFmtId="3" fontId="13" fillId="37" borderId="28" xfId="0" applyNumberFormat="1" applyFont="1" applyFill="1" applyBorder="1" applyAlignment="1">
      <alignment vertical="top"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8" fillId="35" borderId="0" xfId="0" applyFont="1" applyFill="1" applyBorder="1" applyAlignment="1">
      <alignment vertical="top"/>
    </xf>
    <xf numFmtId="0" fontId="9" fillId="33" borderId="10" xfId="0" applyFont="1" applyFill="1" applyBorder="1" applyAlignment="1">
      <alignment/>
    </xf>
    <xf numFmtId="4" fontId="8" fillId="34" borderId="0" xfId="0" applyNumberFormat="1" applyFont="1" applyFill="1" applyAlignment="1">
      <alignment/>
    </xf>
    <xf numFmtId="0" fontId="0" fillId="0" borderId="0" xfId="0" applyAlignment="1">
      <alignment horizontal="right"/>
    </xf>
    <xf numFmtId="3" fontId="8" fillId="0" borderId="0" xfId="0" applyNumberFormat="1" applyFont="1" applyAlignment="1">
      <alignment/>
    </xf>
    <xf numFmtId="3" fontId="10" fillId="0" borderId="10" xfId="0" applyNumberFormat="1" applyFont="1" applyBorder="1" applyAlignment="1">
      <alignment/>
    </xf>
    <xf numFmtId="3" fontId="10" fillId="0" borderId="24" xfId="0" applyNumberFormat="1" applyFont="1" applyBorder="1" applyAlignment="1">
      <alignment vertical="top"/>
    </xf>
    <xf numFmtId="3" fontId="10" fillId="0" borderId="22" xfId="0" applyNumberFormat="1" applyFont="1" applyBorder="1" applyAlignment="1">
      <alignment vertical="top"/>
    </xf>
    <xf numFmtId="3" fontId="8" fillId="0" borderId="10" xfId="0" applyNumberFormat="1" applyFont="1" applyBorder="1" applyAlignment="1">
      <alignment vertical="top"/>
    </xf>
    <xf numFmtId="3" fontId="10" fillId="0" borderId="17" xfId="0" applyNumberFormat="1" applyFont="1" applyBorder="1" applyAlignment="1">
      <alignment vertical="top"/>
    </xf>
    <xf numFmtId="3" fontId="10" fillId="0" borderId="29" xfId="0" applyNumberFormat="1" applyFont="1" applyBorder="1" applyAlignment="1">
      <alignment horizontal="right" vertical="top"/>
    </xf>
    <xf numFmtId="3" fontId="10" fillId="0" borderId="10" xfId="0" applyNumberFormat="1" applyFont="1" applyBorder="1" applyAlignment="1">
      <alignment horizontal="right" vertical="top"/>
    </xf>
    <xf numFmtId="3" fontId="10" fillId="0" borderId="30" xfId="0" applyNumberFormat="1" applyFont="1" applyBorder="1" applyAlignment="1">
      <alignment vertical="top"/>
    </xf>
    <xf numFmtId="3" fontId="10" fillId="0" borderId="31" xfId="0" applyNumberFormat="1" applyFont="1" applyBorder="1" applyAlignment="1">
      <alignment horizontal="right" vertical="top"/>
    </xf>
    <xf numFmtId="3" fontId="10" fillId="0" borderId="18" xfId="0" applyNumberFormat="1" applyFont="1" applyBorder="1" applyAlignment="1">
      <alignment horizontal="right" vertical="top"/>
    </xf>
    <xf numFmtId="3" fontId="10" fillId="0" borderId="22" xfId="0" applyNumberFormat="1" applyFont="1" applyBorder="1" applyAlignment="1">
      <alignment vertical="top" wrapText="1"/>
    </xf>
    <xf numFmtId="3" fontId="8" fillId="0" borderId="10" xfId="0" applyNumberFormat="1" applyFont="1" applyBorder="1" applyAlignment="1">
      <alignment vertical="top" wrapText="1"/>
    </xf>
    <xf numFmtId="3" fontId="10" fillId="0" borderId="32" xfId="0" applyNumberFormat="1" applyFont="1" applyBorder="1" applyAlignment="1">
      <alignment vertical="top"/>
    </xf>
    <xf numFmtId="3" fontId="8" fillId="0" borderId="10" xfId="0" applyNumberFormat="1" applyFont="1" applyBorder="1" applyAlignment="1">
      <alignment vertical="top"/>
    </xf>
    <xf numFmtId="3" fontId="10" fillId="0" borderId="17" xfId="0" applyNumberFormat="1" applyFont="1" applyBorder="1" applyAlignment="1">
      <alignment vertical="top" wrapText="1"/>
    </xf>
    <xf numFmtId="3" fontId="10" fillId="0" borderId="30" xfId="0" applyNumberFormat="1" applyFont="1" applyBorder="1" applyAlignment="1">
      <alignment vertical="top" wrapText="1"/>
    </xf>
    <xf numFmtId="3" fontId="10" fillId="0" borderId="0" xfId="0" applyNumberFormat="1" applyFont="1" applyBorder="1" applyAlignment="1">
      <alignment vertical="top" wrapText="1"/>
    </xf>
    <xf numFmtId="3" fontId="3" fillId="33" borderId="18" xfId="0" applyNumberFormat="1" applyFont="1" applyFill="1" applyBorder="1" applyAlignment="1">
      <alignment vertical="top" wrapText="1"/>
    </xf>
    <xf numFmtId="3" fontId="10" fillId="0" borderId="16" xfId="0" applyNumberFormat="1" applyFont="1" applyBorder="1" applyAlignment="1">
      <alignment vertical="top" wrapText="1"/>
    </xf>
    <xf numFmtId="3" fontId="10" fillId="0" borderId="10" xfId="0" applyNumberFormat="1" applyFont="1" applyBorder="1" applyAlignment="1">
      <alignment horizontal="right" vertical="top" wrapText="1"/>
    </xf>
    <xf numFmtId="3" fontId="10" fillId="0" borderId="18" xfId="0" applyNumberFormat="1" applyFont="1" applyBorder="1" applyAlignment="1">
      <alignment horizontal="right" vertical="top" wrapText="1"/>
    </xf>
    <xf numFmtId="3" fontId="10" fillId="0" borderId="29" xfId="0" applyNumberFormat="1" applyFont="1" applyBorder="1" applyAlignment="1">
      <alignment horizontal="right" vertical="top" wrapText="1"/>
    </xf>
    <xf numFmtId="3" fontId="10" fillId="0" borderId="14" xfId="0" applyNumberFormat="1" applyFont="1" applyBorder="1" applyAlignment="1">
      <alignment vertical="top" wrapText="1"/>
    </xf>
    <xf numFmtId="3" fontId="10" fillId="0" borderId="33" xfId="0" applyNumberFormat="1" applyFont="1" applyBorder="1" applyAlignment="1">
      <alignment vertical="top" wrapText="1"/>
    </xf>
    <xf numFmtId="3" fontId="10" fillId="0" borderId="23" xfId="0" applyNumberFormat="1" applyFont="1" applyBorder="1" applyAlignment="1">
      <alignment vertical="top" wrapText="1"/>
    </xf>
    <xf numFmtId="3" fontId="10" fillId="0" borderId="34" xfId="0" applyNumberFormat="1" applyFont="1" applyBorder="1" applyAlignment="1">
      <alignment horizontal="right" vertical="top" wrapText="1"/>
    </xf>
    <xf numFmtId="3" fontId="13" fillId="37" borderId="31" xfId="0" applyNumberFormat="1" applyFont="1" applyFill="1" applyBorder="1" applyAlignment="1">
      <alignment horizontal="right" vertical="top" wrapText="1"/>
    </xf>
    <xf numFmtId="3" fontId="10" fillId="0" borderId="30" xfId="0" applyNumberFormat="1" applyFont="1" applyFill="1" applyBorder="1" applyAlignment="1">
      <alignment vertical="top" wrapText="1"/>
    </xf>
    <xf numFmtId="3" fontId="13" fillId="37" borderId="18" xfId="0" applyNumberFormat="1" applyFont="1" applyFill="1" applyBorder="1" applyAlignment="1">
      <alignment horizontal="right" vertical="top" wrapText="1"/>
    </xf>
    <xf numFmtId="3" fontId="10" fillId="0" borderId="10" xfId="0" applyNumberFormat="1" applyFont="1" applyBorder="1" applyAlignment="1">
      <alignment wrapText="1"/>
    </xf>
    <xf numFmtId="3" fontId="10" fillId="0" borderId="35" xfId="0" applyNumberFormat="1" applyFont="1" applyBorder="1" applyAlignment="1">
      <alignment vertical="top" wrapText="1"/>
    </xf>
    <xf numFmtId="3" fontId="10" fillId="0" borderId="33" xfId="0" applyNumberFormat="1" applyFont="1" applyBorder="1" applyAlignment="1">
      <alignment/>
    </xf>
    <xf numFmtId="3" fontId="10" fillId="0" borderId="23" xfId="0" applyNumberFormat="1" applyFont="1" applyBorder="1" applyAlignment="1">
      <alignment/>
    </xf>
    <xf numFmtId="3" fontId="10" fillId="0" borderId="0" xfId="0" applyNumberFormat="1" applyFont="1" applyBorder="1" applyAlignment="1">
      <alignment vertical="top"/>
    </xf>
    <xf numFmtId="3" fontId="10" fillId="0" borderId="29" xfId="0" applyNumberFormat="1" applyFont="1" applyBorder="1" applyAlignment="1">
      <alignment vertical="top"/>
    </xf>
    <xf numFmtId="3" fontId="10" fillId="0" borderId="18" xfId="0" applyNumberFormat="1" applyFont="1" applyBorder="1" applyAlignment="1">
      <alignment vertical="top"/>
    </xf>
    <xf numFmtId="3" fontId="10" fillId="0" borderId="31" xfId="0" applyNumberFormat="1" applyFont="1" applyBorder="1" applyAlignment="1">
      <alignment vertical="top"/>
    </xf>
    <xf numFmtId="3" fontId="10" fillId="0" borderId="29" xfId="0" applyNumberFormat="1" applyFont="1" applyFill="1" applyBorder="1" applyAlignment="1">
      <alignment vertical="top"/>
    </xf>
    <xf numFmtId="3" fontId="10" fillId="0" borderId="18" xfId="0" applyNumberFormat="1" applyFont="1" applyFill="1" applyBorder="1" applyAlignment="1">
      <alignment vertical="top"/>
    </xf>
    <xf numFmtId="3" fontId="13" fillId="37" borderId="18" xfId="0" applyNumberFormat="1" applyFont="1" applyFill="1" applyBorder="1" applyAlignment="1">
      <alignment vertical="top"/>
    </xf>
    <xf numFmtId="3" fontId="10" fillId="0" borderId="34" xfId="0" applyNumberFormat="1" applyFont="1" applyBorder="1" applyAlignment="1">
      <alignment vertical="top"/>
    </xf>
    <xf numFmtId="3" fontId="10" fillId="34" borderId="30" xfId="0" applyNumberFormat="1" applyFont="1" applyFill="1" applyBorder="1" applyAlignment="1">
      <alignment vertical="top" wrapText="1"/>
    </xf>
    <xf numFmtId="3" fontId="10" fillId="0" borderId="32" xfId="0" applyNumberFormat="1" applyFont="1" applyBorder="1" applyAlignment="1">
      <alignment vertical="top" wrapText="1"/>
    </xf>
    <xf numFmtId="3" fontId="10" fillId="0" borderId="16" xfId="0" applyNumberFormat="1" applyFont="1" applyFill="1" applyBorder="1" applyAlignment="1">
      <alignment vertical="top" wrapText="1"/>
    </xf>
    <xf numFmtId="3" fontId="10" fillId="0" borderId="16" xfId="0" applyNumberFormat="1" applyFont="1" applyBorder="1" applyAlignment="1">
      <alignment/>
    </xf>
    <xf numFmtId="3" fontId="10" fillId="0" borderId="30" xfId="0" applyNumberFormat="1" applyFont="1" applyBorder="1" applyAlignment="1">
      <alignment/>
    </xf>
    <xf numFmtId="3" fontId="10" fillId="0" borderId="14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3" fontId="13" fillId="37" borderId="10" xfId="0" applyNumberFormat="1" applyFont="1" applyFill="1" applyBorder="1" applyAlignment="1">
      <alignment/>
    </xf>
    <xf numFmtId="3" fontId="13" fillId="33" borderId="34" xfId="0" applyNumberFormat="1" applyFont="1" applyFill="1" applyBorder="1" applyAlignment="1">
      <alignment/>
    </xf>
    <xf numFmtId="3" fontId="10" fillId="0" borderId="34" xfId="0" applyNumberFormat="1" applyFont="1" applyBorder="1" applyAlignment="1">
      <alignment/>
    </xf>
    <xf numFmtId="3" fontId="10" fillId="0" borderId="24" xfId="0" applyNumberFormat="1" applyFont="1" applyBorder="1" applyAlignment="1">
      <alignment/>
    </xf>
    <xf numFmtId="3" fontId="13" fillId="33" borderId="18" xfId="0" applyNumberFormat="1" applyFont="1" applyFill="1" applyBorder="1" applyAlignment="1">
      <alignment/>
    </xf>
    <xf numFmtId="3" fontId="13" fillId="37" borderId="10" xfId="0" applyNumberFormat="1" applyFont="1" applyFill="1" applyBorder="1" applyAlignment="1">
      <alignment horizontal="right" vertical="top"/>
    </xf>
    <xf numFmtId="3" fontId="13" fillId="37" borderId="18" xfId="0" applyNumberFormat="1" applyFont="1" applyFill="1" applyBorder="1" applyAlignment="1">
      <alignment horizontal="right" vertical="top"/>
    </xf>
    <xf numFmtId="3" fontId="10" fillId="0" borderId="26" xfId="0" applyNumberFormat="1" applyFont="1" applyBorder="1" applyAlignment="1">
      <alignment vertical="top"/>
    </xf>
    <xf numFmtId="3" fontId="10" fillId="35" borderId="22" xfId="0" applyNumberFormat="1" applyFont="1" applyFill="1" applyBorder="1" applyAlignment="1">
      <alignment vertical="top"/>
    </xf>
    <xf numFmtId="3" fontId="10" fillId="35" borderId="10" xfId="0" applyNumberFormat="1" applyFont="1" applyFill="1" applyBorder="1" applyAlignment="1">
      <alignment vertical="top"/>
    </xf>
    <xf numFmtId="3" fontId="10" fillId="35" borderId="10" xfId="0" applyNumberFormat="1" applyFont="1" applyFill="1" applyBorder="1" applyAlignment="1">
      <alignment vertical="top" wrapText="1"/>
    </xf>
    <xf numFmtId="3" fontId="8" fillId="35" borderId="26" xfId="0" applyNumberFormat="1" applyFont="1" applyFill="1" applyBorder="1" applyAlignment="1">
      <alignment vertical="top"/>
    </xf>
    <xf numFmtId="3" fontId="8" fillId="35" borderId="26" xfId="0" applyNumberFormat="1" applyFont="1" applyFill="1" applyBorder="1" applyAlignment="1">
      <alignment vertical="top"/>
    </xf>
    <xf numFmtId="3" fontId="13" fillId="0" borderId="36" xfId="0" applyNumberFormat="1" applyFont="1" applyBorder="1" applyAlignment="1">
      <alignment vertical="top" wrapText="1"/>
    </xf>
    <xf numFmtId="3" fontId="13" fillId="0" borderId="10" xfId="0" applyNumberFormat="1" applyFont="1" applyBorder="1" applyAlignment="1">
      <alignment vertical="top" wrapText="1"/>
    </xf>
    <xf numFmtId="3" fontId="8" fillId="0" borderId="23" xfId="0" applyNumberFormat="1" applyFont="1" applyBorder="1" applyAlignment="1">
      <alignment vertical="top"/>
    </xf>
    <xf numFmtId="3" fontId="8" fillId="0" borderId="23" xfId="0" applyNumberFormat="1" applyFont="1" applyBorder="1" applyAlignment="1">
      <alignment vertical="top"/>
    </xf>
    <xf numFmtId="3" fontId="8" fillId="35" borderId="37" xfId="0" applyNumberFormat="1" applyFont="1" applyFill="1" applyBorder="1" applyAlignment="1">
      <alignment vertical="top"/>
    </xf>
    <xf numFmtId="3" fontId="13" fillId="37" borderId="38" xfId="0" applyNumberFormat="1" applyFont="1" applyFill="1" applyBorder="1" applyAlignment="1">
      <alignment vertical="top"/>
    </xf>
    <xf numFmtId="3" fontId="13" fillId="37" borderId="39" xfId="0" applyNumberFormat="1" applyFont="1" applyFill="1" applyBorder="1" applyAlignment="1">
      <alignment vertical="top"/>
    </xf>
    <xf numFmtId="3" fontId="18" fillId="0" borderId="10" xfId="0" applyNumberFormat="1" applyFont="1" applyBorder="1" applyAlignment="1">
      <alignment wrapText="1"/>
    </xf>
    <xf numFmtId="3" fontId="8" fillId="0" borderId="10" xfId="0" applyNumberFormat="1" applyFont="1" applyBorder="1" applyAlignment="1">
      <alignment wrapText="1"/>
    </xf>
    <xf numFmtId="3" fontId="10" fillId="0" borderId="40" xfId="0" applyNumberFormat="1" applyFont="1" applyFill="1" applyBorder="1" applyAlignment="1">
      <alignment vertical="top" wrapText="1"/>
    </xf>
    <xf numFmtId="3" fontId="13" fillId="0" borderId="10" xfId="0" applyNumberFormat="1" applyFont="1" applyFill="1" applyBorder="1" applyAlignment="1">
      <alignment vertical="top" wrapText="1"/>
    </xf>
    <xf numFmtId="3" fontId="13" fillId="0" borderId="22" xfId="0" applyNumberFormat="1" applyFont="1" applyFill="1" applyBorder="1" applyAlignment="1">
      <alignment vertical="top" wrapText="1"/>
    </xf>
    <xf numFmtId="3" fontId="10" fillId="35" borderId="10" xfId="0" applyNumberFormat="1" applyFont="1" applyFill="1" applyBorder="1" applyAlignment="1">
      <alignment wrapText="1"/>
    </xf>
    <xf numFmtId="3" fontId="10" fillId="35" borderId="26" xfId="0" applyNumberFormat="1" applyFont="1" applyFill="1" applyBorder="1" applyAlignment="1">
      <alignment wrapText="1"/>
    </xf>
    <xf numFmtId="3" fontId="13" fillId="0" borderId="41" xfId="0" applyNumberFormat="1" applyFont="1" applyFill="1" applyBorder="1" applyAlignment="1">
      <alignment vertical="top" wrapText="1"/>
    </xf>
    <xf numFmtId="3" fontId="10" fillId="35" borderId="41" xfId="0" applyNumberFormat="1" applyFont="1" applyFill="1" applyBorder="1" applyAlignment="1">
      <alignment wrapText="1"/>
    </xf>
    <xf numFmtId="3" fontId="10" fillId="35" borderId="42" xfId="0" applyNumberFormat="1" applyFont="1" applyFill="1" applyBorder="1" applyAlignment="1">
      <alignment wrapText="1"/>
    </xf>
    <xf numFmtId="3" fontId="13" fillId="37" borderId="26" xfId="0" applyNumberFormat="1" applyFont="1" applyFill="1" applyBorder="1" applyAlignment="1">
      <alignment vertical="top"/>
    </xf>
    <xf numFmtId="3" fontId="13" fillId="0" borderId="10" xfId="0" applyNumberFormat="1" applyFont="1" applyFill="1" applyBorder="1" applyAlignment="1">
      <alignment vertical="top"/>
    </xf>
    <xf numFmtId="3" fontId="8" fillId="0" borderId="26" xfId="0" applyNumberFormat="1" applyFont="1" applyBorder="1" applyAlignment="1">
      <alignment wrapText="1"/>
    </xf>
    <xf numFmtId="3" fontId="8" fillId="0" borderId="26" xfId="0" applyNumberFormat="1" applyFont="1" applyBorder="1" applyAlignment="1">
      <alignment/>
    </xf>
    <xf numFmtId="3" fontId="14" fillId="37" borderId="26" xfId="0" applyNumberFormat="1" applyFont="1" applyFill="1" applyBorder="1" applyAlignment="1">
      <alignment/>
    </xf>
    <xf numFmtId="3" fontId="18" fillId="35" borderId="10" xfId="0" applyNumberFormat="1" applyFont="1" applyFill="1" applyBorder="1" applyAlignment="1">
      <alignment vertical="top" wrapText="1"/>
    </xf>
    <xf numFmtId="3" fontId="13" fillId="36" borderId="43" xfId="0" applyNumberFormat="1" applyFont="1" applyFill="1" applyBorder="1" applyAlignment="1">
      <alignment vertical="top"/>
    </xf>
    <xf numFmtId="0" fontId="10" fillId="0" borderId="10" xfId="0" applyFont="1" applyBorder="1" applyAlignment="1">
      <alignment wrapText="1"/>
    </xf>
    <xf numFmtId="0" fontId="13" fillId="35" borderId="10" xfId="0" applyFont="1" applyFill="1" applyBorder="1" applyAlignment="1">
      <alignment horizontal="left" vertical="top" wrapText="1"/>
    </xf>
    <xf numFmtId="0" fontId="10" fillId="0" borderId="26" xfId="0" applyFont="1" applyBorder="1" applyAlignment="1">
      <alignment horizontal="center"/>
    </xf>
    <xf numFmtId="0" fontId="13" fillId="35" borderId="10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 horizontal="right" wrapText="1"/>
    </xf>
    <xf numFmtId="3" fontId="10" fillId="0" borderId="26" xfId="0" applyNumberFormat="1" applyFont="1" applyBorder="1" applyAlignment="1">
      <alignment horizontal="right"/>
    </xf>
    <xf numFmtId="0" fontId="10" fillId="0" borderId="10" xfId="0" applyFont="1" applyFill="1" applyBorder="1" applyAlignment="1">
      <alignment horizontal="right" wrapText="1"/>
    </xf>
    <xf numFmtId="3" fontId="10" fillId="0" borderId="26" xfId="0" applyNumberFormat="1" applyFont="1" applyBorder="1" applyAlignment="1">
      <alignment horizontal="right" wrapText="1"/>
    </xf>
    <xf numFmtId="0" fontId="10" fillId="0" borderId="10" xfId="0" applyFont="1" applyFill="1" applyBorder="1" applyAlignment="1">
      <alignment horizontal="center" wrapText="1"/>
    </xf>
    <xf numFmtId="0" fontId="10" fillId="0" borderId="26" xfId="0" applyFont="1" applyBorder="1" applyAlignment="1">
      <alignment horizontal="center" wrapText="1"/>
    </xf>
    <xf numFmtId="0" fontId="10" fillId="35" borderId="10" xfId="0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center" vertical="top"/>
    </xf>
    <xf numFmtId="0" fontId="10" fillId="35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3" fontId="10" fillId="0" borderId="27" xfId="0" applyNumberFormat="1" applyFont="1" applyBorder="1" applyAlignment="1">
      <alignment horizontal="center" vertical="center"/>
    </xf>
    <xf numFmtId="16" fontId="13" fillId="35" borderId="10" xfId="0" applyNumberFormat="1" applyFont="1" applyFill="1" applyBorder="1" applyAlignment="1">
      <alignment horizontal="left" vertical="top" wrapText="1"/>
    </xf>
    <xf numFmtId="0" fontId="10" fillId="0" borderId="16" xfId="0" applyFont="1" applyBorder="1" applyAlignment="1">
      <alignment horizontal="justify" vertical="top" wrapText="1"/>
    </xf>
    <xf numFmtId="0" fontId="14" fillId="35" borderId="16" xfId="0" applyFont="1" applyFill="1" applyBorder="1" applyAlignment="1">
      <alignment horizontal="center" vertical="top" wrapText="1"/>
    </xf>
    <xf numFmtId="0" fontId="14" fillId="35" borderId="10" xfId="0" applyFont="1" applyFill="1" applyBorder="1" applyAlignment="1">
      <alignment vertical="top" wrapText="1"/>
    </xf>
    <xf numFmtId="3" fontId="10" fillId="37" borderId="27" xfId="0" applyNumberFormat="1" applyFont="1" applyFill="1" applyBorder="1" applyAlignment="1">
      <alignment horizontal="right" vertical="top"/>
    </xf>
    <xf numFmtId="3" fontId="13" fillId="37" borderId="27" xfId="0" applyNumberFormat="1" applyFont="1" applyFill="1" applyBorder="1" applyAlignment="1">
      <alignment horizontal="right" vertical="top"/>
    </xf>
    <xf numFmtId="0" fontId="10" fillId="0" borderId="10" xfId="0" applyFont="1" applyBorder="1" applyAlignment="1">
      <alignment horizontal="left" wrapText="1"/>
    </xf>
    <xf numFmtId="0" fontId="10" fillId="0" borderId="10" xfId="0" applyFont="1" applyFill="1" applyBorder="1" applyAlignment="1">
      <alignment horizontal="left" wrapText="1"/>
    </xf>
    <xf numFmtId="3" fontId="10" fillId="0" borderId="10" xfId="0" applyNumberFormat="1" applyFont="1" applyBorder="1" applyAlignment="1">
      <alignment horizontal="left" wrapText="1"/>
    </xf>
    <xf numFmtId="3" fontId="10" fillId="0" borderId="26" xfId="0" applyNumberFormat="1" applyFont="1" applyBorder="1" applyAlignment="1">
      <alignment/>
    </xf>
    <xf numFmtId="0" fontId="19" fillId="33" borderId="13" xfId="0" applyFont="1" applyFill="1" applyBorder="1" applyAlignment="1">
      <alignment horizontal="center" vertical="top" wrapText="1"/>
    </xf>
    <xf numFmtId="3" fontId="13" fillId="33" borderId="27" xfId="0" applyNumberFormat="1" applyFont="1" applyFill="1" applyBorder="1" applyAlignment="1">
      <alignment vertical="top"/>
    </xf>
    <xf numFmtId="3" fontId="13" fillId="33" borderId="10" xfId="0" applyNumberFormat="1" applyFont="1" applyFill="1" applyBorder="1" applyAlignment="1">
      <alignment vertical="top"/>
    </xf>
    <xf numFmtId="0" fontId="13" fillId="33" borderId="27" xfId="0" applyFont="1" applyFill="1" applyBorder="1" applyAlignment="1">
      <alignment vertical="top"/>
    </xf>
    <xf numFmtId="0" fontId="19" fillId="33" borderId="29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left" vertical="center" wrapText="1"/>
    </xf>
    <xf numFmtId="3" fontId="10" fillId="0" borderId="26" xfId="0" applyNumberFormat="1" applyFont="1" applyBorder="1" applyAlignment="1">
      <alignment horizontal="right" vertical="center"/>
    </xf>
    <xf numFmtId="0" fontId="10" fillId="35" borderId="10" xfId="0" applyFont="1" applyFill="1" applyBorder="1" applyAlignment="1">
      <alignment horizontal="left" wrapText="1"/>
    </xf>
    <xf numFmtId="3" fontId="8" fillId="0" borderId="26" xfId="0" applyNumberFormat="1" applyFont="1" applyBorder="1" applyAlignment="1">
      <alignment vertical="top"/>
    </xf>
    <xf numFmtId="3" fontId="8" fillId="0" borderId="26" xfId="0" applyNumberFormat="1" applyFont="1" applyBorder="1" applyAlignment="1">
      <alignment vertical="top"/>
    </xf>
    <xf numFmtId="0" fontId="10" fillId="35" borderId="10" xfId="0" applyFont="1" applyFill="1" applyBorder="1" applyAlignment="1">
      <alignment horizontal="left" vertical="top"/>
    </xf>
    <xf numFmtId="0" fontId="0" fillId="36" borderId="44" xfId="0" applyFill="1" applyBorder="1" applyAlignment="1">
      <alignment/>
    </xf>
    <xf numFmtId="0" fontId="0" fillId="33" borderId="10" xfId="0" applyFill="1" applyBorder="1" applyAlignment="1">
      <alignment horizontal="center" vertical="top" wrapText="1"/>
    </xf>
    <xf numFmtId="0" fontId="0" fillId="33" borderId="29" xfId="0" applyFill="1" applyBorder="1" applyAlignment="1">
      <alignment horizontal="center" vertical="top" wrapText="1"/>
    </xf>
    <xf numFmtId="3" fontId="13" fillId="0" borderId="10" xfId="0" applyNumberFormat="1" applyFont="1" applyFill="1" applyBorder="1" applyAlignment="1">
      <alignment horizontal="center" vertical="top" wrapText="1"/>
    </xf>
    <xf numFmtId="3" fontId="13" fillId="0" borderId="23" xfId="0" applyNumberFormat="1" applyFont="1" applyFill="1" applyBorder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3" fontId="13" fillId="0" borderId="16" xfId="0" applyNumberFormat="1" applyFont="1" applyFill="1" applyBorder="1" applyAlignment="1">
      <alignment horizontal="center" vertical="top" wrapText="1"/>
    </xf>
    <xf numFmtId="0" fontId="9" fillId="0" borderId="16" xfId="0" applyFont="1" applyBorder="1" applyAlignment="1">
      <alignment vertical="top" wrapText="1"/>
    </xf>
    <xf numFmtId="3" fontId="10" fillId="0" borderId="34" xfId="0" applyNumberFormat="1" applyFont="1" applyBorder="1" applyAlignment="1">
      <alignment horizontal="right" vertical="top"/>
    </xf>
    <xf numFmtId="3" fontId="13" fillId="0" borderId="16" xfId="0" applyNumberFormat="1" applyFont="1" applyFill="1" applyBorder="1" applyAlignment="1">
      <alignment horizontal="right" vertical="top"/>
    </xf>
    <xf numFmtId="0" fontId="10" fillId="0" borderId="10" xfId="0" applyFont="1" applyBorder="1" applyAlignment="1">
      <alignment vertical="top" wrapText="1"/>
    </xf>
    <xf numFmtId="3" fontId="10" fillId="0" borderId="10" xfId="0" applyNumberFormat="1" applyFont="1" applyFill="1" applyBorder="1" applyAlignment="1">
      <alignment horizontal="right" vertical="top"/>
    </xf>
    <xf numFmtId="3" fontId="10" fillId="34" borderId="10" xfId="0" applyNumberFormat="1" applyFont="1" applyFill="1" applyBorder="1" applyAlignment="1">
      <alignment vertical="top" wrapText="1"/>
    </xf>
    <xf numFmtId="3" fontId="10" fillId="0" borderId="10" xfId="0" applyNumberFormat="1" applyFont="1" applyBorder="1" applyAlignment="1">
      <alignment horizontal="left" vertical="top"/>
    </xf>
    <xf numFmtId="199" fontId="8" fillId="0" borderId="0" xfId="0" applyNumberFormat="1" applyFont="1" applyAlignment="1">
      <alignment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0" fontId="73" fillId="0" borderId="0" xfId="0" applyFont="1" applyAlignment="1">
      <alignment wrapText="1"/>
    </xf>
    <xf numFmtId="0" fontId="74" fillId="33" borderId="11" xfId="0" applyFont="1" applyFill="1" applyBorder="1" applyAlignment="1">
      <alignment vertical="top" wrapText="1"/>
    </xf>
    <xf numFmtId="0" fontId="72" fillId="33" borderId="0" xfId="0" applyFont="1" applyFill="1" applyAlignment="1">
      <alignment/>
    </xf>
    <xf numFmtId="0" fontId="75" fillId="33" borderId="12" xfId="0" applyFont="1" applyFill="1" applyBorder="1" applyAlignment="1">
      <alignment vertical="top" wrapText="1"/>
    </xf>
    <xf numFmtId="0" fontId="72" fillId="33" borderId="12" xfId="0" applyFont="1" applyFill="1" applyBorder="1" applyAlignment="1">
      <alignment vertical="top" wrapText="1"/>
    </xf>
    <xf numFmtId="0" fontId="74" fillId="33" borderId="13" xfId="0" applyFont="1" applyFill="1" applyBorder="1" applyAlignment="1">
      <alignment vertical="top" wrapText="1"/>
    </xf>
    <xf numFmtId="0" fontId="74" fillId="33" borderId="0" xfId="0" applyFont="1" applyFill="1" applyBorder="1" applyAlignment="1">
      <alignment vertical="top" wrapText="1"/>
    </xf>
    <xf numFmtId="0" fontId="74" fillId="33" borderId="14" xfId="0" applyFont="1" applyFill="1" applyBorder="1" applyAlignment="1">
      <alignment vertical="top" wrapText="1"/>
    </xf>
    <xf numFmtId="0" fontId="74" fillId="33" borderId="15" xfId="0" applyFont="1" applyFill="1" applyBorder="1" applyAlignment="1">
      <alignment vertical="top" wrapText="1"/>
    </xf>
    <xf numFmtId="0" fontId="74" fillId="33" borderId="12" xfId="0" applyFont="1" applyFill="1" applyBorder="1" applyAlignment="1">
      <alignment vertical="top"/>
    </xf>
    <xf numFmtId="0" fontId="74" fillId="33" borderId="16" xfId="0" applyFont="1" applyFill="1" applyBorder="1" applyAlignment="1">
      <alignment vertical="top" wrapText="1"/>
    </xf>
    <xf numFmtId="0" fontId="72" fillId="33" borderId="17" xfId="0" applyFont="1" applyFill="1" applyBorder="1" applyAlignment="1">
      <alignment/>
    </xf>
    <xf numFmtId="0" fontId="72" fillId="33" borderId="18" xfId="0" applyFont="1" applyFill="1" applyBorder="1" applyAlignment="1">
      <alignment/>
    </xf>
    <xf numFmtId="0" fontId="76" fillId="0" borderId="45" xfId="57" applyFont="1" applyBorder="1" applyAlignment="1">
      <alignment vertical="top" wrapText="1"/>
      <protection/>
    </xf>
    <xf numFmtId="0" fontId="76" fillId="0" borderId="40" xfId="57" applyFont="1" applyBorder="1">
      <alignment/>
      <protection/>
    </xf>
    <xf numFmtId="0" fontId="76" fillId="0" borderId="10" xfId="57" applyFont="1" applyBorder="1">
      <alignment/>
      <protection/>
    </xf>
    <xf numFmtId="0" fontId="76" fillId="0" borderId="26" xfId="57" applyFont="1" applyBorder="1">
      <alignment/>
      <protection/>
    </xf>
    <xf numFmtId="0" fontId="76" fillId="0" borderId="45" xfId="57" applyFont="1" applyBorder="1">
      <alignment/>
      <protection/>
    </xf>
    <xf numFmtId="0" fontId="76" fillId="0" borderId="45" xfId="57" applyFont="1" applyBorder="1" applyAlignment="1">
      <alignment wrapText="1"/>
      <protection/>
    </xf>
    <xf numFmtId="3" fontId="76" fillId="0" borderId="45" xfId="57" applyNumberFormat="1" applyFont="1" applyBorder="1">
      <alignment/>
      <protection/>
    </xf>
    <xf numFmtId="0" fontId="76" fillId="0" borderId="46" xfId="57" applyFont="1" applyBorder="1" applyAlignment="1">
      <alignment vertical="top" wrapText="1"/>
      <protection/>
    </xf>
    <xf numFmtId="0" fontId="76" fillId="0" borderId="47" xfId="57" applyFont="1" applyBorder="1" applyAlignment="1">
      <alignment/>
      <protection/>
    </xf>
    <xf numFmtId="0" fontId="76" fillId="0" borderId="23" xfId="57" applyFont="1" applyBorder="1" applyAlignment="1">
      <alignment/>
      <protection/>
    </xf>
    <xf numFmtId="0" fontId="76" fillId="0" borderId="37" xfId="57" applyFont="1" applyBorder="1" applyAlignment="1">
      <alignment/>
      <protection/>
    </xf>
    <xf numFmtId="0" fontId="76" fillId="0" borderId="48" xfId="57" applyFont="1" applyBorder="1" applyAlignment="1">
      <alignment vertical="top" wrapText="1"/>
      <protection/>
    </xf>
    <xf numFmtId="3" fontId="76" fillId="0" borderId="45" xfId="57" applyNumberFormat="1" applyFont="1" applyFill="1" applyBorder="1">
      <alignment/>
      <protection/>
    </xf>
    <xf numFmtId="3" fontId="77" fillId="37" borderId="45" xfId="57" applyNumberFormat="1" applyFont="1" applyFill="1" applyBorder="1">
      <alignment/>
      <protection/>
    </xf>
    <xf numFmtId="0" fontId="78" fillId="0" borderId="40" xfId="57" applyFont="1" applyBorder="1">
      <alignment/>
      <protection/>
    </xf>
    <xf numFmtId="0" fontId="78" fillId="0" borderId="10" xfId="57" applyFont="1" applyBorder="1">
      <alignment/>
      <protection/>
    </xf>
    <xf numFmtId="0" fontId="78" fillId="0" borderId="26" xfId="57" applyFont="1" applyBorder="1">
      <alignment/>
      <protection/>
    </xf>
    <xf numFmtId="0" fontId="76" fillId="0" borderId="48" xfId="57" applyFont="1" applyBorder="1">
      <alignment/>
      <protection/>
    </xf>
    <xf numFmtId="0" fontId="76" fillId="0" borderId="48" xfId="57" applyFont="1" applyBorder="1" applyAlignment="1">
      <alignment wrapText="1"/>
      <protection/>
    </xf>
    <xf numFmtId="0" fontId="76" fillId="0" borderId="0" xfId="57" applyFont="1">
      <alignment/>
      <protection/>
    </xf>
    <xf numFmtId="3" fontId="76" fillId="37" borderId="45" xfId="57" applyNumberFormat="1" applyFont="1" applyFill="1" applyBorder="1">
      <alignment/>
      <protection/>
    </xf>
    <xf numFmtId="0" fontId="76" fillId="0" borderId="49" xfId="57" applyFont="1" applyBorder="1">
      <alignment/>
      <protection/>
    </xf>
    <xf numFmtId="0" fontId="76" fillId="0" borderId="16" xfId="57" applyFont="1" applyBorder="1">
      <alignment/>
      <protection/>
    </xf>
    <xf numFmtId="0" fontId="76" fillId="0" borderId="28" xfId="57" applyFont="1" applyBorder="1">
      <alignment/>
      <protection/>
    </xf>
    <xf numFmtId="0" fontId="76" fillId="0" borderId="11" xfId="57" applyFont="1" applyBorder="1" applyAlignment="1">
      <alignment vertical="top" wrapText="1"/>
      <protection/>
    </xf>
    <xf numFmtId="0" fontId="76" fillId="0" borderId="40" xfId="57" applyFont="1" applyBorder="1" applyAlignment="1">
      <alignment/>
      <protection/>
    </xf>
    <xf numFmtId="0" fontId="76" fillId="0" borderId="10" xfId="57" applyFont="1" applyBorder="1" applyAlignment="1">
      <alignment/>
      <protection/>
    </xf>
    <xf numFmtId="0" fontId="76" fillId="0" borderId="26" xfId="57" applyFont="1" applyBorder="1" applyAlignment="1">
      <alignment/>
      <protection/>
    </xf>
    <xf numFmtId="0" fontId="76" fillId="0" borderId="45" xfId="57" applyFont="1" applyBorder="1" applyAlignment="1">
      <alignment/>
      <protection/>
    </xf>
    <xf numFmtId="3" fontId="76" fillId="0" borderId="48" xfId="57" applyNumberFormat="1" applyFont="1" applyBorder="1">
      <alignment/>
      <protection/>
    </xf>
    <xf numFmtId="0" fontId="76" fillId="0" borderId="48" xfId="57" applyFont="1" applyBorder="1" applyAlignment="1">
      <alignment/>
      <protection/>
    </xf>
    <xf numFmtId="3" fontId="77" fillId="37" borderId="50" xfId="57" applyNumberFormat="1" applyFont="1" applyFill="1" applyBorder="1">
      <alignment/>
      <protection/>
    </xf>
    <xf numFmtId="0" fontId="76" fillId="0" borderId="46" xfId="57" applyFont="1" applyBorder="1">
      <alignment/>
      <protection/>
    </xf>
    <xf numFmtId="0" fontId="76" fillId="0" borderId="15" xfId="57" applyFont="1" applyBorder="1" applyAlignment="1">
      <alignment wrapText="1"/>
      <protection/>
    </xf>
    <xf numFmtId="3" fontId="76" fillId="0" borderId="46" xfId="57" applyNumberFormat="1" applyFont="1" applyBorder="1">
      <alignment/>
      <protection/>
    </xf>
    <xf numFmtId="3" fontId="77" fillId="33" borderId="43" xfId="57" applyNumberFormat="1" applyFont="1" applyFill="1" applyBorder="1">
      <alignment/>
      <protection/>
    </xf>
    <xf numFmtId="3" fontId="72" fillId="0" borderId="0" xfId="0" applyNumberFormat="1" applyFont="1" applyAlignment="1">
      <alignment/>
    </xf>
    <xf numFmtId="0" fontId="76" fillId="0" borderId="47" xfId="57" applyFont="1" applyBorder="1">
      <alignment/>
      <protection/>
    </xf>
    <xf numFmtId="0" fontId="76" fillId="0" borderId="23" xfId="57" applyFont="1" applyBorder="1">
      <alignment/>
      <protection/>
    </xf>
    <xf numFmtId="0" fontId="76" fillId="0" borderId="37" xfId="57" applyFont="1" applyBorder="1">
      <alignment/>
      <protection/>
    </xf>
    <xf numFmtId="0" fontId="76" fillId="0" borderId="12" xfId="57" applyFont="1" applyBorder="1" applyAlignment="1">
      <alignment vertical="top" wrapText="1"/>
      <protection/>
    </xf>
    <xf numFmtId="0" fontId="77" fillId="0" borderId="11" xfId="57" applyFont="1" applyBorder="1" applyAlignment="1">
      <alignment vertical="top" wrapText="1"/>
      <protection/>
    </xf>
    <xf numFmtId="0" fontId="76" fillId="0" borderId="45" xfId="57" applyFont="1" applyFill="1" applyBorder="1" applyAlignment="1">
      <alignment wrapText="1"/>
      <protection/>
    </xf>
    <xf numFmtId="0" fontId="76" fillId="0" borderId="0" xfId="57" applyFont="1" applyBorder="1" applyAlignment="1">
      <alignment horizontal="left" vertical="top" wrapText="1"/>
      <protection/>
    </xf>
    <xf numFmtId="0" fontId="78" fillId="0" borderId="49" xfId="57" applyFont="1" applyBorder="1">
      <alignment/>
      <protection/>
    </xf>
    <xf numFmtId="0" fontId="78" fillId="0" borderId="16" xfId="57" applyFont="1" applyBorder="1">
      <alignment/>
      <protection/>
    </xf>
    <xf numFmtId="0" fontId="78" fillId="0" borderId="28" xfId="57" applyFont="1" applyBorder="1">
      <alignment/>
      <protection/>
    </xf>
    <xf numFmtId="0" fontId="78" fillId="0" borderId="48" xfId="57" applyFont="1" applyBorder="1" applyAlignment="1">
      <alignment vertical="top" wrapText="1"/>
      <protection/>
    </xf>
    <xf numFmtId="0" fontId="78" fillId="0" borderId="46" xfId="57" applyFont="1" applyBorder="1">
      <alignment/>
      <protection/>
    </xf>
    <xf numFmtId="0" fontId="76" fillId="0" borderId="46" xfId="57" applyFont="1" applyFill="1" applyBorder="1" applyAlignment="1">
      <alignment wrapText="1"/>
      <protection/>
    </xf>
    <xf numFmtId="3" fontId="77" fillId="33" borderId="51" xfId="57" applyNumberFormat="1" applyFont="1" applyFill="1" applyBorder="1">
      <alignment/>
      <protection/>
    </xf>
    <xf numFmtId="0" fontId="72" fillId="0" borderId="0" xfId="0" applyFont="1" applyFill="1" applyAlignment="1">
      <alignment/>
    </xf>
    <xf numFmtId="0" fontId="79" fillId="0" borderId="0" xfId="0" applyFont="1" applyFill="1" applyAlignment="1">
      <alignment/>
    </xf>
    <xf numFmtId="4" fontId="79" fillId="0" borderId="0" xfId="0" applyNumberFormat="1" applyFont="1" applyFill="1" applyAlignment="1">
      <alignment/>
    </xf>
    <xf numFmtId="3" fontId="79" fillId="0" borderId="0" xfId="0" applyNumberFormat="1" applyFont="1" applyFill="1" applyAlignment="1">
      <alignment/>
    </xf>
    <xf numFmtId="0" fontId="72" fillId="0" borderId="0" xfId="0" applyFont="1" applyFill="1" applyAlignment="1">
      <alignment horizontal="right"/>
    </xf>
    <xf numFmtId="4" fontId="80" fillId="0" borderId="0" xfId="0" applyNumberFormat="1" applyFont="1" applyFill="1" applyAlignment="1">
      <alignment/>
    </xf>
    <xf numFmtId="4" fontId="81" fillId="0" borderId="0" xfId="0" applyNumberFormat="1" applyFont="1" applyFill="1" applyAlignment="1">
      <alignment/>
    </xf>
    <xf numFmtId="0" fontId="81" fillId="0" borderId="0" xfId="0" applyFont="1" applyFill="1" applyAlignment="1">
      <alignment/>
    </xf>
    <xf numFmtId="0" fontId="72" fillId="38" borderId="0" xfId="0" applyFont="1" applyFill="1" applyAlignment="1">
      <alignment/>
    </xf>
    <xf numFmtId="3" fontId="13" fillId="33" borderId="22" xfId="0" applyNumberFormat="1" applyFont="1" applyFill="1" applyBorder="1" applyAlignment="1">
      <alignment horizontal="center" vertical="top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3" fontId="10" fillId="0" borderId="16" xfId="0" applyNumberFormat="1" applyFont="1" applyFill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3" fontId="10" fillId="0" borderId="16" xfId="0" applyNumberFormat="1" applyFont="1" applyBorder="1" applyAlignment="1">
      <alignment vertical="top" wrapText="1"/>
    </xf>
    <xf numFmtId="0" fontId="9" fillId="0" borderId="16" xfId="0" applyFont="1" applyBorder="1" applyAlignment="1">
      <alignment vertical="top" wrapText="1"/>
    </xf>
    <xf numFmtId="0" fontId="6" fillId="0" borderId="52" xfId="0" applyFont="1" applyBorder="1" applyAlignment="1">
      <alignment horizontal="left" vertical="top" wrapText="1"/>
    </xf>
    <xf numFmtId="0" fontId="7" fillId="0" borderId="35" xfId="0" applyFont="1" applyBorder="1" applyAlignment="1">
      <alignment horizontal="left" vertical="top" wrapText="1"/>
    </xf>
    <xf numFmtId="0" fontId="7" fillId="0" borderId="24" xfId="0" applyFont="1" applyBorder="1" applyAlignment="1">
      <alignment horizontal="left" vertical="top" wrapText="1"/>
    </xf>
    <xf numFmtId="3" fontId="10" fillId="0" borderId="16" xfId="0" applyNumberFormat="1" applyFont="1" applyBorder="1" applyAlignment="1">
      <alignment horizontal="center" vertical="top" wrapText="1"/>
    </xf>
    <xf numFmtId="3" fontId="10" fillId="0" borderId="14" xfId="0" applyNumberFormat="1" applyFont="1" applyBorder="1" applyAlignment="1">
      <alignment horizontal="center" vertical="top" wrapText="1"/>
    </xf>
    <xf numFmtId="3" fontId="10" fillId="0" borderId="23" xfId="0" applyNumberFormat="1" applyFont="1" applyBorder="1" applyAlignment="1">
      <alignment horizontal="center" vertical="top" wrapText="1"/>
    </xf>
    <xf numFmtId="3" fontId="10" fillId="0" borderId="16" xfId="0" applyNumberFormat="1" applyFont="1" applyBorder="1" applyAlignment="1">
      <alignment horizontal="center" vertical="top"/>
    </xf>
    <xf numFmtId="3" fontId="10" fillId="0" borderId="14" xfId="0" applyNumberFormat="1" applyFont="1" applyBorder="1" applyAlignment="1">
      <alignment horizontal="center" vertical="top"/>
    </xf>
    <xf numFmtId="3" fontId="10" fillId="0" borderId="23" xfId="0" applyNumberFormat="1" applyFont="1" applyBorder="1" applyAlignment="1">
      <alignment horizontal="center" vertical="top"/>
    </xf>
    <xf numFmtId="0" fontId="3" fillId="33" borderId="11" xfId="0" applyFont="1" applyFill="1" applyBorder="1" applyAlignment="1">
      <alignment vertical="top" wrapText="1"/>
    </xf>
    <xf numFmtId="0" fontId="3" fillId="33" borderId="12" xfId="0" applyFont="1" applyFill="1" applyBorder="1" applyAlignment="1">
      <alignment vertical="top" wrapText="1"/>
    </xf>
    <xf numFmtId="0" fontId="3" fillId="33" borderId="53" xfId="0" applyFont="1" applyFill="1" applyBorder="1" applyAlignment="1">
      <alignment vertical="top" wrapText="1"/>
    </xf>
    <xf numFmtId="0" fontId="3" fillId="33" borderId="54" xfId="0" applyFont="1" applyFill="1" applyBorder="1" applyAlignment="1">
      <alignment vertical="top" wrapText="1"/>
    </xf>
    <xf numFmtId="0" fontId="3" fillId="33" borderId="55" xfId="0" applyFont="1" applyFill="1" applyBorder="1" applyAlignment="1">
      <alignment vertical="top" wrapText="1"/>
    </xf>
    <xf numFmtId="0" fontId="3" fillId="33" borderId="56" xfId="0" applyFont="1" applyFill="1" applyBorder="1" applyAlignment="1">
      <alignment vertical="top" wrapText="1"/>
    </xf>
    <xf numFmtId="0" fontId="3" fillId="33" borderId="57" xfId="0" applyFont="1" applyFill="1" applyBorder="1" applyAlignment="1">
      <alignment vertical="top" wrapText="1"/>
    </xf>
    <xf numFmtId="0" fontId="3" fillId="33" borderId="58" xfId="0" applyFont="1" applyFill="1" applyBorder="1" applyAlignment="1">
      <alignment vertical="top" wrapText="1"/>
    </xf>
    <xf numFmtId="0" fontId="13" fillId="33" borderId="22" xfId="0" applyFont="1" applyFill="1" applyBorder="1" applyAlignment="1">
      <alignment horizontal="center" vertical="top" wrapText="1"/>
    </xf>
    <xf numFmtId="0" fontId="13" fillId="33" borderId="17" xfId="0" applyFont="1" applyFill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3" fillId="33" borderId="59" xfId="0" applyFont="1" applyFill="1" applyBorder="1" applyAlignment="1">
      <alignment vertical="top" wrapText="1"/>
    </xf>
    <xf numFmtId="0" fontId="3" fillId="33" borderId="33" xfId="0" applyFont="1" applyFill="1" applyBorder="1" applyAlignment="1">
      <alignment vertical="top" wrapText="1"/>
    </xf>
    <xf numFmtId="0" fontId="3" fillId="33" borderId="38" xfId="0" applyFont="1" applyFill="1" applyBorder="1" applyAlignment="1">
      <alignment vertical="top" wrapText="1"/>
    </xf>
    <xf numFmtId="0" fontId="15" fillId="37" borderId="20" xfId="0" applyFont="1" applyFill="1" applyBorder="1" applyAlignment="1">
      <alignment horizontal="left" vertical="top" wrapText="1"/>
    </xf>
    <xf numFmtId="0" fontId="15" fillId="37" borderId="54" xfId="0" applyFont="1" applyFill="1" applyBorder="1" applyAlignment="1">
      <alignment horizontal="left" vertical="top" wrapText="1"/>
    </xf>
    <xf numFmtId="0" fontId="15" fillId="37" borderId="55" xfId="0" applyFont="1" applyFill="1" applyBorder="1" applyAlignment="1">
      <alignment horizontal="left" vertical="top" wrapText="1"/>
    </xf>
    <xf numFmtId="3" fontId="10" fillId="0" borderId="14" xfId="0" applyNumberFormat="1" applyFont="1" applyBorder="1" applyAlignment="1">
      <alignment horizontal="left" vertical="top" wrapText="1"/>
    </xf>
    <xf numFmtId="3" fontId="10" fillId="0" borderId="23" xfId="0" applyNumberFormat="1" applyFont="1" applyBorder="1" applyAlignment="1">
      <alignment horizontal="left" vertical="top" wrapText="1"/>
    </xf>
    <xf numFmtId="3" fontId="10" fillId="0" borderId="16" xfId="0" applyNumberFormat="1" applyFont="1" applyBorder="1" applyAlignment="1">
      <alignment horizontal="left" vertical="top" wrapText="1"/>
    </xf>
    <xf numFmtId="3" fontId="13" fillId="37" borderId="22" xfId="0" applyNumberFormat="1" applyFont="1" applyFill="1" applyBorder="1" applyAlignment="1">
      <alignment horizontal="center" vertical="top"/>
    </xf>
    <xf numFmtId="3" fontId="13" fillId="37" borderId="17" xfId="0" applyNumberFormat="1" applyFont="1" applyFill="1" applyBorder="1" applyAlignment="1">
      <alignment horizontal="center" vertical="top"/>
    </xf>
    <xf numFmtId="3" fontId="13" fillId="37" borderId="18" xfId="0" applyNumberFormat="1" applyFont="1" applyFill="1" applyBorder="1" applyAlignment="1">
      <alignment horizontal="center" vertical="top"/>
    </xf>
    <xf numFmtId="3" fontId="13" fillId="33" borderId="32" xfId="0" applyNumberFormat="1" applyFont="1" applyFill="1" applyBorder="1" applyAlignment="1">
      <alignment horizontal="left" vertical="top" wrapText="1"/>
    </xf>
    <xf numFmtId="3" fontId="13" fillId="33" borderId="30" xfId="0" applyNumberFormat="1" applyFont="1" applyFill="1" applyBorder="1" applyAlignment="1">
      <alignment horizontal="left" vertical="top" wrapText="1"/>
    </xf>
    <xf numFmtId="3" fontId="13" fillId="33" borderId="31" xfId="0" applyNumberFormat="1" applyFont="1" applyFill="1" applyBorder="1" applyAlignment="1">
      <alignment horizontal="left" vertical="top" wrapText="1"/>
    </xf>
    <xf numFmtId="3" fontId="13" fillId="33" borderId="22" xfId="0" applyNumberFormat="1" applyFont="1" applyFill="1" applyBorder="1" applyAlignment="1">
      <alignment horizontal="left" vertical="top" wrapText="1"/>
    </xf>
    <xf numFmtId="3" fontId="13" fillId="33" borderId="17" xfId="0" applyNumberFormat="1" applyFont="1" applyFill="1" applyBorder="1" applyAlignment="1">
      <alignment horizontal="left" vertical="top" wrapText="1"/>
    </xf>
    <xf numFmtId="3" fontId="13" fillId="33" borderId="18" xfId="0" applyNumberFormat="1" applyFont="1" applyFill="1" applyBorder="1" applyAlignment="1">
      <alignment horizontal="left" vertical="top" wrapText="1"/>
    </xf>
    <xf numFmtId="3" fontId="10" fillId="33" borderId="22" xfId="0" applyNumberFormat="1" applyFont="1" applyFill="1" applyBorder="1" applyAlignment="1">
      <alignment horizontal="left" vertical="top" wrapText="1"/>
    </xf>
    <xf numFmtId="3" fontId="10" fillId="33" borderId="17" xfId="0" applyNumberFormat="1" applyFont="1" applyFill="1" applyBorder="1" applyAlignment="1">
      <alignment horizontal="left" vertical="top" wrapText="1"/>
    </xf>
    <xf numFmtId="3" fontId="10" fillId="33" borderId="18" xfId="0" applyNumberFormat="1" applyFont="1" applyFill="1" applyBorder="1" applyAlignment="1">
      <alignment horizontal="left" vertical="top" wrapText="1"/>
    </xf>
    <xf numFmtId="3" fontId="10" fillId="0" borderId="10" xfId="0" applyNumberFormat="1" applyFont="1" applyBorder="1" applyAlignment="1">
      <alignment horizontal="center" vertical="top" wrapText="1"/>
    </xf>
    <xf numFmtId="3" fontId="13" fillId="37" borderId="22" xfId="0" applyNumberFormat="1" applyFont="1" applyFill="1" applyBorder="1" applyAlignment="1">
      <alignment horizontal="center" vertical="top" wrapText="1"/>
    </xf>
    <xf numFmtId="3" fontId="13" fillId="37" borderId="17" xfId="0" applyNumberFormat="1" applyFont="1" applyFill="1" applyBorder="1" applyAlignment="1">
      <alignment horizontal="center" vertical="top" wrapText="1"/>
    </xf>
    <xf numFmtId="0" fontId="9" fillId="0" borderId="17" xfId="0" applyFont="1" applyBorder="1" applyAlignment="1">
      <alignment vertical="top" wrapText="1"/>
    </xf>
    <xf numFmtId="0" fontId="9" fillId="0" borderId="18" xfId="0" applyFont="1" applyBorder="1" applyAlignment="1">
      <alignment vertical="top" wrapText="1"/>
    </xf>
    <xf numFmtId="3" fontId="13" fillId="37" borderId="10" xfId="0" applyNumberFormat="1" applyFont="1" applyFill="1" applyBorder="1" applyAlignment="1">
      <alignment horizontal="center" vertical="top"/>
    </xf>
    <xf numFmtId="3" fontId="13" fillId="33" borderId="10" xfId="0" applyNumberFormat="1" applyFont="1" applyFill="1" applyBorder="1" applyAlignment="1">
      <alignment horizontal="left" vertical="top" wrapText="1"/>
    </xf>
    <xf numFmtId="3" fontId="10" fillId="33" borderId="10" xfId="0" applyNumberFormat="1" applyFont="1" applyFill="1" applyBorder="1" applyAlignment="1">
      <alignment horizontal="left" vertical="top" wrapText="1"/>
    </xf>
    <xf numFmtId="3" fontId="10" fillId="0" borderId="14" xfId="0" applyNumberFormat="1" applyFont="1" applyFill="1" applyBorder="1" applyAlignment="1">
      <alignment horizontal="left" vertical="top" wrapText="1"/>
    </xf>
    <xf numFmtId="0" fontId="0" fillId="0" borderId="14" xfId="0" applyFill="1" applyBorder="1" applyAlignment="1">
      <alignment vertical="top" wrapText="1"/>
    </xf>
    <xf numFmtId="0" fontId="10" fillId="39" borderId="16" xfId="0" applyFont="1" applyFill="1" applyBorder="1" applyAlignment="1">
      <alignment horizontal="center" vertical="top" wrapText="1"/>
    </xf>
    <xf numFmtId="0" fontId="10" fillId="39" borderId="14" xfId="0" applyFont="1" applyFill="1" applyBorder="1" applyAlignment="1">
      <alignment horizontal="center" vertical="top" wrapText="1"/>
    </xf>
    <xf numFmtId="0" fontId="8" fillId="39" borderId="23" xfId="0" applyFont="1" applyFill="1" applyBorder="1" applyAlignment="1">
      <alignment horizontal="center" vertical="top" wrapText="1"/>
    </xf>
    <xf numFmtId="3" fontId="10" fillId="0" borderId="23" xfId="0" applyNumberFormat="1" applyFont="1" applyBorder="1" applyAlignment="1">
      <alignment vertical="top" wrapText="1"/>
    </xf>
    <xf numFmtId="3" fontId="10" fillId="0" borderId="14" xfId="0" applyNumberFormat="1" applyFont="1" applyBorder="1" applyAlignment="1">
      <alignment vertical="top" wrapText="1"/>
    </xf>
    <xf numFmtId="3" fontId="3" fillId="33" borderId="17" xfId="0" applyNumberFormat="1" applyFont="1" applyFill="1" applyBorder="1" applyAlignment="1">
      <alignment horizontal="center" vertical="top" wrapText="1"/>
    </xf>
    <xf numFmtId="3" fontId="13" fillId="33" borderId="17" xfId="0" applyNumberFormat="1" applyFont="1" applyFill="1" applyBorder="1" applyAlignment="1">
      <alignment horizontal="center" vertical="top" wrapText="1"/>
    </xf>
    <xf numFmtId="3" fontId="13" fillId="33" borderId="18" xfId="0" applyNumberFormat="1" applyFont="1" applyFill="1" applyBorder="1" applyAlignment="1">
      <alignment horizontal="center" vertical="top" wrapText="1"/>
    </xf>
    <xf numFmtId="3" fontId="20" fillId="0" borderId="14" xfId="0" applyNumberFormat="1" applyFont="1" applyBorder="1" applyAlignment="1">
      <alignment vertical="top" wrapText="1"/>
    </xf>
    <xf numFmtId="3" fontId="20" fillId="0" borderId="23" xfId="0" applyNumberFormat="1" applyFont="1" applyBorder="1" applyAlignment="1">
      <alignment vertical="top" wrapText="1"/>
    </xf>
    <xf numFmtId="3" fontId="13" fillId="33" borderId="22" xfId="0" applyNumberFormat="1" applyFont="1" applyFill="1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3" fontId="13" fillId="33" borderId="22" xfId="0" applyNumberFormat="1" applyFont="1" applyFill="1" applyBorder="1" applyAlignment="1">
      <alignment horizontal="center" wrapText="1"/>
    </xf>
    <xf numFmtId="3" fontId="21" fillId="0" borderId="17" xfId="0" applyNumberFormat="1" applyFont="1" applyBorder="1" applyAlignment="1">
      <alignment horizontal="center" wrapText="1"/>
    </xf>
    <xf numFmtId="3" fontId="21" fillId="0" borderId="18" xfId="0" applyNumberFormat="1" applyFont="1" applyBorder="1" applyAlignment="1">
      <alignment horizontal="center" wrapText="1"/>
    </xf>
    <xf numFmtId="3" fontId="13" fillId="33" borderId="17" xfId="0" applyNumberFormat="1" applyFont="1" applyFill="1" applyBorder="1" applyAlignment="1">
      <alignment vertical="top" wrapText="1"/>
    </xf>
    <xf numFmtId="3" fontId="20" fillId="33" borderId="17" xfId="0" applyNumberFormat="1" applyFont="1" applyFill="1" applyBorder="1" applyAlignment="1">
      <alignment vertical="top" wrapText="1"/>
    </xf>
    <xf numFmtId="3" fontId="20" fillId="33" borderId="18" xfId="0" applyNumberFormat="1" applyFont="1" applyFill="1" applyBorder="1" applyAlignment="1">
      <alignment vertical="top" wrapText="1"/>
    </xf>
    <xf numFmtId="3" fontId="20" fillId="0" borderId="14" xfId="0" applyNumberFormat="1" applyFont="1" applyBorder="1" applyAlignment="1">
      <alignment wrapText="1"/>
    </xf>
    <xf numFmtId="3" fontId="18" fillId="35" borderId="16" xfId="0" applyNumberFormat="1" applyFont="1" applyFill="1" applyBorder="1" applyAlignment="1">
      <alignment vertical="top" wrapText="1"/>
    </xf>
    <xf numFmtId="3" fontId="18" fillId="35" borderId="14" xfId="0" applyNumberFormat="1" applyFont="1" applyFill="1" applyBorder="1" applyAlignment="1">
      <alignment vertical="top" wrapText="1"/>
    </xf>
    <xf numFmtId="3" fontId="8" fillId="0" borderId="16" xfId="0" applyNumberFormat="1" applyFont="1" applyBorder="1" applyAlignment="1">
      <alignment vertical="top" wrapText="1"/>
    </xf>
    <xf numFmtId="3" fontId="8" fillId="0" borderId="14" xfId="0" applyNumberFormat="1" applyFont="1" applyBorder="1" applyAlignment="1">
      <alignment vertical="top" wrapText="1"/>
    </xf>
    <xf numFmtId="3" fontId="8" fillId="0" borderId="23" xfId="0" applyNumberFormat="1" applyFont="1" applyBorder="1" applyAlignment="1">
      <alignment vertical="top" wrapText="1"/>
    </xf>
    <xf numFmtId="3" fontId="8" fillId="0" borderId="16" xfId="0" applyNumberFormat="1" applyFont="1" applyBorder="1" applyAlignment="1">
      <alignment vertical="top" wrapText="1"/>
    </xf>
    <xf numFmtId="3" fontId="8" fillId="0" borderId="14" xfId="0" applyNumberFormat="1" applyFont="1" applyBorder="1" applyAlignment="1">
      <alignment vertical="top" wrapText="1"/>
    </xf>
    <xf numFmtId="3" fontId="10" fillId="0" borderId="49" xfId="0" applyNumberFormat="1" applyFont="1" applyBorder="1" applyAlignment="1">
      <alignment vertical="top" wrapText="1"/>
    </xf>
    <xf numFmtId="3" fontId="10" fillId="0" borderId="13" xfId="0" applyNumberFormat="1" applyFont="1" applyBorder="1" applyAlignment="1">
      <alignment vertical="top" wrapText="1"/>
    </xf>
    <xf numFmtId="3" fontId="10" fillId="0" borderId="47" xfId="0" applyNumberFormat="1" applyFont="1" applyBorder="1" applyAlignment="1">
      <alignment vertical="top" wrapText="1"/>
    </xf>
    <xf numFmtId="3" fontId="10" fillId="35" borderId="16" xfId="0" applyNumberFormat="1" applyFont="1" applyFill="1" applyBorder="1" applyAlignment="1">
      <alignment vertical="top" wrapText="1"/>
    </xf>
    <xf numFmtId="3" fontId="10" fillId="35" borderId="14" xfId="0" applyNumberFormat="1" applyFont="1" applyFill="1" applyBorder="1" applyAlignment="1">
      <alignment vertical="top" wrapText="1"/>
    </xf>
    <xf numFmtId="3" fontId="3" fillId="33" borderId="49" xfId="0" applyNumberFormat="1" applyFont="1" applyFill="1" applyBorder="1" applyAlignment="1">
      <alignment vertical="top" wrapText="1"/>
    </xf>
    <xf numFmtId="3" fontId="3" fillId="33" borderId="16" xfId="0" applyNumberFormat="1" applyFont="1" applyFill="1" applyBorder="1" applyAlignment="1">
      <alignment vertical="top" wrapText="1"/>
    </xf>
    <xf numFmtId="3" fontId="3" fillId="33" borderId="28" xfId="0" applyNumberFormat="1" applyFont="1" applyFill="1" applyBorder="1" applyAlignment="1">
      <alignment vertical="top" wrapText="1"/>
    </xf>
    <xf numFmtId="3" fontId="13" fillId="37" borderId="60" xfId="0" applyNumberFormat="1" applyFont="1" applyFill="1" applyBorder="1" applyAlignment="1">
      <alignment vertical="top"/>
    </xf>
    <xf numFmtId="3" fontId="13" fillId="37" borderId="17" xfId="0" applyNumberFormat="1" applyFont="1" applyFill="1" applyBorder="1" applyAlignment="1">
      <alignment vertical="top"/>
    </xf>
    <xf numFmtId="3" fontId="13" fillId="37" borderId="18" xfId="0" applyNumberFormat="1" applyFont="1" applyFill="1" applyBorder="1" applyAlignment="1">
      <alignment vertical="top"/>
    </xf>
    <xf numFmtId="3" fontId="10" fillId="35" borderId="49" xfId="0" applyNumberFormat="1" applyFont="1" applyFill="1" applyBorder="1" applyAlignment="1">
      <alignment vertical="top" wrapText="1"/>
    </xf>
    <xf numFmtId="3" fontId="10" fillId="35" borderId="13" xfId="0" applyNumberFormat="1" applyFont="1" applyFill="1" applyBorder="1" applyAlignment="1">
      <alignment vertical="top" wrapText="1"/>
    </xf>
    <xf numFmtId="3" fontId="14" fillId="40" borderId="60" xfId="0" applyNumberFormat="1" applyFont="1" applyFill="1" applyBorder="1" applyAlignment="1">
      <alignment vertical="top" wrapText="1"/>
    </xf>
    <xf numFmtId="3" fontId="8" fillId="40" borderId="17" xfId="0" applyNumberFormat="1" applyFont="1" applyFill="1" applyBorder="1" applyAlignment="1">
      <alignment vertical="top" wrapText="1"/>
    </xf>
    <xf numFmtId="3" fontId="8" fillId="40" borderId="27" xfId="0" applyNumberFormat="1" applyFont="1" applyFill="1" applyBorder="1" applyAlignment="1">
      <alignment vertical="top" wrapText="1"/>
    </xf>
    <xf numFmtId="3" fontId="13" fillId="33" borderId="60" xfId="0" applyNumberFormat="1" applyFont="1" applyFill="1" applyBorder="1" applyAlignment="1">
      <alignment vertical="top" wrapText="1"/>
    </xf>
    <xf numFmtId="3" fontId="13" fillId="33" borderId="27" xfId="0" applyNumberFormat="1" applyFont="1" applyFill="1" applyBorder="1" applyAlignment="1">
      <alignment vertical="top" wrapText="1"/>
    </xf>
    <xf numFmtId="3" fontId="10" fillId="0" borderId="16" xfId="0" applyNumberFormat="1" applyFont="1" applyBorder="1" applyAlignment="1">
      <alignment vertical="top"/>
    </xf>
    <xf numFmtId="3" fontId="10" fillId="0" borderId="14" xfId="0" applyNumberFormat="1" applyFont="1" applyBorder="1" applyAlignment="1">
      <alignment vertical="top"/>
    </xf>
    <xf numFmtId="3" fontId="10" fillId="0" borderId="23" xfId="0" applyNumberFormat="1" applyFont="1" applyBorder="1" applyAlignment="1">
      <alignment vertical="top"/>
    </xf>
    <xf numFmtId="0" fontId="9" fillId="0" borderId="59" xfId="0" applyFont="1" applyBorder="1" applyAlignment="1">
      <alignment horizontal="left" vertical="top" wrapText="1"/>
    </xf>
    <xf numFmtId="0" fontId="9" fillId="0" borderId="60" xfId="0" applyFont="1" applyBorder="1" applyAlignment="1">
      <alignment horizontal="left" vertical="top" wrapText="1"/>
    </xf>
    <xf numFmtId="3" fontId="8" fillId="40" borderId="40" xfId="0" applyNumberFormat="1" applyFont="1" applyFill="1" applyBorder="1" applyAlignment="1">
      <alignment vertical="top" wrapText="1"/>
    </xf>
    <xf numFmtId="3" fontId="8" fillId="40" borderId="10" xfId="0" applyNumberFormat="1" applyFont="1" applyFill="1" applyBorder="1" applyAlignment="1">
      <alignment vertical="top" wrapText="1"/>
    </xf>
    <xf numFmtId="3" fontId="8" fillId="40" borderId="26" xfId="0" applyNumberFormat="1" applyFont="1" applyFill="1" applyBorder="1" applyAlignment="1">
      <alignment vertical="top" wrapText="1"/>
    </xf>
    <xf numFmtId="3" fontId="10" fillId="0" borderId="10" xfId="0" applyNumberFormat="1" applyFont="1" applyBorder="1" applyAlignment="1">
      <alignment vertical="top" wrapText="1"/>
    </xf>
    <xf numFmtId="0" fontId="18" fillId="0" borderId="53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top" wrapText="1"/>
    </xf>
    <xf numFmtId="0" fontId="18" fillId="0" borderId="12" xfId="0" applyFont="1" applyBorder="1" applyAlignment="1">
      <alignment horizontal="center" vertical="top" wrapText="1"/>
    </xf>
    <xf numFmtId="0" fontId="18" fillId="0" borderId="48" xfId="0" applyFont="1" applyBorder="1" applyAlignment="1">
      <alignment horizontal="center" vertical="top" wrapText="1"/>
    </xf>
    <xf numFmtId="0" fontId="18" fillId="33" borderId="61" xfId="0" applyFont="1" applyFill="1" applyBorder="1" applyAlignment="1">
      <alignment horizontal="left" vertical="top" wrapText="1"/>
    </xf>
    <xf numFmtId="0" fontId="18" fillId="33" borderId="62" xfId="0" applyFont="1" applyFill="1" applyBorder="1" applyAlignment="1">
      <alignment horizontal="left" vertical="top" wrapText="1"/>
    </xf>
    <xf numFmtId="0" fontId="18" fillId="33" borderId="63" xfId="0" applyFont="1" applyFill="1" applyBorder="1" applyAlignment="1">
      <alignment horizontal="left" vertical="top" wrapText="1"/>
    </xf>
    <xf numFmtId="3" fontId="8" fillId="0" borderId="10" xfId="0" applyNumberFormat="1" applyFont="1" applyBorder="1" applyAlignment="1">
      <alignment vertical="top" wrapText="1"/>
    </xf>
    <xf numFmtId="3" fontId="8" fillId="0" borderId="10" xfId="0" applyNumberFormat="1" applyFont="1" applyBorder="1" applyAlignment="1">
      <alignment vertical="top" wrapText="1"/>
    </xf>
    <xf numFmtId="3" fontId="3" fillId="33" borderId="40" xfId="0" applyNumberFormat="1" applyFont="1" applyFill="1" applyBorder="1" applyAlignment="1">
      <alignment vertical="top" wrapText="1"/>
    </xf>
    <xf numFmtId="3" fontId="3" fillId="33" borderId="10" xfId="0" applyNumberFormat="1" applyFont="1" applyFill="1" applyBorder="1" applyAlignment="1">
      <alignment vertical="top" wrapText="1"/>
    </xf>
    <xf numFmtId="3" fontId="3" fillId="33" borderId="26" xfId="0" applyNumberFormat="1" applyFont="1" applyFill="1" applyBorder="1" applyAlignment="1">
      <alignment vertical="top" wrapText="1"/>
    </xf>
    <xf numFmtId="3" fontId="13" fillId="0" borderId="36" xfId="0" applyNumberFormat="1" applyFont="1" applyBorder="1" applyAlignment="1">
      <alignment vertical="top" wrapText="1"/>
    </xf>
    <xf numFmtId="3" fontId="13" fillId="0" borderId="10" xfId="0" applyNumberFormat="1" applyFont="1" applyBorder="1" applyAlignment="1">
      <alignment vertical="top" wrapText="1"/>
    </xf>
    <xf numFmtId="3" fontId="10" fillId="0" borderId="36" xfId="0" applyNumberFormat="1" applyFont="1" applyBorder="1" applyAlignment="1">
      <alignment vertical="top" wrapText="1"/>
    </xf>
    <xf numFmtId="0" fontId="2" fillId="0" borderId="0" xfId="0" applyFont="1" applyAlignment="1">
      <alignment horizontal="left" wrapText="1"/>
    </xf>
    <xf numFmtId="3" fontId="13" fillId="33" borderId="59" xfId="0" applyNumberFormat="1" applyFont="1" applyFill="1" applyBorder="1" applyAlignment="1">
      <alignment vertical="top" wrapText="1"/>
    </xf>
    <xf numFmtId="3" fontId="10" fillId="33" borderId="33" xfId="0" applyNumberFormat="1" applyFont="1" applyFill="1" applyBorder="1" applyAlignment="1">
      <alignment vertical="top" wrapText="1"/>
    </xf>
    <xf numFmtId="3" fontId="10" fillId="33" borderId="38" xfId="0" applyNumberFormat="1" applyFont="1" applyFill="1" applyBorder="1" applyAlignment="1">
      <alignment vertical="top" wrapText="1"/>
    </xf>
    <xf numFmtId="0" fontId="15" fillId="37" borderId="53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3" fontId="13" fillId="37" borderId="60" xfId="0" applyNumberFormat="1" applyFont="1" applyFill="1" applyBorder="1" applyAlignment="1">
      <alignment vertical="top" wrapText="1"/>
    </xf>
    <xf numFmtId="3" fontId="13" fillId="37" borderId="17" xfId="0" applyNumberFormat="1" applyFont="1" applyFill="1" applyBorder="1" applyAlignment="1">
      <alignment vertical="top" wrapText="1"/>
    </xf>
    <xf numFmtId="3" fontId="13" fillId="37" borderId="18" xfId="0" applyNumberFormat="1" applyFont="1" applyFill="1" applyBorder="1" applyAlignment="1">
      <alignment vertical="top" wrapText="1"/>
    </xf>
    <xf numFmtId="3" fontId="14" fillId="37" borderId="60" xfId="0" applyNumberFormat="1" applyFont="1" applyFill="1" applyBorder="1" applyAlignment="1">
      <alignment vertical="top" wrapText="1"/>
    </xf>
    <xf numFmtId="3" fontId="14" fillId="37" borderId="17" xfId="0" applyNumberFormat="1" applyFont="1" applyFill="1" applyBorder="1" applyAlignment="1">
      <alignment vertical="top" wrapText="1"/>
    </xf>
    <xf numFmtId="3" fontId="14" fillId="37" borderId="18" xfId="0" applyNumberFormat="1" applyFont="1" applyFill="1" applyBorder="1" applyAlignment="1">
      <alignment vertical="top" wrapText="1"/>
    </xf>
    <xf numFmtId="3" fontId="10" fillId="35" borderId="47" xfId="0" applyNumberFormat="1" applyFont="1" applyFill="1" applyBorder="1" applyAlignment="1">
      <alignment vertical="top" wrapText="1"/>
    </xf>
    <xf numFmtId="3" fontId="13" fillId="36" borderId="20" xfId="0" applyNumberFormat="1" applyFont="1" applyFill="1" applyBorder="1" applyAlignment="1">
      <alignment vertical="top"/>
    </xf>
    <xf numFmtId="3" fontId="13" fillId="36" borderId="64" xfId="0" applyNumberFormat="1" applyFont="1" applyFill="1" applyBorder="1" applyAlignment="1">
      <alignment vertical="top"/>
    </xf>
    <xf numFmtId="3" fontId="13" fillId="36" borderId="65" xfId="0" applyNumberFormat="1" applyFont="1" applyFill="1" applyBorder="1" applyAlignment="1">
      <alignment vertical="top"/>
    </xf>
    <xf numFmtId="3" fontId="13" fillId="37" borderId="66" xfId="0" applyNumberFormat="1" applyFont="1" applyFill="1" applyBorder="1" applyAlignment="1">
      <alignment vertical="top"/>
    </xf>
    <xf numFmtId="3" fontId="13" fillId="37" borderId="30" xfId="0" applyNumberFormat="1" applyFont="1" applyFill="1" applyBorder="1" applyAlignment="1">
      <alignment vertical="top"/>
    </xf>
    <xf numFmtId="3" fontId="13" fillId="37" borderId="31" xfId="0" applyNumberFormat="1" applyFont="1" applyFill="1" applyBorder="1" applyAlignment="1">
      <alignment vertical="top"/>
    </xf>
    <xf numFmtId="3" fontId="10" fillId="39" borderId="16" xfId="0" applyNumberFormat="1" applyFont="1" applyFill="1" applyBorder="1" applyAlignment="1">
      <alignment vertical="top" wrapText="1"/>
    </xf>
    <xf numFmtId="3" fontId="10" fillId="39" borderId="14" xfId="0" applyNumberFormat="1" applyFont="1" applyFill="1" applyBorder="1" applyAlignment="1">
      <alignment vertical="top" wrapText="1"/>
    </xf>
    <xf numFmtId="3" fontId="10" fillId="39" borderId="23" xfId="0" applyNumberFormat="1" applyFont="1" applyFill="1" applyBorder="1" applyAlignment="1">
      <alignment vertical="top" wrapText="1"/>
    </xf>
    <xf numFmtId="3" fontId="18" fillId="33" borderId="10" xfId="0" applyNumberFormat="1" applyFont="1" applyFill="1" applyBorder="1" applyAlignment="1">
      <alignment vertical="top" wrapText="1"/>
    </xf>
    <xf numFmtId="3" fontId="18" fillId="33" borderId="26" xfId="0" applyNumberFormat="1" applyFont="1" applyFill="1" applyBorder="1" applyAlignment="1">
      <alignment vertical="top" wrapText="1"/>
    </xf>
    <xf numFmtId="3" fontId="10" fillId="0" borderId="67" xfId="0" applyNumberFormat="1" applyFont="1" applyBorder="1" applyAlignment="1">
      <alignment vertical="top" wrapText="1"/>
    </xf>
    <xf numFmtId="3" fontId="10" fillId="0" borderId="40" xfId="0" applyNumberFormat="1" applyFont="1" applyBorder="1" applyAlignment="1">
      <alignment vertical="top" wrapText="1"/>
    </xf>
    <xf numFmtId="3" fontId="13" fillId="0" borderId="16" xfId="0" applyNumberFormat="1" applyFont="1" applyFill="1" applyBorder="1" applyAlignment="1">
      <alignment vertical="top" wrapText="1"/>
    </xf>
    <xf numFmtId="3" fontId="13" fillId="0" borderId="21" xfId="0" applyNumberFormat="1" applyFont="1" applyFill="1" applyBorder="1" applyAlignment="1">
      <alignment vertical="top" wrapText="1"/>
    </xf>
    <xf numFmtId="3" fontId="10" fillId="39" borderId="21" xfId="0" applyNumberFormat="1" applyFont="1" applyFill="1" applyBorder="1" applyAlignment="1">
      <alignment vertical="top" wrapText="1"/>
    </xf>
    <xf numFmtId="3" fontId="10" fillId="0" borderId="49" xfId="0" applyNumberFormat="1" applyFont="1" applyFill="1" applyBorder="1" applyAlignment="1">
      <alignment vertical="top" wrapText="1"/>
    </xf>
    <xf numFmtId="3" fontId="10" fillId="0" borderId="44" xfId="0" applyNumberFormat="1" applyFont="1" applyFill="1" applyBorder="1" applyAlignment="1">
      <alignment vertical="top" wrapText="1"/>
    </xf>
    <xf numFmtId="0" fontId="20" fillId="0" borderId="11" xfId="0" applyFont="1" applyBorder="1" applyAlignment="1">
      <alignment horizontal="left" vertical="top" wrapText="1"/>
    </xf>
    <xf numFmtId="0" fontId="20" fillId="0" borderId="19" xfId="0" applyFont="1" applyBorder="1" applyAlignment="1">
      <alignment horizontal="left" vertical="top" wrapText="1"/>
    </xf>
    <xf numFmtId="0" fontId="20" fillId="0" borderId="51" xfId="0" applyFont="1" applyBorder="1" applyAlignment="1">
      <alignment horizontal="left" vertical="top" wrapText="1"/>
    </xf>
    <xf numFmtId="0" fontId="9" fillId="0" borderId="46" xfId="0" applyFont="1" applyBorder="1" applyAlignment="1">
      <alignment horizontal="left" vertical="top" wrapText="1"/>
    </xf>
    <xf numFmtId="0" fontId="0" fillId="0" borderId="19" xfId="0" applyBorder="1" applyAlignment="1">
      <alignment/>
    </xf>
    <xf numFmtId="0" fontId="0" fillId="0" borderId="12" xfId="0" applyBorder="1" applyAlignment="1">
      <alignment/>
    </xf>
    <xf numFmtId="0" fontId="0" fillId="0" borderId="51" xfId="0" applyBorder="1" applyAlignment="1">
      <alignment/>
    </xf>
    <xf numFmtId="3" fontId="13" fillId="37" borderId="59" xfId="0" applyNumberFormat="1" applyFont="1" applyFill="1" applyBorder="1" applyAlignment="1">
      <alignment vertical="top"/>
    </xf>
    <xf numFmtId="3" fontId="13" fillId="37" borderId="33" xfId="0" applyNumberFormat="1" applyFont="1" applyFill="1" applyBorder="1" applyAlignment="1">
      <alignment vertical="top"/>
    </xf>
    <xf numFmtId="3" fontId="13" fillId="37" borderId="34" xfId="0" applyNumberFormat="1" applyFont="1" applyFill="1" applyBorder="1" applyAlignment="1">
      <alignment vertical="top"/>
    </xf>
    <xf numFmtId="0" fontId="10" fillId="0" borderId="16" xfId="0" applyFont="1" applyBorder="1" applyAlignment="1">
      <alignment horizontal="left" vertical="top" wrapText="1"/>
    </xf>
    <xf numFmtId="0" fontId="8" fillId="0" borderId="23" xfId="0" applyFont="1" applyBorder="1" applyAlignment="1">
      <alignment horizontal="left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left" vertical="top" wrapText="1"/>
    </xf>
    <xf numFmtId="0" fontId="10" fillId="0" borderId="23" xfId="0" applyFont="1" applyBorder="1" applyAlignment="1">
      <alignment horizontal="left" vertical="top" wrapText="1"/>
    </xf>
    <xf numFmtId="0" fontId="10" fillId="39" borderId="23" xfId="0" applyFont="1" applyFill="1" applyBorder="1" applyAlignment="1">
      <alignment horizontal="center" vertical="top" wrapText="1"/>
    </xf>
    <xf numFmtId="0" fontId="10" fillId="39" borderId="16" xfId="0" applyFont="1" applyFill="1" applyBorder="1" applyAlignment="1">
      <alignment horizontal="left" vertical="top" wrapText="1"/>
    </xf>
    <xf numFmtId="0" fontId="10" fillId="39" borderId="14" xfId="0" applyFont="1" applyFill="1" applyBorder="1" applyAlignment="1">
      <alignment horizontal="left" vertical="top" wrapText="1"/>
    </xf>
    <xf numFmtId="0" fontId="13" fillId="37" borderId="22" xfId="0" applyFont="1" applyFill="1" applyBorder="1" applyAlignment="1">
      <alignment horizontal="center" vertical="top"/>
    </xf>
    <xf numFmtId="0" fontId="13" fillId="37" borderId="17" xfId="0" applyFont="1" applyFill="1" applyBorder="1" applyAlignment="1">
      <alignment horizontal="center" vertical="top"/>
    </xf>
    <xf numFmtId="0" fontId="13" fillId="37" borderId="18" xfId="0" applyFont="1" applyFill="1" applyBorder="1" applyAlignment="1">
      <alignment horizontal="center" vertical="top"/>
    </xf>
    <xf numFmtId="0" fontId="14" fillId="33" borderId="22" xfId="0" applyFont="1" applyFill="1" applyBorder="1" applyAlignment="1">
      <alignment horizontal="left" vertical="top" wrapText="1"/>
    </xf>
    <xf numFmtId="0" fontId="8" fillId="33" borderId="17" xfId="0" applyFont="1" applyFill="1" applyBorder="1" applyAlignment="1">
      <alignment horizontal="left" vertical="top" wrapText="1"/>
    </xf>
    <xf numFmtId="0" fontId="8" fillId="33" borderId="27" xfId="0" applyFont="1" applyFill="1" applyBorder="1" applyAlignment="1">
      <alignment horizontal="left" vertical="top" wrapText="1"/>
    </xf>
    <xf numFmtId="0" fontId="10" fillId="0" borderId="16" xfId="0" applyFont="1" applyBorder="1" applyAlignment="1">
      <alignment horizontal="justify" vertical="top" wrapText="1"/>
    </xf>
    <xf numFmtId="0" fontId="10" fillId="0" borderId="23" xfId="0" applyFont="1" applyBorder="1" applyAlignment="1">
      <alignment horizontal="justify" vertical="top" wrapText="1"/>
    </xf>
    <xf numFmtId="0" fontId="14" fillId="35" borderId="16" xfId="0" applyFont="1" applyFill="1" applyBorder="1" applyAlignment="1">
      <alignment horizontal="center" vertical="top" wrapText="1"/>
    </xf>
    <xf numFmtId="0" fontId="14" fillId="35" borderId="14" xfId="0" applyFont="1" applyFill="1" applyBorder="1" applyAlignment="1">
      <alignment horizontal="center" vertical="top" wrapText="1"/>
    </xf>
    <xf numFmtId="0" fontId="14" fillId="35" borderId="23" xfId="0" applyFont="1" applyFill="1" applyBorder="1" applyAlignment="1">
      <alignment horizontal="center" vertical="top" wrapText="1"/>
    </xf>
    <xf numFmtId="3" fontId="10" fillId="35" borderId="28" xfId="0" applyNumberFormat="1" applyFont="1" applyFill="1" applyBorder="1" applyAlignment="1">
      <alignment horizontal="right" vertical="top"/>
    </xf>
    <xf numFmtId="3" fontId="10" fillId="35" borderId="68" xfId="0" applyNumberFormat="1" applyFont="1" applyFill="1" applyBorder="1" applyAlignment="1">
      <alignment horizontal="right" vertical="top"/>
    </xf>
    <xf numFmtId="3" fontId="10" fillId="35" borderId="37" xfId="0" applyNumberFormat="1" applyFont="1" applyFill="1" applyBorder="1" applyAlignment="1">
      <alignment horizontal="right" vertical="top"/>
    </xf>
    <xf numFmtId="0" fontId="10" fillId="35" borderId="16" xfId="0" applyFont="1" applyFill="1" applyBorder="1" applyAlignment="1">
      <alignment horizontal="left" vertical="top"/>
    </xf>
    <xf numFmtId="0" fontId="10" fillId="35" borderId="14" xfId="0" applyFont="1" applyFill="1" applyBorder="1" applyAlignment="1">
      <alignment horizontal="left" vertical="top"/>
    </xf>
    <xf numFmtId="0" fontId="10" fillId="35" borderId="23" xfId="0" applyFont="1" applyFill="1" applyBorder="1" applyAlignment="1">
      <alignment horizontal="left" vertical="top"/>
    </xf>
    <xf numFmtId="0" fontId="13" fillId="35" borderId="0" xfId="0" applyFont="1" applyFill="1" applyBorder="1" applyAlignment="1">
      <alignment horizontal="center" vertical="top" wrapText="1"/>
    </xf>
    <xf numFmtId="0" fontId="13" fillId="35" borderId="0" xfId="0" applyFont="1" applyFill="1" applyBorder="1" applyAlignment="1">
      <alignment horizontal="center" vertical="top"/>
    </xf>
    <xf numFmtId="0" fontId="8" fillId="0" borderId="16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33" borderId="17" xfId="0" applyFont="1" applyFill="1" applyBorder="1" applyAlignment="1">
      <alignment horizontal="left" vertical="top" wrapText="1"/>
    </xf>
    <xf numFmtId="0" fontId="8" fillId="33" borderId="27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 wrapText="1"/>
    </xf>
    <xf numFmtId="0" fontId="3" fillId="33" borderId="51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left"/>
    </xf>
    <xf numFmtId="0" fontId="13" fillId="41" borderId="69" xfId="0" applyFont="1" applyFill="1" applyBorder="1" applyAlignment="1">
      <alignment horizontal="left" vertical="top" wrapText="1"/>
    </xf>
    <xf numFmtId="0" fontId="10" fillId="41" borderId="62" xfId="0" applyFont="1" applyFill="1" applyBorder="1" applyAlignment="1">
      <alignment horizontal="left" vertical="top" wrapText="1"/>
    </xf>
    <xf numFmtId="0" fontId="10" fillId="41" borderId="63" xfId="0" applyFont="1" applyFill="1" applyBorder="1" applyAlignment="1">
      <alignment horizontal="left" vertical="top" wrapText="1"/>
    </xf>
    <xf numFmtId="0" fontId="3" fillId="33" borderId="53" xfId="0" applyFont="1" applyFill="1" applyBorder="1" applyAlignment="1">
      <alignment horizontal="center" vertical="top" wrapText="1"/>
    </xf>
    <xf numFmtId="0" fontId="3" fillId="33" borderId="54" xfId="0" applyFont="1" applyFill="1" applyBorder="1" applyAlignment="1">
      <alignment horizontal="center" vertical="top" wrapText="1"/>
    </xf>
    <xf numFmtId="0" fontId="3" fillId="33" borderId="55" xfId="0" applyFont="1" applyFill="1" applyBorder="1" applyAlignment="1">
      <alignment horizontal="center" vertical="top" wrapText="1"/>
    </xf>
    <xf numFmtId="0" fontId="3" fillId="33" borderId="59" xfId="0" applyFont="1" applyFill="1" applyBorder="1" applyAlignment="1">
      <alignment horizontal="center" vertical="top" wrapText="1"/>
    </xf>
    <xf numFmtId="0" fontId="3" fillId="33" borderId="33" xfId="0" applyFont="1" applyFill="1" applyBorder="1" applyAlignment="1">
      <alignment horizontal="center" vertical="top" wrapText="1"/>
    </xf>
    <xf numFmtId="0" fontId="3" fillId="33" borderId="38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left" wrapText="1"/>
    </xf>
    <xf numFmtId="0" fontId="3" fillId="33" borderId="56" xfId="0" applyFont="1" applyFill="1" applyBorder="1" applyAlignment="1">
      <alignment horizontal="center" vertical="top" wrapText="1"/>
    </xf>
    <xf numFmtId="0" fontId="3" fillId="33" borderId="57" xfId="0" applyFont="1" applyFill="1" applyBorder="1" applyAlignment="1">
      <alignment horizontal="center" vertical="top" wrapText="1"/>
    </xf>
    <xf numFmtId="0" fontId="3" fillId="33" borderId="58" xfId="0" applyFont="1" applyFill="1" applyBorder="1" applyAlignment="1">
      <alignment horizontal="center" vertical="top" wrapText="1"/>
    </xf>
    <xf numFmtId="0" fontId="19" fillId="35" borderId="70" xfId="0" applyFont="1" applyFill="1" applyBorder="1" applyAlignment="1">
      <alignment horizontal="center" vertical="top" wrapText="1"/>
    </xf>
    <xf numFmtId="0" fontId="19" fillId="35" borderId="13" xfId="0" applyFont="1" applyFill="1" applyBorder="1" applyAlignment="1">
      <alignment horizontal="center" vertical="top" wrapText="1"/>
    </xf>
    <xf numFmtId="0" fontId="19" fillId="35" borderId="47" xfId="0" applyFont="1" applyFill="1" applyBorder="1" applyAlignment="1">
      <alignment horizontal="center" vertical="top" wrapText="1"/>
    </xf>
    <xf numFmtId="0" fontId="10" fillId="35" borderId="16" xfId="0" applyFont="1" applyFill="1" applyBorder="1" applyAlignment="1">
      <alignment horizontal="left" vertical="top" wrapText="1"/>
    </xf>
    <xf numFmtId="0" fontId="10" fillId="35" borderId="14" xfId="0" applyFont="1" applyFill="1" applyBorder="1" applyAlignment="1">
      <alignment horizontal="left" vertical="top" wrapText="1"/>
    </xf>
    <xf numFmtId="0" fontId="10" fillId="35" borderId="23" xfId="0" applyFont="1" applyFill="1" applyBorder="1" applyAlignment="1">
      <alignment horizontal="left" vertical="top" wrapText="1"/>
    </xf>
    <xf numFmtId="0" fontId="13" fillId="41" borderId="22" xfId="0" applyFont="1" applyFill="1" applyBorder="1" applyAlignment="1">
      <alignment horizontal="left" vertical="top" wrapText="1"/>
    </xf>
    <xf numFmtId="0" fontId="10" fillId="41" borderId="17" xfId="0" applyFont="1" applyFill="1" applyBorder="1" applyAlignment="1">
      <alignment horizontal="left" vertical="top" wrapText="1"/>
    </xf>
    <xf numFmtId="0" fontId="10" fillId="41" borderId="27" xfId="0" applyFont="1" applyFill="1" applyBorder="1" applyAlignment="1">
      <alignment horizontal="left" vertical="top" wrapText="1"/>
    </xf>
    <xf numFmtId="0" fontId="8" fillId="39" borderId="14" xfId="0" applyFont="1" applyFill="1" applyBorder="1" applyAlignment="1">
      <alignment horizontal="center" vertical="top" wrapText="1"/>
    </xf>
    <xf numFmtId="0" fontId="1" fillId="37" borderId="53" xfId="0" applyFont="1" applyFill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13" fillId="37" borderId="22" xfId="0" applyFont="1" applyFill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left" wrapText="1"/>
    </xf>
    <xf numFmtId="0" fontId="10" fillId="0" borderId="14" xfId="0" applyFont="1" applyBorder="1" applyAlignment="1">
      <alignment horizontal="left" wrapText="1"/>
    </xf>
    <xf numFmtId="0" fontId="10" fillId="0" borderId="23" xfId="0" applyFont="1" applyBorder="1" applyAlignment="1">
      <alignment horizontal="left" wrapText="1"/>
    </xf>
    <xf numFmtId="3" fontId="10" fillId="0" borderId="28" xfId="0" applyNumberFormat="1" applyFont="1" applyBorder="1" applyAlignment="1">
      <alignment horizontal="right"/>
    </xf>
    <xf numFmtId="3" fontId="10" fillId="0" borderId="68" xfId="0" applyNumberFormat="1" applyFont="1" applyBorder="1" applyAlignment="1">
      <alignment horizontal="right"/>
    </xf>
    <xf numFmtId="3" fontId="10" fillId="0" borderId="37" xfId="0" applyNumberFormat="1" applyFont="1" applyBorder="1" applyAlignment="1">
      <alignment horizontal="right"/>
    </xf>
    <xf numFmtId="0" fontId="13" fillId="35" borderId="16" xfId="0" applyFont="1" applyFill="1" applyBorder="1" applyAlignment="1">
      <alignment horizontal="center" vertical="top" wrapText="1"/>
    </xf>
    <xf numFmtId="0" fontId="13" fillId="35" borderId="14" xfId="0" applyFont="1" applyFill="1" applyBorder="1" applyAlignment="1">
      <alignment horizontal="center" vertical="top" wrapText="1"/>
    </xf>
    <xf numFmtId="0" fontId="13" fillId="35" borderId="23" xfId="0" applyFont="1" applyFill="1" applyBorder="1" applyAlignment="1">
      <alignment horizontal="center" vertical="top" wrapText="1"/>
    </xf>
    <xf numFmtId="0" fontId="8" fillId="39" borderId="14" xfId="0" applyFont="1" applyFill="1" applyBorder="1" applyAlignment="1">
      <alignment/>
    </xf>
    <xf numFmtId="0" fontId="8" fillId="39" borderId="23" xfId="0" applyFont="1" applyFill="1" applyBorder="1" applyAlignment="1">
      <alignment/>
    </xf>
    <xf numFmtId="0" fontId="10" fillId="39" borderId="23" xfId="0" applyFont="1" applyFill="1" applyBorder="1" applyAlignment="1">
      <alignment horizontal="left" vertical="top" wrapText="1"/>
    </xf>
    <xf numFmtId="0" fontId="3" fillId="35" borderId="0" xfId="0" applyFont="1" applyFill="1" applyBorder="1" applyAlignment="1">
      <alignment horizontal="center" vertical="top" wrapText="1"/>
    </xf>
    <xf numFmtId="0" fontId="8" fillId="0" borderId="16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9" fillId="0" borderId="16" xfId="0" applyFont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13" fillId="37" borderId="16" xfId="0" applyFont="1" applyFill="1" applyBorder="1" applyAlignment="1">
      <alignment horizontal="center" vertical="top"/>
    </xf>
    <xf numFmtId="0" fontId="22" fillId="35" borderId="49" xfId="0" applyFont="1" applyFill="1" applyBorder="1" applyAlignment="1">
      <alignment horizontal="center" vertical="top" wrapText="1"/>
    </xf>
    <xf numFmtId="0" fontId="10" fillId="0" borderId="14" xfId="0" applyFont="1" applyBorder="1" applyAlignment="1">
      <alignment horizontal="justify" vertical="top" wrapText="1"/>
    </xf>
    <xf numFmtId="0" fontId="6" fillId="0" borderId="31" xfId="0" applyFont="1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4" xfId="0" applyBorder="1" applyAlignment="1">
      <alignment horizontal="center" vertical="top" wrapText="1"/>
    </xf>
    <xf numFmtId="0" fontId="10" fillId="35" borderId="16" xfId="0" applyFont="1" applyFill="1" applyBorder="1" applyAlignment="1">
      <alignment horizontal="center" vertical="top" wrapText="1"/>
    </xf>
    <xf numFmtId="0" fontId="10" fillId="35" borderId="14" xfId="0" applyFont="1" applyFill="1" applyBorder="1" applyAlignment="1">
      <alignment horizontal="center" vertical="top" wrapText="1"/>
    </xf>
    <xf numFmtId="0" fontId="10" fillId="35" borderId="23" xfId="0" applyFont="1" applyFill="1" applyBorder="1" applyAlignment="1">
      <alignment horizontal="center" vertical="top" wrapText="1"/>
    </xf>
    <xf numFmtId="0" fontId="0" fillId="33" borderId="17" xfId="0" applyFill="1" applyBorder="1" applyAlignment="1">
      <alignment horizontal="center" vertical="top" wrapText="1"/>
    </xf>
    <xf numFmtId="0" fontId="0" fillId="33" borderId="18" xfId="0" applyFill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13" fillId="33" borderId="18" xfId="0" applyFont="1" applyFill="1" applyBorder="1" applyAlignment="1">
      <alignment horizontal="center" vertical="top" wrapText="1"/>
    </xf>
    <xf numFmtId="0" fontId="8" fillId="33" borderId="30" xfId="0" applyFont="1" applyFill="1" applyBorder="1" applyAlignment="1">
      <alignment horizontal="left" vertical="top" wrapText="1"/>
    </xf>
    <xf numFmtId="0" fontId="73" fillId="0" borderId="0" xfId="0" applyFont="1" applyAlignment="1">
      <alignment wrapText="1"/>
    </xf>
    <xf numFmtId="0" fontId="72" fillId="0" borderId="0" xfId="0" applyFont="1" applyAlignment="1">
      <alignment wrapText="1"/>
    </xf>
    <xf numFmtId="0" fontId="76" fillId="33" borderId="66" xfId="0" applyFont="1" applyFill="1" applyBorder="1" applyAlignment="1">
      <alignment horizontal="left" vertical="top" wrapText="1"/>
    </xf>
    <xf numFmtId="0" fontId="76" fillId="33" borderId="30" xfId="0" applyFont="1" applyFill="1" applyBorder="1" applyAlignment="1">
      <alignment horizontal="left" vertical="top" wrapText="1"/>
    </xf>
    <xf numFmtId="0" fontId="72" fillId="0" borderId="30" xfId="0" applyFont="1" applyBorder="1" applyAlignment="1">
      <alignment horizontal="left" wrapText="1"/>
    </xf>
    <xf numFmtId="0" fontId="72" fillId="0" borderId="39" xfId="0" applyFont="1" applyBorder="1" applyAlignment="1">
      <alignment horizontal="left" wrapText="1"/>
    </xf>
    <xf numFmtId="0" fontId="74" fillId="33" borderId="53" xfId="0" applyFont="1" applyFill="1" applyBorder="1" applyAlignment="1">
      <alignment vertical="top" wrapText="1"/>
    </xf>
    <xf numFmtId="0" fontId="74" fillId="33" borderId="54" xfId="0" applyFont="1" applyFill="1" applyBorder="1" applyAlignment="1">
      <alignment vertical="top" wrapText="1"/>
    </xf>
    <xf numFmtId="0" fontId="74" fillId="33" borderId="55" xfId="0" applyFont="1" applyFill="1" applyBorder="1" applyAlignment="1">
      <alignment vertical="top" wrapText="1"/>
    </xf>
    <xf numFmtId="0" fontId="74" fillId="33" borderId="59" xfId="0" applyFont="1" applyFill="1" applyBorder="1" applyAlignment="1">
      <alignment vertical="top" wrapText="1"/>
    </xf>
    <xf numFmtId="0" fontId="74" fillId="33" borderId="33" xfId="0" applyFont="1" applyFill="1" applyBorder="1" applyAlignment="1">
      <alignment vertical="top" wrapText="1"/>
    </xf>
    <xf numFmtId="0" fontId="74" fillId="33" borderId="38" xfId="0" applyFont="1" applyFill="1" applyBorder="1" applyAlignment="1">
      <alignment vertical="top" wrapText="1"/>
    </xf>
    <xf numFmtId="0" fontId="74" fillId="33" borderId="11" xfId="0" applyFont="1" applyFill="1" applyBorder="1" applyAlignment="1">
      <alignment vertical="top" wrapText="1"/>
    </xf>
    <xf numFmtId="0" fontId="74" fillId="33" borderId="12" xfId="0" applyFont="1" applyFill="1" applyBorder="1" applyAlignment="1">
      <alignment vertical="top" wrapText="1"/>
    </xf>
    <xf numFmtId="0" fontId="74" fillId="33" borderId="56" xfId="0" applyFont="1" applyFill="1" applyBorder="1" applyAlignment="1">
      <alignment vertical="top" wrapText="1"/>
    </xf>
    <xf numFmtId="0" fontId="74" fillId="33" borderId="57" xfId="0" applyFont="1" applyFill="1" applyBorder="1" applyAlignment="1">
      <alignment vertical="top" wrapText="1"/>
    </xf>
    <xf numFmtId="0" fontId="74" fillId="33" borderId="58" xfId="0" applyFont="1" applyFill="1" applyBorder="1" applyAlignment="1">
      <alignment vertical="top" wrapText="1"/>
    </xf>
    <xf numFmtId="0" fontId="82" fillId="37" borderId="22" xfId="0" applyFont="1" applyFill="1" applyBorder="1" applyAlignment="1">
      <alignment horizontal="left" vertical="top" wrapText="1"/>
    </xf>
    <xf numFmtId="0" fontId="82" fillId="37" borderId="17" xfId="0" applyFont="1" applyFill="1" applyBorder="1" applyAlignment="1">
      <alignment horizontal="left" vertical="top" wrapText="1"/>
    </xf>
    <xf numFmtId="0" fontId="82" fillId="37" borderId="18" xfId="0" applyFont="1" applyFill="1" applyBorder="1" applyAlignment="1">
      <alignment horizontal="left" vertical="top" wrapText="1"/>
    </xf>
    <xf numFmtId="0" fontId="77" fillId="33" borderId="22" xfId="0" applyFont="1" applyFill="1" applyBorder="1" applyAlignment="1">
      <alignment horizontal="center" vertical="top" wrapText="1"/>
    </xf>
    <xf numFmtId="0" fontId="77" fillId="33" borderId="17" xfId="0" applyFont="1" applyFill="1" applyBorder="1" applyAlignment="1">
      <alignment horizontal="center" vertical="top" wrapText="1"/>
    </xf>
    <xf numFmtId="0" fontId="75" fillId="0" borderId="46" xfId="0" applyFont="1" applyFill="1" applyBorder="1" applyAlignment="1">
      <alignment vertical="top" wrapText="1"/>
    </xf>
    <xf numFmtId="0" fontId="72" fillId="0" borderId="12" xfId="0" applyFont="1" applyBorder="1" applyAlignment="1">
      <alignment vertical="top" wrapText="1"/>
    </xf>
    <xf numFmtId="0" fontId="77" fillId="37" borderId="22" xfId="0" applyFont="1" applyFill="1" applyBorder="1" applyAlignment="1">
      <alignment horizontal="center" vertical="top"/>
    </xf>
    <xf numFmtId="0" fontId="77" fillId="37" borderId="17" xfId="0" applyFont="1" applyFill="1" applyBorder="1" applyAlignment="1">
      <alignment horizontal="center" vertical="top"/>
    </xf>
    <xf numFmtId="0" fontId="77" fillId="37" borderId="18" xfId="0" applyFont="1" applyFill="1" applyBorder="1" applyAlignment="1">
      <alignment horizontal="center" vertical="top"/>
    </xf>
    <xf numFmtId="0" fontId="77" fillId="0" borderId="11" xfId="57" applyFont="1" applyBorder="1" applyAlignment="1">
      <alignment vertical="top" wrapText="1"/>
      <protection/>
    </xf>
    <xf numFmtId="0" fontId="72" fillId="0" borderId="12" xfId="0" applyFont="1" applyBorder="1" applyAlignment="1">
      <alignment wrapText="1"/>
    </xf>
    <xf numFmtId="0" fontId="72" fillId="0" borderId="51" xfId="0" applyFont="1" applyBorder="1" applyAlignment="1">
      <alignment wrapText="1"/>
    </xf>
    <xf numFmtId="0" fontId="76" fillId="0" borderId="11" xfId="57" applyFont="1" applyBorder="1" applyAlignment="1">
      <alignment vertical="top" wrapText="1"/>
      <protection/>
    </xf>
    <xf numFmtId="0" fontId="77" fillId="33" borderId="60" xfId="0" applyFont="1" applyFill="1" applyBorder="1" applyAlignment="1">
      <alignment horizontal="left" vertical="top" wrapText="1"/>
    </xf>
    <xf numFmtId="0" fontId="77" fillId="33" borderId="17" xfId="0" applyFont="1" applyFill="1" applyBorder="1" applyAlignment="1">
      <alignment horizontal="left" vertical="top" wrapText="1"/>
    </xf>
    <xf numFmtId="0" fontId="72" fillId="0" borderId="17" xfId="0" applyFont="1" applyBorder="1" applyAlignment="1">
      <alignment horizontal="left" wrapText="1"/>
    </xf>
    <xf numFmtId="0" fontId="72" fillId="0" borderId="27" xfId="0" applyFont="1" applyBorder="1" applyAlignment="1">
      <alignment horizontal="left" wrapText="1"/>
    </xf>
    <xf numFmtId="0" fontId="72" fillId="0" borderId="48" xfId="0" applyFont="1" applyBorder="1" applyAlignment="1">
      <alignment vertical="top" wrapText="1"/>
    </xf>
    <xf numFmtId="0" fontId="77" fillId="33" borderId="20" xfId="57" applyFont="1" applyFill="1" applyBorder="1" applyAlignment="1">
      <alignment horizontal="center" wrapText="1"/>
      <protection/>
    </xf>
    <xf numFmtId="0" fontId="80" fillId="0" borderId="64" xfId="0" applyFont="1" applyBorder="1" applyAlignment="1">
      <alignment horizontal="center" wrapText="1"/>
    </xf>
    <xf numFmtId="0" fontId="80" fillId="0" borderId="71" xfId="0" applyFont="1" applyBorder="1" applyAlignment="1">
      <alignment horizontal="center" wrapText="1"/>
    </xf>
    <xf numFmtId="0" fontId="77" fillId="33" borderId="53" xfId="57" applyFont="1" applyFill="1" applyBorder="1" applyAlignment="1">
      <alignment vertical="top" wrapText="1"/>
      <protection/>
    </xf>
    <xf numFmtId="0" fontId="81" fillId="33" borderId="54" xfId="0" applyFont="1" applyFill="1" applyBorder="1" applyAlignment="1">
      <alignment wrapText="1"/>
    </xf>
    <xf numFmtId="0" fontId="81" fillId="33" borderId="55" xfId="0" applyFont="1" applyFill="1" applyBorder="1" applyAlignment="1">
      <alignment wrapText="1"/>
    </xf>
    <xf numFmtId="0" fontId="76" fillId="0" borderId="46" xfId="57" applyFont="1" applyBorder="1" applyAlignment="1">
      <alignment vertical="top" wrapText="1"/>
      <protection/>
    </xf>
    <xf numFmtId="0" fontId="80" fillId="33" borderId="64" xfId="0" applyFont="1" applyFill="1" applyBorder="1" applyAlignment="1">
      <alignment horizontal="center" wrapText="1"/>
    </xf>
    <xf numFmtId="0" fontId="80" fillId="33" borderId="71" xfId="0" applyFont="1" applyFill="1" applyBorder="1" applyAlignment="1">
      <alignment horizontal="center" wrapText="1"/>
    </xf>
    <xf numFmtId="0" fontId="79" fillId="0" borderId="12" xfId="0" applyFont="1" applyBorder="1" applyAlignment="1">
      <alignment wrapText="1"/>
    </xf>
    <xf numFmtId="0" fontId="79" fillId="0" borderId="17" xfId="0" applyFont="1" applyBorder="1" applyAlignment="1">
      <alignment horizontal="left" wrapText="1"/>
    </xf>
    <xf numFmtId="0" fontId="79" fillId="0" borderId="27" xfId="0" applyFont="1" applyBorder="1" applyAlignment="1">
      <alignment horizontal="left" wrapText="1"/>
    </xf>
    <xf numFmtId="0" fontId="77" fillId="33" borderId="56" xfId="0" applyFont="1" applyFill="1" applyBorder="1" applyAlignment="1">
      <alignment horizontal="left" vertical="top" wrapText="1"/>
    </xf>
    <xf numFmtId="0" fontId="77" fillId="33" borderId="57" xfId="0" applyFont="1" applyFill="1" applyBorder="1" applyAlignment="1">
      <alignment horizontal="left" vertical="top" wrapText="1"/>
    </xf>
    <xf numFmtId="0" fontId="77" fillId="33" borderId="58" xfId="0" applyFont="1" applyFill="1" applyBorder="1" applyAlignment="1">
      <alignment horizontal="left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86"/>
  <sheetViews>
    <sheetView zoomScalePageLayoutView="0" workbookViewId="0" topLeftCell="A1">
      <selection activeCell="B21" sqref="B21:B28"/>
    </sheetView>
  </sheetViews>
  <sheetFormatPr defaultColWidth="11.421875" defaultRowHeight="12.75"/>
  <cols>
    <col min="1" max="1" width="29.00390625" style="0" customWidth="1"/>
    <col min="2" max="2" width="22.57421875" style="0" customWidth="1"/>
    <col min="3" max="3" width="3.8515625" style="0" customWidth="1"/>
    <col min="4" max="4" width="7.7109375" style="0" customWidth="1"/>
    <col min="5" max="5" width="4.00390625" style="0" customWidth="1"/>
    <col min="6" max="6" width="5.28125" style="0" customWidth="1"/>
    <col min="7" max="7" width="14.57421875" style="0" customWidth="1"/>
    <col min="8" max="8" width="4.140625" style="0" customWidth="1"/>
    <col min="9" max="9" width="5.28125" style="0" customWidth="1"/>
    <col min="10" max="10" width="6.57421875" style="0" customWidth="1"/>
    <col min="11" max="11" width="10.28125" style="0" customWidth="1"/>
    <col min="12" max="12" width="11.421875" style="0" customWidth="1"/>
    <col min="13" max="13" width="15.28125" style="0" customWidth="1"/>
  </cols>
  <sheetData>
    <row r="1" ht="15.75">
      <c r="A1" s="1" t="s">
        <v>248</v>
      </c>
    </row>
    <row r="2" ht="15.75">
      <c r="A2" s="1"/>
    </row>
    <row r="3" spans="1:2" ht="28.5">
      <c r="A3" s="2" t="s">
        <v>249</v>
      </c>
      <c r="B3" s="2" t="s">
        <v>250</v>
      </c>
    </row>
    <row r="4" spans="1:2" ht="14.25" customHeight="1">
      <c r="A4" s="317" t="s">
        <v>251</v>
      </c>
      <c r="B4" s="317"/>
    </row>
    <row r="5" spans="1:2" ht="14.25" customHeight="1">
      <c r="A5" s="317" t="s">
        <v>252</v>
      </c>
      <c r="B5" s="317"/>
    </row>
    <row r="6" spans="1:2" ht="14.25" customHeight="1">
      <c r="A6" s="317" t="s">
        <v>253</v>
      </c>
      <c r="B6" s="317"/>
    </row>
    <row r="7" ht="16.5" thickBot="1">
      <c r="A7" s="1"/>
    </row>
    <row r="8" spans="1:12" ht="27" customHeight="1">
      <c r="A8" s="6" t="s">
        <v>254</v>
      </c>
      <c r="B8" s="6" t="s">
        <v>256</v>
      </c>
      <c r="C8" s="309" t="s">
        <v>258</v>
      </c>
      <c r="D8" s="310"/>
      <c r="E8" s="310"/>
      <c r="F8" s="311"/>
      <c r="G8" s="307" t="s">
        <v>259</v>
      </c>
      <c r="H8" s="309" t="s">
        <v>260</v>
      </c>
      <c r="I8" s="310"/>
      <c r="J8" s="310"/>
      <c r="K8" s="310"/>
      <c r="L8" s="311"/>
    </row>
    <row r="9" spans="1:12" ht="2.25" customHeight="1" thickBot="1">
      <c r="A9" s="7"/>
      <c r="B9" s="8" t="s">
        <v>257</v>
      </c>
      <c r="C9" s="318"/>
      <c r="D9" s="319"/>
      <c r="E9" s="319"/>
      <c r="F9" s="320"/>
      <c r="G9" s="308"/>
      <c r="H9" s="312"/>
      <c r="I9" s="313"/>
      <c r="J9" s="313"/>
      <c r="K9" s="313"/>
      <c r="L9" s="314"/>
    </row>
    <row r="10" spans="1:12" ht="27.75" thickBot="1">
      <c r="A10" s="9"/>
      <c r="B10" s="9"/>
      <c r="C10" s="10" t="s">
        <v>261</v>
      </c>
      <c r="D10" s="11" t="s">
        <v>262</v>
      </c>
      <c r="E10" s="12" t="s">
        <v>263</v>
      </c>
      <c r="F10" s="13" t="s">
        <v>264</v>
      </c>
      <c r="G10" s="308"/>
      <c r="H10" s="14" t="s">
        <v>265</v>
      </c>
      <c r="I10" s="13" t="s">
        <v>266</v>
      </c>
      <c r="J10" s="11" t="s">
        <v>267</v>
      </c>
      <c r="K10" s="15" t="s">
        <v>268</v>
      </c>
      <c r="L10" s="13" t="s">
        <v>269</v>
      </c>
    </row>
    <row r="11" spans="1:12" ht="33.75" customHeight="1" thickBot="1">
      <c r="A11" s="321" t="s">
        <v>255</v>
      </c>
      <c r="B11" s="322"/>
      <c r="C11" s="322"/>
      <c r="D11" s="322"/>
      <c r="E11" s="322"/>
      <c r="F11" s="322"/>
      <c r="G11" s="322"/>
      <c r="H11" s="322"/>
      <c r="I11" s="322"/>
      <c r="J11" s="322"/>
      <c r="K11" s="322"/>
      <c r="L11" s="323"/>
    </row>
    <row r="12" spans="1:15" ht="19.5" customHeight="1">
      <c r="A12" s="298" t="s">
        <v>242</v>
      </c>
      <c r="B12" s="315" t="s">
        <v>243</v>
      </c>
      <c r="C12" s="316"/>
      <c r="D12" s="316"/>
      <c r="E12" s="316"/>
      <c r="F12" s="316"/>
      <c r="G12" s="316"/>
      <c r="H12" s="316"/>
      <c r="I12" s="316"/>
      <c r="J12" s="316"/>
      <c r="K12" s="26"/>
      <c r="L12" s="27"/>
      <c r="N12" s="19"/>
      <c r="O12" s="19"/>
    </row>
    <row r="13" spans="1:15" ht="12.75">
      <c r="A13" s="299"/>
      <c r="B13" s="324" t="s">
        <v>270</v>
      </c>
      <c r="C13" s="302" t="s">
        <v>271</v>
      </c>
      <c r="D13" s="302" t="s">
        <v>271</v>
      </c>
      <c r="E13" s="302"/>
      <c r="F13" s="305"/>
      <c r="G13" s="302" t="s">
        <v>239</v>
      </c>
      <c r="H13" s="80">
        <v>3000</v>
      </c>
      <c r="I13" s="25" t="s">
        <v>241</v>
      </c>
      <c r="J13" s="112">
        <v>63400</v>
      </c>
      <c r="K13" s="25" t="s">
        <v>290</v>
      </c>
      <c r="L13" s="113">
        <v>150</v>
      </c>
      <c r="M13" s="69" t="s">
        <v>257</v>
      </c>
      <c r="N13" s="19"/>
      <c r="O13" s="19"/>
    </row>
    <row r="14" spans="1:17" ht="12.75">
      <c r="A14" s="299"/>
      <c r="B14" s="325"/>
      <c r="C14" s="303"/>
      <c r="D14" s="303"/>
      <c r="E14" s="303"/>
      <c r="F14" s="306"/>
      <c r="G14" s="302"/>
      <c r="H14" s="81">
        <v>3000</v>
      </c>
      <c r="I14" s="20" t="s">
        <v>241</v>
      </c>
      <c r="J14" s="83">
        <v>72500</v>
      </c>
      <c r="K14" s="21" t="s">
        <v>189</v>
      </c>
      <c r="L14" s="114">
        <v>100</v>
      </c>
      <c r="M14" s="69" t="s">
        <v>257</v>
      </c>
      <c r="N14" s="19"/>
      <c r="O14" s="19"/>
      <c r="P14" s="19"/>
      <c r="Q14" s="19"/>
    </row>
    <row r="15" spans="1:15" ht="22.5" customHeight="1">
      <c r="A15" s="299"/>
      <c r="B15" s="326" t="s">
        <v>287</v>
      </c>
      <c r="C15" s="301" t="s">
        <v>271</v>
      </c>
      <c r="D15" s="301" t="s">
        <v>271</v>
      </c>
      <c r="E15" s="301"/>
      <c r="F15" s="304"/>
      <c r="G15" s="302"/>
      <c r="H15" s="81">
        <v>3000</v>
      </c>
      <c r="I15" s="20" t="s">
        <v>241</v>
      </c>
      <c r="J15" s="83">
        <v>63400</v>
      </c>
      <c r="K15" s="21" t="s">
        <v>290</v>
      </c>
      <c r="L15" s="114">
        <v>150</v>
      </c>
      <c r="M15" s="19"/>
      <c r="N15" s="19"/>
      <c r="O15" s="19"/>
    </row>
    <row r="16" spans="1:17" ht="17.25" customHeight="1">
      <c r="A16" s="299"/>
      <c r="B16" s="324"/>
      <c r="C16" s="302"/>
      <c r="D16" s="302"/>
      <c r="E16" s="302"/>
      <c r="F16" s="305"/>
      <c r="G16" s="302"/>
      <c r="H16" s="81">
        <v>3000</v>
      </c>
      <c r="I16" s="20" t="s">
        <v>241</v>
      </c>
      <c r="J16" s="112">
        <v>71600</v>
      </c>
      <c r="K16" s="25" t="s">
        <v>279</v>
      </c>
      <c r="L16" s="113">
        <v>150</v>
      </c>
      <c r="M16" s="19"/>
      <c r="N16" s="19"/>
      <c r="O16" s="19"/>
      <c r="P16" s="19"/>
      <c r="Q16" s="19"/>
    </row>
    <row r="17" spans="1:15" ht="17.25" customHeight="1">
      <c r="A17" s="299"/>
      <c r="B17" s="325"/>
      <c r="C17" s="303"/>
      <c r="D17" s="303"/>
      <c r="E17" s="303"/>
      <c r="F17" s="306"/>
      <c r="G17" s="302"/>
      <c r="H17" s="81">
        <v>3000</v>
      </c>
      <c r="I17" s="20" t="s">
        <v>241</v>
      </c>
      <c r="J17" s="83">
        <v>72500</v>
      </c>
      <c r="K17" s="21" t="s">
        <v>189</v>
      </c>
      <c r="L17" s="114">
        <v>100</v>
      </c>
      <c r="M17" s="19"/>
      <c r="N17" s="19"/>
      <c r="O17" s="19"/>
    </row>
    <row r="18" spans="1:15" ht="12.75">
      <c r="A18" s="299"/>
      <c r="B18" s="326" t="s">
        <v>288</v>
      </c>
      <c r="C18" s="301" t="s">
        <v>257</v>
      </c>
      <c r="D18" s="301" t="s">
        <v>271</v>
      </c>
      <c r="E18" s="301" t="s">
        <v>271</v>
      </c>
      <c r="F18" s="301" t="s">
        <v>271</v>
      </c>
      <c r="G18" s="302"/>
      <c r="H18" s="81">
        <v>3000</v>
      </c>
      <c r="I18" s="20" t="s">
        <v>241</v>
      </c>
      <c r="J18" s="83">
        <v>63400</v>
      </c>
      <c r="K18" s="20" t="s">
        <v>290</v>
      </c>
      <c r="L18" s="115">
        <v>3200</v>
      </c>
      <c r="M18" s="19"/>
      <c r="N18" s="19"/>
      <c r="O18" s="19"/>
    </row>
    <row r="19" spans="1:15" ht="25.5" customHeight="1">
      <c r="A19" s="299"/>
      <c r="B19" s="324"/>
      <c r="C19" s="302"/>
      <c r="D19" s="302"/>
      <c r="E19" s="302"/>
      <c r="F19" s="302"/>
      <c r="G19" s="302"/>
      <c r="H19" s="81">
        <v>3000</v>
      </c>
      <c r="I19" s="20" t="s">
        <v>241</v>
      </c>
      <c r="J19" s="112">
        <v>71600</v>
      </c>
      <c r="K19" s="21" t="s">
        <v>279</v>
      </c>
      <c r="L19" s="114">
        <v>1500</v>
      </c>
      <c r="M19" s="19"/>
      <c r="N19" s="19"/>
      <c r="O19" s="19"/>
    </row>
    <row r="20" spans="1:15" ht="16.5" customHeight="1">
      <c r="A20" s="299"/>
      <c r="B20" s="324"/>
      <c r="C20" s="303"/>
      <c r="D20" s="303"/>
      <c r="E20" s="303"/>
      <c r="F20" s="303"/>
      <c r="G20" s="302"/>
      <c r="H20" s="81">
        <v>3000</v>
      </c>
      <c r="I20" s="20" t="s">
        <v>241</v>
      </c>
      <c r="J20" s="83">
        <v>72500</v>
      </c>
      <c r="K20" s="21" t="s">
        <v>282</v>
      </c>
      <c r="L20" s="114">
        <v>200</v>
      </c>
      <c r="M20" s="19"/>
      <c r="N20" s="19"/>
      <c r="O20" s="19"/>
    </row>
    <row r="21" spans="1:15" ht="12.75">
      <c r="A21" s="299"/>
      <c r="B21" s="326" t="s">
        <v>303</v>
      </c>
      <c r="C21" s="301" t="s">
        <v>271</v>
      </c>
      <c r="D21" s="301" t="s">
        <v>271</v>
      </c>
      <c r="E21" s="301" t="s">
        <v>271</v>
      </c>
      <c r="F21" s="301" t="s">
        <v>271</v>
      </c>
      <c r="G21" s="302"/>
      <c r="H21" s="81">
        <v>3000</v>
      </c>
      <c r="I21" s="20" t="s">
        <v>241</v>
      </c>
      <c r="J21" s="112">
        <v>63400</v>
      </c>
      <c r="K21" s="25" t="s">
        <v>290</v>
      </c>
      <c r="L21" s="113">
        <v>2000</v>
      </c>
      <c r="M21" s="19"/>
      <c r="N21" s="19"/>
      <c r="O21" s="19"/>
    </row>
    <row r="22" spans="1:15" ht="56.25" customHeight="1">
      <c r="A22" s="299"/>
      <c r="B22" s="324"/>
      <c r="C22" s="302"/>
      <c r="D22" s="302"/>
      <c r="E22" s="302"/>
      <c r="F22" s="302"/>
      <c r="G22" s="302"/>
      <c r="H22" s="81">
        <v>3000</v>
      </c>
      <c r="I22" s="20" t="s">
        <v>241</v>
      </c>
      <c r="J22" s="83">
        <v>72500</v>
      </c>
      <c r="K22" s="24" t="s">
        <v>240</v>
      </c>
      <c r="L22" s="114">
        <v>1200</v>
      </c>
      <c r="M22" s="19"/>
      <c r="N22" s="19"/>
      <c r="O22" s="19"/>
    </row>
    <row r="23" spans="1:15" ht="25.5">
      <c r="A23" s="299"/>
      <c r="B23" s="324"/>
      <c r="C23" s="302"/>
      <c r="D23" s="302"/>
      <c r="E23" s="302"/>
      <c r="F23" s="302"/>
      <c r="G23" s="302"/>
      <c r="H23" s="81">
        <v>3000</v>
      </c>
      <c r="I23" s="20" t="s">
        <v>241</v>
      </c>
      <c r="J23" s="112">
        <v>72200</v>
      </c>
      <c r="K23" s="101" t="s">
        <v>32</v>
      </c>
      <c r="L23" s="116">
        <v>3500</v>
      </c>
      <c r="M23" s="19"/>
      <c r="N23" s="19"/>
      <c r="O23" s="19"/>
    </row>
    <row r="24" spans="1:15" ht="12.75">
      <c r="A24" s="299"/>
      <c r="B24" s="324"/>
      <c r="C24" s="302"/>
      <c r="D24" s="302"/>
      <c r="E24" s="302"/>
      <c r="F24" s="302"/>
      <c r="G24" s="302"/>
      <c r="H24" s="81">
        <v>3000</v>
      </c>
      <c r="I24" s="20" t="s">
        <v>241</v>
      </c>
      <c r="J24" s="83">
        <v>71400</v>
      </c>
      <c r="K24" s="21" t="s">
        <v>300</v>
      </c>
      <c r="L24" s="117">
        <v>6000</v>
      </c>
      <c r="M24" s="19"/>
      <c r="N24" s="19"/>
      <c r="O24" s="19"/>
    </row>
    <row r="25" spans="1:15" ht="12.75">
      <c r="A25" s="299"/>
      <c r="B25" s="324"/>
      <c r="C25" s="302"/>
      <c r="D25" s="302"/>
      <c r="E25" s="302"/>
      <c r="F25" s="302"/>
      <c r="G25" s="302"/>
      <c r="H25" s="81">
        <v>3000</v>
      </c>
      <c r="I25" s="20" t="s">
        <v>241</v>
      </c>
      <c r="J25" s="83">
        <v>71300</v>
      </c>
      <c r="K25" s="21" t="s">
        <v>293</v>
      </c>
      <c r="L25" s="85">
        <v>2025</v>
      </c>
      <c r="M25" s="19"/>
      <c r="N25" s="19"/>
      <c r="O25" s="19"/>
    </row>
    <row r="26" spans="1:29" ht="12.75">
      <c r="A26" s="299"/>
      <c r="B26" s="324"/>
      <c r="C26" s="302"/>
      <c r="D26" s="302"/>
      <c r="E26" s="302"/>
      <c r="F26" s="302"/>
      <c r="G26" s="302"/>
      <c r="H26" s="81">
        <v>3000</v>
      </c>
      <c r="I26" s="20" t="s">
        <v>241</v>
      </c>
      <c r="J26" s="112">
        <v>72500</v>
      </c>
      <c r="K26" s="25" t="s">
        <v>302</v>
      </c>
      <c r="L26" s="113">
        <v>100</v>
      </c>
      <c r="M26" s="19"/>
      <c r="N26" s="19"/>
      <c r="O26" s="19"/>
      <c r="AC26" t="s">
        <v>257</v>
      </c>
    </row>
    <row r="27" spans="1:29" ht="12.75">
      <c r="A27" s="299"/>
      <c r="B27" s="324"/>
      <c r="C27" s="302"/>
      <c r="D27" s="302"/>
      <c r="E27" s="302"/>
      <c r="F27" s="302"/>
      <c r="G27" s="302"/>
      <c r="H27" s="81">
        <v>3000</v>
      </c>
      <c r="I27" s="20" t="s">
        <v>241</v>
      </c>
      <c r="J27" s="83">
        <v>72100</v>
      </c>
      <c r="K27" s="21" t="s">
        <v>301</v>
      </c>
      <c r="L27" s="114">
        <v>660</v>
      </c>
      <c r="M27" s="19"/>
      <c r="N27" s="19"/>
      <c r="O27" s="19"/>
      <c r="AC27" t="s">
        <v>257</v>
      </c>
    </row>
    <row r="28" spans="1:15" ht="12.75">
      <c r="A28" s="299"/>
      <c r="B28" s="325"/>
      <c r="C28" s="303"/>
      <c r="D28" s="303"/>
      <c r="E28" s="303"/>
      <c r="F28" s="303"/>
      <c r="G28" s="303"/>
      <c r="H28" s="81">
        <v>3000</v>
      </c>
      <c r="I28" s="20" t="s">
        <v>241</v>
      </c>
      <c r="J28" s="83">
        <v>71600</v>
      </c>
      <c r="K28" s="21" t="s">
        <v>279</v>
      </c>
      <c r="L28" s="114">
        <v>500</v>
      </c>
      <c r="M28" s="19"/>
      <c r="N28" s="19"/>
      <c r="O28" s="19"/>
    </row>
    <row r="29" spans="1:15" ht="12.75">
      <c r="A29" s="299"/>
      <c r="B29" s="327" t="s">
        <v>291</v>
      </c>
      <c r="C29" s="328"/>
      <c r="D29" s="328"/>
      <c r="E29" s="328"/>
      <c r="F29" s="328"/>
      <c r="G29" s="328"/>
      <c r="H29" s="328"/>
      <c r="I29" s="328"/>
      <c r="J29" s="328"/>
      <c r="K29" s="329"/>
      <c r="L29" s="118">
        <f>SUM(L13:L28)</f>
        <v>21535</v>
      </c>
      <c r="M29" s="19"/>
      <c r="N29" s="19"/>
      <c r="O29" s="19"/>
    </row>
    <row r="30" spans="1:15" ht="24.75" customHeight="1">
      <c r="A30" s="299"/>
      <c r="B30" s="330" t="s">
        <v>9</v>
      </c>
      <c r="C30" s="331"/>
      <c r="D30" s="331"/>
      <c r="E30" s="331"/>
      <c r="F30" s="331"/>
      <c r="G30" s="331"/>
      <c r="H30" s="331"/>
      <c r="I30" s="331"/>
      <c r="J30" s="331"/>
      <c r="K30" s="331"/>
      <c r="L30" s="332"/>
      <c r="M30" s="19"/>
      <c r="N30" s="19"/>
      <c r="O30" s="19"/>
    </row>
    <row r="31" spans="1:15" ht="15.75" customHeight="1">
      <c r="A31" s="299"/>
      <c r="B31" s="326" t="s">
        <v>272</v>
      </c>
      <c r="C31" s="301" t="s">
        <v>271</v>
      </c>
      <c r="D31" s="301" t="s">
        <v>271</v>
      </c>
      <c r="E31" s="301"/>
      <c r="F31" s="304"/>
      <c r="G31" s="301" t="s">
        <v>190</v>
      </c>
      <c r="H31" s="81">
        <v>3000</v>
      </c>
      <c r="I31" s="20" t="s">
        <v>241</v>
      </c>
      <c r="J31" s="83">
        <v>71400</v>
      </c>
      <c r="K31" s="21" t="s">
        <v>300</v>
      </c>
      <c r="L31" s="117">
        <v>12000</v>
      </c>
      <c r="M31" s="19"/>
      <c r="N31" s="19"/>
      <c r="O31" s="19"/>
    </row>
    <row r="32" spans="1:15" ht="12.75">
      <c r="A32" s="299"/>
      <c r="B32" s="324"/>
      <c r="C32" s="302"/>
      <c r="D32" s="302"/>
      <c r="E32" s="302"/>
      <c r="F32" s="305"/>
      <c r="G32" s="302"/>
      <c r="H32" s="81">
        <v>3000</v>
      </c>
      <c r="I32" s="20" t="s">
        <v>241</v>
      </c>
      <c r="J32" s="83">
        <v>72500</v>
      </c>
      <c r="K32" s="21" t="s">
        <v>189</v>
      </c>
      <c r="L32" s="114">
        <v>100</v>
      </c>
      <c r="M32" s="19"/>
      <c r="N32" s="19"/>
      <c r="O32" s="19"/>
    </row>
    <row r="33" spans="1:15" ht="25.5">
      <c r="A33" s="299"/>
      <c r="B33" s="325"/>
      <c r="C33" s="303"/>
      <c r="D33" s="303"/>
      <c r="E33" s="303"/>
      <c r="F33" s="306"/>
      <c r="G33" s="302"/>
      <c r="H33" s="81">
        <v>3000</v>
      </c>
      <c r="I33" s="20" t="s">
        <v>241</v>
      </c>
      <c r="J33" s="112">
        <v>72200</v>
      </c>
      <c r="K33" s="101" t="s">
        <v>32</v>
      </c>
      <c r="L33" s="119">
        <v>5000</v>
      </c>
      <c r="M33" s="19"/>
      <c r="N33" s="19" t="s">
        <v>257</v>
      </c>
      <c r="O33" s="19"/>
    </row>
    <row r="34" spans="1:15" ht="12.75">
      <c r="A34" s="299"/>
      <c r="B34" s="326" t="s">
        <v>273</v>
      </c>
      <c r="C34" s="304" t="s">
        <v>271</v>
      </c>
      <c r="D34" s="301" t="s">
        <v>271</v>
      </c>
      <c r="E34" s="301" t="s">
        <v>271</v>
      </c>
      <c r="F34" s="301"/>
      <c r="G34" s="302"/>
      <c r="H34" s="81">
        <v>3000</v>
      </c>
      <c r="I34" s="20" t="s">
        <v>241</v>
      </c>
      <c r="J34" s="83">
        <v>63400</v>
      </c>
      <c r="K34" s="213" t="s">
        <v>292</v>
      </c>
      <c r="L34" s="114">
        <v>5400</v>
      </c>
      <c r="M34" s="19"/>
      <c r="N34" s="19" t="s">
        <v>257</v>
      </c>
      <c r="O34" s="19"/>
    </row>
    <row r="35" spans="1:15" ht="12.75">
      <c r="A35" s="299"/>
      <c r="B35" s="324"/>
      <c r="C35" s="305"/>
      <c r="D35" s="302"/>
      <c r="E35" s="302"/>
      <c r="F35" s="302"/>
      <c r="G35" s="302"/>
      <c r="H35" s="81">
        <v>3000</v>
      </c>
      <c r="I35" s="20" t="s">
        <v>241</v>
      </c>
      <c r="J35" s="83">
        <v>71600</v>
      </c>
      <c r="K35" s="21" t="s">
        <v>279</v>
      </c>
      <c r="L35" s="114">
        <v>6500</v>
      </c>
      <c r="M35" s="19"/>
      <c r="N35" s="19" t="s">
        <v>257</v>
      </c>
      <c r="O35" s="19"/>
    </row>
    <row r="36" spans="1:15" ht="12.75">
      <c r="A36" s="299"/>
      <c r="B36" s="324"/>
      <c r="C36" s="305"/>
      <c r="D36" s="302"/>
      <c r="E36" s="302"/>
      <c r="F36" s="302"/>
      <c r="G36" s="303"/>
      <c r="H36" s="81">
        <v>3000</v>
      </c>
      <c r="I36" s="20" t="s">
        <v>241</v>
      </c>
      <c r="J36" s="83">
        <v>72500</v>
      </c>
      <c r="K36" s="21" t="s">
        <v>189</v>
      </c>
      <c r="L36" s="114">
        <v>1000</v>
      </c>
      <c r="M36" s="19"/>
      <c r="N36" s="19"/>
      <c r="O36" s="19"/>
    </row>
    <row r="37" spans="1:15" ht="12.75">
      <c r="A37" s="299"/>
      <c r="B37" s="327" t="s">
        <v>291</v>
      </c>
      <c r="C37" s="328"/>
      <c r="D37" s="328"/>
      <c r="E37" s="328"/>
      <c r="F37" s="328"/>
      <c r="G37" s="328"/>
      <c r="H37" s="328"/>
      <c r="I37" s="328"/>
      <c r="J37" s="328"/>
      <c r="K37" s="329"/>
      <c r="L37" s="118">
        <f>SUM(L31:L36)</f>
        <v>30000</v>
      </c>
      <c r="M37" s="19"/>
      <c r="N37" s="19"/>
      <c r="O37" s="19"/>
    </row>
    <row r="38" spans="1:15" ht="12.75">
      <c r="A38" s="299"/>
      <c r="B38" s="333" t="s">
        <v>244</v>
      </c>
      <c r="C38" s="334"/>
      <c r="D38" s="334"/>
      <c r="E38" s="334"/>
      <c r="F38" s="334"/>
      <c r="G38" s="334"/>
      <c r="H38" s="334"/>
      <c r="I38" s="334"/>
      <c r="J38" s="334"/>
      <c r="K38" s="334"/>
      <c r="L38" s="335"/>
      <c r="M38" s="19"/>
      <c r="N38" s="19"/>
      <c r="O38" s="23"/>
    </row>
    <row r="39" spans="1:15" ht="12.75">
      <c r="A39" s="299"/>
      <c r="B39" s="301" t="s">
        <v>274</v>
      </c>
      <c r="C39" s="301" t="s">
        <v>271</v>
      </c>
      <c r="D39" s="301"/>
      <c r="E39" s="301"/>
      <c r="F39" s="301"/>
      <c r="G39" s="301" t="s">
        <v>191</v>
      </c>
      <c r="H39" s="81">
        <v>3000</v>
      </c>
      <c r="I39" s="20" t="s">
        <v>241</v>
      </c>
      <c r="J39" s="86">
        <v>71600</v>
      </c>
      <c r="K39" s="20" t="s">
        <v>279</v>
      </c>
      <c r="L39" s="87">
        <v>200</v>
      </c>
      <c r="M39" s="19"/>
      <c r="N39" s="19"/>
      <c r="O39" s="23"/>
    </row>
    <row r="40" spans="1:15" ht="29.25" customHeight="1">
      <c r="A40" s="299"/>
      <c r="B40" s="303"/>
      <c r="C40" s="303"/>
      <c r="D40" s="303"/>
      <c r="E40" s="303"/>
      <c r="F40" s="303"/>
      <c r="G40" s="302"/>
      <c r="H40" s="81">
        <v>3000</v>
      </c>
      <c r="I40" s="20" t="s">
        <v>241</v>
      </c>
      <c r="J40" s="83">
        <v>72500</v>
      </c>
      <c r="K40" s="21" t="s">
        <v>189</v>
      </c>
      <c r="L40" s="88">
        <v>100</v>
      </c>
      <c r="M40" s="19"/>
      <c r="N40" s="19"/>
      <c r="O40" s="23"/>
    </row>
    <row r="41" spans="1:15" ht="28.5" customHeight="1">
      <c r="A41" s="299"/>
      <c r="B41" s="89" t="s">
        <v>275</v>
      </c>
      <c r="C41" s="24" t="s">
        <v>271</v>
      </c>
      <c r="D41" s="93"/>
      <c r="E41" s="24"/>
      <c r="F41" s="114"/>
      <c r="G41" s="302"/>
      <c r="H41" s="81">
        <v>3000</v>
      </c>
      <c r="I41" s="20" t="s">
        <v>241</v>
      </c>
      <c r="J41" s="83">
        <v>71400</v>
      </c>
      <c r="K41" s="21" t="s">
        <v>300</v>
      </c>
      <c r="L41" s="88">
        <v>6000</v>
      </c>
      <c r="M41" s="19"/>
      <c r="N41" s="19"/>
      <c r="O41" s="19"/>
    </row>
    <row r="42" spans="1:15" ht="12.75">
      <c r="A42" s="299"/>
      <c r="B42" s="326" t="s">
        <v>276</v>
      </c>
      <c r="C42" s="301"/>
      <c r="D42" s="301" t="s">
        <v>271</v>
      </c>
      <c r="E42" s="301"/>
      <c r="F42" s="301"/>
      <c r="G42" s="302"/>
      <c r="H42" s="81">
        <v>3000</v>
      </c>
      <c r="I42" s="20" t="s">
        <v>241</v>
      </c>
      <c r="J42" s="83">
        <v>71300</v>
      </c>
      <c r="K42" s="25" t="s">
        <v>293</v>
      </c>
      <c r="L42" s="84">
        <v>2650</v>
      </c>
      <c r="M42" s="19"/>
      <c r="N42" s="19"/>
      <c r="O42" s="19"/>
    </row>
    <row r="43" spans="1:15" ht="12.75">
      <c r="A43" s="299"/>
      <c r="B43" s="325"/>
      <c r="C43" s="303"/>
      <c r="D43" s="303"/>
      <c r="E43" s="303"/>
      <c r="F43" s="303"/>
      <c r="G43" s="302"/>
      <c r="H43" s="81">
        <v>3000</v>
      </c>
      <c r="I43" s="20" t="s">
        <v>241</v>
      </c>
      <c r="J43" s="83">
        <v>71600</v>
      </c>
      <c r="K43" s="21" t="s">
        <v>279</v>
      </c>
      <c r="L43" s="88">
        <v>500</v>
      </c>
      <c r="M43" s="19"/>
      <c r="N43" s="19"/>
      <c r="O43" s="19"/>
    </row>
    <row r="44" spans="1:15" ht="25.5">
      <c r="A44" s="299"/>
      <c r="B44" s="89" t="s">
        <v>277</v>
      </c>
      <c r="C44" s="24"/>
      <c r="D44" s="93" t="s">
        <v>271</v>
      </c>
      <c r="E44" s="24"/>
      <c r="F44" s="114"/>
      <c r="G44" s="302"/>
      <c r="H44" s="81">
        <v>3000</v>
      </c>
      <c r="I44" s="20" t="s">
        <v>241</v>
      </c>
      <c r="J44" s="83">
        <v>71400</v>
      </c>
      <c r="K44" s="21" t="s">
        <v>300</v>
      </c>
      <c r="L44" s="88">
        <v>12000</v>
      </c>
      <c r="M44" s="19"/>
      <c r="N44" s="19"/>
      <c r="O44" s="19"/>
    </row>
    <row r="45" spans="1:15" ht="15.75" customHeight="1">
      <c r="A45" s="299"/>
      <c r="B45" s="326" t="s">
        <v>278</v>
      </c>
      <c r="C45" s="301"/>
      <c r="D45" s="301"/>
      <c r="E45" s="301" t="s">
        <v>271</v>
      </c>
      <c r="F45" s="304"/>
      <c r="G45" s="302"/>
      <c r="H45" s="91">
        <v>3000</v>
      </c>
      <c r="I45" s="20" t="s">
        <v>241</v>
      </c>
      <c r="J45" s="86">
        <v>63400</v>
      </c>
      <c r="K45" s="25" t="s">
        <v>292</v>
      </c>
      <c r="L45" s="84">
        <v>800</v>
      </c>
      <c r="M45" s="19"/>
      <c r="N45" s="19"/>
      <c r="O45" s="19"/>
    </row>
    <row r="46" spans="1:15" ht="13.5" customHeight="1">
      <c r="A46" s="299"/>
      <c r="B46" s="324"/>
      <c r="C46" s="302"/>
      <c r="D46" s="302"/>
      <c r="E46" s="302"/>
      <c r="F46" s="305"/>
      <c r="G46" s="302"/>
      <c r="H46" s="81">
        <v>3000</v>
      </c>
      <c r="I46" s="21" t="s">
        <v>241</v>
      </c>
      <c r="J46" s="83">
        <v>71300</v>
      </c>
      <c r="K46" s="21" t="s">
        <v>293</v>
      </c>
      <c r="L46" s="88">
        <v>4050</v>
      </c>
      <c r="M46" s="19"/>
      <c r="N46" s="19"/>
      <c r="O46" s="19"/>
    </row>
    <row r="47" spans="1:15" ht="12.75">
      <c r="A47" s="299"/>
      <c r="B47" s="324"/>
      <c r="C47" s="302"/>
      <c r="D47" s="302"/>
      <c r="E47" s="302"/>
      <c r="F47" s="305"/>
      <c r="G47" s="302"/>
      <c r="H47" s="81">
        <v>3000</v>
      </c>
      <c r="I47" s="20" t="s">
        <v>241</v>
      </c>
      <c r="J47" s="83">
        <v>71600</v>
      </c>
      <c r="K47" s="21" t="s">
        <v>279</v>
      </c>
      <c r="L47" s="88">
        <v>400</v>
      </c>
      <c r="M47" s="19"/>
      <c r="N47" s="19"/>
      <c r="O47" s="19"/>
    </row>
    <row r="48" spans="1:15" ht="12.75">
      <c r="A48" s="299"/>
      <c r="B48" s="325"/>
      <c r="C48" s="303"/>
      <c r="D48" s="303"/>
      <c r="E48" s="303"/>
      <c r="F48" s="306"/>
      <c r="G48" s="302"/>
      <c r="H48" s="81">
        <v>3000</v>
      </c>
      <c r="I48" s="20" t="s">
        <v>241</v>
      </c>
      <c r="J48" s="83">
        <v>72500</v>
      </c>
      <c r="K48" s="21" t="s">
        <v>189</v>
      </c>
      <c r="L48" s="88">
        <v>200</v>
      </c>
      <c r="M48" s="19"/>
      <c r="N48" s="19"/>
      <c r="O48" s="19"/>
    </row>
    <row r="49" spans="1:15" ht="12.75">
      <c r="A49" s="299"/>
      <c r="B49" s="293" t="s">
        <v>136</v>
      </c>
      <c r="C49" s="24"/>
      <c r="D49" s="24"/>
      <c r="E49" s="24" t="s">
        <v>271</v>
      </c>
      <c r="F49" s="21"/>
      <c r="G49" s="302"/>
      <c r="H49" s="91">
        <v>3000</v>
      </c>
      <c r="I49" s="20" t="s">
        <v>241</v>
      </c>
      <c r="J49" s="86">
        <v>63400</v>
      </c>
      <c r="K49" s="25" t="s">
        <v>292</v>
      </c>
      <c r="L49" s="84">
        <v>3600</v>
      </c>
      <c r="M49" s="19"/>
      <c r="N49" s="19"/>
      <c r="O49" s="19"/>
    </row>
    <row r="50" spans="1:15" ht="25.5">
      <c r="A50" s="299"/>
      <c r="B50" s="294"/>
      <c r="C50" s="24"/>
      <c r="D50" s="24"/>
      <c r="E50" s="24"/>
      <c r="F50" s="21"/>
      <c r="G50" s="302"/>
      <c r="H50" s="81">
        <v>3000</v>
      </c>
      <c r="I50" s="21" t="s">
        <v>241</v>
      </c>
      <c r="J50" s="83">
        <v>72200</v>
      </c>
      <c r="K50" s="24" t="s">
        <v>32</v>
      </c>
      <c r="L50" s="88">
        <v>5000</v>
      </c>
      <c r="M50" s="19"/>
      <c r="N50" s="19"/>
      <c r="O50" s="19"/>
    </row>
    <row r="51" spans="1:15" ht="12.75">
      <c r="A51" s="299"/>
      <c r="B51" s="294"/>
      <c r="C51" s="24"/>
      <c r="D51" s="24"/>
      <c r="E51" s="24"/>
      <c r="F51" s="21"/>
      <c r="G51" s="302"/>
      <c r="H51" s="81">
        <v>3000</v>
      </c>
      <c r="I51" s="20" t="s">
        <v>241</v>
      </c>
      <c r="J51" s="83">
        <v>71600</v>
      </c>
      <c r="K51" s="21" t="s">
        <v>279</v>
      </c>
      <c r="L51" s="88">
        <v>4500</v>
      </c>
      <c r="M51" s="19"/>
      <c r="N51" s="19"/>
      <c r="O51" s="19"/>
    </row>
    <row r="52" spans="1:15" ht="12.75">
      <c r="A52" s="299"/>
      <c r="B52" s="295"/>
      <c r="C52" s="24" t="s">
        <v>257</v>
      </c>
      <c r="D52" s="24"/>
      <c r="E52" s="24"/>
      <c r="F52" s="21"/>
      <c r="G52" s="302"/>
      <c r="H52" s="91">
        <v>3000</v>
      </c>
      <c r="I52" s="20" t="s">
        <v>241</v>
      </c>
      <c r="J52" s="86">
        <v>72500</v>
      </c>
      <c r="K52" s="20" t="s">
        <v>189</v>
      </c>
      <c r="L52" s="84">
        <v>600</v>
      </c>
      <c r="M52" s="19"/>
      <c r="N52" s="19"/>
      <c r="O52" s="19"/>
    </row>
    <row r="53" spans="1:15" ht="12.75">
      <c r="A53" s="299"/>
      <c r="B53" s="340" t="s">
        <v>291</v>
      </c>
      <c r="C53" s="341"/>
      <c r="D53" s="341"/>
      <c r="E53" s="341"/>
      <c r="F53" s="341"/>
      <c r="G53" s="342"/>
      <c r="H53" s="342"/>
      <c r="I53" s="342"/>
      <c r="J53" s="342"/>
      <c r="K53" s="343"/>
      <c r="L53" s="132">
        <f>SUM(L39:L52)</f>
        <v>40600</v>
      </c>
      <c r="M53" s="19"/>
      <c r="N53" s="19"/>
      <c r="O53" s="23"/>
    </row>
    <row r="54" spans="1:15" ht="12.75">
      <c r="A54" s="299"/>
      <c r="B54" s="345" t="s">
        <v>105</v>
      </c>
      <c r="C54" s="346"/>
      <c r="D54" s="346"/>
      <c r="E54" s="346"/>
      <c r="F54" s="346"/>
      <c r="G54" s="346"/>
      <c r="H54" s="346"/>
      <c r="I54" s="346"/>
      <c r="J54" s="346"/>
      <c r="K54" s="346"/>
      <c r="L54" s="346"/>
      <c r="M54" s="19"/>
      <c r="N54" s="19"/>
      <c r="O54" s="23"/>
    </row>
    <row r="55" spans="1:15" ht="12.75">
      <c r="A55" s="299"/>
      <c r="B55" s="347" t="s">
        <v>106</v>
      </c>
      <c r="C55" s="204"/>
      <c r="D55" s="204" t="s">
        <v>271</v>
      </c>
      <c r="E55" s="204" t="s">
        <v>271</v>
      </c>
      <c r="F55" s="204" t="s">
        <v>271</v>
      </c>
      <c r="G55" s="349" t="s">
        <v>107</v>
      </c>
      <c r="H55" s="81">
        <v>3000</v>
      </c>
      <c r="I55" s="20" t="s">
        <v>241</v>
      </c>
      <c r="J55" s="205"/>
      <c r="K55" s="210" t="s">
        <v>341</v>
      </c>
      <c r="L55" s="211">
        <v>7000</v>
      </c>
      <c r="M55" s="19"/>
      <c r="N55" s="19"/>
      <c r="O55" s="23"/>
    </row>
    <row r="56" spans="1:15" ht="39" customHeight="1">
      <c r="A56" s="299"/>
      <c r="B56" s="348"/>
      <c r="C56" s="203"/>
      <c r="D56" s="203"/>
      <c r="E56" s="203"/>
      <c r="F56" s="203"/>
      <c r="G56" s="350"/>
      <c r="H56" s="81">
        <v>3000</v>
      </c>
      <c r="I56" s="20" t="s">
        <v>241</v>
      </c>
      <c r="J56" s="205"/>
      <c r="K56" s="210" t="s">
        <v>279</v>
      </c>
      <c r="L56" s="211">
        <v>3000</v>
      </c>
      <c r="M56" s="19"/>
      <c r="N56" s="19"/>
      <c r="O56" s="23"/>
    </row>
    <row r="57" spans="1:15" ht="97.5" customHeight="1">
      <c r="A57" s="299"/>
      <c r="B57" s="348"/>
      <c r="C57" s="206"/>
      <c r="D57" s="206"/>
      <c r="E57" s="206"/>
      <c r="F57" s="206"/>
      <c r="G57" s="351"/>
      <c r="H57" s="81" t="s">
        <v>257</v>
      </c>
      <c r="I57" s="20" t="s">
        <v>257</v>
      </c>
      <c r="J57" s="207"/>
      <c r="K57" s="207"/>
      <c r="L57" s="209"/>
      <c r="M57" s="19"/>
      <c r="N57" s="19"/>
      <c r="O57" s="23"/>
    </row>
    <row r="58" spans="1:15" ht="12.75">
      <c r="A58" s="299"/>
      <c r="B58" s="340" t="s">
        <v>291</v>
      </c>
      <c r="C58" s="341"/>
      <c r="D58" s="341"/>
      <c r="E58" s="341"/>
      <c r="F58" s="341"/>
      <c r="G58" s="342"/>
      <c r="H58" s="342"/>
      <c r="I58" s="342"/>
      <c r="J58" s="342"/>
      <c r="K58" s="343"/>
      <c r="L58" s="132">
        <f>SUM(L55:L57)</f>
        <v>10000</v>
      </c>
      <c r="M58" s="19"/>
      <c r="N58" s="19"/>
      <c r="O58" s="23"/>
    </row>
    <row r="59" spans="1:15" ht="25.5" customHeight="1">
      <c r="A59" s="299"/>
      <c r="B59" s="336" t="s">
        <v>33</v>
      </c>
      <c r="C59" s="337"/>
      <c r="D59" s="337"/>
      <c r="E59" s="337"/>
      <c r="F59" s="337"/>
      <c r="G59" s="337"/>
      <c r="H59" s="337"/>
      <c r="I59" s="337"/>
      <c r="J59" s="337"/>
      <c r="K59" s="337"/>
      <c r="L59" s="338"/>
      <c r="M59" s="19"/>
      <c r="N59" s="19"/>
      <c r="O59" s="23"/>
    </row>
    <row r="60" spans="1:15" ht="51">
      <c r="A60" s="299"/>
      <c r="B60" s="24" t="s">
        <v>34</v>
      </c>
      <c r="C60" s="24" t="s">
        <v>271</v>
      </c>
      <c r="D60" s="24"/>
      <c r="E60" s="24"/>
      <c r="F60" s="21"/>
      <c r="G60" s="339" t="s">
        <v>191</v>
      </c>
      <c r="H60" s="21">
        <v>3000</v>
      </c>
      <c r="I60" s="21" t="s">
        <v>241</v>
      </c>
      <c r="J60" s="21">
        <v>71400</v>
      </c>
      <c r="K60" s="21" t="s">
        <v>300</v>
      </c>
      <c r="L60" s="208">
        <v>6000</v>
      </c>
      <c r="M60" s="19"/>
      <c r="N60" s="19"/>
      <c r="O60" s="23"/>
    </row>
    <row r="61" spans="1:15" ht="10.5" customHeight="1">
      <c r="A61" s="299"/>
      <c r="B61" s="296" t="s">
        <v>126</v>
      </c>
      <c r="C61" s="212" t="s">
        <v>271</v>
      </c>
      <c r="D61" s="24"/>
      <c r="E61" s="24"/>
      <c r="F61" s="21"/>
      <c r="G61" s="339"/>
      <c r="H61" s="21">
        <v>3000</v>
      </c>
      <c r="I61" s="21" t="s">
        <v>241</v>
      </c>
      <c r="J61" s="21">
        <v>71300</v>
      </c>
      <c r="K61" s="21" t="s">
        <v>293</v>
      </c>
      <c r="L61" s="87">
        <v>3500</v>
      </c>
      <c r="M61" s="19"/>
      <c r="N61" s="19"/>
      <c r="O61" s="19"/>
    </row>
    <row r="62" spans="1:15" ht="15" customHeight="1">
      <c r="A62" s="299"/>
      <c r="B62" s="352"/>
      <c r="C62" s="24"/>
      <c r="D62" s="24"/>
      <c r="E62" s="24"/>
      <c r="F62" s="21"/>
      <c r="G62" s="339"/>
      <c r="H62" s="21">
        <v>3000</v>
      </c>
      <c r="I62" s="21" t="s">
        <v>241</v>
      </c>
      <c r="J62" s="21">
        <v>71600</v>
      </c>
      <c r="K62" s="21" t="s">
        <v>279</v>
      </c>
      <c r="L62" s="88">
        <v>400</v>
      </c>
      <c r="M62" s="19"/>
      <c r="N62" s="19"/>
      <c r="O62" s="19"/>
    </row>
    <row r="63" spans="1:15" ht="27.75" customHeight="1">
      <c r="A63" s="299"/>
      <c r="B63" s="24" t="s">
        <v>127</v>
      </c>
      <c r="C63" s="24"/>
      <c r="D63" s="24" t="s">
        <v>271</v>
      </c>
      <c r="E63" s="24" t="s">
        <v>271</v>
      </c>
      <c r="F63" s="21"/>
      <c r="G63" s="339"/>
      <c r="H63" s="21"/>
      <c r="I63" s="21"/>
      <c r="J63" s="21">
        <v>71600</v>
      </c>
      <c r="K63" s="21" t="s">
        <v>279</v>
      </c>
      <c r="L63" s="88">
        <v>300</v>
      </c>
      <c r="M63" s="19"/>
      <c r="N63" s="19"/>
      <c r="O63" s="19"/>
    </row>
    <row r="64" spans="1:15" ht="12.75">
      <c r="A64" s="299"/>
      <c r="B64" s="296" t="s">
        <v>283</v>
      </c>
      <c r="C64" s="24"/>
      <c r="D64" s="24"/>
      <c r="E64" s="24" t="s">
        <v>271</v>
      </c>
      <c r="F64" s="21"/>
      <c r="G64" s="339"/>
      <c r="H64" s="21">
        <v>3000</v>
      </c>
      <c r="I64" s="21" t="s">
        <v>241</v>
      </c>
      <c r="J64" s="21">
        <v>63400</v>
      </c>
      <c r="K64" s="21" t="s">
        <v>292</v>
      </c>
      <c r="L64" s="85">
        <v>2200</v>
      </c>
      <c r="M64" s="19"/>
      <c r="N64" s="19"/>
      <c r="O64" s="19"/>
    </row>
    <row r="65" spans="1:15" ht="12.75">
      <c r="A65" s="299"/>
      <c r="B65" s="353"/>
      <c r="C65" s="24"/>
      <c r="D65" s="24"/>
      <c r="E65" s="24"/>
      <c r="F65" s="21"/>
      <c r="G65" s="339"/>
      <c r="H65" s="21">
        <v>3000</v>
      </c>
      <c r="I65" s="21" t="s">
        <v>241</v>
      </c>
      <c r="J65" s="21">
        <v>71600</v>
      </c>
      <c r="K65" s="21" t="s">
        <v>279</v>
      </c>
      <c r="L65" s="85">
        <v>2065</v>
      </c>
      <c r="M65" s="19"/>
      <c r="N65" s="19"/>
      <c r="O65" s="19"/>
    </row>
    <row r="66" spans="1:15" ht="25.5">
      <c r="A66" s="299"/>
      <c r="B66" s="352"/>
      <c r="C66" s="24"/>
      <c r="D66" s="24"/>
      <c r="E66" s="24"/>
      <c r="F66" s="21"/>
      <c r="G66" s="339"/>
      <c r="H66" s="21">
        <v>3000</v>
      </c>
      <c r="I66" s="21" t="s">
        <v>241</v>
      </c>
      <c r="J66" s="21">
        <v>72200</v>
      </c>
      <c r="K66" s="24" t="s">
        <v>32</v>
      </c>
      <c r="L66" s="88">
        <v>5000</v>
      </c>
      <c r="M66" s="19"/>
      <c r="N66" s="19"/>
      <c r="O66" s="19"/>
    </row>
    <row r="67" spans="1:15" ht="12.75">
      <c r="A67" s="300"/>
      <c r="B67" s="344" t="s">
        <v>291</v>
      </c>
      <c r="C67" s="344"/>
      <c r="D67" s="344"/>
      <c r="E67" s="344"/>
      <c r="F67" s="344"/>
      <c r="G67" s="344"/>
      <c r="H67" s="344"/>
      <c r="I67" s="344"/>
      <c r="J67" s="344"/>
      <c r="K67" s="344"/>
      <c r="L67" s="133">
        <f>SUM(L60:L66)</f>
        <v>19465</v>
      </c>
      <c r="M67" s="19"/>
      <c r="N67" s="19"/>
      <c r="O67" s="19"/>
    </row>
    <row r="68" spans="1:15" ht="19.5" customHeight="1">
      <c r="A68" s="29"/>
      <c r="B68" s="354" t="s">
        <v>294</v>
      </c>
      <c r="C68" s="354"/>
      <c r="D68" s="354"/>
      <c r="E68" s="354"/>
      <c r="F68" s="354"/>
      <c r="G68" s="354"/>
      <c r="H68" s="354"/>
      <c r="I68" s="354"/>
      <c r="J68" s="354"/>
      <c r="K68" s="354"/>
      <c r="L68" s="96">
        <f>SUM(L29,L37,L53,L67,L58)</f>
        <v>121600</v>
      </c>
      <c r="M68" s="19"/>
      <c r="N68" s="19" t="s">
        <v>304</v>
      </c>
      <c r="O68" s="23">
        <f>+L72+L77+L82</f>
        <v>8000</v>
      </c>
    </row>
    <row r="69" spans="1:15" ht="23.25" customHeight="1">
      <c r="A69" s="297" t="s">
        <v>108</v>
      </c>
      <c r="B69" s="355" t="s">
        <v>245</v>
      </c>
      <c r="C69" s="355"/>
      <c r="D69" s="355"/>
      <c r="E69" s="355"/>
      <c r="F69" s="355"/>
      <c r="G69" s="355"/>
      <c r="H69" s="355"/>
      <c r="I69" s="355"/>
      <c r="J69" s="355"/>
      <c r="K69" s="355"/>
      <c r="L69" s="356"/>
      <c r="M69" s="19"/>
      <c r="N69" s="19" t="s">
        <v>305</v>
      </c>
      <c r="O69" s="23">
        <f>+L68+L70+L73+L78+L83</f>
        <v>122500</v>
      </c>
    </row>
    <row r="70" spans="1:15" ht="12.75">
      <c r="A70" s="294"/>
      <c r="B70" s="296" t="s">
        <v>284</v>
      </c>
      <c r="C70" s="97" t="s">
        <v>271</v>
      </c>
      <c r="D70" s="94"/>
      <c r="E70" s="97"/>
      <c r="F70" s="94"/>
      <c r="G70" s="296" t="s">
        <v>236</v>
      </c>
      <c r="H70" s="81">
        <v>3000</v>
      </c>
      <c r="I70" s="20" t="s">
        <v>241</v>
      </c>
      <c r="J70" s="24">
        <v>71600</v>
      </c>
      <c r="K70" s="24" t="s">
        <v>279</v>
      </c>
      <c r="L70" s="98">
        <v>100</v>
      </c>
      <c r="M70" s="19"/>
      <c r="N70" s="19"/>
      <c r="O70" s="23"/>
    </row>
    <row r="71" spans="1:15" ht="17.25" customHeight="1">
      <c r="A71" s="294"/>
      <c r="B71" s="295"/>
      <c r="C71" s="101"/>
      <c r="D71" s="95"/>
      <c r="E71" s="101"/>
      <c r="F71" s="95"/>
      <c r="G71" s="357"/>
      <c r="H71" s="81">
        <v>3000</v>
      </c>
      <c r="I71" s="21" t="s">
        <v>241</v>
      </c>
      <c r="J71" s="21">
        <v>72500</v>
      </c>
      <c r="K71" s="21" t="s">
        <v>189</v>
      </c>
      <c r="L71" s="99">
        <v>100</v>
      </c>
      <c r="M71" s="19"/>
      <c r="N71" s="19"/>
      <c r="O71" s="23"/>
    </row>
    <row r="72" spans="1:15" ht="12.75">
      <c r="A72" s="294"/>
      <c r="B72" s="296" t="s">
        <v>285</v>
      </c>
      <c r="C72" s="97"/>
      <c r="D72" s="94" t="s">
        <v>271</v>
      </c>
      <c r="E72" s="97"/>
      <c r="F72" s="94"/>
      <c r="G72" s="357"/>
      <c r="H72" s="81">
        <v>3000</v>
      </c>
      <c r="I72" s="20" t="s">
        <v>241</v>
      </c>
      <c r="J72" s="83">
        <v>71400</v>
      </c>
      <c r="K72" s="21" t="s">
        <v>300</v>
      </c>
      <c r="L72" s="88">
        <v>6000</v>
      </c>
      <c r="M72" s="19"/>
      <c r="N72" s="19"/>
      <c r="O72" s="19"/>
    </row>
    <row r="73" spans="1:15" ht="39.75" customHeight="1">
      <c r="A73" s="294"/>
      <c r="B73" s="295"/>
      <c r="C73" s="101"/>
      <c r="D73" s="95"/>
      <c r="E73" s="101"/>
      <c r="F73" s="95"/>
      <c r="G73" s="357"/>
      <c r="H73" s="81">
        <v>3000</v>
      </c>
      <c r="I73" s="20" t="s">
        <v>241</v>
      </c>
      <c r="J73" s="21">
        <v>72500</v>
      </c>
      <c r="K73" s="21" t="s">
        <v>189</v>
      </c>
      <c r="L73" s="100">
        <v>100</v>
      </c>
      <c r="M73" s="19"/>
      <c r="N73" s="19"/>
      <c r="O73" s="23"/>
    </row>
    <row r="74" spans="1:15" ht="12.75">
      <c r="A74" s="294"/>
      <c r="B74" s="296" t="s">
        <v>295</v>
      </c>
      <c r="C74" s="97"/>
      <c r="D74" s="94" t="s">
        <v>271</v>
      </c>
      <c r="E74" s="97" t="s">
        <v>271</v>
      </c>
      <c r="F74" s="94"/>
      <c r="G74" s="357"/>
      <c r="H74" s="81">
        <v>3000</v>
      </c>
      <c r="I74" s="20" t="s">
        <v>241</v>
      </c>
      <c r="J74" s="93">
        <v>63400</v>
      </c>
      <c r="K74" s="24" t="s">
        <v>290</v>
      </c>
      <c r="L74" s="99">
        <v>3500</v>
      </c>
      <c r="M74" s="19"/>
      <c r="N74" s="19"/>
      <c r="O74" s="19"/>
    </row>
    <row r="75" spans="1:15" ht="12.75" customHeight="1">
      <c r="A75" s="294"/>
      <c r="B75" s="294"/>
      <c r="C75" s="101"/>
      <c r="D75" s="95"/>
      <c r="E75" s="101"/>
      <c r="F75" s="95"/>
      <c r="G75" s="357"/>
      <c r="H75" s="81">
        <v>3000</v>
      </c>
      <c r="I75" s="20" t="s">
        <v>241</v>
      </c>
      <c r="J75" s="95">
        <v>71600</v>
      </c>
      <c r="K75" s="101" t="s">
        <v>279</v>
      </c>
      <c r="L75" s="100">
        <v>5000</v>
      </c>
      <c r="M75" s="19"/>
      <c r="N75" s="19"/>
      <c r="O75" s="19"/>
    </row>
    <row r="76" spans="1:15" ht="26.25" customHeight="1">
      <c r="A76" s="294"/>
      <c r="B76" s="294"/>
      <c r="C76" s="101"/>
      <c r="D76" s="95"/>
      <c r="E76" s="101"/>
      <c r="F76" s="95"/>
      <c r="G76" s="357"/>
      <c r="H76" s="81">
        <v>3000</v>
      </c>
      <c r="I76" s="20" t="s">
        <v>241</v>
      </c>
      <c r="J76" s="93">
        <v>71300</v>
      </c>
      <c r="K76" s="24" t="s">
        <v>109</v>
      </c>
      <c r="L76" s="99">
        <v>7000</v>
      </c>
      <c r="M76" s="19"/>
      <c r="N76" s="19"/>
      <c r="O76" s="19"/>
    </row>
    <row r="77" spans="1:15" ht="25.5">
      <c r="A77" s="294"/>
      <c r="B77" s="294"/>
      <c r="C77" s="101"/>
      <c r="D77" s="95"/>
      <c r="E77" s="101"/>
      <c r="F77" s="95"/>
      <c r="G77" s="357"/>
      <c r="H77" s="81">
        <v>3000</v>
      </c>
      <c r="I77" s="20" t="s">
        <v>241</v>
      </c>
      <c r="J77" s="93">
        <v>72100</v>
      </c>
      <c r="K77" s="24" t="s">
        <v>280</v>
      </c>
      <c r="L77" s="99">
        <v>1000</v>
      </c>
      <c r="M77" s="19"/>
      <c r="N77" s="19"/>
      <c r="O77" s="19"/>
    </row>
    <row r="78" spans="1:15" ht="12.75">
      <c r="A78" s="294"/>
      <c r="B78" s="295"/>
      <c r="C78" s="101"/>
      <c r="D78" s="95"/>
      <c r="E78" s="101"/>
      <c r="F78" s="95"/>
      <c r="G78" s="357"/>
      <c r="H78" s="81">
        <v>3000</v>
      </c>
      <c r="I78" s="20" t="s">
        <v>241</v>
      </c>
      <c r="J78" s="93">
        <v>72500</v>
      </c>
      <c r="K78" s="24" t="s">
        <v>189</v>
      </c>
      <c r="L78" s="99">
        <v>300</v>
      </c>
      <c r="M78" s="19"/>
      <c r="N78" s="19"/>
      <c r="O78" s="19"/>
    </row>
    <row r="79" spans="1:15" ht="12.75">
      <c r="A79" s="294"/>
      <c r="B79" s="296" t="s">
        <v>297</v>
      </c>
      <c r="C79" s="97"/>
      <c r="D79" s="120" t="s">
        <v>271</v>
      </c>
      <c r="E79" s="97" t="s">
        <v>271</v>
      </c>
      <c r="F79" s="94" t="s">
        <v>271</v>
      </c>
      <c r="G79" s="357"/>
      <c r="H79" s="81">
        <v>3000</v>
      </c>
      <c r="I79" s="20" t="s">
        <v>241</v>
      </c>
      <c r="J79" s="93">
        <v>63400</v>
      </c>
      <c r="K79" s="24" t="s">
        <v>290</v>
      </c>
      <c r="L79" s="99">
        <v>3500</v>
      </c>
      <c r="M79" s="19"/>
      <c r="N79" s="19"/>
      <c r="O79" s="19"/>
    </row>
    <row r="80" spans="1:15" ht="12.75">
      <c r="A80" s="294"/>
      <c r="B80" s="294"/>
      <c r="C80" s="101"/>
      <c r="D80" s="95"/>
      <c r="E80" s="101"/>
      <c r="F80" s="95"/>
      <c r="G80" s="357"/>
      <c r="H80" s="81">
        <v>3000</v>
      </c>
      <c r="I80" s="20" t="s">
        <v>241</v>
      </c>
      <c r="J80" s="95">
        <v>71600</v>
      </c>
      <c r="K80" s="101" t="s">
        <v>279</v>
      </c>
      <c r="L80" s="100">
        <v>5000</v>
      </c>
      <c r="M80" s="19"/>
      <c r="N80" s="19"/>
      <c r="O80" s="19"/>
    </row>
    <row r="81" spans="1:15" ht="24" customHeight="1">
      <c r="A81" s="294"/>
      <c r="B81" s="294"/>
      <c r="C81" s="101"/>
      <c r="D81" s="95"/>
      <c r="E81" s="101"/>
      <c r="F81" s="95"/>
      <c r="G81" s="357"/>
      <c r="H81" s="81">
        <v>3000</v>
      </c>
      <c r="I81" s="20" t="s">
        <v>241</v>
      </c>
      <c r="J81" s="93">
        <v>71300</v>
      </c>
      <c r="K81" s="24" t="s">
        <v>109</v>
      </c>
      <c r="L81" s="99">
        <v>10000</v>
      </c>
      <c r="M81" s="19"/>
      <c r="N81" s="19"/>
      <c r="O81" s="19"/>
    </row>
    <row r="82" spans="1:15" ht="25.5">
      <c r="A82" s="294"/>
      <c r="B82" s="294"/>
      <c r="C82" s="101"/>
      <c r="D82" s="95"/>
      <c r="E82" s="101"/>
      <c r="F82" s="95"/>
      <c r="G82" s="357"/>
      <c r="H82" s="81">
        <v>3000</v>
      </c>
      <c r="I82" s="20" t="s">
        <v>241</v>
      </c>
      <c r="J82" s="95">
        <v>72100</v>
      </c>
      <c r="K82" s="101" t="s">
        <v>280</v>
      </c>
      <c r="L82" s="100">
        <v>1000</v>
      </c>
      <c r="M82" s="19"/>
      <c r="N82" s="19"/>
      <c r="O82" s="19"/>
    </row>
    <row r="83" spans="1:15" ht="12.75">
      <c r="A83" s="294"/>
      <c r="B83" s="295"/>
      <c r="C83" s="101"/>
      <c r="D83" s="95"/>
      <c r="E83" s="101"/>
      <c r="F83" s="95"/>
      <c r="G83" s="357"/>
      <c r="H83" s="81">
        <v>3000</v>
      </c>
      <c r="I83" s="20" t="s">
        <v>241</v>
      </c>
      <c r="J83" s="93">
        <v>72500</v>
      </c>
      <c r="K83" s="24" t="s">
        <v>189</v>
      </c>
      <c r="L83" s="99">
        <v>400</v>
      </c>
      <c r="M83" s="19"/>
      <c r="N83" s="19"/>
      <c r="O83" s="19"/>
    </row>
    <row r="84" spans="1:15" ht="12.75">
      <c r="A84" s="294"/>
      <c r="B84" s="296" t="s">
        <v>286</v>
      </c>
      <c r="C84" s="121"/>
      <c r="D84" s="97"/>
      <c r="E84" s="94" t="s">
        <v>271</v>
      </c>
      <c r="F84" s="121" t="s">
        <v>271</v>
      </c>
      <c r="G84" s="357"/>
      <c r="H84" s="81">
        <v>3000</v>
      </c>
      <c r="I84" s="20" t="s">
        <v>241</v>
      </c>
      <c r="J84" s="102">
        <v>63400</v>
      </c>
      <c r="K84" s="103" t="s">
        <v>290</v>
      </c>
      <c r="L84" s="104">
        <v>500</v>
      </c>
      <c r="M84" s="19"/>
      <c r="N84" s="19"/>
      <c r="O84" s="19"/>
    </row>
    <row r="85" spans="1:15" ht="17.25" customHeight="1">
      <c r="A85" s="294"/>
      <c r="B85" s="294"/>
      <c r="C85" s="109"/>
      <c r="D85" s="101"/>
      <c r="E85" s="95"/>
      <c r="F85" s="109"/>
      <c r="G85" s="357"/>
      <c r="H85" s="81">
        <v>3000</v>
      </c>
      <c r="I85" s="20" t="s">
        <v>241</v>
      </c>
      <c r="J85" s="93">
        <v>71600</v>
      </c>
      <c r="K85" s="24" t="s">
        <v>279</v>
      </c>
      <c r="L85" s="99">
        <v>1000</v>
      </c>
      <c r="M85" s="19"/>
      <c r="N85" s="19"/>
      <c r="O85" s="19"/>
    </row>
    <row r="86" spans="1:15" ht="12.75">
      <c r="A86" s="294"/>
      <c r="B86" s="294"/>
      <c r="C86" s="109"/>
      <c r="D86" s="101"/>
      <c r="E86" s="95"/>
      <c r="F86" s="109"/>
      <c r="G86" s="357"/>
      <c r="H86" s="81">
        <v>3000</v>
      </c>
      <c r="I86" s="20" t="s">
        <v>241</v>
      </c>
      <c r="J86" s="83">
        <v>71400</v>
      </c>
      <c r="K86" s="21" t="s">
        <v>300</v>
      </c>
      <c r="L86" s="88">
        <v>8000</v>
      </c>
      <c r="M86" s="19"/>
      <c r="N86" s="19"/>
      <c r="O86" s="19"/>
    </row>
    <row r="87" spans="1:15" ht="12.75">
      <c r="A87" s="294"/>
      <c r="B87" s="295"/>
      <c r="C87" s="109"/>
      <c r="D87" s="101"/>
      <c r="E87" s="95"/>
      <c r="F87" s="109"/>
      <c r="G87" s="358"/>
      <c r="H87" s="81">
        <v>3000</v>
      </c>
      <c r="I87" s="20" t="s">
        <v>241</v>
      </c>
      <c r="J87" s="93">
        <v>72500</v>
      </c>
      <c r="K87" s="24" t="s">
        <v>189</v>
      </c>
      <c r="L87" s="99">
        <v>300</v>
      </c>
      <c r="M87" s="19"/>
      <c r="N87" s="19"/>
      <c r="O87" s="23"/>
    </row>
    <row r="88" spans="1:15" ht="12.75">
      <c r="A88" s="294"/>
      <c r="B88" s="328" t="s">
        <v>291</v>
      </c>
      <c r="C88" s="328"/>
      <c r="D88" s="328"/>
      <c r="E88" s="328"/>
      <c r="F88" s="328"/>
      <c r="G88" s="328"/>
      <c r="H88" s="328"/>
      <c r="I88" s="328"/>
      <c r="J88" s="328"/>
      <c r="K88" s="329"/>
      <c r="L88" s="105">
        <f>SUM(L70:L87)</f>
        <v>52800</v>
      </c>
      <c r="M88" s="19"/>
      <c r="N88" s="19"/>
      <c r="O88" s="23"/>
    </row>
    <row r="89" spans="1:15" ht="12.75">
      <c r="A89" s="294"/>
      <c r="B89" s="359" t="s">
        <v>246</v>
      </c>
      <c r="C89" s="360"/>
      <c r="D89" s="360"/>
      <c r="E89" s="360"/>
      <c r="F89" s="360"/>
      <c r="G89" s="360"/>
      <c r="H89" s="360"/>
      <c r="I89" s="360"/>
      <c r="J89" s="360"/>
      <c r="K89" s="360"/>
      <c r="L89" s="361"/>
      <c r="M89" s="19"/>
      <c r="N89" s="19"/>
      <c r="O89" s="23"/>
    </row>
    <row r="90" spans="1:15" ht="12.75">
      <c r="A90" s="294"/>
      <c r="B90" s="296" t="s">
        <v>192</v>
      </c>
      <c r="C90" s="97"/>
      <c r="D90" s="106" t="s">
        <v>271</v>
      </c>
      <c r="E90" s="97" t="s">
        <v>271</v>
      </c>
      <c r="F90" s="94" t="s">
        <v>271</v>
      </c>
      <c r="G90" s="296" t="s">
        <v>237</v>
      </c>
      <c r="H90" s="81">
        <v>3000</v>
      </c>
      <c r="I90" s="20" t="s">
        <v>241</v>
      </c>
      <c r="J90" s="93">
        <v>63400</v>
      </c>
      <c r="K90" s="24" t="s">
        <v>290</v>
      </c>
      <c r="L90" s="99">
        <v>3500</v>
      </c>
      <c r="M90" s="19"/>
      <c r="N90" s="19"/>
      <c r="O90" s="23"/>
    </row>
    <row r="91" spans="1:15" ht="18" customHeight="1">
      <c r="A91" s="294"/>
      <c r="B91" s="294"/>
      <c r="C91" s="101"/>
      <c r="D91" s="95"/>
      <c r="E91" s="101"/>
      <c r="F91" s="95"/>
      <c r="G91" s="357"/>
      <c r="H91" s="81">
        <v>3000</v>
      </c>
      <c r="I91" s="20" t="s">
        <v>241</v>
      </c>
      <c r="J91" s="93">
        <v>71300</v>
      </c>
      <c r="K91" s="24" t="s">
        <v>296</v>
      </c>
      <c r="L91" s="99">
        <v>2800</v>
      </c>
      <c r="M91" s="19"/>
      <c r="N91" s="19"/>
      <c r="O91" s="23"/>
    </row>
    <row r="92" spans="1:15" ht="12.75">
      <c r="A92" s="294"/>
      <c r="B92" s="294"/>
      <c r="C92" s="101"/>
      <c r="D92" s="95"/>
      <c r="E92" s="101"/>
      <c r="F92" s="95"/>
      <c r="G92" s="357"/>
      <c r="H92" s="81">
        <v>3000</v>
      </c>
      <c r="I92" s="20" t="s">
        <v>241</v>
      </c>
      <c r="J92" s="93">
        <v>71600</v>
      </c>
      <c r="K92" s="24" t="s">
        <v>279</v>
      </c>
      <c r="L92" s="99">
        <v>3000</v>
      </c>
      <c r="M92" s="19"/>
      <c r="N92" s="19"/>
      <c r="O92" s="19"/>
    </row>
    <row r="93" spans="1:15" ht="12.75">
      <c r="A93" s="294"/>
      <c r="B93" s="295"/>
      <c r="C93" s="101"/>
      <c r="D93" s="95"/>
      <c r="E93" s="101"/>
      <c r="F93" s="95"/>
      <c r="G93" s="357"/>
      <c r="H93" s="81">
        <v>3000</v>
      </c>
      <c r="I93" s="20" t="s">
        <v>241</v>
      </c>
      <c r="J93" s="93">
        <v>72500</v>
      </c>
      <c r="K93" s="24" t="s">
        <v>189</v>
      </c>
      <c r="L93" s="99">
        <v>500</v>
      </c>
      <c r="M93" s="19"/>
      <c r="N93" s="19"/>
      <c r="O93" s="19"/>
    </row>
    <row r="94" spans="1:15" ht="12.75">
      <c r="A94" s="294"/>
      <c r="B94" s="293" t="s">
        <v>137</v>
      </c>
      <c r="C94" s="122" t="s">
        <v>271</v>
      </c>
      <c r="D94" s="106" t="s">
        <v>271</v>
      </c>
      <c r="E94" s="97" t="s">
        <v>271</v>
      </c>
      <c r="F94" s="94" t="s">
        <v>271</v>
      </c>
      <c r="G94" s="357"/>
      <c r="H94" s="81">
        <v>3000</v>
      </c>
      <c r="I94" s="20" t="s">
        <v>241</v>
      </c>
      <c r="J94" s="93">
        <v>63400</v>
      </c>
      <c r="K94" s="24" t="s">
        <v>290</v>
      </c>
      <c r="L94" s="99">
        <v>200</v>
      </c>
      <c r="M94" s="19"/>
      <c r="N94" s="19"/>
      <c r="O94" s="19"/>
    </row>
    <row r="95" spans="1:15" ht="25.5">
      <c r="A95" s="294"/>
      <c r="B95" s="294"/>
      <c r="C95" s="101"/>
      <c r="D95" s="95"/>
      <c r="E95" s="101"/>
      <c r="F95" s="95"/>
      <c r="G95" s="357"/>
      <c r="H95" s="81">
        <v>3000</v>
      </c>
      <c r="I95" s="20" t="s">
        <v>241</v>
      </c>
      <c r="J95" s="93">
        <v>72100</v>
      </c>
      <c r="K95" s="24" t="s">
        <v>280</v>
      </c>
      <c r="L95" s="99">
        <v>10000</v>
      </c>
      <c r="M95" s="19"/>
      <c r="N95" s="19"/>
      <c r="O95" s="19"/>
    </row>
    <row r="96" spans="1:15" ht="18.75" customHeight="1">
      <c r="A96" s="294"/>
      <c r="B96" s="294"/>
      <c r="C96" s="101"/>
      <c r="D96" s="95"/>
      <c r="E96" s="101"/>
      <c r="F96" s="95"/>
      <c r="G96" s="357"/>
      <c r="H96" s="81">
        <v>3000</v>
      </c>
      <c r="I96" s="20" t="s">
        <v>241</v>
      </c>
      <c r="J96" s="93">
        <v>71300</v>
      </c>
      <c r="K96" s="24" t="s">
        <v>296</v>
      </c>
      <c r="L96" s="99">
        <v>3800</v>
      </c>
      <c r="M96" s="19"/>
      <c r="N96" s="19"/>
      <c r="O96" s="19"/>
    </row>
    <row r="97" spans="1:15" ht="12.75">
      <c r="A97" s="294"/>
      <c r="B97" s="294"/>
      <c r="C97" s="101"/>
      <c r="D97" s="95"/>
      <c r="E97" s="101"/>
      <c r="F97" s="95"/>
      <c r="G97" s="357"/>
      <c r="H97" s="81">
        <v>3000</v>
      </c>
      <c r="I97" s="20" t="s">
        <v>241</v>
      </c>
      <c r="J97" s="93">
        <v>71600</v>
      </c>
      <c r="K97" s="24" t="s">
        <v>279</v>
      </c>
      <c r="L97" s="99">
        <v>600</v>
      </c>
      <c r="M97" s="19"/>
      <c r="N97" s="19"/>
      <c r="O97" s="19"/>
    </row>
    <row r="98" spans="1:15" ht="12.75">
      <c r="A98" s="294"/>
      <c r="B98" s="295"/>
      <c r="C98" s="101"/>
      <c r="D98" s="95"/>
      <c r="E98" s="101"/>
      <c r="F98" s="95"/>
      <c r="G98" s="357"/>
      <c r="H98" s="81">
        <v>3000</v>
      </c>
      <c r="I98" s="20" t="s">
        <v>241</v>
      </c>
      <c r="J98" s="93">
        <v>72500</v>
      </c>
      <c r="K98" s="24" t="s">
        <v>189</v>
      </c>
      <c r="L98" s="99">
        <v>1100</v>
      </c>
      <c r="M98" s="19"/>
      <c r="N98" s="19"/>
      <c r="O98" s="19"/>
    </row>
    <row r="99" spans="1:15" ht="12.75">
      <c r="A99" s="294"/>
      <c r="B99" s="328" t="s">
        <v>291</v>
      </c>
      <c r="C99" s="328"/>
      <c r="D99" s="328"/>
      <c r="E99" s="328"/>
      <c r="F99" s="328"/>
      <c r="G99" s="328"/>
      <c r="H99" s="328"/>
      <c r="I99" s="328"/>
      <c r="J99" s="328"/>
      <c r="K99" s="329"/>
      <c r="L99" s="107">
        <f>SUM(L90:L98)</f>
        <v>25500</v>
      </c>
      <c r="M99" s="19"/>
      <c r="N99" s="19"/>
      <c r="O99" s="19"/>
    </row>
    <row r="100" spans="1:15" ht="27.75" customHeight="1">
      <c r="A100" s="294"/>
      <c r="B100" s="365" t="s">
        <v>247</v>
      </c>
      <c r="C100" s="366"/>
      <c r="D100" s="366"/>
      <c r="E100" s="366"/>
      <c r="F100" s="366"/>
      <c r="G100" s="366"/>
      <c r="H100" s="366"/>
      <c r="I100" s="366"/>
      <c r="J100" s="366"/>
      <c r="K100" s="366"/>
      <c r="L100" s="367"/>
      <c r="M100" s="19"/>
      <c r="N100" s="19"/>
      <c r="O100" s="19"/>
    </row>
    <row r="101" spans="1:15" ht="13.5">
      <c r="A101" s="294"/>
      <c r="B101" s="296" t="s">
        <v>193</v>
      </c>
      <c r="C101" s="123" t="s">
        <v>271</v>
      </c>
      <c r="D101" s="124" t="s">
        <v>271</v>
      </c>
      <c r="E101" s="123"/>
      <c r="F101" s="124"/>
      <c r="G101" s="296" t="s">
        <v>238</v>
      </c>
      <c r="H101" s="81">
        <v>3000</v>
      </c>
      <c r="I101" s="20" t="s">
        <v>241</v>
      </c>
      <c r="J101" s="79">
        <v>63400</v>
      </c>
      <c r="K101" s="79" t="s">
        <v>290</v>
      </c>
      <c r="L101" s="79">
        <v>1500</v>
      </c>
      <c r="M101" s="19"/>
      <c r="N101" s="19"/>
      <c r="O101" s="19"/>
    </row>
    <row r="102" spans="1:15" ht="13.5">
      <c r="A102" s="294"/>
      <c r="B102" s="295"/>
      <c r="C102" s="125"/>
      <c r="D102" s="126"/>
      <c r="E102" s="125"/>
      <c r="F102" s="126"/>
      <c r="G102" s="368"/>
      <c r="H102" s="81">
        <v>3000</v>
      </c>
      <c r="I102" s="20" t="s">
        <v>241</v>
      </c>
      <c r="J102" s="93">
        <v>72500</v>
      </c>
      <c r="K102" s="24" t="s">
        <v>189</v>
      </c>
      <c r="L102" s="79">
        <v>165</v>
      </c>
      <c r="M102" s="19"/>
      <c r="N102" s="19"/>
      <c r="O102" s="19"/>
    </row>
    <row r="103" spans="1:15" ht="13.5">
      <c r="A103" s="294"/>
      <c r="B103" s="296" t="s">
        <v>234</v>
      </c>
      <c r="C103" s="123"/>
      <c r="D103" s="124" t="s">
        <v>271</v>
      </c>
      <c r="E103" s="123" t="s">
        <v>271</v>
      </c>
      <c r="F103" s="124"/>
      <c r="G103" s="368"/>
      <c r="H103" s="81">
        <v>3000</v>
      </c>
      <c r="I103" s="20" t="s">
        <v>241</v>
      </c>
      <c r="J103" s="79">
        <v>63400</v>
      </c>
      <c r="K103" s="79" t="s">
        <v>290</v>
      </c>
      <c r="L103" s="79">
        <v>500</v>
      </c>
      <c r="M103" s="19"/>
      <c r="N103" s="19"/>
      <c r="O103" s="19"/>
    </row>
    <row r="104" spans="1:15" ht="13.5">
      <c r="A104" s="294"/>
      <c r="B104" s="295"/>
      <c r="C104" s="125"/>
      <c r="D104" s="126"/>
      <c r="E104" s="125"/>
      <c r="F104" s="126"/>
      <c r="G104" s="368"/>
      <c r="H104" s="81">
        <v>3000</v>
      </c>
      <c r="I104" s="20" t="s">
        <v>241</v>
      </c>
      <c r="J104" s="93">
        <v>72500</v>
      </c>
      <c r="K104" s="79" t="s">
        <v>282</v>
      </c>
      <c r="L104" s="79">
        <v>500</v>
      </c>
      <c r="M104" s="19"/>
      <c r="N104" s="19"/>
      <c r="O104" s="19"/>
    </row>
    <row r="105" spans="1:15" ht="13.5">
      <c r="A105" s="294"/>
      <c r="B105" s="296" t="s">
        <v>235</v>
      </c>
      <c r="C105" s="123"/>
      <c r="D105" s="124" t="s">
        <v>271</v>
      </c>
      <c r="E105" s="123" t="s">
        <v>271</v>
      </c>
      <c r="F105" s="124" t="s">
        <v>271</v>
      </c>
      <c r="G105" s="368"/>
      <c r="H105" s="81">
        <v>3000</v>
      </c>
      <c r="I105" s="20" t="s">
        <v>241</v>
      </c>
      <c r="J105" s="79">
        <v>63400</v>
      </c>
      <c r="K105" s="79" t="s">
        <v>290</v>
      </c>
      <c r="L105" s="79">
        <v>1200</v>
      </c>
      <c r="M105" s="19"/>
      <c r="N105" s="19"/>
      <c r="O105" s="19"/>
    </row>
    <row r="106" spans="1:15" ht="13.5">
      <c r="A106" s="294"/>
      <c r="B106" s="294"/>
      <c r="C106" s="125"/>
      <c r="D106" s="126"/>
      <c r="E106" s="125"/>
      <c r="F106" s="126"/>
      <c r="G106" s="368"/>
      <c r="H106" s="81">
        <v>3000</v>
      </c>
      <c r="I106" s="20" t="s">
        <v>241</v>
      </c>
      <c r="J106" s="93">
        <v>71600</v>
      </c>
      <c r="K106" s="79" t="s">
        <v>279</v>
      </c>
      <c r="L106" s="79">
        <v>2500</v>
      </c>
      <c r="M106" s="19"/>
      <c r="N106" s="19"/>
      <c r="O106" s="19"/>
    </row>
    <row r="107" spans="1:15" ht="13.5">
      <c r="A107" s="294"/>
      <c r="B107" s="294"/>
      <c r="C107" s="125"/>
      <c r="D107" s="126"/>
      <c r="E107" s="125"/>
      <c r="F107" s="126"/>
      <c r="G107" s="368"/>
      <c r="H107" s="81">
        <v>3000</v>
      </c>
      <c r="I107" s="20" t="s">
        <v>241</v>
      </c>
      <c r="J107" s="79">
        <v>71300</v>
      </c>
      <c r="K107" s="79" t="s">
        <v>296</v>
      </c>
      <c r="L107" s="79">
        <v>9000</v>
      </c>
      <c r="M107" s="19"/>
      <c r="N107" s="19"/>
      <c r="O107" s="19"/>
    </row>
    <row r="108" spans="1:15" ht="13.5">
      <c r="A108" s="294"/>
      <c r="B108" s="294"/>
      <c r="C108" s="125"/>
      <c r="D108" s="126"/>
      <c r="E108" s="125"/>
      <c r="F108" s="126"/>
      <c r="G108" s="368"/>
      <c r="H108" s="81">
        <v>3000</v>
      </c>
      <c r="I108" s="20" t="s">
        <v>241</v>
      </c>
      <c r="J108" s="93">
        <v>72500</v>
      </c>
      <c r="K108" s="79" t="s">
        <v>189</v>
      </c>
      <c r="L108" s="79">
        <v>635</v>
      </c>
      <c r="M108" s="19"/>
      <c r="N108" s="19"/>
      <c r="O108" s="19"/>
    </row>
    <row r="109" spans="1:15" ht="25.5">
      <c r="A109" s="294"/>
      <c r="B109" s="295"/>
      <c r="C109" s="125"/>
      <c r="D109" s="126"/>
      <c r="E109" s="125"/>
      <c r="F109" s="126"/>
      <c r="G109" s="368"/>
      <c r="H109" s="81">
        <v>3000</v>
      </c>
      <c r="I109" s="20" t="s">
        <v>241</v>
      </c>
      <c r="J109" s="79">
        <v>72200</v>
      </c>
      <c r="K109" s="108" t="s">
        <v>128</v>
      </c>
      <c r="L109" s="79">
        <v>10000</v>
      </c>
      <c r="M109" s="19"/>
      <c r="N109" s="19"/>
      <c r="O109" s="19"/>
    </row>
    <row r="110" spans="1:15" ht="13.5" customHeight="1">
      <c r="A110" s="294"/>
      <c r="B110" s="328" t="s">
        <v>291</v>
      </c>
      <c r="C110" s="328"/>
      <c r="D110" s="328"/>
      <c r="E110" s="328"/>
      <c r="F110" s="328"/>
      <c r="G110" s="328"/>
      <c r="H110" s="328"/>
      <c r="I110" s="328"/>
      <c r="J110" s="328"/>
      <c r="K110" s="329"/>
      <c r="L110" s="127">
        <f>SUM(L101:L109)</f>
        <v>26000</v>
      </c>
      <c r="M110" s="19"/>
      <c r="N110" s="19"/>
      <c r="O110" s="19"/>
    </row>
    <row r="111" spans="1:15" ht="13.5">
      <c r="A111" s="295"/>
      <c r="B111" s="362" t="s">
        <v>294</v>
      </c>
      <c r="C111" s="363"/>
      <c r="D111" s="363"/>
      <c r="E111" s="363"/>
      <c r="F111" s="363"/>
      <c r="G111" s="363"/>
      <c r="H111" s="363"/>
      <c r="I111" s="363"/>
      <c r="J111" s="363"/>
      <c r="K111" s="364"/>
      <c r="L111" s="128">
        <f>+L110+L99+L88</f>
        <v>104300</v>
      </c>
      <c r="M111" s="19"/>
      <c r="N111" s="19"/>
      <c r="O111" s="19"/>
    </row>
    <row r="112" spans="1:15" ht="13.5">
      <c r="A112" s="3"/>
      <c r="B112" s="109" t="s">
        <v>257</v>
      </c>
      <c r="C112" s="111"/>
      <c r="D112" s="110"/>
      <c r="E112" s="111"/>
      <c r="F112" s="129"/>
      <c r="G112" s="111"/>
      <c r="H112" s="130"/>
      <c r="I112" s="111"/>
      <c r="J112" s="110"/>
      <c r="K112" s="111"/>
      <c r="L112" s="129"/>
      <c r="M112" s="19"/>
      <c r="N112" s="19"/>
      <c r="O112" s="19"/>
    </row>
    <row r="113" spans="1:15" ht="13.5">
      <c r="A113" s="75"/>
      <c r="B113" s="290" t="s">
        <v>289</v>
      </c>
      <c r="C113" s="291"/>
      <c r="D113" s="291"/>
      <c r="E113" s="291"/>
      <c r="F113" s="291"/>
      <c r="G113" s="291"/>
      <c r="H113" s="291"/>
      <c r="I113" s="291"/>
      <c r="J113" s="291"/>
      <c r="K113" s="292"/>
      <c r="L113" s="131">
        <f>+L111+L68</f>
        <v>225900</v>
      </c>
      <c r="M113" s="19"/>
      <c r="N113" s="19"/>
      <c r="O113" s="19"/>
    </row>
    <row r="114" spans="2:15" ht="12.75"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214"/>
      <c r="M114" s="19"/>
      <c r="N114" s="19"/>
      <c r="O114" s="19"/>
    </row>
    <row r="115" spans="2:15" ht="12.75"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214"/>
      <c r="M115" s="19"/>
      <c r="N115" s="19"/>
      <c r="O115" s="19"/>
    </row>
    <row r="116" spans="2:15" ht="12.75"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</row>
    <row r="117" spans="1:15" ht="12.75">
      <c r="A117" t="s">
        <v>129</v>
      </c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</row>
    <row r="118" spans="2:15" ht="12.75"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</row>
    <row r="119" spans="1:15" ht="12.75">
      <c r="A119" t="s">
        <v>130</v>
      </c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</row>
    <row r="120" spans="1:15" ht="12.75">
      <c r="A120" t="s">
        <v>292</v>
      </c>
      <c r="B120" s="23">
        <f>+L13+L15+L18+L21+L34+L45+L49+L64</f>
        <v>17500</v>
      </c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</row>
    <row r="121" spans="1:15" ht="12.75">
      <c r="A121" s="31" t="s">
        <v>300</v>
      </c>
      <c r="B121" s="76">
        <f>+L24+L31+L41+L44+L60+7000</f>
        <v>49000</v>
      </c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</row>
    <row r="122" spans="1:15" ht="12.75">
      <c r="A122" t="s">
        <v>131</v>
      </c>
      <c r="B122" s="19">
        <v>0</v>
      </c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</row>
    <row r="123" spans="1:15" ht="12.75">
      <c r="A123" t="s">
        <v>296</v>
      </c>
      <c r="B123" s="23">
        <f>+L25+L42+L46+L61</f>
        <v>12225</v>
      </c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</row>
    <row r="124" spans="1:15" ht="12.75">
      <c r="A124" t="s">
        <v>279</v>
      </c>
      <c r="B124" s="23">
        <f>+L16+L19+L28+L35+L39+L43+L47+L51+L62+L63+L65+L56</f>
        <v>20015</v>
      </c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</row>
    <row r="125" spans="1:15" ht="12.75">
      <c r="A125" t="s">
        <v>32</v>
      </c>
      <c r="B125" s="23">
        <f>+L23+L33+L50+L66+L26</f>
        <v>18600</v>
      </c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</row>
    <row r="126" spans="1:15" ht="12.75">
      <c r="A126" t="s">
        <v>189</v>
      </c>
      <c r="B126" s="23">
        <f>+L14+L17+L22+L32+L36+L40+L48+L52+L20</f>
        <v>3600</v>
      </c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</row>
    <row r="127" spans="2:15" ht="12.75"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</row>
    <row r="128" spans="1:15" ht="12.75">
      <c r="A128" t="s">
        <v>132</v>
      </c>
      <c r="B128" s="19">
        <f>+L27</f>
        <v>660</v>
      </c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</row>
    <row r="129" spans="1:15" ht="12.75">
      <c r="A129" s="77" t="s">
        <v>133</v>
      </c>
      <c r="B129" s="23">
        <f>SUM(B120:B128)</f>
        <v>121600</v>
      </c>
      <c r="C129" s="19"/>
      <c r="D129" s="19"/>
      <c r="E129" s="19"/>
      <c r="F129" s="19"/>
      <c r="G129" s="23">
        <f>+L68-B129</f>
        <v>0</v>
      </c>
      <c r="H129" s="19"/>
      <c r="I129" s="19"/>
      <c r="J129" s="19"/>
      <c r="K129" s="19"/>
      <c r="L129" s="19"/>
      <c r="M129" s="19"/>
      <c r="N129" s="19"/>
      <c r="O129" s="19"/>
    </row>
    <row r="130" spans="2:15" ht="12.75"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</row>
    <row r="131" spans="1:15" ht="12.75">
      <c r="A131" t="s">
        <v>134</v>
      </c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</row>
    <row r="132" spans="1:15" ht="12.75">
      <c r="A132" t="s">
        <v>292</v>
      </c>
      <c r="B132" s="23">
        <f>+L74+L79+L84+L90+L94+L101+L103+L105</f>
        <v>14400</v>
      </c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</row>
    <row r="133" spans="1:15" ht="12.75">
      <c r="A133" s="31" t="s">
        <v>300</v>
      </c>
      <c r="B133" s="76">
        <f>+L72+L86</f>
        <v>14000</v>
      </c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</row>
    <row r="134" spans="1:15" ht="12.75">
      <c r="A134" t="s">
        <v>131</v>
      </c>
      <c r="B134" s="23">
        <f>+L77+L82+L95</f>
        <v>12000</v>
      </c>
      <c r="C134" s="19"/>
      <c r="D134" s="19"/>
      <c r="E134" s="19"/>
      <c r="F134" s="19"/>
      <c r="G134" s="19"/>
      <c r="H134" s="19"/>
      <c r="I134" s="19"/>
      <c r="J134" s="19"/>
      <c r="K134" s="23">
        <f>+B139+B129</f>
        <v>225900</v>
      </c>
      <c r="L134" s="19"/>
      <c r="M134" s="19"/>
      <c r="N134" s="19"/>
      <c r="O134" s="19"/>
    </row>
    <row r="135" spans="1:15" ht="12.75">
      <c r="A135" t="s">
        <v>296</v>
      </c>
      <c r="B135" s="23">
        <f>+L76+L81+L91+L96+L107</f>
        <v>32600</v>
      </c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</row>
    <row r="136" spans="1:15" ht="12.75">
      <c r="A136" t="s">
        <v>279</v>
      </c>
      <c r="B136" s="23">
        <f>+L70+L75+L80+L85+L92+L97+L106</f>
        <v>17200</v>
      </c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</row>
    <row r="137" spans="1:15" ht="12.75">
      <c r="A137" t="s">
        <v>32</v>
      </c>
      <c r="B137" s="19">
        <f>+L109</f>
        <v>10000</v>
      </c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</row>
    <row r="138" spans="1:15" ht="12.75">
      <c r="A138" t="s">
        <v>189</v>
      </c>
      <c r="B138" s="23">
        <f>+L71+L73+L78+L83+L87+L93+L98+L102+L104+L108</f>
        <v>4100</v>
      </c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</row>
    <row r="139" spans="2:15" ht="12.75">
      <c r="B139" s="23">
        <f>SUM(B132:B138)</f>
        <v>104300</v>
      </c>
      <c r="C139" s="19"/>
      <c r="D139" s="19"/>
      <c r="E139" s="19"/>
      <c r="F139" s="19"/>
      <c r="G139" s="23">
        <f>+L111-B139</f>
        <v>0</v>
      </c>
      <c r="H139" s="19"/>
      <c r="I139" s="19"/>
      <c r="J139" s="19"/>
      <c r="K139" s="19"/>
      <c r="L139" s="19"/>
      <c r="M139" s="19"/>
      <c r="N139" s="19"/>
      <c r="O139" s="19"/>
    </row>
    <row r="140" spans="2:15" ht="12.75"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</row>
    <row r="141" spans="2:15" ht="12.75"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</row>
    <row r="142" spans="2:15" ht="12.75"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</row>
    <row r="143" spans="2:15" ht="12.75"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</row>
    <row r="144" spans="1:15" ht="12.75">
      <c r="A144" t="s">
        <v>135</v>
      </c>
      <c r="B144" s="78">
        <f>+B133+B121</f>
        <v>63000</v>
      </c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</row>
    <row r="145" spans="2:15" ht="12.75"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</row>
    <row r="146" spans="2:15" ht="12.75"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</row>
    <row r="147" spans="2:15" ht="12.75"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</row>
    <row r="148" spans="2:15" ht="12.75"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</row>
    <row r="149" spans="2:15" ht="12.75">
      <c r="B149" s="23"/>
      <c r="C149" s="19"/>
      <c r="D149" s="78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</row>
    <row r="150" spans="2:15" ht="12.75"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</row>
    <row r="151" spans="2:15" ht="12.75"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</row>
    <row r="152" spans="2:15" ht="12.75"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</row>
    <row r="153" spans="2:15" ht="12.75"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</row>
    <row r="154" spans="2:15" ht="12.75"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</row>
    <row r="155" spans="2:15" ht="12.75"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</row>
    <row r="156" spans="2:15" ht="12.75"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</row>
    <row r="157" spans="2:15" ht="12.75"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</row>
    <row r="158" spans="2:15" ht="12.75"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</row>
    <row r="159" spans="2:15" ht="12.75"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</row>
    <row r="160" spans="2:15" ht="12.75"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</row>
    <row r="161" spans="2:15" ht="12.75"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</row>
    <row r="162" spans="2:15" ht="12.75"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</row>
    <row r="163" spans="2:15" ht="12.75"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</row>
    <row r="164" spans="2:15" ht="12.75"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</row>
    <row r="165" spans="2:15" ht="12.75"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</row>
    <row r="166" spans="2:15" ht="12.75"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</row>
    <row r="167" spans="2:15" ht="12.75"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</row>
    <row r="168" spans="2:15" ht="12.75"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</row>
    <row r="169" spans="2:15" ht="12.75"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</row>
    <row r="170" spans="2:15" ht="12.75"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</row>
    <row r="171" spans="2:15" ht="12.75"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</row>
    <row r="172" spans="2:15" ht="12.75"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</row>
    <row r="173" spans="2:15" ht="12.75"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</row>
    <row r="174" spans="2:15" ht="12.75"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</row>
    <row r="175" spans="2:15" ht="12.75"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</row>
    <row r="176" spans="2:15" ht="12.75"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</row>
    <row r="177" spans="2:15" ht="12.75"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</row>
    <row r="178" spans="2:15" ht="12.75"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</row>
    <row r="179" spans="2:15" ht="12.75"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</row>
    <row r="180" spans="2:15" ht="12.75"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</row>
    <row r="181" spans="2:15" ht="12.75"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</row>
    <row r="182" spans="2:15" ht="12.75"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</row>
    <row r="183" spans="2:15" ht="12.75"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</row>
    <row r="184" spans="2:15" ht="12.75"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</row>
    <row r="185" spans="2:15" ht="12.75"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</row>
    <row r="186" spans="2:15" ht="12.75"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</row>
  </sheetData>
  <sheetProtection/>
  <autoFilter ref="A10:AC113"/>
  <mergeCells count="95">
    <mergeCell ref="B89:L89"/>
    <mergeCell ref="B90:B93"/>
    <mergeCell ref="B94:B98"/>
    <mergeCell ref="B111:K111"/>
    <mergeCell ref="B100:L100"/>
    <mergeCell ref="B99:K99"/>
    <mergeCell ref="G90:G98"/>
    <mergeCell ref="G101:G109"/>
    <mergeCell ref="B110:K110"/>
    <mergeCell ref="B68:K68"/>
    <mergeCell ref="B69:L69"/>
    <mergeCell ref="B88:K88"/>
    <mergeCell ref="G70:G87"/>
    <mergeCell ref="B79:B83"/>
    <mergeCell ref="B74:B78"/>
    <mergeCell ref="B84:B87"/>
    <mergeCell ref="B72:B73"/>
    <mergeCell ref="B70:B71"/>
    <mergeCell ref="B59:L59"/>
    <mergeCell ref="G60:G66"/>
    <mergeCell ref="B53:K53"/>
    <mergeCell ref="B67:K67"/>
    <mergeCell ref="B54:L54"/>
    <mergeCell ref="B55:B57"/>
    <mergeCell ref="G55:G57"/>
    <mergeCell ref="B58:K58"/>
    <mergeCell ref="B61:B62"/>
    <mergeCell ref="B64:B66"/>
    <mergeCell ref="E42:E43"/>
    <mergeCell ref="B45:B48"/>
    <mergeCell ref="C45:C48"/>
    <mergeCell ref="D45:D48"/>
    <mergeCell ref="E45:E48"/>
    <mergeCell ref="B42:B43"/>
    <mergeCell ref="C42:C43"/>
    <mergeCell ref="D42:D43"/>
    <mergeCell ref="D31:D33"/>
    <mergeCell ref="E31:E33"/>
    <mergeCell ref="F31:F33"/>
    <mergeCell ref="D39:D40"/>
    <mergeCell ref="E39:E40"/>
    <mergeCell ref="F39:F40"/>
    <mergeCell ref="B37:K37"/>
    <mergeCell ref="B38:L38"/>
    <mergeCell ref="B39:B40"/>
    <mergeCell ref="C39:C40"/>
    <mergeCell ref="B29:K29"/>
    <mergeCell ref="B30:L30"/>
    <mergeCell ref="B31:B33"/>
    <mergeCell ref="G31:G36"/>
    <mergeCell ref="B34:B36"/>
    <mergeCell ref="C34:C36"/>
    <mergeCell ref="D34:D36"/>
    <mergeCell ref="E34:E36"/>
    <mergeCell ref="F34:F36"/>
    <mergeCell ref="C31:C33"/>
    <mergeCell ref="C21:C28"/>
    <mergeCell ref="D21:D28"/>
    <mergeCell ref="E21:E28"/>
    <mergeCell ref="F21:F28"/>
    <mergeCell ref="C18:C20"/>
    <mergeCell ref="B18:B20"/>
    <mergeCell ref="D18:D20"/>
    <mergeCell ref="E18:E20"/>
    <mergeCell ref="F18:F20"/>
    <mergeCell ref="A4:B4"/>
    <mergeCell ref="A5:B5"/>
    <mergeCell ref="A6:B6"/>
    <mergeCell ref="C15:C17"/>
    <mergeCell ref="C8:F9"/>
    <mergeCell ref="A11:L11"/>
    <mergeCell ref="B13:B14"/>
    <mergeCell ref="B15:B17"/>
    <mergeCell ref="C13:C14"/>
    <mergeCell ref="D13:D14"/>
    <mergeCell ref="G8:G10"/>
    <mergeCell ref="H8:L9"/>
    <mergeCell ref="D15:D17"/>
    <mergeCell ref="E15:E17"/>
    <mergeCell ref="E13:E14"/>
    <mergeCell ref="F13:F14"/>
    <mergeCell ref="B12:J12"/>
    <mergeCell ref="F15:F17"/>
    <mergeCell ref="G13:G28"/>
    <mergeCell ref="B21:B28"/>
    <mergeCell ref="B113:K113"/>
    <mergeCell ref="B49:B52"/>
    <mergeCell ref="B101:B102"/>
    <mergeCell ref="B103:B104"/>
    <mergeCell ref="B105:B109"/>
    <mergeCell ref="A69:A111"/>
    <mergeCell ref="A12:A67"/>
    <mergeCell ref="G39:G52"/>
    <mergeCell ref="F42:F43"/>
    <mergeCell ref="F45:F48"/>
  </mergeCells>
  <printOptions horizontalCentered="1" verticalCentered="1"/>
  <pageMargins left="0.7480314960629921" right="0.7480314960629921" top="0.984251968503937" bottom="0.984251968503937" header="0" footer="0"/>
  <pageSetup fitToHeight="10" fitToWidth="1" horizontalDpi="300" verticalDpi="300" orientation="portrait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82"/>
  <sheetViews>
    <sheetView zoomScalePageLayoutView="0" workbookViewId="0" topLeftCell="A98">
      <selection activeCell="G105" sqref="G105"/>
    </sheetView>
  </sheetViews>
  <sheetFormatPr defaultColWidth="11.421875" defaultRowHeight="12.75"/>
  <cols>
    <col min="1" max="1" width="17.8515625" style="0" customWidth="1"/>
    <col min="2" max="2" width="22.57421875" style="0" customWidth="1"/>
    <col min="3" max="3" width="3.8515625" style="0" customWidth="1"/>
    <col min="4" max="4" width="4.8515625" style="0" customWidth="1"/>
    <col min="5" max="5" width="4.00390625" style="0" customWidth="1"/>
    <col min="6" max="6" width="5.28125" style="0" customWidth="1"/>
    <col min="7" max="7" width="14.57421875" style="0" customWidth="1"/>
    <col min="8" max="8" width="5.57421875" style="0" customWidth="1"/>
    <col min="9" max="9" width="7.57421875" style="0" customWidth="1"/>
    <col min="10" max="10" width="7.8515625" style="0" customWidth="1"/>
    <col min="11" max="11" width="12.140625" style="0" customWidth="1"/>
  </cols>
  <sheetData>
    <row r="1" ht="15.75">
      <c r="A1" s="1" t="s">
        <v>248</v>
      </c>
    </row>
    <row r="2" ht="15.75">
      <c r="A2" s="1"/>
    </row>
    <row r="3" spans="1:10" ht="28.5">
      <c r="A3" s="2" t="s">
        <v>249</v>
      </c>
      <c r="B3" s="2" t="s">
        <v>250</v>
      </c>
      <c r="G3" s="423" t="s">
        <v>338</v>
      </c>
      <c r="H3" s="424"/>
      <c r="I3" s="424"/>
      <c r="J3" s="424"/>
    </row>
    <row r="4" spans="1:10" ht="15" customHeight="1">
      <c r="A4" s="418" t="s">
        <v>306</v>
      </c>
      <c r="B4" s="418"/>
      <c r="C4" s="418"/>
      <c r="D4" s="418"/>
      <c r="E4" s="418"/>
      <c r="F4" s="418"/>
      <c r="G4" s="423" t="s">
        <v>5</v>
      </c>
      <c r="H4" s="424"/>
      <c r="I4" s="424"/>
      <c r="J4" s="424"/>
    </row>
    <row r="5" spans="1:6" ht="14.25">
      <c r="A5" s="317" t="s">
        <v>252</v>
      </c>
      <c r="B5" s="317"/>
      <c r="C5" s="30"/>
      <c r="D5" s="30"/>
      <c r="E5" s="30"/>
      <c r="F5" s="30"/>
    </row>
    <row r="6" spans="1:2" ht="14.25">
      <c r="A6" s="317" t="s">
        <v>253</v>
      </c>
      <c r="B6" s="317"/>
    </row>
    <row r="7" ht="16.5" thickBot="1">
      <c r="A7" s="1"/>
    </row>
    <row r="8" spans="1:12" ht="27">
      <c r="A8" s="6" t="s">
        <v>254</v>
      </c>
      <c r="B8" s="6" t="s">
        <v>256</v>
      </c>
      <c r="C8" s="309" t="s">
        <v>258</v>
      </c>
      <c r="D8" s="310"/>
      <c r="E8" s="310"/>
      <c r="F8" s="311"/>
      <c r="G8" s="307" t="s">
        <v>259</v>
      </c>
      <c r="H8" s="309" t="s">
        <v>260</v>
      </c>
      <c r="I8" s="310"/>
      <c r="J8" s="310"/>
      <c r="K8" s="310"/>
      <c r="L8" s="311"/>
    </row>
    <row r="9" spans="1:12" ht="2.25" customHeight="1" thickBot="1">
      <c r="A9" s="44"/>
      <c r="B9" s="8" t="s">
        <v>257</v>
      </c>
      <c r="C9" s="318"/>
      <c r="D9" s="319"/>
      <c r="E9" s="319"/>
      <c r="F9" s="320"/>
      <c r="G9" s="308"/>
      <c r="H9" s="312"/>
      <c r="I9" s="313"/>
      <c r="J9" s="313"/>
      <c r="K9" s="313"/>
      <c r="L9" s="314"/>
    </row>
    <row r="10" spans="1:12" ht="14.25" thickBot="1">
      <c r="A10" s="9"/>
      <c r="B10" s="9"/>
      <c r="C10" s="10" t="s">
        <v>261</v>
      </c>
      <c r="D10" s="11" t="s">
        <v>262</v>
      </c>
      <c r="E10" s="12" t="s">
        <v>263</v>
      </c>
      <c r="F10" s="13" t="s">
        <v>264</v>
      </c>
      <c r="G10" s="308"/>
      <c r="H10" s="14" t="s">
        <v>265</v>
      </c>
      <c r="I10" s="13" t="s">
        <v>266</v>
      </c>
      <c r="J10" s="11" t="s">
        <v>267</v>
      </c>
      <c r="K10" s="15" t="s">
        <v>268</v>
      </c>
      <c r="L10" s="13" t="s">
        <v>269</v>
      </c>
    </row>
    <row r="11" spans="1:12" ht="33.75" customHeight="1" thickBot="1">
      <c r="A11" s="422" t="s">
        <v>313</v>
      </c>
      <c r="B11" s="322"/>
      <c r="C11" s="322"/>
      <c r="D11" s="322"/>
      <c r="E11" s="322"/>
      <c r="F11" s="322"/>
      <c r="G11" s="322"/>
      <c r="H11" s="322"/>
      <c r="I11" s="322"/>
      <c r="J11" s="322"/>
      <c r="K11" s="322"/>
      <c r="L11" s="323"/>
    </row>
    <row r="12" spans="1:12" ht="24.75" customHeight="1">
      <c r="A12" s="403" t="s">
        <v>204</v>
      </c>
      <c r="B12" s="407" t="s">
        <v>205</v>
      </c>
      <c r="C12" s="408"/>
      <c r="D12" s="408"/>
      <c r="E12" s="408"/>
      <c r="F12" s="408"/>
      <c r="G12" s="408"/>
      <c r="H12" s="408"/>
      <c r="I12" s="408"/>
      <c r="J12" s="408"/>
      <c r="K12" s="408"/>
      <c r="L12" s="409"/>
    </row>
    <row r="13" spans="1:12" ht="53.25" customHeight="1">
      <c r="A13" s="404"/>
      <c r="B13" s="149" t="s">
        <v>82</v>
      </c>
      <c r="C13" s="150" t="s">
        <v>336</v>
      </c>
      <c r="D13" s="150"/>
      <c r="E13" s="150"/>
      <c r="F13" s="150"/>
      <c r="G13" s="438" t="s">
        <v>83</v>
      </c>
      <c r="H13" s="150"/>
      <c r="I13" s="150"/>
      <c r="J13" s="151"/>
      <c r="K13" s="152" t="s">
        <v>332</v>
      </c>
      <c r="L13" s="153">
        <v>5000</v>
      </c>
    </row>
    <row r="14" spans="1:12" ht="93" customHeight="1">
      <c r="A14" s="404"/>
      <c r="B14" s="149" t="s">
        <v>26</v>
      </c>
      <c r="C14" s="150"/>
      <c r="D14" s="150" t="s">
        <v>336</v>
      </c>
      <c r="E14" s="150"/>
      <c r="F14" s="150"/>
      <c r="G14" s="439"/>
      <c r="H14" s="150"/>
      <c r="I14" s="150"/>
      <c r="J14" s="151"/>
      <c r="K14" s="152" t="s">
        <v>333</v>
      </c>
      <c r="L14" s="153">
        <v>10000</v>
      </c>
    </row>
    <row r="15" spans="1:12" ht="59.25" customHeight="1">
      <c r="A15" s="404"/>
      <c r="B15" s="448" t="s">
        <v>27</v>
      </c>
      <c r="C15" s="445"/>
      <c r="D15" s="445" t="s">
        <v>336</v>
      </c>
      <c r="E15" s="445" t="s">
        <v>336</v>
      </c>
      <c r="F15" s="445" t="s">
        <v>336</v>
      </c>
      <c r="G15" s="439"/>
      <c r="H15" s="150"/>
      <c r="I15" s="150"/>
      <c r="J15" s="150"/>
      <c r="K15" s="152" t="s">
        <v>334</v>
      </c>
      <c r="L15" s="153">
        <v>5000</v>
      </c>
    </row>
    <row r="16" spans="1:12" ht="67.5" customHeight="1" thickBot="1">
      <c r="A16" s="404"/>
      <c r="B16" s="449"/>
      <c r="C16" s="446"/>
      <c r="D16" s="446"/>
      <c r="E16" s="446"/>
      <c r="F16" s="446"/>
      <c r="G16" s="447"/>
      <c r="H16" s="154"/>
      <c r="I16" s="154"/>
      <c r="J16" s="154"/>
      <c r="K16" s="155" t="s">
        <v>335</v>
      </c>
      <c r="L16" s="156">
        <v>5000</v>
      </c>
    </row>
    <row r="17" spans="1:12" ht="12.75">
      <c r="A17" s="404"/>
      <c r="B17" s="384" t="s">
        <v>291</v>
      </c>
      <c r="C17" s="385"/>
      <c r="D17" s="385"/>
      <c r="E17" s="385"/>
      <c r="F17" s="385"/>
      <c r="G17" s="385"/>
      <c r="H17" s="385"/>
      <c r="I17" s="385"/>
      <c r="J17" s="385"/>
      <c r="K17" s="386"/>
      <c r="L17" s="66">
        <f>SUM(L13:L16)</f>
        <v>25000</v>
      </c>
    </row>
    <row r="18" spans="1:12" ht="30.75" customHeight="1">
      <c r="A18" s="405"/>
      <c r="B18" s="419" t="s">
        <v>6</v>
      </c>
      <c r="C18" s="420"/>
      <c r="D18" s="420"/>
      <c r="E18" s="420"/>
      <c r="F18" s="420"/>
      <c r="G18" s="420"/>
      <c r="H18" s="420"/>
      <c r="I18" s="420"/>
      <c r="J18" s="420"/>
      <c r="K18" s="420"/>
      <c r="L18" s="421"/>
    </row>
    <row r="19" spans="1:12" ht="24.75" customHeight="1">
      <c r="A19" s="405"/>
      <c r="B19" s="376" t="s">
        <v>307</v>
      </c>
      <c r="C19" s="296" t="s">
        <v>271</v>
      </c>
      <c r="D19" s="296" t="s">
        <v>271</v>
      </c>
      <c r="E19" s="296"/>
      <c r="F19" s="394"/>
      <c r="G19" s="296" t="s">
        <v>194</v>
      </c>
      <c r="H19" s="21"/>
      <c r="I19" s="21"/>
      <c r="J19" s="21">
        <v>5570</v>
      </c>
      <c r="K19" s="21" t="s">
        <v>315</v>
      </c>
      <c r="L19" s="65">
        <v>1000</v>
      </c>
    </row>
    <row r="20" spans="1:12" ht="15.75" customHeight="1">
      <c r="A20" s="405"/>
      <c r="B20" s="377"/>
      <c r="C20" s="353"/>
      <c r="D20" s="353"/>
      <c r="E20" s="353"/>
      <c r="F20" s="395"/>
      <c r="G20" s="353"/>
      <c r="H20" s="21"/>
      <c r="I20" s="21"/>
      <c r="J20" s="21">
        <v>5650</v>
      </c>
      <c r="K20" s="21" t="s">
        <v>316</v>
      </c>
      <c r="L20" s="65">
        <v>2000</v>
      </c>
    </row>
    <row r="21" spans="1:12" ht="15.75" customHeight="1">
      <c r="A21" s="405"/>
      <c r="B21" s="377"/>
      <c r="C21" s="353"/>
      <c r="D21" s="353"/>
      <c r="E21" s="353"/>
      <c r="F21" s="395"/>
      <c r="G21" s="353"/>
      <c r="H21" s="21"/>
      <c r="I21" s="21"/>
      <c r="J21" s="21">
        <v>5900</v>
      </c>
      <c r="K21" s="21" t="s">
        <v>317</v>
      </c>
      <c r="L21" s="65">
        <v>1150</v>
      </c>
    </row>
    <row r="22" spans="1:12" ht="24.75" customHeight="1">
      <c r="A22" s="405"/>
      <c r="B22" s="378"/>
      <c r="C22" s="352"/>
      <c r="D22" s="352"/>
      <c r="E22" s="352"/>
      <c r="F22" s="396"/>
      <c r="G22" s="353"/>
      <c r="H22" s="21"/>
      <c r="I22" s="21"/>
      <c r="J22" s="21">
        <v>5920</v>
      </c>
      <c r="K22" s="21" t="s">
        <v>314</v>
      </c>
      <c r="L22" s="65">
        <v>800</v>
      </c>
    </row>
    <row r="23" spans="1:12" ht="24.75" customHeight="1">
      <c r="A23" s="405"/>
      <c r="B23" s="376" t="s">
        <v>35</v>
      </c>
      <c r="C23" s="296"/>
      <c r="D23" s="296" t="s">
        <v>271</v>
      </c>
      <c r="E23" s="296"/>
      <c r="F23" s="296"/>
      <c r="G23" s="353"/>
      <c r="H23" s="21"/>
      <c r="I23" s="21"/>
      <c r="J23" s="21">
        <v>5650</v>
      </c>
      <c r="K23" s="21" t="s">
        <v>316</v>
      </c>
      <c r="L23" s="65">
        <v>5000</v>
      </c>
    </row>
    <row r="24" spans="1:12" ht="24.75" customHeight="1">
      <c r="A24" s="405"/>
      <c r="B24" s="377"/>
      <c r="C24" s="353"/>
      <c r="D24" s="353"/>
      <c r="E24" s="353"/>
      <c r="F24" s="353"/>
      <c r="G24" s="353"/>
      <c r="H24" s="21"/>
      <c r="I24" s="21"/>
      <c r="J24" s="21">
        <v>5570</v>
      </c>
      <c r="K24" s="21" t="s">
        <v>315</v>
      </c>
      <c r="L24" s="65">
        <v>1000</v>
      </c>
    </row>
    <row r="25" spans="1:12" ht="24.75" customHeight="1">
      <c r="A25" s="405"/>
      <c r="B25" s="377"/>
      <c r="C25" s="353"/>
      <c r="D25" s="353"/>
      <c r="E25" s="353"/>
      <c r="F25" s="353"/>
      <c r="G25" s="353"/>
      <c r="H25" s="21"/>
      <c r="I25" s="21"/>
      <c r="J25" s="21">
        <v>5920</v>
      </c>
      <c r="K25" s="21" t="s">
        <v>314</v>
      </c>
      <c r="L25" s="65">
        <v>500</v>
      </c>
    </row>
    <row r="26" spans="1:12" ht="28.5" customHeight="1">
      <c r="A26" s="405"/>
      <c r="B26" s="378"/>
      <c r="C26" s="352"/>
      <c r="D26" s="352"/>
      <c r="E26" s="352"/>
      <c r="F26" s="352"/>
      <c r="G26" s="353"/>
      <c r="H26" s="21"/>
      <c r="I26" s="21"/>
      <c r="J26" s="21">
        <v>6000</v>
      </c>
      <c r="K26" s="21" t="s">
        <v>318</v>
      </c>
      <c r="L26" s="65">
        <v>2500</v>
      </c>
    </row>
    <row r="27" spans="1:12" ht="24.75" customHeight="1">
      <c r="A27" s="405"/>
      <c r="B27" s="376" t="s">
        <v>36</v>
      </c>
      <c r="C27" s="296"/>
      <c r="D27" s="296" t="s">
        <v>271</v>
      </c>
      <c r="E27" s="296"/>
      <c r="F27" s="296"/>
      <c r="G27" s="353"/>
      <c r="H27" s="21"/>
      <c r="I27" s="21"/>
      <c r="J27" s="21">
        <v>5570</v>
      </c>
      <c r="K27" s="21" t="s">
        <v>315</v>
      </c>
      <c r="L27" s="65">
        <v>1000</v>
      </c>
    </row>
    <row r="28" spans="1:12" ht="33" customHeight="1">
      <c r="A28" s="405"/>
      <c r="B28" s="377"/>
      <c r="C28" s="353"/>
      <c r="D28" s="353"/>
      <c r="E28" s="353"/>
      <c r="F28" s="353"/>
      <c r="G28" s="353"/>
      <c r="H28" s="21"/>
      <c r="I28" s="21"/>
      <c r="J28" s="21">
        <v>5650</v>
      </c>
      <c r="K28" s="21" t="s">
        <v>316</v>
      </c>
      <c r="L28" s="65">
        <v>10000</v>
      </c>
    </row>
    <row r="29" spans="1:12" ht="50.25" customHeight="1">
      <c r="A29" s="405"/>
      <c r="B29" s="378"/>
      <c r="C29" s="352"/>
      <c r="D29" s="352"/>
      <c r="E29" s="352"/>
      <c r="F29" s="352"/>
      <c r="G29" s="353"/>
      <c r="H29" s="21"/>
      <c r="I29" s="21"/>
      <c r="J29" s="21">
        <v>5920</v>
      </c>
      <c r="K29" s="21" t="s">
        <v>314</v>
      </c>
      <c r="L29" s="134">
        <v>500</v>
      </c>
    </row>
    <row r="30" spans="1:12" ht="24.75" customHeight="1">
      <c r="A30" s="405"/>
      <c r="B30" s="376" t="s">
        <v>84</v>
      </c>
      <c r="C30" s="394"/>
      <c r="D30" s="296"/>
      <c r="E30" s="296" t="s">
        <v>271</v>
      </c>
      <c r="F30" s="296"/>
      <c r="G30" s="353"/>
      <c r="H30" s="21"/>
      <c r="I30" s="21"/>
      <c r="J30" s="21">
        <v>5920</v>
      </c>
      <c r="K30" s="21" t="s">
        <v>314</v>
      </c>
      <c r="L30" s="134">
        <v>4000</v>
      </c>
    </row>
    <row r="31" spans="1:12" ht="24.75" customHeight="1">
      <c r="A31" s="405"/>
      <c r="B31" s="377"/>
      <c r="C31" s="395"/>
      <c r="D31" s="353"/>
      <c r="E31" s="353"/>
      <c r="F31" s="353"/>
      <c r="G31" s="353"/>
      <c r="H31" s="21"/>
      <c r="I31" s="21"/>
      <c r="J31" s="21">
        <v>6000</v>
      </c>
      <c r="K31" s="21" t="s">
        <v>318</v>
      </c>
      <c r="L31" s="134">
        <v>800</v>
      </c>
    </row>
    <row r="32" spans="1:12" ht="24.75" customHeight="1">
      <c r="A32" s="405"/>
      <c r="B32" s="378"/>
      <c r="C32" s="396"/>
      <c r="D32" s="352"/>
      <c r="E32" s="352"/>
      <c r="F32" s="352"/>
      <c r="G32" s="352"/>
      <c r="H32" s="21"/>
      <c r="I32" s="21"/>
      <c r="J32" s="21">
        <v>6300</v>
      </c>
      <c r="K32" s="21" t="s">
        <v>51</v>
      </c>
      <c r="L32" s="134">
        <v>750</v>
      </c>
    </row>
    <row r="33" spans="1:13" ht="12.75">
      <c r="A33" s="405"/>
      <c r="B33" s="384" t="s">
        <v>291</v>
      </c>
      <c r="C33" s="385"/>
      <c r="D33" s="385"/>
      <c r="E33" s="385"/>
      <c r="F33" s="385"/>
      <c r="G33" s="385"/>
      <c r="H33" s="385"/>
      <c r="I33" s="385"/>
      <c r="J33" s="385"/>
      <c r="K33" s="386"/>
      <c r="L33" s="66">
        <f>SUM(L19:L32)</f>
        <v>31000</v>
      </c>
      <c r="M33" s="69"/>
    </row>
    <row r="34" spans="1:12" ht="20.25" customHeight="1">
      <c r="A34" s="405"/>
      <c r="B34" s="392" t="s">
        <v>23</v>
      </c>
      <c r="C34" s="365"/>
      <c r="D34" s="365"/>
      <c r="E34" s="365"/>
      <c r="F34" s="365"/>
      <c r="G34" s="365"/>
      <c r="H34" s="365"/>
      <c r="I34" s="365"/>
      <c r="J34" s="365"/>
      <c r="K34" s="365"/>
      <c r="L34" s="393"/>
    </row>
    <row r="35" spans="1:12" ht="12.75">
      <c r="A35" s="405"/>
      <c r="B35" s="387" t="s">
        <v>28</v>
      </c>
      <c r="C35" s="379" t="s">
        <v>271</v>
      </c>
      <c r="D35" s="379" t="s">
        <v>271</v>
      </c>
      <c r="E35" s="379"/>
      <c r="F35" s="379"/>
      <c r="G35" s="379" t="s">
        <v>308</v>
      </c>
      <c r="H35" s="135"/>
      <c r="I35" s="63"/>
      <c r="J35" s="136">
        <v>5570</v>
      </c>
      <c r="K35" s="136" t="s">
        <v>315</v>
      </c>
      <c r="L35" s="65">
        <v>5000</v>
      </c>
    </row>
    <row r="36" spans="1:12" ht="12.75">
      <c r="A36" s="405"/>
      <c r="B36" s="388"/>
      <c r="C36" s="380"/>
      <c r="D36" s="380"/>
      <c r="E36" s="380"/>
      <c r="F36" s="380"/>
      <c r="G36" s="380"/>
      <c r="H36" s="135"/>
      <c r="I36" s="63"/>
      <c r="J36" s="136">
        <v>5900</v>
      </c>
      <c r="K36" s="136" t="s">
        <v>317</v>
      </c>
      <c r="L36" s="65">
        <v>2000</v>
      </c>
    </row>
    <row r="37" spans="1:12" ht="12.75">
      <c r="A37" s="405"/>
      <c r="B37" s="388"/>
      <c r="C37" s="380"/>
      <c r="D37" s="380"/>
      <c r="E37" s="380"/>
      <c r="F37" s="380"/>
      <c r="G37" s="380"/>
      <c r="H37" s="135"/>
      <c r="I37" s="63"/>
      <c r="J37" s="136">
        <v>6000</v>
      </c>
      <c r="K37" s="136" t="s">
        <v>318</v>
      </c>
      <c r="L37" s="65">
        <v>3000</v>
      </c>
    </row>
    <row r="38" spans="1:12" ht="25.5" customHeight="1">
      <c r="A38" s="405"/>
      <c r="B38" s="388"/>
      <c r="C38" s="380"/>
      <c r="D38" s="380"/>
      <c r="E38" s="380"/>
      <c r="F38" s="380"/>
      <c r="G38" s="380"/>
      <c r="H38" s="135"/>
      <c r="I38" s="63"/>
      <c r="J38" s="136">
        <v>6300</v>
      </c>
      <c r="K38" s="137" t="s">
        <v>47</v>
      </c>
      <c r="L38" s="65">
        <v>2000</v>
      </c>
    </row>
    <row r="39" spans="1:12" ht="12.75">
      <c r="A39" s="405"/>
      <c r="B39" s="387" t="s">
        <v>85</v>
      </c>
      <c r="C39" s="379"/>
      <c r="D39" s="379" t="s">
        <v>271</v>
      </c>
      <c r="E39" s="379"/>
      <c r="F39" s="379"/>
      <c r="G39" s="380"/>
      <c r="H39" s="135"/>
      <c r="I39" s="63"/>
      <c r="J39" s="136">
        <v>5570</v>
      </c>
      <c r="K39" s="136" t="s">
        <v>315</v>
      </c>
      <c r="L39" s="65">
        <v>5000</v>
      </c>
    </row>
    <row r="40" spans="1:12" ht="12.75">
      <c r="A40" s="405"/>
      <c r="B40" s="388"/>
      <c r="C40" s="380"/>
      <c r="D40" s="380"/>
      <c r="E40" s="380"/>
      <c r="F40" s="380"/>
      <c r="G40" s="380"/>
      <c r="H40" s="135"/>
      <c r="I40" s="63"/>
      <c r="J40" s="136">
        <v>5650</v>
      </c>
      <c r="K40" s="136" t="s">
        <v>316</v>
      </c>
      <c r="L40" s="65">
        <v>15000</v>
      </c>
    </row>
    <row r="41" spans="1:12" ht="12.75">
      <c r="A41" s="405"/>
      <c r="B41" s="388"/>
      <c r="C41" s="380"/>
      <c r="D41" s="380"/>
      <c r="E41" s="380"/>
      <c r="F41" s="380"/>
      <c r="G41" s="380"/>
      <c r="H41" s="135"/>
      <c r="I41" s="63"/>
      <c r="J41" s="136">
        <v>5900</v>
      </c>
      <c r="K41" s="136" t="s">
        <v>317</v>
      </c>
      <c r="L41" s="65">
        <v>2000</v>
      </c>
    </row>
    <row r="42" spans="1:12" ht="17.25" customHeight="1">
      <c r="A42" s="405"/>
      <c r="B42" s="388"/>
      <c r="C42" s="380"/>
      <c r="D42" s="380"/>
      <c r="E42" s="380"/>
      <c r="F42" s="380"/>
      <c r="G42" s="380"/>
      <c r="H42" s="135"/>
      <c r="I42" s="63"/>
      <c r="J42" s="136">
        <v>6100</v>
      </c>
      <c r="K42" s="136" t="s">
        <v>21</v>
      </c>
      <c r="L42" s="65">
        <v>9000</v>
      </c>
    </row>
    <row r="43" spans="1:12" ht="12.75">
      <c r="A43" s="405"/>
      <c r="B43" s="388"/>
      <c r="C43" s="380"/>
      <c r="D43" s="380"/>
      <c r="E43" s="380"/>
      <c r="F43" s="380"/>
      <c r="G43" s="380"/>
      <c r="H43" s="135"/>
      <c r="I43" s="63"/>
      <c r="J43" s="136">
        <v>6000</v>
      </c>
      <c r="K43" s="136" t="s">
        <v>318</v>
      </c>
      <c r="L43" s="65">
        <v>5000</v>
      </c>
    </row>
    <row r="44" spans="1:12" ht="15" customHeight="1">
      <c r="A44" s="405"/>
      <c r="B44" s="388"/>
      <c r="C44" s="380"/>
      <c r="D44" s="380"/>
      <c r="E44" s="380"/>
      <c r="F44" s="380"/>
      <c r="G44" s="380"/>
      <c r="H44" s="135"/>
      <c r="I44" s="63"/>
      <c r="J44" s="136">
        <v>6300</v>
      </c>
      <c r="K44" s="137" t="s">
        <v>47</v>
      </c>
      <c r="L44" s="65">
        <v>3000</v>
      </c>
    </row>
    <row r="45" spans="1:12" ht="18.75" customHeight="1">
      <c r="A45" s="405"/>
      <c r="B45" s="387" t="s">
        <v>86</v>
      </c>
      <c r="C45" s="379"/>
      <c r="D45" s="379" t="s">
        <v>271</v>
      </c>
      <c r="E45" s="379"/>
      <c r="F45" s="379"/>
      <c r="G45" s="380"/>
      <c r="H45" s="135"/>
      <c r="I45" s="63"/>
      <c r="J45" s="136">
        <v>5570</v>
      </c>
      <c r="K45" s="136" t="s">
        <v>315</v>
      </c>
      <c r="L45" s="65">
        <v>5000</v>
      </c>
    </row>
    <row r="46" spans="1:12" ht="12.75">
      <c r="A46" s="405"/>
      <c r="B46" s="388"/>
      <c r="C46" s="380"/>
      <c r="D46" s="380"/>
      <c r="E46" s="380"/>
      <c r="F46" s="380"/>
      <c r="G46" s="380"/>
      <c r="H46" s="135"/>
      <c r="I46" s="63"/>
      <c r="J46" s="136">
        <v>5650</v>
      </c>
      <c r="K46" s="136" t="s">
        <v>316</v>
      </c>
      <c r="L46" s="65">
        <v>13000</v>
      </c>
    </row>
    <row r="47" spans="1:12" ht="12.75">
      <c r="A47" s="405"/>
      <c r="B47" s="388"/>
      <c r="C47" s="380"/>
      <c r="D47" s="380"/>
      <c r="E47" s="380"/>
      <c r="F47" s="380"/>
      <c r="G47" s="380"/>
      <c r="H47" s="135"/>
      <c r="I47" s="63"/>
      <c r="J47" s="136">
        <v>5900</v>
      </c>
      <c r="K47" s="136" t="s">
        <v>317</v>
      </c>
      <c r="L47" s="65">
        <v>3000</v>
      </c>
    </row>
    <row r="48" spans="1:12" ht="12.75">
      <c r="A48" s="405"/>
      <c r="B48" s="388"/>
      <c r="C48" s="380"/>
      <c r="D48" s="380"/>
      <c r="E48" s="380"/>
      <c r="F48" s="380"/>
      <c r="G48" s="380"/>
      <c r="H48" s="135"/>
      <c r="I48" s="63"/>
      <c r="J48" s="136">
        <v>5920</v>
      </c>
      <c r="K48" s="136" t="s">
        <v>314</v>
      </c>
      <c r="L48" s="65">
        <v>5000</v>
      </c>
    </row>
    <row r="49" spans="1:12" ht="12.75">
      <c r="A49" s="405"/>
      <c r="B49" s="388"/>
      <c r="C49" s="380"/>
      <c r="D49" s="380"/>
      <c r="E49" s="380"/>
      <c r="F49" s="380"/>
      <c r="G49" s="380"/>
      <c r="H49" s="135"/>
      <c r="I49" s="63"/>
      <c r="J49" s="136">
        <v>6000</v>
      </c>
      <c r="K49" s="136" t="s">
        <v>318</v>
      </c>
      <c r="L49" s="65">
        <v>16000</v>
      </c>
    </row>
    <row r="50" spans="1:12" ht="12.75">
      <c r="A50" s="405"/>
      <c r="B50" s="388"/>
      <c r="C50" s="380"/>
      <c r="D50" s="380"/>
      <c r="E50" s="380"/>
      <c r="F50" s="380"/>
      <c r="G50" s="380"/>
      <c r="H50" s="135"/>
      <c r="I50" s="63"/>
      <c r="J50" s="136">
        <v>6300</v>
      </c>
      <c r="K50" s="137" t="s">
        <v>47</v>
      </c>
      <c r="L50" s="65">
        <v>3000</v>
      </c>
    </row>
    <row r="51" spans="1:13" ht="17.25" customHeight="1">
      <c r="A51" s="406"/>
      <c r="B51" s="425" t="s">
        <v>325</v>
      </c>
      <c r="C51" s="426"/>
      <c r="D51" s="426"/>
      <c r="E51" s="426"/>
      <c r="F51" s="426"/>
      <c r="G51" s="426"/>
      <c r="H51" s="426"/>
      <c r="I51" s="426"/>
      <c r="J51" s="426"/>
      <c r="K51" s="427"/>
      <c r="L51" s="157">
        <f>SUM(L35:L50)</f>
        <v>96000</v>
      </c>
      <c r="M51" s="69"/>
    </row>
    <row r="52" spans="1:12" ht="27" customHeight="1">
      <c r="A52" s="397" t="s">
        <v>322</v>
      </c>
      <c r="B52" s="389" t="s">
        <v>195</v>
      </c>
      <c r="C52" s="390"/>
      <c r="D52" s="390"/>
      <c r="E52" s="390"/>
      <c r="F52" s="390"/>
      <c r="G52" s="390"/>
      <c r="H52" s="390"/>
      <c r="I52" s="390"/>
      <c r="J52" s="390"/>
      <c r="K52" s="390"/>
      <c r="L52" s="391"/>
    </row>
    <row r="53" spans="1:12" ht="45" customHeight="1">
      <c r="A53" s="398"/>
      <c r="B53" s="387" t="s">
        <v>87</v>
      </c>
      <c r="C53" s="371"/>
      <c r="D53" s="371"/>
      <c r="E53" s="374" t="s">
        <v>271</v>
      </c>
      <c r="F53" s="371"/>
      <c r="G53" s="296" t="s">
        <v>327</v>
      </c>
      <c r="H53" s="21"/>
      <c r="I53" s="21"/>
      <c r="J53" s="82">
        <v>5570</v>
      </c>
      <c r="K53" s="92" t="s">
        <v>315</v>
      </c>
      <c r="L53" s="138">
        <v>5000</v>
      </c>
    </row>
    <row r="54" spans="1:12" ht="12.75">
      <c r="A54" s="398"/>
      <c r="B54" s="388"/>
      <c r="C54" s="372"/>
      <c r="D54" s="372"/>
      <c r="E54" s="375"/>
      <c r="F54" s="372"/>
      <c r="G54" s="353"/>
      <c r="H54" s="21"/>
      <c r="I54" s="21"/>
      <c r="J54" s="82">
        <v>5650</v>
      </c>
      <c r="K54" s="92" t="s">
        <v>316</v>
      </c>
      <c r="L54" s="138">
        <v>3000</v>
      </c>
    </row>
    <row r="55" spans="1:12" ht="27.75" customHeight="1">
      <c r="A55" s="398"/>
      <c r="B55" s="388"/>
      <c r="C55" s="372"/>
      <c r="D55" s="372"/>
      <c r="E55" s="372"/>
      <c r="F55" s="372"/>
      <c r="G55" s="353"/>
      <c r="H55" s="21"/>
      <c r="I55" s="21"/>
      <c r="J55" s="82">
        <v>5920</v>
      </c>
      <c r="K55" s="92" t="s">
        <v>314</v>
      </c>
      <c r="L55" s="138">
        <v>3000</v>
      </c>
    </row>
    <row r="56" spans="1:12" ht="17.25" customHeight="1">
      <c r="A56" s="398"/>
      <c r="B56" s="431"/>
      <c r="C56" s="373"/>
      <c r="D56" s="373"/>
      <c r="E56" s="373"/>
      <c r="F56" s="373"/>
      <c r="G56" s="353"/>
      <c r="H56" s="21"/>
      <c r="I56" s="21"/>
      <c r="J56" s="82">
        <v>5900</v>
      </c>
      <c r="K56" s="92" t="s">
        <v>317</v>
      </c>
      <c r="L56" s="138">
        <v>3000</v>
      </c>
    </row>
    <row r="57" spans="1:12" ht="12.75">
      <c r="A57" s="398"/>
      <c r="B57" s="376" t="s">
        <v>196</v>
      </c>
      <c r="C57" s="371"/>
      <c r="D57" s="371"/>
      <c r="E57" s="374" t="s">
        <v>271</v>
      </c>
      <c r="F57" s="374" t="s">
        <v>271</v>
      </c>
      <c r="G57" s="353"/>
      <c r="H57" s="21"/>
      <c r="I57" s="21"/>
      <c r="J57" s="92">
        <v>5570</v>
      </c>
      <c r="K57" s="92" t="s">
        <v>315</v>
      </c>
      <c r="L57" s="139">
        <v>4000</v>
      </c>
    </row>
    <row r="58" spans="1:12" ht="12.75">
      <c r="A58" s="398"/>
      <c r="B58" s="377"/>
      <c r="C58" s="372"/>
      <c r="D58" s="372"/>
      <c r="E58" s="375"/>
      <c r="F58" s="375"/>
      <c r="G58" s="353"/>
      <c r="H58" s="21"/>
      <c r="I58" s="21"/>
      <c r="J58" s="82">
        <v>5650</v>
      </c>
      <c r="K58" s="92" t="s">
        <v>316</v>
      </c>
      <c r="L58" s="138">
        <v>8000</v>
      </c>
    </row>
    <row r="59" spans="1:12" ht="12.75">
      <c r="A59" s="398"/>
      <c r="B59" s="377"/>
      <c r="C59" s="372"/>
      <c r="D59" s="372"/>
      <c r="E59" s="372"/>
      <c r="F59" s="372"/>
      <c r="G59" s="353"/>
      <c r="H59" s="21"/>
      <c r="I59" s="21"/>
      <c r="J59" s="82">
        <v>5650</v>
      </c>
      <c r="K59" s="92" t="s">
        <v>314</v>
      </c>
      <c r="L59" s="138">
        <v>3000</v>
      </c>
    </row>
    <row r="60" spans="1:12" ht="76.5" customHeight="1">
      <c r="A60" s="398"/>
      <c r="B60" s="378"/>
      <c r="C60" s="373"/>
      <c r="D60" s="373"/>
      <c r="E60" s="373"/>
      <c r="F60" s="373"/>
      <c r="G60" s="353"/>
      <c r="H60" s="21"/>
      <c r="I60" s="21"/>
      <c r="J60" s="82">
        <v>6300</v>
      </c>
      <c r="K60" s="90" t="s">
        <v>47</v>
      </c>
      <c r="L60" s="138">
        <v>3000</v>
      </c>
    </row>
    <row r="61" spans="1:13" ht="15.75" customHeight="1">
      <c r="A61" s="398"/>
      <c r="B61" s="428" t="s">
        <v>325</v>
      </c>
      <c r="C61" s="429"/>
      <c r="D61" s="429"/>
      <c r="E61" s="429"/>
      <c r="F61" s="429"/>
      <c r="G61" s="429"/>
      <c r="H61" s="429"/>
      <c r="I61" s="429"/>
      <c r="J61" s="429"/>
      <c r="K61" s="430"/>
      <c r="L61" s="68">
        <f>SUM(L53:L60)</f>
        <v>32000</v>
      </c>
      <c r="M61" s="69"/>
    </row>
    <row r="62" spans="1:12" ht="12.75">
      <c r="A62" s="398"/>
      <c r="B62" s="399" t="s">
        <v>88</v>
      </c>
      <c r="C62" s="400"/>
      <c r="D62" s="400"/>
      <c r="E62" s="400"/>
      <c r="F62" s="400"/>
      <c r="G62" s="400"/>
      <c r="H62" s="400"/>
      <c r="I62" s="400"/>
      <c r="J62" s="400"/>
      <c r="K62" s="400"/>
      <c r="L62" s="401"/>
    </row>
    <row r="63" spans="1:12" ht="23.25" customHeight="1">
      <c r="A63" s="398"/>
      <c r="B63" s="376" t="s">
        <v>89</v>
      </c>
      <c r="C63" s="371"/>
      <c r="D63" s="371"/>
      <c r="E63" s="374" t="s">
        <v>271</v>
      </c>
      <c r="F63" s="374"/>
      <c r="G63" s="402" t="s">
        <v>328</v>
      </c>
      <c r="H63" s="21"/>
      <c r="I63" s="21"/>
      <c r="J63" s="82">
        <v>5570</v>
      </c>
      <c r="K63" s="92" t="s">
        <v>315</v>
      </c>
      <c r="L63" s="138">
        <v>3000</v>
      </c>
    </row>
    <row r="64" spans="1:12" ht="12.75">
      <c r="A64" s="398"/>
      <c r="B64" s="377"/>
      <c r="C64" s="372"/>
      <c r="D64" s="372"/>
      <c r="E64" s="375"/>
      <c r="F64" s="375"/>
      <c r="G64" s="402"/>
      <c r="H64" s="21"/>
      <c r="I64" s="21"/>
      <c r="J64" s="82">
        <v>5650</v>
      </c>
      <c r="K64" s="92" t="s">
        <v>316</v>
      </c>
      <c r="L64" s="138">
        <v>2000</v>
      </c>
    </row>
    <row r="65" spans="1:12" ht="17.25" customHeight="1">
      <c r="A65" s="398"/>
      <c r="B65" s="377"/>
      <c r="C65" s="372"/>
      <c r="D65" s="372"/>
      <c r="E65" s="372"/>
      <c r="F65" s="372"/>
      <c r="G65" s="402"/>
      <c r="H65" s="21"/>
      <c r="I65" s="21"/>
      <c r="J65" s="82">
        <v>5920</v>
      </c>
      <c r="K65" s="92" t="s">
        <v>314</v>
      </c>
      <c r="L65" s="138">
        <v>2500</v>
      </c>
    </row>
    <row r="66" spans="1:12" ht="12.75">
      <c r="A66" s="398"/>
      <c r="B66" s="378"/>
      <c r="C66" s="373"/>
      <c r="D66" s="373"/>
      <c r="E66" s="373"/>
      <c r="F66" s="373"/>
      <c r="G66" s="402"/>
      <c r="H66" s="21"/>
      <c r="I66" s="21"/>
      <c r="J66" s="82">
        <v>5900</v>
      </c>
      <c r="K66" s="92" t="s">
        <v>317</v>
      </c>
      <c r="L66" s="138">
        <v>1000</v>
      </c>
    </row>
    <row r="67" spans="1:12" ht="23.25" customHeight="1">
      <c r="A67" s="398"/>
      <c r="B67" s="376" t="s">
        <v>90</v>
      </c>
      <c r="C67" s="371"/>
      <c r="D67" s="371"/>
      <c r="E67" s="374"/>
      <c r="F67" s="374" t="s">
        <v>271</v>
      </c>
      <c r="G67" s="402"/>
      <c r="H67" s="21"/>
      <c r="I67" s="21"/>
      <c r="J67" s="82">
        <v>5570</v>
      </c>
      <c r="K67" s="92" t="s">
        <v>315</v>
      </c>
      <c r="L67" s="138">
        <v>3000</v>
      </c>
    </row>
    <row r="68" spans="1:12" ht="23.25" customHeight="1">
      <c r="A68" s="398"/>
      <c r="B68" s="377"/>
      <c r="C68" s="372"/>
      <c r="D68" s="372"/>
      <c r="E68" s="372"/>
      <c r="F68" s="372"/>
      <c r="G68" s="402"/>
      <c r="H68" s="21"/>
      <c r="I68" s="21"/>
      <c r="J68" s="82">
        <v>5650</v>
      </c>
      <c r="K68" s="92" t="s">
        <v>316</v>
      </c>
      <c r="L68" s="138">
        <v>3000</v>
      </c>
    </row>
    <row r="69" spans="1:12" ht="30" customHeight="1">
      <c r="A69" s="398"/>
      <c r="B69" s="377"/>
      <c r="C69" s="372"/>
      <c r="D69" s="372"/>
      <c r="E69" s="372"/>
      <c r="F69" s="372"/>
      <c r="G69" s="402"/>
      <c r="H69" s="21"/>
      <c r="I69" s="21"/>
      <c r="J69" s="82">
        <v>5650</v>
      </c>
      <c r="K69" s="92" t="s">
        <v>314</v>
      </c>
      <c r="L69" s="138">
        <v>2000</v>
      </c>
    </row>
    <row r="70" spans="1:12" ht="52.5" customHeight="1">
      <c r="A70" s="398"/>
      <c r="B70" s="378"/>
      <c r="C70" s="373"/>
      <c r="D70" s="373"/>
      <c r="E70" s="373"/>
      <c r="F70" s="373"/>
      <c r="G70" s="402"/>
      <c r="H70" s="21"/>
      <c r="I70" s="21"/>
      <c r="J70" s="82">
        <v>6300</v>
      </c>
      <c r="K70" s="90" t="s">
        <v>47</v>
      </c>
      <c r="L70" s="138">
        <v>3500</v>
      </c>
    </row>
    <row r="71" spans="1:12" ht="33" customHeight="1">
      <c r="A71" s="398"/>
      <c r="B71" s="376" t="s">
        <v>91</v>
      </c>
      <c r="C71" s="371"/>
      <c r="D71" s="371"/>
      <c r="E71" s="371"/>
      <c r="F71" s="374" t="s">
        <v>271</v>
      </c>
      <c r="G71" s="402"/>
      <c r="H71" s="21"/>
      <c r="I71" s="21"/>
      <c r="J71" s="82">
        <v>5650</v>
      </c>
      <c r="K71" s="92" t="s">
        <v>316</v>
      </c>
      <c r="L71" s="138">
        <v>5000</v>
      </c>
    </row>
    <row r="72" spans="1:12" ht="39" customHeight="1">
      <c r="A72" s="398"/>
      <c r="B72" s="377"/>
      <c r="C72" s="372"/>
      <c r="D72" s="372"/>
      <c r="E72" s="372"/>
      <c r="F72" s="372"/>
      <c r="G72" s="402"/>
      <c r="H72" s="21"/>
      <c r="I72" s="21"/>
      <c r="J72" s="82">
        <v>5650</v>
      </c>
      <c r="K72" s="92" t="s">
        <v>314</v>
      </c>
      <c r="L72" s="138">
        <v>2000</v>
      </c>
    </row>
    <row r="73" spans="1:12" ht="28.5" customHeight="1">
      <c r="A73" s="398"/>
      <c r="B73" s="378"/>
      <c r="C73" s="372"/>
      <c r="D73" s="372"/>
      <c r="E73" s="372"/>
      <c r="F73" s="372"/>
      <c r="G73" s="402"/>
      <c r="H73" s="21"/>
      <c r="I73" s="21"/>
      <c r="J73" s="82">
        <v>6300</v>
      </c>
      <c r="K73" s="90" t="s">
        <v>47</v>
      </c>
      <c r="L73" s="138">
        <v>3000</v>
      </c>
    </row>
    <row r="74" spans="1:13" ht="19.5" customHeight="1">
      <c r="A74" s="398"/>
      <c r="B74" s="384" t="s">
        <v>326</v>
      </c>
      <c r="C74" s="385"/>
      <c r="D74" s="385"/>
      <c r="E74" s="385"/>
      <c r="F74" s="385"/>
      <c r="G74" s="385"/>
      <c r="H74" s="385"/>
      <c r="I74" s="385"/>
      <c r="J74" s="385"/>
      <c r="K74" s="386"/>
      <c r="L74" s="157">
        <f>SUM(L63:L73)</f>
        <v>30000</v>
      </c>
      <c r="M74" s="69"/>
    </row>
    <row r="75" spans="1:12" ht="18.75" customHeight="1" thickBot="1">
      <c r="A75" s="453" t="s">
        <v>323</v>
      </c>
      <c r="B75" s="381" t="s">
        <v>197</v>
      </c>
      <c r="C75" s="382"/>
      <c r="D75" s="382"/>
      <c r="E75" s="382"/>
      <c r="F75" s="382"/>
      <c r="G75" s="382"/>
      <c r="H75" s="382"/>
      <c r="I75" s="382"/>
      <c r="J75" s="382"/>
      <c r="K75" s="382"/>
      <c r="L75" s="383"/>
    </row>
    <row r="76" spans="1:12" ht="12.75">
      <c r="A76" s="454"/>
      <c r="B76" s="443" t="s">
        <v>92</v>
      </c>
      <c r="C76" s="415"/>
      <c r="D76" s="415"/>
      <c r="E76" s="415" t="s">
        <v>271</v>
      </c>
      <c r="F76" s="415" t="s">
        <v>271</v>
      </c>
      <c r="G76" s="417" t="s">
        <v>319</v>
      </c>
      <c r="H76" s="140"/>
      <c r="I76" s="140"/>
      <c r="J76" s="82">
        <v>5570</v>
      </c>
      <c r="K76" s="92" t="s">
        <v>315</v>
      </c>
      <c r="L76" s="138">
        <v>1000</v>
      </c>
    </row>
    <row r="77" spans="1:12" ht="23.25" customHeight="1">
      <c r="A77" s="454"/>
      <c r="B77" s="444"/>
      <c r="C77" s="416"/>
      <c r="D77" s="416"/>
      <c r="E77" s="416"/>
      <c r="F77" s="416"/>
      <c r="G77" s="402"/>
      <c r="H77" s="141"/>
      <c r="I77" s="141"/>
      <c r="J77" s="82">
        <v>5900</v>
      </c>
      <c r="K77" s="92" t="s">
        <v>317</v>
      </c>
      <c r="L77" s="138">
        <v>1000</v>
      </c>
    </row>
    <row r="78" spans="1:12" ht="44.25" customHeight="1">
      <c r="A78" s="454"/>
      <c r="B78" s="444"/>
      <c r="C78" s="416"/>
      <c r="D78" s="416"/>
      <c r="E78" s="416"/>
      <c r="F78" s="416"/>
      <c r="G78" s="402"/>
      <c r="H78" s="141"/>
      <c r="I78" s="141"/>
      <c r="J78" s="142">
        <v>5920</v>
      </c>
      <c r="K78" s="143" t="s">
        <v>314</v>
      </c>
      <c r="L78" s="144">
        <v>2000</v>
      </c>
    </row>
    <row r="79" spans="1:12" ht="12.75">
      <c r="A79" s="454"/>
      <c r="B79" s="444" t="s">
        <v>93</v>
      </c>
      <c r="C79" s="411"/>
      <c r="D79" s="411"/>
      <c r="E79" s="411"/>
      <c r="F79" s="410" t="s">
        <v>271</v>
      </c>
      <c r="G79" s="402"/>
      <c r="H79" s="24"/>
      <c r="I79" s="24"/>
      <c r="J79" s="92">
        <v>5570</v>
      </c>
      <c r="K79" s="92" t="s">
        <v>315</v>
      </c>
      <c r="L79" s="139">
        <v>2000</v>
      </c>
    </row>
    <row r="80" spans="1:12" ht="12.75">
      <c r="A80" s="454"/>
      <c r="B80" s="444"/>
      <c r="C80" s="411"/>
      <c r="D80" s="411"/>
      <c r="E80" s="411"/>
      <c r="F80" s="410"/>
      <c r="G80" s="402"/>
      <c r="H80" s="24"/>
      <c r="I80" s="24"/>
      <c r="J80" s="92">
        <v>5650</v>
      </c>
      <c r="K80" s="92" t="s">
        <v>316</v>
      </c>
      <c r="L80" s="139">
        <v>5000</v>
      </c>
    </row>
    <row r="81" spans="1:12" ht="12.75">
      <c r="A81" s="454"/>
      <c r="B81" s="444"/>
      <c r="C81" s="411"/>
      <c r="D81" s="411"/>
      <c r="E81" s="411"/>
      <c r="F81" s="411"/>
      <c r="G81" s="402"/>
      <c r="H81" s="21"/>
      <c r="I81" s="21"/>
      <c r="J81" s="92">
        <v>5650</v>
      </c>
      <c r="K81" s="92" t="s">
        <v>314</v>
      </c>
      <c r="L81" s="139">
        <v>2000</v>
      </c>
    </row>
    <row r="82" spans="1:12" ht="96" customHeight="1">
      <c r="A82" s="454"/>
      <c r="B82" s="444"/>
      <c r="C82" s="411"/>
      <c r="D82" s="411"/>
      <c r="E82" s="411"/>
      <c r="F82" s="411"/>
      <c r="G82" s="402"/>
      <c r="H82" s="21"/>
      <c r="I82" s="21"/>
      <c r="J82" s="92">
        <v>6300</v>
      </c>
      <c r="K82" s="90" t="s">
        <v>47</v>
      </c>
      <c r="L82" s="139">
        <v>2000</v>
      </c>
    </row>
    <row r="83" spans="1:13" ht="12.75">
      <c r="A83" s="455"/>
      <c r="B83" s="457" t="s">
        <v>326</v>
      </c>
      <c r="C83" s="458"/>
      <c r="D83" s="458"/>
      <c r="E83" s="458"/>
      <c r="F83" s="458"/>
      <c r="G83" s="458"/>
      <c r="H83" s="458"/>
      <c r="I83" s="458"/>
      <c r="J83" s="458"/>
      <c r="K83" s="459"/>
      <c r="L83" s="145">
        <f>SUM(L76:L82)</f>
        <v>15000</v>
      </c>
      <c r="M83" s="69"/>
    </row>
    <row r="84" spans="1:12" ht="18.75" customHeight="1">
      <c r="A84" s="455"/>
      <c r="B84" s="412" t="s">
        <v>198</v>
      </c>
      <c r="C84" s="413"/>
      <c r="D84" s="413"/>
      <c r="E84" s="413"/>
      <c r="F84" s="413"/>
      <c r="G84" s="413"/>
      <c r="H84" s="413"/>
      <c r="I84" s="413"/>
      <c r="J84" s="413"/>
      <c r="K84" s="413"/>
      <c r="L84" s="414"/>
    </row>
    <row r="85" spans="1:12" ht="17.25" customHeight="1">
      <c r="A85" s="455"/>
      <c r="B85" s="376" t="s">
        <v>94</v>
      </c>
      <c r="C85" s="371"/>
      <c r="D85" s="371"/>
      <c r="E85" s="374" t="s">
        <v>271</v>
      </c>
      <c r="F85" s="374"/>
      <c r="G85" s="374" t="s">
        <v>328</v>
      </c>
      <c r="H85" s="21"/>
      <c r="I85" s="21"/>
      <c r="J85" s="82">
        <v>5570</v>
      </c>
      <c r="K85" s="92" t="s">
        <v>315</v>
      </c>
      <c r="L85" s="138">
        <v>1000</v>
      </c>
    </row>
    <row r="86" spans="1:12" ht="30" customHeight="1">
      <c r="A86" s="455"/>
      <c r="B86" s="377"/>
      <c r="C86" s="372"/>
      <c r="D86" s="372"/>
      <c r="E86" s="372"/>
      <c r="F86" s="372"/>
      <c r="G86" s="372"/>
      <c r="H86" s="24"/>
      <c r="I86" s="24"/>
      <c r="J86" s="82">
        <v>5650</v>
      </c>
      <c r="K86" s="92" t="s">
        <v>316</v>
      </c>
      <c r="L86" s="138">
        <v>7000</v>
      </c>
    </row>
    <row r="87" spans="1:12" ht="21.75" customHeight="1">
      <c r="A87" s="455"/>
      <c r="B87" s="378"/>
      <c r="C87" s="373"/>
      <c r="D87" s="373"/>
      <c r="E87" s="373"/>
      <c r="F87" s="373"/>
      <c r="G87" s="372"/>
      <c r="H87" s="21"/>
      <c r="I87" s="21"/>
      <c r="J87" s="82">
        <v>5900</v>
      </c>
      <c r="K87" s="92" t="s">
        <v>317</v>
      </c>
      <c r="L87" s="138">
        <v>1000</v>
      </c>
    </row>
    <row r="88" spans="1:12" ht="21.75" customHeight="1">
      <c r="A88" s="455"/>
      <c r="B88" s="376" t="s">
        <v>118</v>
      </c>
      <c r="C88" s="371"/>
      <c r="D88" s="371"/>
      <c r="E88" s="374" t="s">
        <v>271</v>
      </c>
      <c r="F88" s="371"/>
      <c r="G88" s="372"/>
      <c r="H88" s="21"/>
      <c r="I88" s="21"/>
      <c r="J88" s="82">
        <v>5650</v>
      </c>
      <c r="K88" s="92" t="s">
        <v>316</v>
      </c>
      <c r="L88" s="138">
        <v>1000</v>
      </c>
    </row>
    <row r="89" spans="1:12" ht="21.75" customHeight="1">
      <c r="A89" s="455"/>
      <c r="B89" s="378"/>
      <c r="C89" s="373"/>
      <c r="D89" s="373"/>
      <c r="E89" s="373"/>
      <c r="F89" s="373"/>
      <c r="G89" s="372"/>
      <c r="H89" s="21"/>
      <c r="I89" s="21"/>
      <c r="J89" s="82">
        <v>6300</v>
      </c>
      <c r="K89" s="90" t="s">
        <v>95</v>
      </c>
      <c r="L89" s="138">
        <v>1500</v>
      </c>
    </row>
    <row r="90" spans="1:12" ht="21.75" customHeight="1">
      <c r="A90" s="455"/>
      <c r="B90" s="376" t="s">
        <v>24</v>
      </c>
      <c r="C90" s="371"/>
      <c r="D90" s="371"/>
      <c r="E90" s="371"/>
      <c r="F90" s="374" t="s">
        <v>271</v>
      </c>
      <c r="G90" s="372"/>
      <c r="H90" s="21"/>
      <c r="I90" s="21"/>
      <c r="J90" s="82">
        <v>5570</v>
      </c>
      <c r="K90" s="92" t="s">
        <v>315</v>
      </c>
      <c r="L90" s="138">
        <v>1000</v>
      </c>
    </row>
    <row r="91" spans="1:12" ht="21.75" customHeight="1">
      <c r="A91" s="455"/>
      <c r="B91" s="377"/>
      <c r="C91" s="372"/>
      <c r="D91" s="372"/>
      <c r="E91" s="372"/>
      <c r="F91" s="375"/>
      <c r="G91" s="372"/>
      <c r="H91" s="21"/>
      <c r="I91" s="21"/>
      <c r="J91" s="82">
        <v>5650</v>
      </c>
      <c r="K91" s="92" t="s">
        <v>316</v>
      </c>
      <c r="L91" s="138">
        <v>1500</v>
      </c>
    </row>
    <row r="92" spans="1:12" ht="19.5" customHeight="1">
      <c r="A92" s="455"/>
      <c r="B92" s="377"/>
      <c r="C92" s="372"/>
      <c r="D92" s="372"/>
      <c r="E92" s="372"/>
      <c r="F92" s="372"/>
      <c r="G92" s="372"/>
      <c r="H92" s="21"/>
      <c r="I92" s="21"/>
      <c r="J92" s="82">
        <v>5920</v>
      </c>
      <c r="K92" s="92" t="s">
        <v>314</v>
      </c>
      <c r="L92" s="138">
        <v>1000</v>
      </c>
    </row>
    <row r="93" spans="1:13" ht="16.5" customHeight="1" thickBot="1">
      <c r="A93" s="456"/>
      <c r="B93" s="435" t="s">
        <v>326</v>
      </c>
      <c r="C93" s="436"/>
      <c r="D93" s="436"/>
      <c r="E93" s="436"/>
      <c r="F93" s="436"/>
      <c r="G93" s="436"/>
      <c r="H93" s="436"/>
      <c r="I93" s="436"/>
      <c r="J93" s="436"/>
      <c r="K93" s="437"/>
      <c r="L93" s="146">
        <f>SUM(L85:L92)</f>
        <v>15000</v>
      </c>
      <c r="M93" s="69"/>
    </row>
    <row r="94" spans="1:12" ht="27" customHeight="1">
      <c r="A94" s="450" t="s">
        <v>337</v>
      </c>
      <c r="B94" s="412" t="s">
        <v>199</v>
      </c>
      <c r="C94" s="441"/>
      <c r="D94" s="441"/>
      <c r="E94" s="441"/>
      <c r="F94" s="441"/>
      <c r="G94" s="441"/>
      <c r="H94" s="441"/>
      <c r="I94" s="441"/>
      <c r="J94" s="441"/>
      <c r="K94" s="441"/>
      <c r="L94" s="442"/>
    </row>
    <row r="95" spans="1:12" ht="63" customHeight="1">
      <c r="A95" s="451"/>
      <c r="B95" s="147" t="s">
        <v>17</v>
      </c>
      <c r="C95" s="158"/>
      <c r="D95" s="158"/>
      <c r="E95" s="158" t="s">
        <v>271</v>
      </c>
      <c r="F95" s="158"/>
      <c r="G95" s="438" t="s">
        <v>96</v>
      </c>
      <c r="H95" s="158"/>
      <c r="I95" s="158"/>
      <c r="J95" s="158"/>
      <c r="K95" s="148" t="s">
        <v>18</v>
      </c>
      <c r="L95" s="159">
        <v>4000</v>
      </c>
    </row>
    <row r="96" spans="1:12" ht="81.75" customHeight="1">
      <c r="A96" s="451"/>
      <c r="B96" s="147" t="s">
        <v>97</v>
      </c>
      <c r="C96" s="158"/>
      <c r="D96" s="158"/>
      <c r="E96" s="158"/>
      <c r="F96" s="158" t="s">
        <v>271</v>
      </c>
      <c r="G96" s="439"/>
      <c r="H96" s="158"/>
      <c r="I96" s="158"/>
      <c r="J96" s="158"/>
      <c r="K96" s="148" t="s">
        <v>19</v>
      </c>
      <c r="L96" s="159">
        <v>8000</v>
      </c>
    </row>
    <row r="97" spans="1:12" ht="72" customHeight="1">
      <c r="A97" s="451"/>
      <c r="B97" s="147" t="s">
        <v>119</v>
      </c>
      <c r="C97" s="158"/>
      <c r="D97" s="158"/>
      <c r="E97" s="158"/>
      <c r="F97" s="158" t="s">
        <v>271</v>
      </c>
      <c r="G97" s="440"/>
      <c r="H97" s="158"/>
      <c r="I97" s="158"/>
      <c r="J97" s="158"/>
      <c r="K97" s="148" t="s">
        <v>20</v>
      </c>
      <c r="L97" s="160">
        <v>3000</v>
      </c>
    </row>
    <row r="98" spans="1:12" ht="12.75">
      <c r="A98" s="451"/>
      <c r="B98" s="435" t="s">
        <v>326</v>
      </c>
      <c r="C98" s="436"/>
      <c r="D98" s="436"/>
      <c r="E98" s="436"/>
      <c r="F98" s="436"/>
      <c r="G98" s="436"/>
      <c r="H98" s="436"/>
      <c r="I98" s="436"/>
      <c r="J98" s="436"/>
      <c r="K98" s="437"/>
      <c r="L98" s="161">
        <f>SUM(L95:L97)</f>
        <v>15000</v>
      </c>
    </row>
    <row r="99" spans="1:12" ht="18" customHeight="1">
      <c r="A99" s="451"/>
      <c r="B99" s="412" t="s">
        <v>200</v>
      </c>
      <c r="C99" s="441"/>
      <c r="D99" s="441"/>
      <c r="E99" s="441"/>
      <c r="F99" s="441"/>
      <c r="G99" s="441"/>
      <c r="H99" s="441"/>
      <c r="I99" s="441"/>
      <c r="J99" s="441"/>
      <c r="K99" s="441"/>
      <c r="L99" s="442"/>
    </row>
    <row r="100" spans="1:12" ht="94.5">
      <c r="A100" s="451"/>
      <c r="B100" s="162" t="s">
        <v>201</v>
      </c>
      <c r="C100" s="162"/>
      <c r="D100" s="162" t="s">
        <v>271</v>
      </c>
      <c r="E100" s="162"/>
      <c r="F100" s="162"/>
      <c r="G100" s="369" t="s">
        <v>98</v>
      </c>
      <c r="H100" s="162"/>
      <c r="I100" s="162"/>
      <c r="J100" s="162"/>
      <c r="K100" s="162" t="s">
        <v>333</v>
      </c>
      <c r="L100" s="162">
        <v>600</v>
      </c>
    </row>
    <row r="101" spans="1:12" ht="54">
      <c r="A101" s="451"/>
      <c r="B101" s="162" t="s">
        <v>202</v>
      </c>
      <c r="C101" s="162"/>
      <c r="D101" s="162" t="s">
        <v>271</v>
      </c>
      <c r="E101" s="162" t="s">
        <v>271</v>
      </c>
      <c r="F101" s="162" t="s">
        <v>271</v>
      </c>
      <c r="G101" s="370"/>
      <c r="H101" s="162"/>
      <c r="I101" s="162"/>
      <c r="J101" s="162"/>
      <c r="K101" s="162" t="s">
        <v>19</v>
      </c>
      <c r="L101" s="162">
        <v>1000</v>
      </c>
    </row>
    <row r="102" spans="1:12" ht="81">
      <c r="A102" s="451"/>
      <c r="B102" s="162" t="s">
        <v>99</v>
      </c>
      <c r="C102" s="162"/>
      <c r="D102" s="162"/>
      <c r="E102" s="162" t="s">
        <v>271</v>
      </c>
      <c r="F102" s="162" t="s">
        <v>271</v>
      </c>
      <c r="G102" s="370"/>
      <c r="H102" s="162"/>
      <c r="I102" s="162"/>
      <c r="J102" s="162"/>
      <c r="K102" s="162" t="s">
        <v>203</v>
      </c>
      <c r="L102" s="162">
        <v>8400</v>
      </c>
    </row>
    <row r="103" spans="1:12" ht="16.5" customHeight="1" thickBot="1">
      <c r="A103" s="452"/>
      <c r="B103" s="435"/>
      <c r="C103" s="436"/>
      <c r="D103" s="436"/>
      <c r="E103" s="436"/>
      <c r="F103" s="436"/>
      <c r="G103" s="436"/>
      <c r="H103" s="436"/>
      <c r="I103" s="436"/>
      <c r="J103" s="436"/>
      <c r="K103" s="437"/>
      <c r="L103" s="146">
        <f>SUM(L100:L102)</f>
        <v>10000</v>
      </c>
    </row>
    <row r="104" spans="1:12" ht="13.5" thickBot="1">
      <c r="A104" s="45"/>
      <c r="B104" s="432" t="s">
        <v>289</v>
      </c>
      <c r="C104" s="433"/>
      <c r="D104" s="433"/>
      <c r="E104" s="433"/>
      <c r="F104" s="433"/>
      <c r="G104" s="433"/>
      <c r="H104" s="433"/>
      <c r="I104" s="433"/>
      <c r="J104" s="433"/>
      <c r="K104" s="434"/>
      <c r="L104" s="163">
        <f>L17+L33+L51+L61+L74+L83+L93+L103+L98</f>
        <v>269000</v>
      </c>
    </row>
    <row r="105" spans="2:12" ht="12.75"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</row>
    <row r="106" spans="2:12" ht="12.75"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</row>
    <row r="107" spans="2:12" ht="12.75"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</row>
    <row r="108" spans="2:12" ht="12.75"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</row>
    <row r="109" spans="2:12" ht="12.75"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</row>
    <row r="110" spans="2:12" ht="12.75"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</row>
    <row r="111" spans="2:12" ht="12.75"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</row>
    <row r="112" spans="2:12" ht="12.75"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</row>
    <row r="113" spans="2:12" ht="12.75"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</row>
    <row r="114" spans="2:12" ht="12.75"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</row>
    <row r="115" spans="2:12" ht="12.75"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</row>
    <row r="116" spans="2:12" ht="12.75"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</row>
    <row r="117" spans="2:12" ht="12.75"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</row>
    <row r="118" spans="2:12" ht="12.75"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</row>
    <row r="119" spans="2:12" ht="12.75"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</row>
    <row r="120" spans="2:12" ht="12.75"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</row>
    <row r="121" spans="2:12" ht="12.75"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</row>
    <row r="122" spans="2:12" ht="12.75"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</row>
    <row r="123" spans="2:12" ht="12.75"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</row>
    <row r="124" spans="2:12" ht="12.75"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</row>
    <row r="125" spans="2:12" ht="12.75"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</row>
    <row r="126" spans="2:12" ht="12.75"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</row>
    <row r="127" spans="2:12" ht="12.75"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</row>
    <row r="128" spans="2:12" ht="12.75"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</row>
    <row r="129" spans="2:12" ht="12.75"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</row>
    <row r="130" spans="2:12" ht="12.75"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</row>
    <row r="131" spans="2:12" ht="12.75"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</row>
    <row r="132" spans="2:12" ht="12.75"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</row>
    <row r="133" spans="2:12" ht="12.75"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</row>
    <row r="134" spans="2:12" ht="12.75"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</row>
    <row r="135" spans="2:12" ht="12.75"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</row>
    <row r="136" spans="2:12" ht="12.75"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</row>
    <row r="137" spans="2:12" ht="12.75"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</row>
    <row r="138" spans="2:12" ht="12.75"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</row>
    <row r="139" spans="2:12" ht="12.75"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</row>
    <row r="140" spans="2:12" ht="12.75"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</row>
    <row r="141" spans="2:12" ht="12.75"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</row>
    <row r="142" spans="2:12" ht="12.75"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</row>
    <row r="143" spans="2:12" ht="12.75"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</row>
    <row r="144" spans="2:12" ht="12.75"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</row>
    <row r="145" spans="2:12" ht="12.75"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</row>
    <row r="146" spans="2:12" ht="12.75"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</row>
    <row r="147" spans="2:12" ht="12.75"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</row>
    <row r="148" spans="2:12" ht="12.75"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</row>
    <row r="149" spans="2:12" ht="12.75"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</row>
    <row r="150" spans="2:12" ht="12.75"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</row>
    <row r="151" spans="2:12" ht="12.75"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</row>
    <row r="152" spans="2:12" ht="12.75"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</row>
    <row r="153" spans="2:12" ht="12.75"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</row>
    <row r="154" spans="2:12" ht="12.75"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</row>
    <row r="155" spans="2:12" ht="12.75"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</row>
    <row r="156" spans="2:12" ht="12.75"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</row>
    <row r="157" spans="2:12" ht="12.75"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</row>
    <row r="158" spans="2:12" ht="12.75"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</row>
    <row r="159" spans="2:12" ht="12.75"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</row>
    <row r="160" spans="2:12" ht="12.75"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</row>
    <row r="161" spans="2:12" ht="12.75"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</row>
    <row r="162" spans="2:12" ht="12.75"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</row>
    <row r="163" spans="2:12" ht="12.75"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</row>
    <row r="164" spans="2:12" ht="12.75"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</row>
    <row r="165" spans="2:12" ht="12.75"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</row>
    <row r="166" spans="2:12" ht="12.75"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</row>
    <row r="167" spans="2:12" ht="12.75"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</row>
    <row r="168" spans="2:12" ht="12.75"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</row>
    <row r="169" spans="2:12" ht="12.75"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</row>
    <row r="170" spans="2:12" ht="12.75"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</row>
    <row r="171" spans="2:12" ht="12.75"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</row>
    <row r="172" spans="2:12" ht="12.75"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</row>
    <row r="173" spans="2:12" ht="12.75"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</row>
    <row r="174" spans="2:12" ht="12.75"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</row>
    <row r="175" spans="2:12" ht="12.75"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</row>
    <row r="176" spans="2:12" ht="12.75"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</row>
    <row r="177" spans="2:12" ht="12.75"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</row>
    <row r="178" spans="2:12" ht="12.75"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</row>
    <row r="179" spans="2:12" ht="12.75"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</row>
    <row r="180" spans="2:12" ht="12.75"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</row>
    <row r="181" spans="2:12" ht="12.75"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</row>
    <row r="182" spans="2:12" ht="12.75"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</row>
  </sheetData>
  <sheetProtection/>
  <mergeCells count="131">
    <mergeCell ref="A94:A103"/>
    <mergeCell ref="B90:B92"/>
    <mergeCell ref="B88:B89"/>
    <mergeCell ref="A75:A93"/>
    <mergeCell ref="B85:B87"/>
    <mergeCell ref="C85:C87"/>
    <mergeCell ref="B83:K83"/>
    <mergeCell ref="F88:F89"/>
    <mergeCell ref="B103:K103"/>
    <mergeCell ref="B94:L94"/>
    <mergeCell ref="G13:G16"/>
    <mergeCell ref="B15:B16"/>
    <mergeCell ref="C15:C16"/>
    <mergeCell ref="D15:D16"/>
    <mergeCell ref="E15:E16"/>
    <mergeCell ref="C88:C89"/>
    <mergeCell ref="D88:D89"/>
    <mergeCell ref="E88:E89"/>
    <mergeCell ref="B17:K17"/>
    <mergeCell ref="B76:B78"/>
    <mergeCell ref="F15:F16"/>
    <mergeCell ref="D39:D44"/>
    <mergeCell ref="E39:E44"/>
    <mergeCell ref="B30:B32"/>
    <mergeCell ref="D19:D22"/>
    <mergeCell ref="B79:B82"/>
    <mergeCell ref="E79:E82"/>
    <mergeCell ref="B104:K104"/>
    <mergeCell ref="B93:K93"/>
    <mergeCell ref="F90:F92"/>
    <mergeCell ref="G95:G97"/>
    <mergeCell ref="D90:D92"/>
    <mergeCell ref="B99:L99"/>
    <mergeCell ref="G85:G92"/>
    <mergeCell ref="C90:C92"/>
    <mergeCell ref="E90:E92"/>
    <mergeCell ref="B98:K98"/>
    <mergeCell ref="G3:J3"/>
    <mergeCell ref="G4:J4"/>
    <mergeCell ref="B51:K51"/>
    <mergeCell ref="B61:K61"/>
    <mergeCell ref="B53:B56"/>
    <mergeCell ref="B39:B44"/>
    <mergeCell ref="C39:C44"/>
    <mergeCell ref="A5:B5"/>
    <mergeCell ref="A6:B6"/>
    <mergeCell ref="C8:F9"/>
    <mergeCell ref="G8:G10"/>
    <mergeCell ref="A11:L11"/>
    <mergeCell ref="C76:C78"/>
    <mergeCell ref="F39:F44"/>
    <mergeCell ref="B57:B60"/>
    <mergeCell ref="B63:B66"/>
    <mergeCell ref="F76:F78"/>
    <mergeCell ref="F23:F26"/>
    <mergeCell ref="D76:D78"/>
    <mergeCell ref="E19:E22"/>
    <mergeCell ref="A4:F4"/>
    <mergeCell ref="B18:L18"/>
    <mergeCell ref="F19:F22"/>
    <mergeCell ref="B23:B26"/>
    <mergeCell ref="C23:C26"/>
    <mergeCell ref="D23:D26"/>
    <mergeCell ref="E23:E26"/>
    <mergeCell ref="B19:B22"/>
    <mergeCell ref="C19:C22"/>
    <mergeCell ref="H8:L9"/>
    <mergeCell ref="F79:F82"/>
    <mergeCell ref="D79:D82"/>
    <mergeCell ref="D85:D87"/>
    <mergeCell ref="E85:E87"/>
    <mergeCell ref="B84:L84"/>
    <mergeCell ref="E76:E78"/>
    <mergeCell ref="F85:F87"/>
    <mergeCell ref="G76:G82"/>
    <mergeCell ref="C79:C82"/>
    <mergeCell ref="C27:C29"/>
    <mergeCell ref="D27:D29"/>
    <mergeCell ref="E27:E29"/>
    <mergeCell ref="A52:A74"/>
    <mergeCell ref="B62:L62"/>
    <mergeCell ref="G63:G73"/>
    <mergeCell ref="F35:F38"/>
    <mergeCell ref="A12:A51"/>
    <mergeCell ref="B12:L12"/>
    <mergeCell ref="B33:K33"/>
    <mergeCell ref="G19:G32"/>
    <mergeCell ref="F27:F29"/>
    <mergeCell ref="B52:L52"/>
    <mergeCell ref="C63:C66"/>
    <mergeCell ref="D63:D66"/>
    <mergeCell ref="B34:L34"/>
    <mergeCell ref="B35:B38"/>
    <mergeCell ref="C30:C32"/>
    <mergeCell ref="D30:D32"/>
    <mergeCell ref="B27:B29"/>
    <mergeCell ref="B74:K74"/>
    <mergeCell ref="C35:C38"/>
    <mergeCell ref="G35:G50"/>
    <mergeCell ref="B45:B50"/>
    <mergeCell ref="F71:F73"/>
    <mergeCell ref="D35:D38"/>
    <mergeCell ref="E35:E38"/>
    <mergeCell ref="C45:C50"/>
    <mergeCell ref="D45:D50"/>
    <mergeCell ref="E71:E73"/>
    <mergeCell ref="E45:E50"/>
    <mergeCell ref="F45:F50"/>
    <mergeCell ref="F30:F32"/>
    <mergeCell ref="F67:F70"/>
    <mergeCell ref="E30:E32"/>
    <mergeCell ref="C57:C60"/>
    <mergeCell ref="F63:F66"/>
    <mergeCell ref="B71:B73"/>
    <mergeCell ref="C71:C73"/>
    <mergeCell ref="D71:D73"/>
    <mergeCell ref="D67:D70"/>
    <mergeCell ref="E67:E70"/>
    <mergeCell ref="E63:E66"/>
    <mergeCell ref="B67:B70"/>
    <mergeCell ref="C67:C70"/>
    <mergeCell ref="G100:G102"/>
    <mergeCell ref="C53:C56"/>
    <mergeCell ref="D53:D56"/>
    <mergeCell ref="F53:F56"/>
    <mergeCell ref="E53:E56"/>
    <mergeCell ref="G53:G60"/>
    <mergeCell ref="D57:D60"/>
    <mergeCell ref="E57:E60"/>
    <mergeCell ref="F57:F60"/>
    <mergeCell ref="B75:L75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209"/>
  <sheetViews>
    <sheetView zoomScalePageLayoutView="0" workbookViewId="0" topLeftCell="A36">
      <selection activeCell="G37" sqref="G37:G39"/>
    </sheetView>
  </sheetViews>
  <sheetFormatPr defaultColWidth="11.421875" defaultRowHeight="12.75"/>
  <cols>
    <col min="1" max="1" width="21.140625" style="0" customWidth="1"/>
    <col min="2" max="2" width="28.57421875" style="0" customWidth="1"/>
    <col min="3" max="3" width="3.8515625" style="0" customWidth="1"/>
    <col min="4" max="4" width="4.8515625" style="0" customWidth="1"/>
    <col min="5" max="5" width="4.00390625" style="0" customWidth="1"/>
    <col min="6" max="6" width="5.28125" style="0" customWidth="1"/>
    <col min="7" max="7" width="14.57421875" style="0" customWidth="1"/>
    <col min="8" max="8" width="7.140625" style="0" customWidth="1"/>
    <col min="9" max="9" width="5.28125" style="0" customWidth="1"/>
    <col min="10" max="10" width="13.00390625" style="0" customWidth="1"/>
    <col min="11" max="11" width="12.421875" style="0" customWidth="1"/>
  </cols>
  <sheetData>
    <row r="1" ht="15.75">
      <c r="A1" s="1" t="s">
        <v>248</v>
      </c>
    </row>
    <row r="2" ht="15.75">
      <c r="A2" s="1"/>
    </row>
    <row r="3" spans="1:2" ht="14.25">
      <c r="A3" s="49" t="s">
        <v>249</v>
      </c>
      <c r="B3" s="49" t="s">
        <v>250</v>
      </c>
    </row>
    <row r="4" spans="1:10" ht="19.5" customHeight="1">
      <c r="A4" s="508" t="s">
        <v>320</v>
      </c>
      <c r="B4" s="508"/>
      <c r="C4" s="508"/>
      <c r="D4" s="508"/>
      <c r="E4" s="508"/>
      <c r="F4" s="508"/>
      <c r="G4" s="498" t="s">
        <v>338</v>
      </c>
      <c r="H4" s="498"/>
      <c r="I4" s="498"/>
      <c r="J4" s="498"/>
    </row>
    <row r="5" spans="1:10" ht="14.25" customHeight="1">
      <c r="A5" s="317" t="s">
        <v>321</v>
      </c>
      <c r="B5" s="317"/>
      <c r="G5" s="498" t="s">
        <v>187</v>
      </c>
      <c r="H5" s="498"/>
      <c r="I5" s="498"/>
      <c r="J5" s="498"/>
    </row>
    <row r="6" spans="1:2" ht="14.25" customHeight="1">
      <c r="A6" s="317" t="s">
        <v>253</v>
      </c>
      <c r="B6" s="317"/>
    </row>
    <row r="7" ht="16.5" thickBot="1">
      <c r="A7" s="1"/>
    </row>
    <row r="8" spans="1:12" ht="27">
      <c r="A8" s="6" t="s">
        <v>254</v>
      </c>
      <c r="B8" s="48" t="s">
        <v>256</v>
      </c>
      <c r="C8" s="502" t="s">
        <v>258</v>
      </c>
      <c r="D8" s="503"/>
      <c r="E8" s="503"/>
      <c r="F8" s="504"/>
      <c r="G8" s="495" t="s">
        <v>259</v>
      </c>
      <c r="H8" s="502" t="s">
        <v>260</v>
      </c>
      <c r="I8" s="503"/>
      <c r="J8" s="503"/>
      <c r="K8" s="503"/>
      <c r="L8" s="504"/>
    </row>
    <row r="9" spans="1:12" ht="2.25" customHeight="1" thickBot="1">
      <c r="A9" s="7"/>
      <c r="B9" s="8" t="s">
        <v>257</v>
      </c>
      <c r="C9" s="505"/>
      <c r="D9" s="506"/>
      <c r="E9" s="506"/>
      <c r="F9" s="507"/>
      <c r="G9" s="496"/>
      <c r="H9" s="509"/>
      <c r="I9" s="510"/>
      <c r="J9" s="510"/>
      <c r="K9" s="510"/>
      <c r="L9" s="511"/>
    </row>
    <row r="10" spans="1:12" ht="27.75" thickBot="1">
      <c r="A10" s="9"/>
      <c r="B10" s="9"/>
      <c r="C10" s="10" t="s">
        <v>261</v>
      </c>
      <c r="D10" s="11" t="s">
        <v>262</v>
      </c>
      <c r="E10" s="12" t="s">
        <v>263</v>
      </c>
      <c r="F10" s="13" t="s">
        <v>264</v>
      </c>
      <c r="G10" s="497"/>
      <c r="H10" s="14" t="s">
        <v>265</v>
      </c>
      <c r="I10" s="13" t="s">
        <v>266</v>
      </c>
      <c r="J10" s="47" t="s">
        <v>267</v>
      </c>
      <c r="K10" s="15" t="s">
        <v>268</v>
      </c>
      <c r="L10" s="13" t="s">
        <v>269</v>
      </c>
    </row>
    <row r="11" spans="1:12" ht="33.75" customHeight="1" thickBot="1">
      <c r="A11" s="522" t="s">
        <v>339</v>
      </c>
      <c r="B11" s="322"/>
      <c r="C11" s="322"/>
      <c r="D11" s="322"/>
      <c r="E11" s="322"/>
      <c r="F11" s="322"/>
      <c r="G11" s="322"/>
      <c r="H11" s="322"/>
      <c r="I11" s="322"/>
      <c r="J11" s="322"/>
      <c r="K11" s="322"/>
      <c r="L11" s="323"/>
    </row>
    <row r="12" spans="1:12" ht="17.25" customHeight="1">
      <c r="A12" s="512" t="s">
        <v>0</v>
      </c>
      <c r="B12" s="499" t="s">
        <v>207</v>
      </c>
      <c r="C12" s="500"/>
      <c r="D12" s="500"/>
      <c r="E12" s="500"/>
      <c r="F12" s="500"/>
      <c r="G12" s="500"/>
      <c r="H12" s="500"/>
      <c r="I12" s="500"/>
      <c r="J12" s="500"/>
      <c r="K12" s="500"/>
      <c r="L12" s="501"/>
    </row>
    <row r="13" spans="1:12" ht="28.5" customHeight="1">
      <c r="A13" s="513"/>
      <c r="B13" s="164" t="s">
        <v>1</v>
      </c>
      <c r="C13" s="165"/>
      <c r="D13" s="165" t="s">
        <v>336</v>
      </c>
      <c r="E13" s="165"/>
      <c r="F13" s="165"/>
      <c r="G13" s="470" t="s">
        <v>206</v>
      </c>
      <c r="H13" s="165"/>
      <c r="I13" s="165"/>
      <c r="J13" s="165"/>
      <c r="K13" s="185" t="s">
        <v>333</v>
      </c>
      <c r="L13" s="169">
        <v>5000</v>
      </c>
    </row>
    <row r="14" spans="1:12" ht="54.75" customHeight="1">
      <c r="A14" s="513"/>
      <c r="B14" s="164" t="s">
        <v>2</v>
      </c>
      <c r="C14" s="165"/>
      <c r="D14" s="165" t="s">
        <v>336</v>
      </c>
      <c r="E14" s="165"/>
      <c r="F14" s="165"/>
      <c r="G14" s="471"/>
      <c r="H14" s="533"/>
      <c r="I14" s="533"/>
      <c r="J14" s="533"/>
      <c r="K14" s="527" t="s">
        <v>3</v>
      </c>
      <c r="L14" s="530">
        <v>5000</v>
      </c>
    </row>
    <row r="15" spans="1:12" ht="45" customHeight="1">
      <c r="A15" s="513"/>
      <c r="B15" s="164" t="s">
        <v>8</v>
      </c>
      <c r="C15" s="165"/>
      <c r="D15" s="165"/>
      <c r="E15" s="165" t="s">
        <v>336</v>
      </c>
      <c r="F15" s="165"/>
      <c r="G15" s="471"/>
      <c r="H15" s="534"/>
      <c r="I15" s="534"/>
      <c r="J15" s="534"/>
      <c r="K15" s="528"/>
      <c r="L15" s="531"/>
    </row>
    <row r="16" spans="1:12" ht="55.5" customHeight="1">
      <c r="A16" s="513"/>
      <c r="B16" s="164" t="s">
        <v>10</v>
      </c>
      <c r="C16" s="165"/>
      <c r="D16" s="165"/>
      <c r="E16" s="165"/>
      <c r="F16" s="165" t="s">
        <v>336</v>
      </c>
      <c r="G16" s="538"/>
      <c r="H16" s="535"/>
      <c r="I16" s="535"/>
      <c r="J16" s="535"/>
      <c r="K16" s="529"/>
      <c r="L16" s="532"/>
    </row>
    <row r="17" spans="1:12" ht="15.75" customHeight="1">
      <c r="A17" s="513"/>
      <c r="B17" s="472" t="s">
        <v>326</v>
      </c>
      <c r="C17" s="473"/>
      <c r="D17" s="473"/>
      <c r="E17" s="473"/>
      <c r="F17" s="473"/>
      <c r="G17" s="473"/>
      <c r="H17" s="473"/>
      <c r="I17" s="473"/>
      <c r="J17" s="473"/>
      <c r="K17" s="474"/>
      <c r="L17" s="183">
        <f>SUM(L13:L16)</f>
        <v>10000</v>
      </c>
    </row>
    <row r="18" spans="1:12" ht="16.5" customHeight="1">
      <c r="A18" s="513"/>
      <c r="B18" s="518" t="s">
        <v>208</v>
      </c>
      <c r="C18" s="519"/>
      <c r="D18" s="519"/>
      <c r="E18" s="519"/>
      <c r="F18" s="519"/>
      <c r="G18" s="519"/>
      <c r="H18" s="519"/>
      <c r="I18" s="519"/>
      <c r="J18" s="519"/>
      <c r="K18" s="519"/>
      <c r="L18" s="520"/>
    </row>
    <row r="19" spans="1:12" ht="34.5" customHeight="1">
      <c r="A19" s="513"/>
      <c r="B19" s="164" t="s">
        <v>188</v>
      </c>
      <c r="C19" s="165"/>
      <c r="D19" s="165" t="s">
        <v>336</v>
      </c>
      <c r="E19" s="165"/>
      <c r="F19" s="165"/>
      <c r="G19" s="470" t="s">
        <v>37</v>
      </c>
      <c r="H19" s="165"/>
      <c r="I19" s="165"/>
      <c r="J19" s="165"/>
      <c r="K19" s="187" t="s">
        <v>333</v>
      </c>
      <c r="L19" s="169">
        <v>5000</v>
      </c>
    </row>
    <row r="20" spans="1:12" ht="36.75" customHeight="1">
      <c r="A20" s="513"/>
      <c r="B20" s="164" t="s">
        <v>209</v>
      </c>
      <c r="C20" s="165"/>
      <c r="D20" s="165" t="s">
        <v>336</v>
      </c>
      <c r="E20" s="165"/>
      <c r="F20" s="165"/>
      <c r="G20" s="536"/>
      <c r="H20" s="165"/>
      <c r="I20" s="165"/>
      <c r="J20" s="165"/>
      <c r="K20" s="187" t="s">
        <v>3</v>
      </c>
      <c r="L20" s="169">
        <v>5000</v>
      </c>
    </row>
    <row r="21" spans="1:12" ht="72.75" customHeight="1">
      <c r="A21" s="513"/>
      <c r="B21" s="164" t="s">
        <v>210</v>
      </c>
      <c r="C21" s="165"/>
      <c r="D21" s="165"/>
      <c r="E21" s="165" t="s">
        <v>336</v>
      </c>
      <c r="F21" s="165"/>
      <c r="G21" s="537"/>
      <c r="H21" s="165"/>
      <c r="I21" s="165"/>
      <c r="J21" s="165"/>
      <c r="K21" s="164"/>
      <c r="L21" s="166"/>
    </row>
    <row r="22" spans="1:12" ht="19.5" customHeight="1">
      <c r="A22" s="513"/>
      <c r="B22" s="472" t="s">
        <v>326</v>
      </c>
      <c r="C22" s="473"/>
      <c r="D22" s="473"/>
      <c r="E22" s="473"/>
      <c r="F22" s="473"/>
      <c r="G22" s="473"/>
      <c r="H22" s="473"/>
      <c r="I22" s="473"/>
      <c r="J22" s="473"/>
      <c r="K22" s="474" t="s">
        <v>281</v>
      </c>
      <c r="L22" s="184">
        <f>SUM(L19:L21)</f>
        <v>10000</v>
      </c>
    </row>
    <row r="23" spans="1:12" ht="21.75" customHeight="1">
      <c r="A23" s="513"/>
      <c r="B23" s="518" t="s">
        <v>211</v>
      </c>
      <c r="C23" s="519"/>
      <c r="D23" s="519"/>
      <c r="E23" s="519"/>
      <c r="F23" s="519"/>
      <c r="G23" s="519"/>
      <c r="H23" s="519"/>
      <c r="I23" s="519"/>
      <c r="J23" s="519"/>
      <c r="K23" s="519"/>
      <c r="L23" s="520"/>
    </row>
    <row r="24" spans="1:12" ht="37.5" customHeight="1">
      <c r="A24" s="513"/>
      <c r="B24" s="515" t="s">
        <v>175</v>
      </c>
      <c r="C24" s="59"/>
      <c r="D24" s="59"/>
      <c r="E24" s="59" t="s">
        <v>336</v>
      </c>
      <c r="F24" s="59"/>
      <c r="G24" s="349" t="s">
        <v>11</v>
      </c>
      <c r="H24" s="59"/>
      <c r="I24" s="59"/>
      <c r="J24" s="59"/>
      <c r="K24" s="185" t="s">
        <v>332</v>
      </c>
      <c r="L24" s="188">
        <v>5000</v>
      </c>
    </row>
    <row r="25" spans="1:12" ht="13.5">
      <c r="A25" s="513"/>
      <c r="B25" s="516"/>
      <c r="C25" s="59"/>
      <c r="D25" s="59"/>
      <c r="E25" s="59"/>
      <c r="F25" s="59" t="s">
        <v>336</v>
      </c>
      <c r="G25" s="350"/>
      <c r="H25" s="59"/>
      <c r="I25" s="59"/>
      <c r="J25" s="59"/>
      <c r="K25" s="185" t="s">
        <v>333</v>
      </c>
      <c r="L25" s="188">
        <v>7000</v>
      </c>
    </row>
    <row r="26" spans="1:12" ht="30.75" customHeight="1">
      <c r="A26" s="513"/>
      <c r="B26" s="516"/>
      <c r="C26" s="59"/>
      <c r="D26" s="59"/>
      <c r="E26" s="59"/>
      <c r="F26" s="59" t="s">
        <v>271</v>
      </c>
      <c r="G26" s="350"/>
      <c r="H26" s="59"/>
      <c r="I26" s="59"/>
      <c r="J26" s="59"/>
      <c r="K26" s="185" t="s">
        <v>3</v>
      </c>
      <c r="L26" s="188">
        <v>5000</v>
      </c>
    </row>
    <row r="27" spans="1:12" ht="13.5">
      <c r="A27" s="513"/>
      <c r="B27" s="517"/>
      <c r="C27" s="59"/>
      <c r="D27" s="59"/>
      <c r="E27" s="59"/>
      <c r="F27" s="59" t="s">
        <v>271</v>
      </c>
      <c r="G27" s="469"/>
      <c r="H27" s="59"/>
      <c r="I27" s="59"/>
      <c r="J27" s="59"/>
      <c r="K27" s="186" t="s">
        <v>317</v>
      </c>
      <c r="L27" s="188">
        <v>3000</v>
      </c>
    </row>
    <row r="28" spans="1:12" ht="18" customHeight="1">
      <c r="A28" s="514"/>
      <c r="B28" s="472" t="s">
        <v>326</v>
      </c>
      <c r="C28" s="473"/>
      <c r="D28" s="473"/>
      <c r="E28" s="473"/>
      <c r="F28" s="473"/>
      <c r="G28" s="473"/>
      <c r="H28" s="473"/>
      <c r="I28" s="473"/>
      <c r="J28" s="473"/>
      <c r="K28" s="474"/>
      <c r="L28" s="66">
        <f>SUM(L24:L27)</f>
        <v>20000</v>
      </c>
    </row>
    <row r="29" spans="1:12" ht="18" customHeight="1">
      <c r="A29" s="189"/>
      <c r="B29" s="315" t="s">
        <v>294</v>
      </c>
      <c r="C29" s="554"/>
      <c r="D29" s="554"/>
      <c r="E29" s="554"/>
      <c r="F29" s="554"/>
      <c r="G29" s="554"/>
      <c r="H29" s="554"/>
      <c r="I29" s="554"/>
      <c r="J29" s="554"/>
      <c r="K29" s="555"/>
      <c r="L29" s="191">
        <f>+L28+L22+L17</f>
        <v>40000</v>
      </c>
    </row>
    <row r="30" spans="1:12" ht="24.75" customHeight="1">
      <c r="A30" s="546" t="s">
        <v>4</v>
      </c>
      <c r="B30" s="518" t="s">
        <v>38</v>
      </c>
      <c r="C30" s="519"/>
      <c r="D30" s="519"/>
      <c r="E30" s="519"/>
      <c r="F30" s="519"/>
      <c r="G30" s="519"/>
      <c r="H30" s="519"/>
      <c r="I30" s="519"/>
      <c r="J30" s="519"/>
      <c r="K30" s="519"/>
      <c r="L30" s="520"/>
    </row>
    <row r="31" spans="1:12" ht="84" customHeight="1">
      <c r="A31" s="513"/>
      <c r="B31" s="164" t="s">
        <v>39</v>
      </c>
      <c r="C31" s="167" t="s">
        <v>271</v>
      </c>
      <c r="D31" s="165"/>
      <c r="E31" s="165"/>
      <c r="F31" s="165"/>
      <c r="G31" s="349" t="s">
        <v>40</v>
      </c>
      <c r="H31" s="165"/>
      <c r="I31" s="165"/>
      <c r="J31" s="59"/>
      <c r="K31" s="168" t="s">
        <v>333</v>
      </c>
      <c r="L31" s="169">
        <v>12000</v>
      </c>
    </row>
    <row r="32" spans="1:12" ht="78.75" customHeight="1">
      <c r="A32" s="513"/>
      <c r="B32" s="164" t="s">
        <v>176</v>
      </c>
      <c r="C32" s="167" t="s">
        <v>257</v>
      </c>
      <c r="D32" s="165" t="s">
        <v>271</v>
      </c>
      <c r="E32" s="165"/>
      <c r="F32" s="165"/>
      <c r="G32" s="521"/>
      <c r="H32" s="167"/>
      <c r="I32" s="167"/>
      <c r="J32" s="167"/>
      <c r="K32" s="168" t="s">
        <v>3</v>
      </c>
      <c r="L32" s="169">
        <v>4000</v>
      </c>
    </row>
    <row r="33" spans="1:12" ht="45" customHeight="1">
      <c r="A33" s="513"/>
      <c r="B33" s="164" t="s">
        <v>12</v>
      </c>
      <c r="C33" s="165"/>
      <c r="D33" s="165" t="s">
        <v>336</v>
      </c>
      <c r="E33" s="165" t="s">
        <v>336</v>
      </c>
      <c r="F33" s="165" t="s">
        <v>336</v>
      </c>
      <c r="G33" s="521"/>
      <c r="H33" s="167"/>
      <c r="I33" s="167"/>
      <c r="J33" s="167"/>
      <c r="K33" s="170" t="s">
        <v>317</v>
      </c>
      <c r="L33" s="171">
        <v>4000</v>
      </c>
    </row>
    <row r="34" spans="1:12" ht="122.25" customHeight="1">
      <c r="A34" s="513"/>
      <c r="B34" s="164" t="s">
        <v>41</v>
      </c>
      <c r="C34" s="165"/>
      <c r="D34" s="165"/>
      <c r="E34" s="165" t="s">
        <v>271</v>
      </c>
      <c r="F34" s="165" t="s">
        <v>271</v>
      </c>
      <c r="G34" s="351"/>
      <c r="H34" s="167"/>
      <c r="I34" s="167"/>
      <c r="J34" s="167"/>
      <c r="K34" s="172"/>
      <c r="L34" s="173"/>
    </row>
    <row r="35" spans="1:12" ht="15.75" customHeight="1">
      <c r="A35" s="513"/>
      <c r="B35" s="472" t="s">
        <v>326</v>
      </c>
      <c r="C35" s="473"/>
      <c r="D35" s="473"/>
      <c r="E35" s="473"/>
      <c r="F35" s="473"/>
      <c r="G35" s="473"/>
      <c r="H35" s="473"/>
      <c r="I35" s="473"/>
      <c r="J35" s="473"/>
      <c r="K35" s="474"/>
      <c r="L35" s="66">
        <f>SUM(L31:L34)</f>
        <v>20000</v>
      </c>
    </row>
    <row r="36" spans="1:12" ht="28.5" customHeight="1">
      <c r="A36" s="513"/>
      <c r="B36" s="518" t="s">
        <v>178</v>
      </c>
      <c r="C36" s="519"/>
      <c r="D36" s="519"/>
      <c r="E36" s="519"/>
      <c r="F36" s="519"/>
      <c r="G36" s="519"/>
      <c r="H36" s="519"/>
      <c r="I36" s="519"/>
      <c r="J36" s="519"/>
      <c r="K36" s="519"/>
      <c r="L36" s="520"/>
    </row>
    <row r="37" spans="1:12" ht="25.5">
      <c r="A37" s="513"/>
      <c r="B37" s="164" t="s">
        <v>212</v>
      </c>
      <c r="C37" s="165"/>
      <c r="D37" s="165"/>
      <c r="E37" s="165" t="s">
        <v>271</v>
      </c>
      <c r="F37" s="165"/>
      <c r="G37" s="349" t="s">
        <v>183</v>
      </c>
      <c r="H37" s="167"/>
      <c r="I37" s="167"/>
      <c r="J37" s="167"/>
      <c r="K37" s="172"/>
      <c r="L37" s="166"/>
    </row>
    <row r="38" spans="1:12" ht="38.25">
      <c r="A38" s="513"/>
      <c r="B38" s="164" t="s">
        <v>213</v>
      </c>
      <c r="C38" s="165"/>
      <c r="D38" s="165"/>
      <c r="E38" s="165"/>
      <c r="F38" s="165" t="s">
        <v>336</v>
      </c>
      <c r="G38" s="350"/>
      <c r="H38" s="167"/>
      <c r="I38" s="167"/>
      <c r="J38" s="174"/>
      <c r="K38" s="194" t="s">
        <v>316</v>
      </c>
      <c r="L38" s="195">
        <v>5000</v>
      </c>
    </row>
    <row r="39" spans="1:12" ht="102">
      <c r="A39" s="513"/>
      <c r="B39" s="59" t="s">
        <v>42</v>
      </c>
      <c r="C39" s="167" t="s">
        <v>336</v>
      </c>
      <c r="D39" s="165" t="s">
        <v>271</v>
      </c>
      <c r="E39" s="165" t="s">
        <v>271</v>
      </c>
      <c r="F39" s="165" t="s">
        <v>271</v>
      </c>
      <c r="G39" s="351"/>
      <c r="H39" s="175"/>
      <c r="I39" s="175"/>
      <c r="J39" s="176"/>
      <c r="K39" s="177"/>
      <c r="L39" s="178"/>
    </row>
    <row r="40" spans="1:12" ht="16.5" customHeight="1">
      <c r="A40" s="513"/>
      <c r="B40" s="524" t="s">
        <v>326</v>
      </c>
      <c r="C40" s="525"/>
      <c r="D40" s="525"/>
      <c r="E40" s="525"/>
      <c r="F40" s="525"/>
      <c r="G40" s="525"/>
      <c r="H40" s="525"/>
      <c r="I40" s="525"/>
      <c r="J40" s="525"/>
      <c r="K40" s="526"/>
      <c r="L40" s="66">
        <f>SUM(L36:L38)</f>
        <v>5000</v>
      </c>
    </row>
    <row r="41" spans="1:12" ht="12.75">
      <c r="A41" s="513"/>
      <c r="B41" s="518" t="s">
        <v>179</v>
      </c>
      <c r="C41" s="519"/>
      <c r="D41" s="519"/>
      <c r="E41" s="519"/>
      <c r="F41" s="519"/>
      <c r="G41" s="519"/>
      <c r="H41" s="519"/>
      <c r="I41" s="519"/>
      <c r="J41" s="519"/>
      <c r="K41" s="519"/>
      <c r="L41" s="520"/>
    </row>
    <row r="42" spans="1:12" ht="45" customHeight="1">
      <c r="A42" s="513"/>
      <c r="B42" s="164" t="s">
        <v>214</v>
      </c>
      <c r="C42" s="165"/>
      <c r="D42" s="165"/>
      <c r="E42" s="165" t="s">
        <v>336</v>
      </c>
      <c r="F42" s="165"/>
      <c r="G42" s="349" t="s">
        <v>14</v>
      </c>
      <c r="H42" s="167"/>
      <c r="I42" s="167"/>
      <c r="J42" s="167"/>
      <c r="K42" s="172"/>
      <c r="L42" s="166"/>
    </row>
    <row r="43" spans="1:12" ht="60" customHeight="1">
      <c r="A43" s="513"/>
      <c r="B43" s="164" t="s">
        <v>215</v>
      </c>
      <c r="C43" s="165"/>
      <c r="D43" s="165"/>
      <c r="E43" s="165" t="s">
        <v>336</v>
      </c>
      <c r="F43" s="165"/>
      <c r="G43" s="350"/>
      <c r="H43" s="167"/>
      <c r="I43" s="167"/>
      <c r="J43" s="60"/>
      <c r="K43" s="172" t="s">
        <v>316</v>
      </c>
      <c r="L43" s="169">
        <v>3000</v>
      </c>
    </row>
    <row r="44" spans="1:12" ht="43.5" customHeight="1">
      <c r="A44" s="513"/>
      <c r="B44" s="164" t="s">
        <v>216</v>
      </c>
      <c r="C44" s="165"/>
      <c r="D44" s="165"/>
      <c r="E44" s="179" t="s">
        <v>336</v>
      </c>
      <c r="F44" s="165" t="s">
        <v>271</v>
      </c>
      <c r="G44" s="469"/>
      <c r="H44" s="167"/>
      <c r="I44" s="167"/>
      <c r="J44" s="60"/>
      <c r="K44" s="172" t="s">
        <v>315</v>
      </c>
      <c r="L44" s="169">
        <v>7000</v>
      </c>
    </row>
    <row r="45" spans="1:12" ht="19.5" customHeight="1">
      <c r="A45" s="513"/>
      <c r="B45" s="472" t="s">
        <v>326</v>
      </c>
      <c r="C45" s="473"/>
      <c r="D45" s="473"/>
      <c r="E45" s="473"/>
      <c r="F45" s="473"/>
      <c r="G45" s="473"/>
      <c r="H45" s="473"/>
      <c r="I45" s="473"/>
      <c r="J45" s="473"/>
      <c r="K45" s="474"/>
      <c r="L45" s="66">
        <f>SUM(L42:L44)</f>
        <v>10000</v>
      </c>
    </row>
    <row r="46" spans="1:12" ht="12.75">
      <c r="A46" s="513"/>
      <c r="B46" s="518" t="s">
        <v>180</v>
      </c>
      <c r="C46" s="519"/>
      <c r="D46" s="519"/>
      <c r="E46" s="519"/>
      <c r="F46" s="519"/>
      <c r="G46" s="519"/>
      <c r="H46" s="519"/>
      <c r="I46" s="519"/>
      <c r="J46" s="519"/>
      <c r="K46" s="519"/>
      <c r="L46" s="520"/>
    </row>
    <row r="47" spans="1:12" ht="27" customHeight="1">
      <c r="A47" s="513"/>
      <c r="B47" s="164" t="s">
        <v>13</v>
      </c>
      <c r="C47" s="165"/>
      <c r="D47" s="165"/>
      <c r="E47" s="165" t="s">
        <v>271</v>
      </c>
      <c r="F47" s="165"/>
      <c r="G47" s="349" t="s">
        <v>43</v>
      </c>
      <c r="H47" s="167"/>
      <c r="I47" s="167"/>
      <c r="J47" s="60"/>
      <c r="K47" s="172"/>
      <c r="L47" s="166"/>
    </row>
    <row r="48" spans="1:12" ht="38.25">
      <c r="A48" s="513"/>
      <c r="B48" s="164" t="s">
        <v>217</v>
      </c>
      <c r="C48" s="165"/>
      <c r="D48" s="165"/>
      <c r="E48" s="165" t="s">
        <v>336</v>
      </c>
      <c r="F48" s="165"/>
      <c r="G48" s="350"/>
      <c r="H48" s="167"/>
      <c r="I48" s="167"/>
      <c r="J48" s="60"/>
      <c r="K48" s="196" t="s">
        <v>316</v>
      </c>
      <c r="L48" s="169">
        <v>8000</v>
      </c>
    </row>
    <row r="49" spans="1:12" ht="25.5">
      <c r="A49" s="513"/>
      <c r="B49" s="164" t="s">
        <v>218</v>
      </c>
      <c r="C49" s="165"/>
      <c r="D49" s="165"/>
      <c r="E49" s="165"/>
      <c r="F49" s="165" t="s">
        <v>336</v>
      </c>
      <c r="G49" s="469"/>
      <c r="H49" s="167"/>
      <c r="I49" s="167"/>
      <c r="J49" s="60"/>
      <c r="K49" s="196" t="s">
        <v>19</v>
      </c>
      <c r="L49" s="169">
        <v>2000</v>
      </c>
    </row>
    <row r="50" spans="1:12" ht="18.75" customHeight="1">
      <c r="A50" s="514"/>
      <c r="B50" s="472" t="s">
        <v>326</v>
      </c>
      <c r="C50" s="473"/>
      <c r="D50" s="473"/>
      <c r="E50" s="473"/>
      <c r="F50" s="473"/>
      <c r="G50" s="473"/>
      <c r="H50" s="473"/>
      <c r="I50" s="473"/>
      <c r="J50" s="473"/>
      <c r="K50" s="474"/>
      <c r="L50" s="66">
        <v>10000</v>
      </c>
    </row>
    <row r="51" spans="1:12" ht="18.75" customHeight="1">
      <c r="A51" s="193"/>
      <c r="B51" s="315" t="s">
        <v>294</v>
      </c>
      <c r="C51" s="554"/>
      <c r="D51" s="554"/>
      <c r="E51" s="554"/>
      <c r="F51" s="554"/>
      <c r="G51" s="554"/>
      <c r="H51" s="554"/>
      <c r="I51" s="554"/>
      <c r="J51" s="554"/>
      <c r="K51" s="554"/>
      <c r="L51" s="192">
        <f>+L50+L45+L40+L35</f>
        <v>45000</v>
      </c>
    </row>
    <row r="52" spans="1:12" ht="27" customHeight="1">
      <c r="A52" s="548" t="s">
        <v>182</v>
      </c>
      <c r="B52" s="475" t="s">
        <v>219</v>
      </c>
      <c r="C52" s="493"/>
      <c r="D52" s="493"/>
      <c r="E52" s="493"/>
      <c r="F52" s="493"/>
      <c r="G52" s="493"/>
      <c r="H52" s="493"/>
      <c r="I52" s="493"/>
      <c r="J52" s="493"/>
      <c r="K52" s="493"/>
      <c r="L52" s="494"/>
    </row>
    <row r="53" spans="1:12" ht="12.75">
      <c r="A53" s="549"/>
      <c r="B53" s="523" t="s">
        <v>220</v>
      </c>
      <c r="C53" s="491" t="s">
        <v>271</v>
      </c>
      <c r="D53" s="462"/>
      <c r="E53" s="462"/>
      <c r="F53" s="462"/>
      <c r="G53" s="465" t="s">
        <v>329</v>
      </c>
      <c r="H53" s="22"/>
      <c r="I53" s="21"/>
      <c r="J53" s="28">
        <v>5570</v>
      </c>
      <c r="K53" s="28" t="s">
        <v>315</v>
      </c>
      <c r="L53" s="139">
        <v>3000</v>
      </c>
    </row>
    <row r="54" spans="1:12" ht="12.75">
      <c r="A54" s="549"/>
      <c r="B54" s="523"/>
      <c r="C54" s="464"/>
      <c r="D54" s="464"/>
      <c r="E54" s="464"/>
      <c r="F54" s="464"/>
      <c r="G54" s="466"/>
      <c r="H54" s="22"/>
      <c r="I54" s="21"/>
      <c r="J54" s="28">
        <v>5650</v>
      </c>
      <c r="K54" s="28" t="s">
        <v>316</v>
      </c>
      <c r="L54" s="139">
        <v>3000</v>
      </c>
    </row>
    <row r="55" spans="1:15" ht="12.75">
      <c r="A55" s="549"/>
      <c r="B55" s="523"/>
      <c r="C55" s="464"/>
      <c r="D55" s="464"/>
      <c r="E55" s="464"/>
      <c r="F55" s="464"/>
      <c r="G55" s="466"/>
      <c r="H55" s="22"/>
      <c r="I55" s="21"/>
      <c r="J55" s="28">
        <v>5900</v>
      </c>
      <c r="K55" s="28" t="s">
        <v>317</v>
      </c>
      <c r="L55" s="139">
        <v>2000</v>
      </c>
      <c r="M55" s="18"/>
      <c r="N55" s="17"/>
      <c r="O55" s="74"/>
    </row>
    <row r="56" spans="1:15" ht="12.75">
      <c r="A56" s="549"/>
      <c r="B56" s="523"/>
      <c r="C56" s="464"/>
      <c r="D56" s="464"/>
      <c r="E56" s="464"/>
      <c r="F56" s="464"/>
      <c r="G56" s="466"/>
      <c r="H56" s="22"/>
      <c r="I56" s="21"/>
      <c r="J56" s="28">
        <v>6000</v>
      </c>
      <c r="K56" s="28" t="s">
        <v>318</v>
      </c>
      <c r="L56" s="139">
        <v>3000</v>
      </c>
      <c r="M56" s="18"/>
      <c r="N56" s="17"/>
      <c r="O56" s="74"/>
    </row>
    <row r="57" spans="1:12" ht="12.75">
      <c r="A57" s="549"/>
      <c r="B57" s="523"/>
      <c r="C57" s="464"/>
      <c r="D57" s="464"/>
      <c r="E57" s="464"/>
      <c r="F57" s="464"/>
      <c r="G57" s="466"/>
      <c r="H57" s="22"/>
      <c r="I57" s="21"/>
      <c r="J57" s="22">
        <v>6300</v>
      </c>
      <c r="K57" s="22" t="s">
        <v>44</v>
      </c>
      <c r="L57" s="197">
        <v>3000</v>
      </c>
    </row>
    <row r="58" spans="1:12" ht="12.75">
      <c r="A58" s="549"/>
      <c r="B58" s="523" t="s">
        <v>45</v>
      </c>
      <c r="C58" s="491" t="s">
        <v>271</v>
      </c>
      <c r="D58" s="462"/>
      <c r="E58" s="462"/>
      <c r="F58" s="462"/>
      <c r="G58" s="466"/>
      <c r="H58" s="22"/>
      <c r="I58" s="21"/>
      <c r="J58" s="28">
        <v>5570</v>
      </c>
      <c r="K58" s="28" t="s">
        <v>315</v>
      </c>
      <c r="L58" s="139">
        <v>3000</v>
      </c>
    </row>
    <row r="59" spans="1:12" ht="12.75">
      <c r="A59" s="549"/>
      <c r="B59" s="523"/>
      <c r="C59" s="464"/>
      <c r="D59" s="464"/>
      <c r="E59" s="464"/>
      <c r="F59" s="464"/>
      <c r="G59" s="466"/>
      <c r="H59" s="22"/>
      <c r="I59" s="21"/>
      <c r="J59" s="28">
        <v>5650</v>
      </c>
      <c r="K59" s="28" t="s">
        <v>316</v>
      </c>
      <c r="L59" s="139">
        <v>5000</v>
      </c>
    </row>
    <row r="60" spans="1:12" ht="12.75">
      <c r="A60" s="549"/>
      <c r="B60" s="523"/>
      <c r="C60" s="464"/>
      <c r="D60" s="464"/>
      <c r="E60" s="464"/>
      <c r="F60" s="464"/>
      <c r="G60" s="466"/>
      <c r="H60" s="22"/>
      <c r="I60" s="21"/>
      <c r="J60" s="28">
        <v>5900</v>
      </c>
      <c r="K60" s="28" t="s">
        <v>317</v>
      </c>
      <c r="L60" s="139">
        <v>2000</v>
      </c>
    </row>
    <row r="61" spans="1:12" ht="12.75">
      <c r="A61" s="549"/>
      <c r="B61" s="523"/>
      <c r="C61" s="464"/>
      <c r="D61" s="464"/>
      <c r="E61" s="464"/>
      <c r="F61" s="464"/>
      <c r="G61" s="466"/>
      <c r="H61" s="22"/>
      <c r="I61" s="21"/>
      <c r="J61" s="28">
        <v>5920</v>
      </c>
      <c r="K61" s="28" t="s">
        <v>314</v>
      </c>
      <c r="L61" s="139">
        <v>2000</v>
      </c>
    </row>
    <row r="62" spans="1:12" ht="12.75">
      <c r="A62" s="549"/>
      <c r="B62" s="523"/>
      <c r="C62" s="464"/>
      <c r="D62" s="464"/>
      <c r="E62" s="464"/>
      <c r="F62" s="464"/>
      <c r="G62" s="466"/>
      <c r="H62" s="22"/>
      <c r="I62" s="21"/>
      <c r="J62" s="28">
        <v>6000</v>
      </c>
      <c r="K62" s="28" t="s">
        <v>318</v>
      </c>
      <c r="L62" s="139">
        <v>2000</v>
      </c>
    </row>
    <row r="63" spans="1:12" ht="12.75">
      <c r="A63" s="549"/>
      <c r="B63" s="523"/>
      <c r="C63" s="463"/>
      <c r="D63" s="463"/>
      <c r="E63" s="463"/>
      <c r="F63" s="463"/>
      <c r="G63" s="466"/>
      <c r="H63" s="22"/>
      <c r="I63" s="21"/>
      <c r="J63" s="22">
        <v>6300</v>
      </c>
      <c r="K63" s="22" t="s">
        <v>44</v>
      </c>
      <c r="L63" s="197">
        <v>2000</v>
      </c>
    </row>
    <row r="64" spans="1:12" ht="12.75">
      <c r="A64" s="549"/>
      <c r="B64" s="523" t="s">
        <v>46</v>
      </c>
      <c r="C64" s="462"/>
      <c r="D64" s="491" t="s">
        <v>271</v>
      </c>
      <c r="E64" s="462"/>
      <c r="F64" s="462"/>
      <c r="G64" s="466"/>
      <c r="H64" s="22"/>
      <c r="I64" s="21"/>
      <c r="J64" s="28">
        <v>5570</v>
      </c>
      <c r="K64" s="28" t="s">
        <v>315</v>
      </c>
      <c r="L64" s="139">
        <v>5000</v>
      </c>
    </row>
    <row r="65" spans="1:12" ht="12.75">
      <c r="A65" s="549"/>
      <c r="B65" s="523"/>
      <c r="C65" s="464"/>
      <c r="D65" s="492"/>
      <c r="E65" s="464"/>
      <c r="F65" s="464"/>
      <c r="G65" s="466"/>
      <c r="H65" s="22"/>
      <c r="I65" s="21"/>
      <c r="J65" s="28">
        <v>5650</v>
      </c>
      <c r="K65" s="28" t="s">
        <v>316</v>
      </c>
      <c r="L65" s="139">
        <v>5000</v>
      </c>
    </row>
    <row r="66" spans="1:12" ht="12.75">
      <c r="A66" s="549"/>
      <c r="B66" s="523"/>
      <c r="C66" s="464"/>
      <c r="D66" s="492"/>
      <c r="E66" s="464"/>
      <c r="F66" s="464"/>
      <c r="G66" s="466"/>
      <c r="H66" s="22"/>
      <c r="I66" s="21"/>
      <c r="J66" s="28">
        <v>5900</v>
      </c>
      <c r="K66" s="28" t="s">
        <v>317</v>
      </c>
      <c r="L66" s="139">
        <v>1000</v>
      </c>
    </row>
    <row r="67" spans="1:12" ht="12.75">
      <c r="A67" s="549"/>
      <c r="B67" s="523"/>
      <c r="C67" s="464"/>
      <c r="D67" s="492"/>
      <c r="E67" s="464"/>
      <c r="F67" s="464"/>
      <c r="G67" s="466"/>
      <c r="H67" s="22"/>
      <c r="I67" s="21"/>
      <c r="J67" s="28">
        <v>5920</v>
      </c>
      <c r="K67" s="28" t="s">
        <v>314</v>
      </c>
      <c r="L67" s="197">
        <v>10000</v>
      </c>
    </row>
    <row r="68" spans="1:12" ht="12.75">
      <c r="A68" s="549"/>
      <c r="B68" s="523"/>
      <c r="C68" s="464"/>
      <c r="D68" s="464"/>
      <c r="E68" s="464"/>
      <c r="F68" s="464"/>
      <c r="G68" s="466"/>
      <c r="H68" s="22"/>
      <c r="I68" s="21"/>
      <c r="J68" s="28">
        <v>6100</v>
      </c>
      <c r="K68" s="28" t="s">
        <v>221</v>
      </c>
      <c r="L68" s="139">
        <v>9000</v>
      </c>
    </row>
    <row r="69" spans="1:12" ht="12.75">
      <c r="A69" s="549"/>
      <c r="B69" s="523"/>
      <c r="C69" s="464"/>
      <c r="D69" s="464"/>
      <c r="E69" s="464"/>
      <c r="F69" s="464"/>
      <c r="G69" s="466"/>
      <c r="H69" s="22"/>
      <c r="I69" s="21"/>
      <c r="J69" s="28">
        <v>6300</v>
      </c>
      <c r="K69" s="5" t="s">
        <v>47</v>
      </c>
      <c r="L69" s="197">
        <v>3000</v>
      </c>
    </row>
    <row r="70" spans="1:12" ht="12.75">
      <c r="A70" s="549"/>
      <c r="B70" s="523" t="s">
        <v>120</v>
      </c>
      <c r="C70" s="491" t="s">
        <v>271</v>
      </c>
      <c r="D70" s="491" t="s">
        <v>271</v>
      </c>
      <c r="E70" s="462"/>
      <c r="F70" s="462"/>
      <c r="G70" s="466"/>
      <c r="H70" s="22"/>
      <c r="I70" s="21"/>
      <c r="J70" s="28">
        <v>5570</v>
      </c>
      <c r="K70" s="28" t="s">
        <v>315</v>
      </c>
      <c r="L70" s="139">
        <v>5000</v>
      </c>
    </row>
    <row r="71" spans="1:12" ht="12.75">
      <c r="A71" s="549"/>
      <c r="B71" s="523"/>
      <c r="C71" s="464"/>
      <c r="D71" s="464"/>
      <c r="E71" s="464"/>
      <c r="F71" s="464"/>
      <c r="G71" s="466"/>
      <c r="H71" s="22"/>
      <c r="I71" s="21"/>
      <c r="J71" s="28">
        <v>5920</v>
      </c>
      <c r="K71" s="28" t="s">
        <v>314</v>
      </c>
      <c r="L71" s="197">
        <v>5000</v>
      </c>
    </row>
    <row r="72" spans="1:12" ht="12.75">
      <c r="A72" s="549"/>
      <c r="B72" s="523"/>
      <c r="C72" s="464"/>
      <c r="D72" s="464"/>
      <c r="E72" s="464"/>
      <c r="F72" s="464"/>
      <c r="G72" s="466"/>
      <c r="H72" s="22"/>
      <c r="I72" s="21"/>
      <c r="J72" s="22">
        <v>6000</v>
      </c>
      <c r="K72" s="28" t="s">
        <v>318</v>
      </c>
      <c r="L72" s="197">
        <v>50000</v>
      </c>
    </row>
    <row r="73" spans="1:12" ht="12.75">
      <c r="A73" s="549"/>
      <c r="B73" s="523"/>
      <c r="C73" s="463"/>
      <c r="D73" s="463"/>
      <c r="E73" s="463"/>
      <c r="F73" s="463"/>
      <c r="G73" s="466"/>
      <c r="H73" s="22"/>
      <c r="I73" s="21"/>
      <c r="J73" s="28">
        <v>6300</v>
      </c>
      <c r="K73" s="5" t="s">
        <v>47</v>
      </c>
      <c r="L73" s="197">
        <v>1000</v>
      </c>
    </row>
    <row r="74" spans="1:12" ht="12.75">
      <c r="A74" s="549"/>
      <c r="B74" s="523" t="s">
        <v>48</v>
      </c>
      <c r="C74" s="462"/>
      <c r="D74" s="491" t="s">
        <v>271</v>
      </c>
      <c r="E74" s="491" t="s">
        <v>271</v>
      </c>
      <c r="F74" s="491" t="s">
        <v>271</v>
      </c>
      <c r="G74" s="466"/>
      <c r="H74" s="22"/>
      <c r="I74" s="21"/>
      <c r="J74" s="28">
        <v>5570</v>
      </c>
      <c r="K74" s="28" t="s">
        <v>315</v>
      </c>
      <c r="L74" s="139">
        <v>5000</v>
      </c>
    </row>
    <row r="75" spans="1:12" ht="12.75">
      <c r="A75" s="549"/>
      <c r="B75" s="523"/>
      <c r="C75" s="464"/>
      <c r="D75" s="464"/>
      <c r="E75" s="464"/>
      <c r="F75" s="464"/>
      <c r="G75" s="466"/>
      <c r="H75" s="22"/>
      <c r="I75" s="21"/>
      <c r="J75" s="28">
        <v>5650</v>
      </c>
      <c r="K75" s="28" t="s">
        <v>316</v>
      </c>
      <c r="L75" s="139">
        <v>10000</v>
      </c>
    </row>
    <row r="76" spans="1:12" ht="12.75">
      <c r="A76" s="549"/>
      <c r="B76" s="523"/>
      <c r="C76" s="464"/>
      <c r="D76" s="464"/>
      <c r="E76" s="464"/>
      <c r="F76" s="464"/>
      <c r="G76" s="466"/>
      <c r="H76" s="22"/>
      <c r="I76" s="21"/>
      <c r="J76" s="28">
        <v>5900</v>
      </c>
      <c r="K76" s="28" t="s">
        <v>317</v>
      </c>
      <c r="L76" s="139">
        <v>2000</v>
      </c>
    </row>
    <row r="77" spans="1:12" ht="12.75">
      <c r="A77" s="549"/>
      <c r="B77" s="523"/>
      <c r="C77" s="464"/>
      <c r="D77" s="464"/>
      <c r="E77" s="464"/>
      <c r="F77" s="464"/>
      <c r="G77" s="466"/>
      <c r="H77" s="22"/>
      <c r="I77" s="21"/>
      <c r="J77" s="28">
        <v>5920</v>
      </c>
      <c r="K77" s="28" t="s">
        <v>314</v>
      </c>
      <c r="L77" s="197">
        <v>1000</v>
      </c>
    </row>
    <row r="78" spans="1:12" ht="12.75">
      <c r="A78" s="549"/>
      <c r="B78" s="523"/>
      <c r="C78" s="463"/>
      <c r="D78" s="463"/>
      <c r="E78" s="463"/>
      <c r="F78" s="463"/>
      <c r="G78" s="466"/>
      <c r="H78" s="22"/>
      <c r="I78" s="21"/>
      <c r="J78" s="22">
        <v>6000</v>
      </c>
      <c r="K78" s="28" t="s">
        <v>318</v>
      </c>
      <c r="L78" s="197">
        <v>10000</v>
      </c>
    </row>
    <row r="79" spans="1:12" ht="12.75">
      <c r="A79" s="549"/>
      <c r="B79" s="460" t="s">
        <v>324</v>
      </c>
      <c r="C79" s="462"/>
      <c r="D79" s="491" t="s">
        <v>271</v>
      </c>
      <c r="E79" s="491" t="s">
        <v>271</v>
      </c>
      <c r="F79" s="491" t="s">
        <v>271</v>
      </c>
      <c r="G79" s="466"/>
      <c r="H79" s="22"/>
      <c r="I79" s="21"/>
      <c r="J79" s="28">
        <v>5570</v>
      </c>
      <c r="K79" s="28" t="s">
        <v>315</v>
      </c>
      <c r="L79" s="139">
        <v>5000</v>
      </c>
    </row>
    <row r="80" spans="1:12" ht="12.75">
      <c r="A80" s="549"/>
      <c r="B80" s="467"/>
      <c r="C80" s="464"/>
      <c r="D80" s="492"/>
      <c r="E80" s="492"/>
      <c r="F80" s="492"/>
      <c r="G80" s="466"/>
      <c r="H80" s="22"/>
      <c r="I80" s="21"/>
      <c r="J80" s="28">
        <v>5650</v>
      </c>
      <c r="K80" s="28" t="s">
        <v>316</v>
      </c>
      <c r="L80" s="139">
        <v>5000</v>
      </c>
    </row>
    <row r="81" spans="1:12" ht="12.75">
      <c r="A81" s="549"/>
      <c r="B81" s="467"/>
      <c r="C81" s="464"/>
      <c r="D81" s="492"/>
      <c r="E81" s="492"/>
      <c r="F81" s="492"/>
      <c r="G81" s="466"/>
      <c r="H81" s="22"/>
      <c r="I81" s="21"/>
      <c r="J81" s="28">
        <v>5900</v>
      </c>
      <c r="K81" s="28" t="s">
        <v>317</v>
      </c>
      <c r="L81" s="139">
        <v>2000</v>
      </c>
    </row>
    <row r="82" spans="1:12" ht="17.25" customHeight="1">
      <c r="A82" s="549"/>
      <c r="B82" s="467"/>
      <c r="C82" s="464"/>
      <c r="D82" s="464"/>
      <c r="E82" s="464"/>
      <c r="F82" s="464"/>
      <c r="G82" s="466"/>
      <c r="H82" s="22"/>
      <c r="I82" s="21"/>
      <c r="J82" s="28">
        <v>5920</v>
      </c>
      <c r="K82" s="28" t="s">
        <v>314</v>
      </c>
      <c r="L82" s="197">
        <v>2000</v>
      </c>
    </row>
    <row r="83" spans="1:12" ht="12.75">
      <c r="A83" s="549"/>
      <c r="B83" s="467"/>
      <c r="C83" s="464"/>
      <c r="D83" s="464"/>
      <c r="E83" s="464"/>
      <c r="F83" s="464"/>
      <c r="G83" s="466"/>
      <c r="H83" s="22"/>
      <c r="I83" s="21"/>
      <c r="J83" s="28">
        <v>6300</v>
      </c>
      <c r="K83" s="5" t="s">
        <v>47</v>
      </c>
      <c r="L83" s="197">
        <v>1000</v>
      </c>
    </row>
    <row r="84" spans="1:13" ht="15" customHeight="1">
      <c r="A84" s="549"/>
      <c r="B84" s="472" t="s">
        <v>326</v>
      </c>
      <c r="C84" s="473"/>
      <c r="D84" s="473"/>
      <c r="E84" s="473"/>
      <c r="F84" s="473"/>
      <c r="G84" s="473"/>
      <c r="H84" s="473"/>
      <c r="I84" s="473"/>
      <c r="J84" s="473"/>
      <c r="K84" s="474"/>
      <c r="L84" s="66">
        <f>SUM(L53:L83)</f>
        <v>167000</v>
      </c>
      <c r="M84" s="69" t="s">
        <v>257</v>
      </c>
    </row>
    <row r="85" spans="1:12" ht="26.25" customHeight="1">
      <c r="A85" s="549"/>
      <c r="B85" s="475" t="s">
        <v>222</v>
      </c>
      <c r="C85" s="493"/>
      <c r="D85" s="493"/>
      <c r="E85" s="493"/>
      <c r="F85" s="493"/>
      <c r="G85" s="493"/>
      <c r="H85" s="493"/>
      <c r="I85" s="493"/>
      <c r="J85" s="493"/>
      <c r="K85" s="493"/>
      <c r="L85" s="494"/>
    </row>
    <row r="86" spans="1:12" ht="19.5" customHeight="1">
      <c r="A86" s="549"/>
      <c r="B86" s="460" t="s">
        <v>49</v>
      </c>
      <c r="C86" s="462"/>
      <c r="D86" s="462"/>
      <c r="E86" s="491" t="s">
        <v>271</v>
      </c>
      <c r="F86" s="462"/>
      <c r="G86" s="465" t="s">
        <v>50</v>
      </c>
      <c r="H86" s="22"/>
      <c r="I86" s="21"/>
      <c r="J86" s="28">
        <v>5570</v>
      </c>
      <c r="K86" s="28" t="s">
        <v>315</v>
      </c>
      <c r="L86" s="139">
        <v>2000</v>
      </c>
    </row>
    <row r="87" spans="1:12" ht="15" customHeight="1">
      <c r="A87" s="549"/>
      <c r="B87" s="467"/>
      <c r="C87" s="464"/>
      <c r="D87" s="464"/>
      <c r="E87" s="492"/>
      <c r="F87" s="464"/>
      <c r="G87" s="466"/>
      <c r="H87" s="22"/>
      <c r="I87" s="21"/>
      <c r="J87" s="28">
        <v>5650</v>
      </c>
      <c r="K87" s="28" t="s">
        <v>316</v>
      </c>
      <c r="L87" s="139">
        <v>2000</v>
      </c>
    </row>
    <row r="88" spans="1:12" ht="12.75">
      <c r="A88" s="549"/>
      <c r="B88" s="467"/>
      <c r="C88" s="464"/>
      <c r="D88" s="464"/>
      <c r="E88" s="464"/>
      <c r="F88" s="464"/>
      <c r="G88" s="466"/>
      <c r="H88" s="22"/>
      <c r="I88" s="21"/>
      <c r="J88" s="28">
        <v>5650</v>
      </c>
      <c r="K88" s="28" t="s">
        <v>314</v>
      </c>
      <c r="L88" s="139">
        <v>4000</v>
      </c>
    </row>
    <row r="89" spans="1:12" ht="12.75">
      <c r="A89" s="549"/>
      <c r="B89" s="467"/>
      <c r="C89" s="464"/>
      <c r="D89" s="464"/>
      <c r="E89" s="464"/>
      <c r="F89" s="464"/>
      <c r="G89" s="466"/>
      <c r="H89" s="22"/>
      <c r="I89" s="21"/>
      <c r="J89" s="28">
        <v>5900</v>
      </c>
      <c r="K89" s="28" t="s">
        <v>317</v>
      </c>
      <c r="L89" s="139">
        <v>500</v>
      </c>
    </row>
    <row r="90" spans="1:12" ht="12.75">
      <c r="A90" s="549"/>
      <c r="B90" s="468"/>
      <c r="C90" s="463"/>
      <c r="D90" s="463"/>
      <c r="E90" s="463"/>
      <c r="F90" s="463"/>
      <c r="G90" s="466"/>
      <c r="H90" s="22"/>
      <c r="I90" s="21"/>
      <c r="J90" s="22">
        <v>6300</v>
      </c>
      <c r="K90" s="22" t="s">
        <v>51</v>
      </c>
      <c r="L90" s="197">
        <v>1000</v>
      </c>
    </row>
    <row r="91" spans="1:12" ht="12.75">
      <c r="A91" s="549"/>
      <c r="B91" s="540" t="s">
        <v>52</v>
      </c>
      <c r="C91" s="462"/>
      <c r="D91" s="462"/>
      <c r="E91" s="491" t="s">
        <v>271</v>
      </c>
      <c r="F91" s="491" t="s">
        <v>271</v>
      </c>
      <c r="G91" s="466"/>
      <c r="H91" s="22"/>
      <c r="I91" s="21"/>
      <c r="J91" s="28">
        <v>5650</v>
      </c>
      <c r="K91" s="28" t="s">
        <v>316</v>
      </c>
      <c r="L91" s="139">
        <v>2000</v>
      </c>
    </row>
    <row r="92" spans="1:12" ht="12.75">
      <c r="A92" s="549"/>
      <c r="B92" s="541"/>
      <c r="C92" s="464"/>
      <c r="D92" s="464"/>
      <c r="E92" s="464"/>
      <c r="F92" s="464"/>
      <c r="G92" s="466"/>
      <c r="H92" s="22"/>
      <c r="I92" s="21"/>
      <c r="J92" s="28">
        <v>5920</v>
      </c>
      <c r="K92" s="28" t="s">
        <v>314</v>
      </c>
      <c r="L92" s="197">
        <v>2000</v>
      </c>
    </row>
    <row r="93" spans="1:12" ht="42" customHeight="1">
      <c r="A93" s="549"/>
      <c r="B93" s="541"/>
      <c r="C93" s="464"/>
      <c r="D93" s="464"/>
      <c r="E93" s="464"/>
      <c r="F93" s="464"/>
      <c r="G93" s="466"/>
      <c r="H93" s="22"/>
      <c r="I93" s="21"/>
      <c r="J93" s="28">
        <v>6300</v>
      </c>
      <c r="K93" s="5" t="s">
        <v>47</v>
      </c>
      <c r="L93" s="197">
        <v>1500</v>
      </c>
    </row>
    <row r="94" spans="1:12" ht="12.75">
      <c r="A94" s="549"/>
      <c r="B94" s="460" t="s">
        <v>29</v>
      </c>
      <c r="C94" s="462"/>
      <c r="D94" s="462"/>
      <c r="E94" s="462" t="s">
        <v>271</v>
      </c>
      <c r="F94" s="462" t="s">
        <v>271</v>
      </c>
      <c r="G94" s="466"/>
      <c r="H94" s="22"/>
      <c r="I94" s="21"/>
      <c r="J94" s="28">
        <v>5650</v>
      </c>
      <c r="K94" s="28" t="s">
        <v>316</v>
      </c>
      <c r="L94" s="139">
        <v>2000</v>
      </c>
    </row>
    <row r="95" spans="1:12" ht="39.75" customHeight="1">
      <c r="A95" s="549"/>
      <c r="B95" s="461"/>
      <c r="C95" s="463"/>
      <c r="D95" s="463"/>
      <c r="E95" s="463"/>
      <c r="F95" s="463"/>
      <c r="G95" s="463"/>
      <c r="H95" s="22"/>
      <c r="I95" s="21"/>
      <c r="J95" s="28">
        <v>5920</v>
      </c>
      <c r="K95" s="28" t="s">
        <v>314</v>
      </c>
      <c r="L95" s="197">
        <v>2000</v>
      </c>
    </row>
    <row r="96" spans="1:13" ht="21.75" customHeight="1">
      <c r="A96" s="549"/>
      <c r="B96" s="472" t="s">
        <v>326</v>
      </c>
      <c r="C96" s="473"/>
      <c r="D96" s="473"/>
      <c r="E96" s="473"/>
      <c r="F96" s="473"/>
      <c r="G96" s="473"/>
      <c r="H96" s="473"/>
      <c r="I96" s="473"/>
      <c r="J96" s="473"/>
      <c r="K96" s="474"/>
      <c r="L96" s="66">
        <f>SUM(L86:L95)</f>
        <v>19000</v>
      </c>
      <c r="M96" s="69" t="s">
        <v>257</v>
      </c>
    </row>
    <row r="97" spans="1:12" ht="27" customHeight="1">
      <c r="A97" s="549"/>
      <c r="B97" s="475" t="s">
        <v>223</v>
      </c>
      <c r="C97" s="558"/>
      <c r="D97" s="558"/>
      <c r="E97" s="558"/>
      <c r="F97" s="558"/>
      <c r="G97" s="493"/>
      <c r="H97" s="493"/>
      <c r="I97" s="493"/>
      <c r="J97" s="493"/>
      <c r="K97" s="493"/>
      <c r="L97" s="494"/>
    </row>
    <row r="98" spans="1:12" ht="47.25" customHeight="1">
      <c r="A98" s="549"/>
      <c r="B98" s="62" t="s">
        <v>224</v>
      </c>
      <c r="C98" s="54"/>
      <c r="D98" s="53"/>
      <c r="E98" s="55" t="s">
        <v>271</v>
      </c>
      <c r="F98" s="53"/>
      <c r="G98" s="470" t="s">
        <v>7</v>
      </c>
      <c r="H98" s="52"/>
      <c r="I98" s="52"/>
      <c r="J98" s="52"/>
      <c r="K98" s="60" t="s">
        <v>316</v>
      </c>
      <c r="L98" s="65">
        <v>10000</v>
      </c>
    </row>
    <row r="99" spans="1:12" ht="55.5" customHeight="1">
      <c r="A99" s="549"/>
      <c r="B99" s="62" t="s">
        <v>225</v>
      </c>
      <c r="C99" s="56"/>
      <c r="D99" s="56"/>
      <c r="E99" s="56" t="s">
        <v>271</v>
      </c>
      <c r="F99" s="57"/>
      <c r="G99" s="471"/>
      <c r="H99" s="52"/>
      <c r="I99" s="52"/>
      <c r="J99" s="52"/>
      <c r="K99" s="60" t="s">
        <v>3</v>
      </c>
      <c r="L99" s="65">
        <v>15000</v>
      </c>
    </row>
    <row r="100" spans="1:12" ht="38.25">
      <c r="A100" s="549"/>
      <c r="B100" s="62" t="s">
        <v>30</v>
      </c>
      <c r="C100" s="52"/>
      <c r="D100" s="52"/>
      <c r="E100" s="52"/>
      <c r="F100" s="58" t="s">
        <v>271</v>
      </c>
      <c r="G100" s="471"/>
      <c r="H100" s="52"/>
      <c r="I100" s="52"/>
      <c r="J100" s="52"/>
      <c r="K100" s="60" t="s">
        <v>21</v>
      </c>
      <c r="L100" s="65">
        <v>5000</v>
      </c>
    </row>
    <row r="101" spans="1:12" ht="22.5" customHeight="1">
      <c r="A101" s="549"/>
      <c r="B101" s="472" t="s">
        <v>326</v>
      </c>
      <c r="C101" s="473"/>
      <c r="D101" s="473"/>
      <c r="E101" s="473"/>
      <c r="F101" s="473"/>
      <c r="G101" s="473"/>
      <c r="H101" s="473"/>
      <c r="I101" s="473"/>
      <c r="J101" s="473"/>
      <c r="K101" s="474"/>
      <c r="L101" s="66">
        <v>30000</v>
      </c>
    </row>
    <row r="102" spans="1:12" ht="19.5" customHeight="1">
      <c r="A102" s="549"/>
      <c r="B102" s="475" t="s">
        <v>226</v>
      </c>
      <c r="C102" s="493"/>
      <c r="D102" s="493"/>
      <c r="E102" s="493"/>
      <c r="F102" s="493"/>
      <c r="G102" s="493"/>
      <c r="H102" s="493"/>
      <c r="I102" s="493"/>
      <c r="J102" s="493"/>
      <c r="K102" s="493"/>
      <c r="L102" s="494"/>
    </row>
    <row r="103" spans="1:12" ht="42.75" customHeight="1">
      <c r="A103" s="549"/>
      <c r="B103" s="59" t="s">
        <v>31</v>
      </c>
      <c r="C103" s="52"/>
      <c r="D103" s="52"/>
      <c r="E103" s="52" t="s">
        <v>271</v>
      </c>
      <c r="F103" s="52"/>
      <c r="G103" s="349" t="s">
        <v>53</v>
      </c>
      <c r="H103" s="52"/>
      <c r="I103" s="52"/>
      <c r="J103" s="52"/>
      <c r="K103" s="52" t="s">
        <v>316</v>
      </c>
      <c r="L103" s="65">
        <v>15000</v>
      </c>
    </row>
    <row r="104" spans="1:12" ht="44.25" customHeight="1">
      <c r="A104" s="549"/>
      <c r="B104" s="59" t="s">
        <v>54</v>
      </c>
      <c r="C104" s="52"/>
      <c r="D104" s="52"/>
      <c r="E104" s="52" t="s">
        <v>271</v>
      </c>
      <c r="F104" s="52"/>
      <c r="G104" s="350"/>
      <c r="H104" s="52"/>
      <c r="I104" s="52"/>
      <c r="J104" s="52"/>
      <c r="K104" s="52" t="s">
        <v>22</v>
      </c>
      <c r="L104" s="65">
        <v>45000</v>
      </c>
    </row>
    <row r="105" spans="1:12" ht="39.75" customHeight="1">
      <c r="A105" s="549"/>
      <c r="B105" s="59" t="s">
        <v>121</v>
      </c>
      <c r="C105" s="52"/>
      <c r="D105" s="52"/>
      <c r="E105" s="52" t="s">
        <v>271</v>
      </c>
      <c r="F105" s="52"/>
      <c r="G105" s="350"/>
      <c r="H105" s="52"/>
      <c r="I105" s="52"/>
      <c r="J105" s="52"/>
      <c r="K105" s="52"/>
      <c r="L105" s="65"/>
    </row>
    <row r="106" spans="1:12" ht="62.25" customHeight="1">
      <c r="A106" s="549"/>
      <c r="B106" s="59" t="s">
        <v>55</v>
      </c>
      <c r="C106" s="52"/>
      <c r="D106" s="52"/>
      <c r="E106" s="52"/>
      <c r="F106" s="52" t="s">
        <v>271</v>
      </c>
      <c r="G106" s="469"/>
      <c r="H106" s="52"/>
      <c r="I106" s="52"/>
      <c r="J106" s="52"/>
      <c r="K106" s="52"/>
      <c r="L106" s="65"/>
    </row>
    <row r="107" spans="1:12" ht="18.75" customHeight="1">
      <c r="A107" s="549"/>
      <c r="B107" s="472" t="s">
        <v>326</v>
      </c>
      <c r="C107" s="473"/>
      <c r="D107" s="473"/>
      <c r="E107" s="473"/>
      <c r="F107" s="473"/>
      <c r="G107" s="473"/>
      <c r="H107" s="473"/>
      <c r="I107" s="473"/>
      <c r="J107" s="473"/>
      <c r="K107" s="474"/>
      <c r="L107" s="66">
        <v>60000</v>
      </c>
    </row>
    <row r="108" spans="1:12" ht="36" customHeight="1">
      <c r="A108" s="549"/>
      <c r="B108" s="475" t="s">
        <v>56</v>
      </c>
      <c r="C108" s="493"/>
      <c r="D108" s="493"/>
      <c r="E108" s="493"/>
      <c r="F108" s="493"/>
      <c r="G108" s="493"/>
      <c r="H108" s="493"/>
      <c r="I108" s="493"/>
      <c r="J108" s="493"/>
      <c r="K108" s="493"/>
      <c r="L108" s="494"/>
    </row>
    <row r="109" spans="1:12" ht="50.25" customHeight="1">
      <c r="A109" s="549"/>
      <c r="B109" s="515" t="s">
        <v>57</v>
      </c>
      <c r="C109" s="61"/>
      <c r="D109" s="52"/>
      <c r="E109" s="52"/>
      <c r="F109" s="52"/>
      <c r="G109" s="349" t="s">
        <v>11</v>
      </c>
      <c r="H109" s="52"/>
      <c r="I109" s="52"/>
      <c r="J109" s="52"/>
      <c r="K109" s="52" t="s">
        <v>316</v>
      </c>
      <c r="L109" s="65">
        <v>3000</v>
      </c>
    </row>
    <row r="110" spans="1:12" ht="24.75" customHeight="1">
      <c r="A110" s="549"/>
      <c r="B110" s="517"/>
      <c r="C110" s="61"/>
      <c r="D110" s="52"/>
      <c r="E110" s="52" t="s">
        <v>271</v>
      </c>
      <c r="F110" s="52"/>
      <c r="G110" s="350"/>
      <c r="H110" s="52"/>
      <c r="I110" s="52"/>
      <c r="J110" s="52"/>
      <c r="K110" s="60" t="s">
        <v>3</v>
      </c>
      <c r="L110" s="65">
        <v>4000</v>
      </c>
    </row>
    <row r="111" spans="1:12" ht="38.25">
      <c r="A111" s="549"/>
      <c r="B111" s="61" t="s">
        <v>58</v>
      </c>
      <c r="C111" s="61"/>
      <c r="D111" s="52"/>
      <c r="E111" s="52"/>
      <c r="F111" s="52" t="s">
        <v>271</v>
      </c>
      <c r="G111" s="469"/>
      <c r="H111" s="52"/>
      <c r="I111" s="52"/>
      <c r="J111" s="52"/>
      <c r="K111" s="52" t="s">
        <v>21</v>
      </c>
      <c r="L111" s="65">
        <v>3000</v>
      </c>
    </row>
    <row r="112" spans="1:12" ht="21" customHeight="1">
      <c r="A112" s="549"/>
      <c r="B112" s="472" t="s">
        <v>326</v>
      </c>
      <c r="C112" s="473"/>
      <c r="D112" s="473"/>
      <c r="E112" s="473"/>
      <c r="F112" s="473"/>
      <c r="G112" s="473"/>
      <c r="H112" s="473"/>
      <c r="I112" s="473"/>
      <c r="J112" s="473"/>
      <c r="K112" s="474"/>
      <c r="L112" s="66">
        <v>10000</v>
      </c>
    </row>
    <row r="113" spans="1:12" ht="21" customHeight="1">
      <c r="A113" s="549"/>
      <c r="B113" s="475" t="s">
        <v>227</v>
      </c>
      <c r="C113" s="493"/>
      <c r="D113" s="493"/>
      <c r="E113" s="493"/>
      <c r="F113" s="493"/>
      <c r="G113" s="493"/>
      <c r="H113" s="493"/>
      <c r="I113" s="493"/>
      <c r="J113" s="493"/>
      <c r="K113" s="493"/>
      <c r="L113" s="494"/>
    </row>
    <row r="114" spans="1:12" ht="65.25" customHeight="1">
      <c r="A114" s="549"/>
      <c r="B114" s="59" t="s">
        <v>174</v>
      </c>
      <c r="C114" s="52"/>
      <c r="D114" s="52"/>
      <c r="E114" s="52" t="s">
        <v>271</v>
      </c>
      <c r="F114" s="52"/>
      <c r="G114" s="470" t="s">
        <v>7</v>
      </c>
      <c r="H114" s="52"/>
      <c r="I114" s="52"/>
      <c r="J114" s="52"/>
      <c r="K114" s="60" t="s">
        <v>316</v>
      </c>
      <c r="L114" s="65">
        <v>5000</v>
      </c>
    </row>
    <row r="115" spans="1:12" ht="46.5" customHeight="1">
      <c r="A115" s="549"/>
      <c r="B115" s="59" t="s">
        <v>59</v>
      </c>
      <c r="C115" s="52"/>
      <c r="D115" s="52"/>
      <c r="E115" s="52" t="s">
        <v>271</v>
      </c>
      <c r="F115" s="52"/>
      <c r="G115" s="471"/>
      <c r="H115" s="52"/>
      <c r="I115" s="52"/>
      <c r="J115" s="52"/>
      <c r="K115" s="60" t="s">
        <v>3</v>
      </c>
      <c r="L115" s="65">
        <v>3000</v>
      </c>
    </row>
    <row r="116" spans="1:12" ht="25.5">
      <c r="A116" s="549"/>
      <c r="B116" s="59" t="s">
        <v>60</v>
      </c>
      <c r="C116" s="52"/>
      <c r="D116" s="52"/>
      <c r="E116" s="52"/>
      <c r="F116" s="52" t="s">
        <v>271</v>
      </c>
      <c r="G116" s="471"/>
      <c r="H116" s="52"/>
      <c r="I116" s="52"/>
      <c r="J116" s="52"/>
      <c r="K116" s="60" t="s">
        <v>317</v>
      </c>
      <c r="L116" s="65">
        <v>2000</v>
      </c>
    </row>
    <row r="117" spans="1:12" ht="18.75" customHeight="1">
      <c r="A117" s="549"/>
      <c r="B117" s="472" t="s">
        <v>326</v>
      </c>
      <c r="C117" s="473"/>
      <c r="D117" s="473"/>
      <c r="E117" s="473"/>
      <c r="F117" s="473"/>
      <c r="G117" s="473"/>
      <c r="H117" s="473"/>
      <c r="I117" s="473"/>
      <c r="J117" s="473"/>
      <c r="K117" s="474"/>
      <c r="L117" s="66">
        <v>10000</v>
      </c>
    </row>
    <row r="118" spans="1:12" ht="26.25" customHeight="1">
      <c r="A118" s="549"/>
      <c r="B118" s="475" t="s">
        <v>228</v>
      </c>
      <c r="C118" s="476"/>
      <c r="D118" s="476"/>
      <c r="E118" s="476"/>
      <c r="F118" s="476"/>
      <c r="G118" s="476"/>
      <c r="H118" s="476"/>
      <c r="I118" s="476"/>
      <c r="J118" s="476"/>
      <c r="K118" s="476"/>
      <c r="L118" s="477"/>
    </row>
    <row r="119" spans="1:12" ht="15" customHeight="1">
      <c r="A119" s="549"/>
      <c r="B119" s="460" t="s">
        <v>61</v>
      </c>
      <c r="C119" s="462"/>
      <c r="D119" s="462" t="s">
        <v>271</v>
      </c>
      <c r="E119" s="462"/>
      <c r="F119" s="462"/>
      <c r="G119" s="460" t="s">
        <v>330</v>
      </c>
      <c r="H119" s="22"/>
      <c r="I119" s="21"/>
      <c r="J119" s="4">
        <v>5570</v>
      </c>
      <c r="K119" s="28" t="s">
        <v>315</v>
      </c>
      <c r="L119" s="138">
        <v>3000</v>
      </c>
    </row>
    <row r="120" spans="1:12" ht="15" customHeight="1">
      <c r="A120" s="549"/>
      <c r="B120" s="467"/>
      <c r="C120" s="464"/>
      <c r="D120" s="464"/>
      <c r="E120" s="464"/>
      <c r="F120" s="464"/>
      <c r="G120" s="467"/>
      <c r="H120" s="22"/>
      <c r="I120" s="21"/>
      <c r="J120" s="4">
        <v>5650</v>
      </c>
      <c r="K120" s="28" t="s">
        <v>316</v>
      </c>
      <c r="L120" s="138">
        <v>4000</v>
      </c>
    </row>
    <row r="121" spans="1:12" ht="15" customHeight="1">
      <c r="A121" s="549"/>
      <c r="B121" s="467"/>
      <c r="C121" s="464"/>
      <c r="D121" s="464"/>
      <c r="E121" s="464"/>
      <c r="F121" s="464"/>
      <c r="G121" s="467"/>
      <c r="H121" s="22"/>
      <c r="I121" s="21"/>
      <c r="J121" s="4">
        <v>5900</v>
      </c>
      <c r="K121" s="28" t="s">
        <v>317</v>
      </c>
      <c r="L121" s="138">
        <v>500</v>
      </c>
    </row>
    <row r="122" spans="1:15" ht="33.75" customHeight="1">
      <c r="A122" s="549"/>
      <c r="B122" s="467"/>
      <c r="C122" s="464"/>
      <c r="D122" s="464"/>
      <c r="E122" s="464"/>
      <c r="F122" s="464"/>
      <c r="G122" s="467"/>
      <c r="H122" s="22"/>
      <c r="I122" s="21"/>
      <c r="J122" s="4">
        <v>5920</v>
      </c>
      <c r="K122" s="28" t="s">
        <v>314</v>
      </c>
      <c r="L122" s="82">
        <v>1000</v>
      </c>
      <c r="M122" s="71"/>
      <c r="N122" s="72"/>
      <c r="O122" s="71"/>
    </row>
    <row r="123" spans="1:12" ht="15" customHeight="1">
      <c r="A123" s="549"/>
      <c r="B123" s="468"/>
      <c r="C123" s="463"/>
      <c r="D123" s="463"/>
      <c r="E123" s="463"/>
      <c r="F123" s="463"/>
      <c r="G123" s="467"/>
      <c r="H123" s="22"/>
      <c r="I123" s="21"/>
      <c r="J123" s="4">
        <v>6300</v>
      </c>
      <c r="K123" s="5" t="s">
        <v>47</v>
      </c>
      <c r="L123" s="198">
        <v>1000</v>
      </c>
    </row>
    <row r="124" spans="1:12" ht="15" customHeight="1">
      <c r="A124" s="549"/>
      <c r="B124" s="460" t="s">
        <v>62</v>
      </c>
      <c r="C124" s="462"/>
      <c r="D124" s="462" t="s">
        <v>271</v>
      </c>
      <c r="E124" s="462" t="s">
        <v>271</v>
      </c>
      <c r="F124" s="462"/>
      <c r="G124" s="467"/>
      <c r="H124" s="22"/>
      <c r="I124" s="21"/>
      <c r="J124" s="4">
        <v>5570</v>
      </c>
      <c r="K124" s="28" t="s">
        <v>315</v>
      </c>
      <c r="L124" s="138">
        <v>2000</v>
      </c>
    </row>
    <row r="125" spans="1:12" ht="15" customHeight="1">
      <c r="A125" s="549"/>
      <c r="B125" s="467"/>
      <c r="C125" s="464"/>
      <c r="D125" s="464"/>
      <c r="E125" s="464"/>
      <c r="F125" s="464"/>
      <c r="G125" s="467"/>
      <c r="H125" s="22"/>
      <c r="I125" s="21"/>
      <c r="J125" s="4">
        <v>5650</v>
      </c>
      <c r="K125" s="28" t="s">
        <v>316</v>
      </c>
      <c r="L125" s="138">
        <v>4000</v>
      </c>
    </row>
    <row r="126" spans="1:12" ht="15" customHeight="1">
      <c r="A126" s="549"/>
      <c r="B126" s="467"/>
      <c r="C126" s="464"/>
      <c r="D126" s="464"/>
      <c r="E126" s="464"/>
      <c r="F126" s="464"/>
      <c r="G126" s="467"/>
      <c r="H126" s="22"/>
      <c r="I126" s="21"/>
      <c r="J126" s="4">
        <v>5900</v>
      </c>
      <c r="K126" s="28" t="s">
        <v>317</v>
      </c>
      <c r="L126" s="138">
        <v>1000</v>
      </c>
    </row>
    <row r="127" spans="1:12" ht="15.75" customHeight="1">
      <c r="A127" s="549"/>
      <c r="B127" s="467"/>
      <c r="C127" s="464"/>
      <c r="D127" s="464"/>
      <c r="E127" s="464"/>
      <c r="F127" s="464"/>
      <c r="G127" s="467"/>
      <c r="H127" s="22"/>
      <c r="I127" s="21"/>
      <c r="J127" s="4">
        <v>6300</v>
      </c>
      <c r="K127" s="5" t="s">
        <v>47</v>
      </c>
      <c r="L127" s="198">
        <v>1500</v>
      </c>
    </row>
    <row r="128" spans="1:12" ht="15" customHeight="1">
      <c r="A128" s="549"/>
      <c r="B128" s="467"/>
      <c r="C128" s="464"/>
      <c r="D128" s="464"/>
      <c r="E128" s="464"/>
      <c r="F128" s="464"/>
      <c r="G128" s="467"/>
      <c r="H128" s="22"/>
      <c r="I128" s="21"/>
      <c r="J128" s="4">
        <v>5920</v>
      </c>
      <c r="K128" s="28" t="s">
        <v>314</v>
      </c>
      <c r="L128" s="198">
        <v>2000</v>
      </c>
    </row>
    <row r="129" spans="1:12" ht="15" customHeight="1">
      <c r="A129" s="549"/>
      <c r="B129" s="460" t="s">
        <v>25</v>
      </c>
      <c r="C129" s="462"/>
      <c r="D129" s="462"/>
      <c r="E129" s="462" t="s">
        <v>271</v>
      </c>
      <c r="F129" s="462"/>
      <c r="G129" s="467"/>
      <c r="H129" s="22"/>
      <c r="I129" s="21"/>
      <c r="J129" s="4">
        <v>5570</v>
      </c>
      <c r="K129" s="28" t="s">
        <v>315</v>
      </c>
      <c r="L129" s="138">
        <v>1000</v>
      </c>
    </row>
    <row r="130" spans="1:12" ht="15" customHeight="1">
      <c r="A130" s="549"/>
      <c r="B130" s="467"/>
      <c r="C130" s="464"/>
      <c r="D130" s="464"/>
      <c r="E130" s="464"/>
      <c r="F130" s="464"/>
      <c r="G130" s="467"/>
      <c r="H130" s="22"/>
      <c r="I130" s="21"/>
      <c r="J130" s="4">
        <v>5650</v>
      </c>
      <c r="K130" s="28" t="s">
        <v>316</v>
      </c>
      <c r="L130" s="138">
        <v>1000</v>
      </c>
    </row>
    <row r="131" spans="1:12" ht="15" customHeight="1">
      <c r="A131" s="549"/>
      <c r="B131" s="460" t="s">
        <v>63</v>
      </c>
      <c r="C131" s="462"/>
      <c r="D131" s="462"/>
      <c r="E131" s="462"/>
      <c r="F131" s="462" t="s">
        <v>271</v>
      </c>
      <c r="G131" s="467"/>
      <c r="H131" s="22"/>
      <c r="I131" s="21"/>
      <c r="J131" s="4">
        <v>5920</v>
      </c>
      <c r="K131" s="28" t="s">
        <v>314</v>
      </c>
      <c r="L131" s="198">
        <v>3000</v>
      </c>
    </row>
    <row r="132" spans="1:12" ht="33" customHeight="1">
      <c r="A132" s="549"/>
      <c r="B132" s="468"/>
      <c r="C132" s="463"/>
      <c r="D132" s="463"/>
      <c r="E132" s="463"/>
      <c r="F132" s="463"/>
      <c r="G132" s="468"/>
      <c r="H132" s="22"/>
      <c r="I132" s="21"/>
      <c r="J132" s="4">
        <v>6300</v>
      </c>
      <c r="K132" s="5" t="s">
        <v>47</v>
      </c>
      <c r="L132" s="198">
        <v>1000</v>
      </c>
    </row>
    <row r="133" spans="1:34" ht="19.5" customHeight="1">
      <c r="A133" s="549"/>
      <c r="B133" s="472" t="s">
        <v>326</v>
      </c>
      <c r="C133" s="473"/>
      <c r="D133" s="473"/>
      <c r="E133" s="473"/>
      <c r="F133" s="473"/>
      <c r="G133" s="473"/>
      <c r="H133" s="473"/>
      <c r="I133" s="473"/>
      <c r="J133" s="473"/>
      <c r="K133" s="474"/>
      <c r="L133" s="157">
        <f>SUM(L119:L132)</f>
        <v>26000</v>
      </c>
      <c r="M133" s="70"/>
      <c r="N133" s="32"/>
      <c r="O133" s="32"/>
      <c r="P133" s="32"/>
      <c r="Q133" s="32"/>
      <c r="R133" s="32"/>
      <c r="S133" s="32"/>
      <c r="T133" s="35"/>
      <c r="U133" s="490"/>
      <c r="V133" s="490"/>
      <c r="W133" s="490"/>
      <c r="X133" s="490"/>
      <c r="Y133" s="490"/>
      <c r="Z133" s="490"/>
      <c r="AA133" s="490"/>
      <c r="AB133" s="490"/>
      <c r="AC133" s="490"/>
      <c r="AD133" s="490"/>
      <c r="AE133" s="490"/>
      <c r="AF133" s="19"/>
      <c r="AG133" s="19"/>
      <c r="AH133" s="19"/>
    </row>
    <row r="134" spans="1:34" ht="24" customHeight="1">
      <c r="A134" s="549"/>
      <c r="B134" s="475" t="s">
        <v>233</v>
      </c>
      <c r="C134" s="476"/>
      <c r="D134" s="476"/>
      <c r="E134" s="476"/>
      <c r="F134" s="476"/>
      <c r="G134" s="476"/>
      <c r="H134" s="476"/>
      <c r="I134" s="476"/>
      <c r="J134" s="476"/>
      <c r="K134" s="476"/>
      <c r="L134" s="477"/>
      <c r="M134" s="32"/>
      <c r="N134" s="32"/>
      <c r="O134" s="32"/>
      <c r="P134" s="32"/>
      <c r="Q134" s="32"/>
      <c r="R134" s="32"/>
      <c r="S134" s="32"/>
      <c r="T134" s="35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19"/>
      <c r="AG134" s="19"/>
      <c r="AH134" s="19"/>
    </row>
    <row r="135" spans="1:34" ht="26.25" customHeight="1">
      <c r="A135" s="549"/>
      <c r="B135" s="62" t="s">
        <v>184</v>
      </c>
      <c r="C135" s="52"/>
      <c r="D135" s="52" t="s">
        <v>271</v>
      </c>
      <c r="E135" s="52"/>
      <c r="F135" s="52"/>
      <c r="G135" s="349" t="s">
        <v>7</v>
      </c>
      <c r="H135" s="52"/>
      <c r="I135" s="52"/>
      <c r="J135" s="52"/>
      <c r="K135" s="486" t="s">
        <v>316</v>
      </c>
      <c r="L135" s="483">
        <v>7000</v>
      </c>
      <c r="M135" s="32"/>
      <c r="N135" s="32"/>
      <c r="O135" s="32"/>
      <c r="P135" s="32"/>
      <c r="Q135" s="32"/>
      <c r="R135" s="32"/>
      <c r="S135" s="32"/>
      <c r="T135" s="35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19"/>
      <c r="AG135" s="19"/>
      <c r="AH135" s="19"/>
    </row>
    <row r="136" spans="1:34" ht="29.25" customHeight="1">
      <c r="A136" s="549"/>
      <c r="B136" s="62" t="s">
        <v>64</v>
      </c>
      <c r="C136" s="52"/>
      <c r="D136" s="52" t="s">
        <v>271</v>
      </c>
      <c r="E136" s="52"/>
      <c r="F136" s="52"/>
      <c r="G136" s="350"/>
      <c r="H136" s="52"/>
      <c r="I136" s="52"/>
      <c r="J136" s="52"/>
      <c r="K136" s="487"/>
      <c r="L136" s="484"/>
      <c r="M136" s="32"/>
      <c r="N136" s="32"/>
      <c r="O136" s="32"/>
      <c r="P136" s="32"/>
      <c r="Q136" s="32"/>
      <c r="R136" s="32"/>
      <c r="S136" s="32"/>
      <c r="T136" s="35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19"/>
      <c r="AG136" s="19"/>
      <c r="AH136" s="19"/>
    </row>
    <row r="137" spans="1:34" ht="39" customHeight="1">
      <c r="A137" s="549"/>
      <c r="B137" s="62" t="s">
        <v>185</v>
      </c>
      <c r="C137" s="52"/>
      <c r="D137" s="52"/>
      <c r="E137" s="52" t="s">
        <v>271</v>
      </c>
      <c r="F137" s="52"/>
      <c r="G137" s="350"/>
      <c r="H137" s="52"/>
      <c r="I137" s="52"/>
      <c r="J137" s="52"/>
      <c r="K137" s="488"/>
      <c r="L137" s="485"/>
      <c r="M137" s="32"/>
      <c r="N137" s="32"/>
      <c r="O137" s="32"/>
      <c r="P137" s="32"/>
      <c r="Q137" s="32"/>
      <c r="R137" s="32"/>
      <c r="S137" s="32"/>
      <c r="T137" s="35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19"/>
      <c r="AG137" s="19"/>
      <c r="AH137" s="19"/>
    </row>
    <row r="138" spans="1:34" ht="42" customHeight="1">
      <c r="A138" s="549"/>
      <c r="B138" s="62" t="s">
        <v>15</v>
      </c>
      <c r="C138" s="52"/>
      <c r="D138" s="52"/>
      <c r="E138" s="52"/>
      <c r="F138" s="52" t="s">
        <v>271</v>
      </c>
      <c r="G138" s="469"/>
      <c r="H138" s="52"/>
      <c r="I138" s="52"/>
      <c r="J138" s="52"/>
      <c r="K138" s="199" t="s">
        <v>317</v>
      </c>
      <c r="L138" s="65">
        <v>3000</v>
      </c>
      <c r="M138" s="32"/>
      <c r="N138" s="32"/>
      <c r="O138" s="32"/>
      <c r="P138" s="32"/>
      <c r="Q138" s="32"/>
      <c r="R138" s="32"/>
      <c r="S138" s="32"/>
      <c r="T138" s="35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19"/>
      <c r="AG138" s="19"/>
      <c r="AH138" s="19"/>
    </row>
    <row r="139" spans="1:34" ht="19.5" customHeight="1">
      <c r="A139" s="550"/>
      <c r="B139" s="472" t="s">
        <v>326</v>
      </c>
      <c r="C139" s="473"/>
      <c r="D139" s="473"/>
      <c r="E139" s="473"/>
      <c r="F139" s="473"/>
      <c r="G139" s="473"/>
      <c r="H139" s="473"/>
      <c r="I139" s="473"/>
      <c r="J139" s="473"/>
      <c r="K139" s="474"/>
      <c r="L139" s="157">
        <v>10000</v>
      </c>
      <c r="M139" s="32"/>
      <c r="N139" s="32"/>
      <c r="O139" s="32"/>
      <c r="P139" s="32"/>
      <c r="Q139" s="32"/>
      <c r="R139" s="32"/>
      <c r="S139" s="32"/>
      <c r="T139" s="35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19"/>
      <c r="AG139" s="19"/>
      <c r="AH139" s="19"/>
    </row>
    <row r="140" spans="1:34" ht="19.5" customHeight="1">
      <c r="A140" s="202"/>
      <c r="B140" s="315" t="s">
        <v>294</v>
      </c>
      <c r="C140" s="556"/>
      <c r="D140" s="556"/>
      <c r="E140" s="556"/>
      <c r="F140" s="556"/>
      <c r="G140" s="556"/>
      <c r="H140" s="556"/>
      <c r="I140" s="556"/>
      <c r="J140" s="556"/>
      <c r="K140" s="556"/>
      <c r="L140" s="190">
        <f>+L139+L133+L117+L112+L107+L101+L96+L84</f>
        <v>332000</v>
      </c>
      <c r="M140" s="32"/>
      <c r="N140" s="32"/>
      <c r="O140" s="32"/>
      <c r="P140" s="32"/>
      <c r="Q140" s="32"/>
      <c r="R140" s="32"/>
      <c r="S140" s="32"/>
      <c r="T140" s="35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19"/>
      <c r="AG140" s="19"/>
      <c r="AH140" s="19"/>
    </row>
    <row r="141" spans="1:33" ht="30" customHeight="1">
      <c r="A141" s="542" t="s">
        <v>65</v>
      </c>
      <c r="B141" s="475" t="s">
        <v>181</v>
      </c>
      <c r="C141" s="476"/>
      <c r="D141" s="476"/>
      <c r="E141" s="476"/>
      <c r="F141" s="476"/>
      <c r="G141" s="476"/>
      <c r="H141" s="476"/>
      <c r="I141" s="476"/>
      <c r="J141" s="476"/>
      <c r="K141" s="476"/>
      <c r="L141" s="477"/>
      <c r="M141" s="33"/>
      <c r="N141" s="33"/>
      <c r="O141" s="33"/>
      <c r="P141" s="33"/>
      <c r="Q141" s="33"/>
      <c r="R141" s="33"/>
      <c r="S141" s="33"/>
      <c r="T141" s="539"/>
      <c r="U141" s="539"/>
      <c r="V141" s="539"/>
      <c r="W141" s="539"/>
      <c r="X141" s="539"/>
      <c r="Y141" s="539"/>
      <c r="Z141" s="539"/>
      <c r="AA141" s="539"/>
      <c r="AB141" s="539"/>
      <c r="AC141" s="539"/>
      <c r="AD141" s="36"/>
      <c r="AE141" s="37"/>
      <c r="AF141" s="19"/>
      <c r="AG141" s="19"/>
    </row>
    <row r="142" spans="1:33" ht="24.75" customHeight="1">
      <c r="A142" s="543"/>
      <c r="B142" s="478" t="s">
        <v>66</v>
      </c>
      <c r="C142" s="480"/>
      <c r="D142" s="480" t="s">
        <v>271</v>
      </c>
      <c r="E142" s="480"/>
      <c r="F142" s="480"/>
      <c r="G142" s="551" t="s">
        <v>67</v>
      </c>
      <c r="H142" s="182"/>
      <c r="I142" s="182"/>
      <c r="J142" s="28">
        <v>5570</v>
      </c>
      <c r="K142" s="28" t="s">
        <v>315</v>
      </c>
      <c r="L142" s="139">
        <v>2000</v>
      </c>
      <c r="M142" s="33"/>
      <c r="N142" s="33"/>
      <c r="O142" s="33"/>
      <c r="P142" s="33"/>
      <c r="Q142" s="33"/>
      <c r="R142" s="33"/>
      <c r="S142" s="33"/>
      <c r="T142" s="38"/>
      <c r="U142" s="38"/>
      <c r="V142" s="38"/>
      <c r="W142" s="38"/>
      <c r="X142" s="38"/>
      <c r="Y142" s="489"/>
      <c r="Z142" s="38"/>
      <c r="AA142" s="38"/>
      <c r="AB142" s="38"/>
      <c r="AC142" s="38"/>
      <c r="AD142" s="38"/>
      <c r="AE142" s="37"/>
      <c r="AF142" s="19"/>
      <c r="AG142" s="19"/>
    </row>
    <row r="143" spans="1:33" ht="24.75" customHeight="1">
      <c r="A143" s="543"/>
      <c r="B143" s="547"/>
      <c r="C143" s="481"/>
      <c r="D143" s="481"/>
      <c r="E143" s="481"/>
      <c r="F143" s="481"/>
      <c r="G143" s="552"/>
      <c r="H143" s="182"/>
      <c r="I143" s="182"/>
      <c r="J143" s="28">
        <v>5650</v>
      </c>
      <c r="K143" s="28" t="s">
        <v>316</v>
      </c>
      <c r="L143" s="139">
        <v>1000</v>
      </c>
      <c r="M143" s="33"/>
      <c r="N143" s="33"/>
      <c r="O143" s="33"/>
      <c r="P143" s="33"/>
      <c r="Q143" s="33"/>
      <c r="R143" s="33"/>
      <c r="S143" s="33"/>
      <c r="T143" s="38"/>
      <c r="U143" s="38"/>
      <c r="V143" s="38"/>
      <c r="W143" s="38"/>
      <c r="X143" s="38"/>
      <c r="Y143" s="489"/>
      <c r="Z143" s="38"/>
      <c r="AA143" s="38"/>
      <c r="AB143" s="38"/>
      <c r="AC143" s="38"/>
      <c r="AD143" s="38"/>
      <c r="AE143" s="37"/>
      <c r="AF143" s="19"/>
      <c r="AG143" s="19"/>
    </row>
    <row r="144" spans="1:33" ht="46.5" customHeight="1">
      <c r="A144" s="543"/>
      <c r="B144" s="479"/>
      <c r="C144" s="482"/>
      <c r="D144" s="482"/>
      <c r="E144" s="482"/>
      <c r="F144" s="482"/>
      <c r="G144" s="552"/>
      <c r="H144" s="182"/>
      <c r="I144" s="182"/>
      <c r="J144" s="28">
        <v>6300</v>
      </c>
      <c r="K144" s="5" t="s">
        <v>47</v>
      </c>
      <c r="L144" s="197">
        <v>500</v>
      </c>
      <c r="M144" s="18"/>
      <c r="N144" s="16"/>
      <c r="O144" s="18"/>
      <c r="P144" s="33"/>
      <c r="Q144" s="33"/>
      <c r="R144" s="33"/>
      <c r="S144" s="33"/>
      <c r="T144" s="38"/>
      <c r="U144" s="38"/>
      <c r="V144" s="38"/>
      <c r="W144" s="38"/>
      <c r="X144" s="38"/>
      <c r="Y144" s="489"/>
      <c r="Z144" s="38"/>
      <c r="AA144" s="38"/>
      <c r="AB144" s="38"/>
      <c r="AC144" s="38"/>
      <c r="AD144" s="38"/>
      <c r="AE144" s="37"/>
      <c r="AF144" s="19"/>
      <c r="AG144" s="19"/>
    </row>
    <row r="145" spans="1:33" ht="27.75" customHeight="1">
      <c r="A145" s="543"/>
      <c r="B145" s="478" t="s">
        <v>186</v>
      </c>
      <c r="C145" s="480"/>
      <c r="D145" s="480" t="s">
        <v>271</v>
      </c>
      <c r="E145" s="480"/>
      <c r="F145" s="480"/>
      <c r="G145" s="552"/>
      <c r="H145" s="182"/>
      <c r="I145" s="182"/>
      <c r="J145" s="4">
        <v>5570</v>
      </c>
      <c r="K145" s="28" t="s">
        <v>315</v>
      </c>
      <c r="L145" s="138">
        <v>1000</v>
      </c>
      <c r="M145" s="33"/>
      <c r="N145" s="33"/>
      <c r="O145" s="33"/>
      <c r="P145" s="33"/>
      <c r="Q145" s="33"/>
      <c r="R145" s="33"/>
      <c r="S145" s="33"/>
      <c r="T145" s="38"/>
      <c r="U145" s="38"/>
      <c r="V145" s="38"/>
      <c r="W145" s="38"/>
      <c r="X145" s="38"/>
      <c r="Y145" s="489"/>
      <c r="Z145" s="38"/>
      <c r="AA145" s="38"/>
      <c r="AB145" s="38"/>
      <c r="AC145" s="38"/>
      <c r="AD145" s="38"/>
      <c r="AE145" s="37"/>
      <c r="AF145" s="19"/>
      <c r="AG145" s="19"/>
    </row>
    <row r="146" spans="1:33" ht="30" customHeight="1" hidden="1">
      <c r="A146" s="543"/>
      <c r="B146" s="547"/>
      <c r="C146" s="481"/>
      <c r="D146" s="481"/>
      <c r="E146" s="481"/>
      <c r="F146" s="481"/>
      <c r="G146" s="552"/>
      <c r="H146" s="182"/>
      <c r="I146" s="182"/>
      <c r="J146" s="4">
        <v>5570</v>
      </c>
      <c r="K146" s="28" t="s">
        <v>315</v>
      </c>
      <c r="L146" s="138">
        <v>2000</v>
      </c>
      <c r="M146" s="33"/>
      <c r="N146" s="33"/>
      <c r="O146" s="33"/>
      <c r="P146" s="33"/>
      <c r="Q146" s="33"/>
      <c r="R146" s="33"/>
      <c r="S146" s="33"/>
      <c r="T146" s="38"/>
      <c r="U146" s="38"/>
      <c r="V146" s="38"/>
      <c r="W146" s="38"/>
      <c r="X146" s="38"/>
      <c r="Y146" s="489"/>
      <c r="Z146" s="38"/>
      <c r="AA146" s="38"/>
      <c r="AB146" s="38"/>
      <c r="AC146" s="38"/>
      <c r="AD146" s="38"/>
      <c r="AE146" s="37"/>
      <c r="AF146" s="19"/>
      <c r="AG146" s="19"/>
    </row>
    <row r="147" spans="1:33" ht="16.5" customHeight="1">
      <c r="A147" s="543"/>
      <c r="B147" s="479"/>
      <c r="C147" s="482"/>
      <c r="D147" s="482"/>
      <c r="E147" s="482"/>
      <c r="F147" s="482"/>
      <c r="G147" s="552"/>
      <c r="H147" s="182"/>
      <c r="I147" s="182"/>
      <c r="J147" s="4">
        <v>5920</v>
      </c>
      <c r="K147" s="28" t="s">
        <v>314</v>
      </c>
      <c r="L147" s="198">
        <v>500</v>
      </c>
      <c r="M147" s="33"/>
      <c r="N147" s="33"/>
      <c r="O147" s="33"/>
      <c r="P147" s="33"/>
      <c r="Q147" s="33"/>
      <c r="R147" s="33"/>
      <c r="S147" s="33"/>
      <c r="T147" s="38"/>
      <c r="U147" s="38"/>
      <c r="V147" s="38"/>
      <c r="W147" s="38"/>
      <c r="X147" s="38"/>
      <c r="Y147" s="489"/>
      <c r="Z147" s="38"/>
      <c r="AA147" s="38"/>
      <c r="AB147" s="38"/>
      <c r="AC147" s="38"/>
      <c r="AD147" s="38"/>
      <c r="AE147" s="37"/>
      <c r="AF147" s="19"/>
      <c r="AG147" s="19"/>
    </row>
    <row r="148" spans="1:33" ht="77.25" customHeight="1">
      <c r="A148" s="543"/>
      <c r="B148" s="180" t="s">
        <v>68</v>
      </c>
      <c r="C148" s="181"/>
      <c r="D148" s="181"/>
      <c r="E148" s="181" t="s">
        <v>271</v>
      </c>
      <c r="F148" s="181"/>
      <c r="G148" s="552"/>
      <c r="H148" s="182"/>
      <c r="I148" s="182"/>
      <c r="J148" s="4">
        <v>5650</v>
      </c>
      <c r="K148" s="28" t="s">
        <v>316</v>
      </c>
      <c r="L148" s="138">
        <v>1000</v>
      </c>
      <c r="M148" s="33"/>
      <c r="N148" s="33"/>
      <c r="O148" s="33"/>
      <c r="P148" s="33"/>
      <c r="Q148" s="33"/>
      <c r="R148" s="33"/>
      <c r="S148" s="33"/>
      <c r="T148" s="38"/>
      <c r="U148" s="38"/>
      <c r="V148" s="38"/>
      <c r="W148" s="38"/>
      <c r="X148" s="38"/>
      <c r="Y148" s="489"/>
      <c r="Z148" s="38"/>
      <c r="AA148" s="38"/>
      <c r="AB148" s="38"/>
      <c r="AC148" s="38"/>
      <c r="AD148" s="38"/>
      <c r="AE148" s="37"/>
      <c r="AF148" s="19"/>
      <c r="AG148" s="19"/>
    </row>
    <row r="149" spans="1:33" ht="19.5" customHeight="1">
      <c r="A149" s="543"/>
      <c r="B149" s="478" t="s">
        <v>122</v>
      </c>
      <c r="C149" s="480"/>
      <c r="D149" s="480"/>
      <c r="E149" s="480" t="s">
        <v>271</v>
      </c>
      <c r="F149" s="480"/>
      <c r="G149" s="552"/>
      <c r="H149" s="182"/>
      <c r="I149" s="182"/>
      <c r="J149" s="4">
        <v>5920</v>
      </c>
      <c r="K149" s="28" t="s">
        <v>314</v>
      </c>
      <c r="L149" s="198">
        <v>1000</v>
      </c>
      <c r="M149" s="33"/>
      <c r="N149" s="33"/>
      <c r="O149" s="33"/>
      <c r="P149" s="33"/>
      <c r="Q149" s="33"/>
      <c r="R149" s="33"/>
      <c r="S149" s="33"/>
      <c r="T149" s="41"/>
      <c r="U149" s="39"/>
      <c r="V149" s="39"/>
      <c r="W149" s="40"/>
      <c r="X149" s="40"/>
      <c r="Y149" s="489"/>
      <c r="Z149" s="41"/>
      <c r="AA149" s="42"/>
      <c r="AB149" s="41"/>
      <c r="AC149" s="41"/>
      <c r="AD149" s="43"/>
      <c r="AE149" s="37"/>
      <c r="AF149" s="19"/>
      <c r="AG149" s="23"/>
    </row>
    <row r="150" spans="1:33" ht="19.5" customHeight="1">
      <c r="A150" s="543"/>
      <c r="B150" s="479"/>
      <c r="C150" s="482"/>
      <c r="D150" s="482"/>
      <c r="E150" s="482"/>
      <c r="F150" s="482"/>
      <c r="G150" s="553"/>
      <c r="H150" s="182"/>
      <c r="I150" s="182"/>
      <c r="J150" s="4">
        <v>5650</v>
      </c>
      <c r="K150" s="28" t="s">
        <v>316</v>
      </c>
      <c r="L150" s="138">
        <v>1000</v>
      </c>
      <c r="M150" s="33"/>
      <c r="N150" s="33"/>
      <c r="O150" s="33"/>
      <c r="P150" s="33"/>
      <c r="Q150" s="33"/>
      <c r="R150" s="33"/>
      <c r="S150" s="33"/>
      <c r="T150" s="41"/>
      <c r="U150" s="39"/>
      <c r="V150" s="39"/>
      <c r="W150" s="40"/>
      <c r="X150" s="40"/>
      <c r="Y150" s="46"/>
      <c r="Z150" s="41"/>
      <c r="AA150" s="42"/>
      <c r="AB150" s="41"/>
      <c r="AC150" s="41"/>
      <c r="AD150" s="43"/>
      <c r="AE150" s="37"/>
      <c r="AF150" s="19"/>
      <c r="AG150" s="23"/>
    </row>
    <row r="151" spans="1:31" ht="21.75" customHeight="1">
      <c r="A151" s="543"/>
      <c r="B151" s="545" t="s">
        <v>326</v>
      </c>
      <c r="C151" s="545"/>
      <c r="D151" s="545"/>
      <c r="E151" s="545"/>
      <c r="F151" s="545"/>
      <c r="G151" s="545"/>
      <c r="H151" s="545"/>
      <c r="I151" s="545"/>
      <c r="J151" s="545"/>
      <c r="K151" s="545"/>
      <c r="L151" s="68">
        <f>SUM(L142:L150)</f>
        <v>10000</v>
      </c>
      <c r="M151" s="73" t="s">
        <v>257</v>
      </c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</row>
    <row r="152" spans="1:31" ht="21.75" customHeight="1">
      <c r="A152" s="543"/>
      <c r="B152" s="475" t="s">
        <v>69</v>
      </c>
      <c r="C152" s="476"/>
      <c r="D152" s="476"/>
      <c r="E152" s="476"/>
      <c r="F152" s="476"/>
      <c r="G152" s="476"/>
      <c r="H152" s="476"/>
      <c r="I152" s="476"/>
      <c r="J152" s="476"/>
      <c r="K152" s="476"/>
      <c r="L152" s="477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</row>
    <row r="153" spans="1:31" ht="33" customHeight="1">
      <c r="A153" s="543"/>
      <c r="B153" s="62" t="s">
        <v>70</v>
      </c>
      <c r="C153" s="52"/>
      <c r="D153" s="52" t="s">
        <v>271</v>
      </c>
      <c r="E153" s="52"/>
      <c r="F153" s="52"/>
      <c r="G153" s="470" t="s">
        <v>71</v>
      </c>
      <c r="H153" s="52"/>
      <c r="I153" s="52"/>
      <c r="J153" s="52"/>
      <c r="K153" s="52"/>
      <c r="L153" s="67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</row>
    <row r="154" spans="1:31" ht="39.75" customHeight="1">
      <c r="A154" s="543"/>
      <c r="B154" s="62" t="s">
        <v>72</v>
      </c>
      <c r="C154" s="52"/>
      <c r="D154" s="52" t="s">
        <v>271</v>
      </c>
      <c r="E154" s="52"/>
      <c r="F154" s="52"/>
      <c r="G154" s="471"/>
      <c r="H154" s="52"/>
      <c r="I154" s="52"/>
      <c r="J154" s="52"/>
      <c r="K154" s="199" t="s">
        <v>316</v>
      </c>
      <c r="L154" s="65">
        <v>4000</v>
      </c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</row>
    <row r="155" spans="1:31" ht="45.75" customHeight="1">
      <c r="A155" s="543"/>
      <c r="B155" s="62" t="s">
        <v>73</v>
      </c>
      <c r="C155" s="52"/>
      <c r="D155" s="52"/>
      <c r="E155" s="52" t="s">
        <v>271</v>
      </c>
      <c r="F155" s="52"/>
      <c r="G155" s="471"/>
      <c r="H155" s="52"/>
      <c r="I155" s="52"/>
      <c r="J155" s="52"/>
      <c r="K155" s="199" t="s">
        <v>317</v>
      </c>
      <c r="L155" s="65">
        <v>1000</v>
      </c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</row>
    <row r="156" spans="1:31" ht="21.75" customHeight="1">
      <c r="A156" s="543"/>
      <c r="B156" s="545" t="s">
        <v>326</v>
      </c>
      <c r="C156" s="545"/>
      <c r="D156" s="545"/>
      <c r="E156" s="545"/>
      <c r="F156" s="545"/>
      <c r="G156" s="545"/>
      <c r="H156" s="545"/>
      <c r="I156" s="545"/>
      <c r="J156" s="545"/>
      <c r="K156" s="545"/>
      <c r="L156" s="68">
        <v>5000</v>
      </c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</row>
    <row r="157" spans="1:31" ht="21.75" customHeight="1">
      <c r="A157" s="543"/>
      <c r="B157" s="475" t="s">
        <v>74</v>
      </c>
      <c r="C157" s="476"/>
      <c r="D157" s="476"/>
      <c r="E157" s="476"/>
      <c r="F157" s="476"/>
      <c r="G157" s="476"/>
      <c r="H157" s="476"/>
      <c r="I157" s="476"/>
      <c r="J157" s="476"/>
      <c r="K157" s="476"/>
      <c r="L157" s="477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</row>
    <row r="158" spans="1:31" ht="43.5" customHeight="1">
      <c r="A158" s="543"/>
      <c r="B158" s="59" t="s">
        <v>75</v>
      </c>
      <c r="C158" s="52"/>
      <c r="D158" s="52" t="s">
        <v>271</v>
      </c>
      <c r="E158" s="52"/>
      <c r="F158" s="52"/>
      <c r="G158" s="349" t="s">
        <v>76</v>
      </c>
      <c r="H158" s="52"/>
      <c r="I158" s="52"/>
      <c r="J158" s="52"/>
      <c r="K158" s="52"/>
      <c r="L158" s="67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</row>
    <row r="159" spans="1:31" ht="38.25" customHeight="1">
      <c r="A159" s="543"/>
      <c r="B159" s="59" t="s">
        <v>16</v>
      </c>
      <c r="C159" s="52"/>
      <c r="D159" s="52" t="s">
        <v>271</v>
      </c>
      <c r="E159" s="52"/>
      <c r="F159" s="52"/>
      <c r="G159" s="350"/>
      <c r="H159" s="52"/>
      <c r="I159" s="52"/>
      <c r="J159" s="52"/>
      <c r="K159" s="199" t="s">
        <v>316</v>
      </c>
      <c r="L159" s="65">
        <v>4000</v>
      </c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</row>
    <row r="160" spans="1:31" ht="33.75" customHeight="1">
      <c r="A160" s="543"/>
      <c r="B160" s="59" t="s">
        <v>77</v>
      </c>
      <c r="C160" s="52"/>
      <c r="D160" s="52"/>
      <c r="E160" s="52" t="s">
        <v>271</v>
      </c>
      <c r="F160" s="52"/>
      <c r="G160" s="469"/>
      <c r="H160" s="52"/>
      <c r="I160" s="52"/>
      <c r="J160" s="52"/>
      <c r="K160" s="199" t="s">
        <v>317</v>
      </c>
      <c r="L160" s="65">
        <v>1000</v>
      </c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</row>
    <row r="161" spans="1:31" ht="21.75" customHeight="1">
      <c r="A161" s="543"/>
      <c r="B161" s="545" t="s">
        <v>326</v>
      </c>
      <c r="C161" s="545"/>
      <c r="D161" s="545"/>
      <c r="E161" s="545"/>
      <c r="F161" s="545"/>
      <c r="G161" s="545"/>
      <c r="H161" s="545"/>
      <c r="I161" s="545"/>
      <c r="J161" s="545"/>
      <c r="K161" s="545"/>
      <c r="L161" s="68">
        <v>5000</v>
      </c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</row>
    <row r="162" spans="1:31" ht="25.5" customHeight="1">
      <c r="A162" s="543"/>
      <c r="B162" s="475" t="s">
        <v>78</v>
      </c>
      <c r="C162" s="476"/>
      <c r="D162" s="476"/>
      <c r="E162" s="476"/>
      <c r="F162" s="476"/>
      <c r="G162" s="476"/>
      <c r="H162" s="476"/>
      <c r="I162" s="476"/>
      <c r="J162" s="476"/>
      <c r="K162" s="476"/>
      <c r="L162" s="477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</row>
    <row r="163" spans="1:31" ht="33.75" customHeight="1">
      <c r="A163" s="543"/>
      <c r="B163" s="59" t="s">
        <v>177</v>
      </c>
      <c r="C163" s="52"/>
      <c r="D163" s="52" t="s">
        <v>271</v>
      </c>
      <c r="E163" s="52"/>
      <c r="F163" s="52"/>
      <c r="G163" s="349" t="s">
        <v>79</v>
      </c>
      <c r="H163" s="52"/>
      <c r="I163" s="52"/>
      <c r="J163" s="52"/>
      <c r="K163" s="52"/>
      <c r="L163" s="65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</row>
    <row r="164" spans="1:31" ht="56.25" customHeight="1">
      <c r="A164" s="543"/>
      <c r="B164" s="59" t="s">
        <v>80</v>
      </c>
      <c r="C164" s="52"/>
      <c r="D164" s="52"/>
      <c r="E164" s="52" t="s">
        <v>271</v>
      </c>
      <c r="F164" s="52"/>
      <c r="G164" s="350"/>
      <c r="H164" s="52"/>
      <c r="I164" s="52"/>
      <c r="J164" s="52"/>
      <c r="K164" s="59" t="s">
        <v>332</v>
      </c>
      <c r="L164" s="65">
        <v>4000</v>
      </c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</row>
    <row r="165" spans="1:31" ht="38.25" customHeight="1">
      <c r="A165" s="543"/>
      <c r="B165" s="59" t="s">
        <v>81</v>
      </c>
      <c r="C165" s="52"/>
      <c r="D165" s="52"/>
      <c r="E165" s="52"/>
      <c r="F165" s="52" t="s">
        <v>271</v>
      </c>
      <c r="G165" s="469"/>
      <c r="H165" s="52"/>
      <c r="I165" s="52"/>
      <c r="J165" s="52"/>
      <c r="K165" s="59" t="s">
        <v>3</v>
      </c>
      <c r="L165" s="65">
        <v>1000</v>
      </c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</row>
    <row r="166" spans="1:31" ht="15" customHeight="1">
      <c r="A166" s="544"/>
      <c r="B166" s="545" t="s">
        <v>326</v>
      </c>
      <c r="C166" s="545"/>
      <c r="D166" s="545"/>
      <c r="E166" s="545"/>
      <c r="F166" s="545"/>
      <c r="G166" s="545"/>
      <c r="H166" s="545"/>
      <c r="I166" s="545"/>
      <c r="J166" s="545"/>
      <c r="K166" s="545"/>
      <c r="L166" s="68">
        <v>5000</v>
      </c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</row>
    <row r="167" spans="1:31" ht="15" customHeight="1">
      <c r="A167" s="201"/>
      <c r="B167" s="315" t="s">
        <v>294</v>
      </c>
      <c r="C167" s="316"/>
      <c r="D167" s="316"/>
      <c r="E167" s="316"/>
      <c r="F167" s="316"/>
      <c r="G167" s="316"/>
      <c r="H167" s="316"/>
      <c r="I167" s="316"/>
      <c r="J167" s="316"/>
      <c r="K167" s="557"/>
      <c r="L167" s="191">
        <f>+L166+L161+L156+L151</f>
        <v>25000</v>
      </c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</row>
    <row r="168" spans="1:31" ht="13.5" thickBot="1">
      <c r="A168" s="200"/>
      <c r="B168" s="51" t="s">
        <v>331</v>
      </c>
      <c r="C168" s="51"/>
      <c r="D168" s="51"/>
      <c r="E168" s="51"/>
      <c r="F168" s="51"/>
      <c r="G168" s="51"/>
      <c r="H168" s="51"/>
      <c r="I168" s="51"/>
      <c r="J168" s="51"/>
      <c r="K168" s="51"/>
      <c r="L168" s="64">
        <f>+L167+L140+L51+L29</f>
        <v>442000</v>
      </c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</row>
    <row r="169" spans="2:31" ht="12.75"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</row>
    <row r="170" spans="2:31" ht="12.75"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</row>
    <row r="171" spans="2:12" ht="12.75"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</row>
    <row r="172" spans="2:12" ht="12.75"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</row>
    <row r="173" spans="2:12" ht="12.75"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</row>
    <row r="174" spans="2:12" ht="12.75"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</row>
    <row r="175" spans="2:12" ht="12.75"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</row>
    <row r="176" spans="2:12" ht="12.75"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</row>
    <row r="177" spans="2:12" ht="12.75"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</row>
    <row r="178" spans="2:12" ht="12.75"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</row>
    <row r="179" spans="2:12" ht="12.75"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</row>
    <row r="180" spans="2:12" ht="12.75"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</row>
    <row r="181" spans="2:12" ht="12.75"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</row>
    <row r="182" spans="2:12" ht="12.75"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</row>
    <row r="183" spans="2:12" ht="12.75"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</row>
    <row r="184" spans="2:12" ht="12.75"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</row>
    <row r="185" spans="2:12" ht="12.75"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</row>
    <row r="186" spans="2:12" ht="12.75"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</row>
    <row r="187" spans="2:12" ht="12.75"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</row>
    <row r="188" spans="2:12" ht="12.75"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</row>
    <row r="189" spans="2:12" ht="12.75"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</row>
    <row r="190" spans="2:12" ht="12.75"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</row>
    <row r="191" spans="2:12" ht="12.75"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</row>
    <row r="192" spans="2:12" ht="12.75"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</row>
    <row r="193" spans="2:12" ht="12.75"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</row>
    <row r="194" spans="2:12" ht="12.75"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</row>
    <row r="195" spans="2:12" ht="12.75"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</row>
    <row r="196" spans="2:12" ht="12.75"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</row>
    <row r="197" spans="2:12" ht="12.75"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</row>
    <row r="198" spans="2:12" ht="12.75"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</row>
    <row r="199" spans="2:12" ht="12.75"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</row>
    <row r="200" spans="2:12" ht="12.75"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</row>
    <row r="201" spans="2:12" ht="12.75"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</row>
    <row r="202" spans="2:12" ht="12.75"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</row>
    <row r="203" spans="2:12" ht="12.75"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</row>
    <row r="204" spans="2:12" ht="12.75"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</row>
    <row r="205" spans="2:12" ht="12.75"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</row>
    <row r="206" spans="2:12" ht="12.75"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</row>
    <row r="207" spans="2:12" ht="12.75"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</row>
    <row r="208" spans="2:12" ht="12.75"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</row>
    <row r="209" spans="2:12" ht="12.75"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</row>
  </sheetData>
  <sheetProtection/>
  <mergeCells count="166">
    <mergeCell ref="B29:K29"/>
    <mergeCell ref="B51:K51"/>
    <mergeCell ref="B140:K140"/>
    <mergeCell ref="B167:K167"/>
    <mergeCell ref="B166:K166"/>
    <mergeCell ref="C64:C69"/>
    <mergeCell ref="B97:L97"/>
    <mergeCell ref="B101:K101"/>
    <mergeCell ref="B102:L102"/>
    <mergeCell ref="B107:K107"/>
    <mergeCell ref="B108:L108"/>
    <mergeCell ref="G163:G165"/>
    <mergeCell ref="B151:K151"/>
    <mergeCell ref="B161:K161"/>
    <mergeCell ref="B157:L157"/>
    <mergeCell ref="B145:B147"/>
    <mergeCell ref="G153:G155"/>
    <mergeCell ref="B117:K117"/>
    <mergeCell ref="B109:B110"/>
    <mergeCell ref="E119:E123"/>
    <mergeCell ref="F53:F57"/>
    <mergeCell ref="C58:C63"/>
    <mergeCell ref="E74:E78"/>
    <mergeCell ref="D91:D93"/>
    <mergeCell ref="B84:K84"/>
    <mergeCell ref="D86:D90"/>
    <mergeCell ref="G53:G83"/>
    <mergeCell ref="B79:B83"/>
    <mergeCell ref="D64:D69"/>
    <mergeCell ref="E70:E73"/>
    <mergeCell ref="D94:D95"/>
    <mergeCell ref="E94:E95"/>
    <mergeCell ref="B162:L162"/>
    <mergeCell ref="G142:G150"/>
    <mergeCell ref="C145:C147"/>
    <mergeCell ref="B152:L152"/>
    <mergeCell ref="F149:F150"/>
    <mergeCell ref="C149:C150"/>
    <mergeCell ref="D149:D150"/>
    <mergeCell ref="E149:E150"/>
    <mergeCell ref="A52:A139"/>
    <mergeCell ref="B134:L134"/>
    <mergeCell ref="B139:K139"/>
    <mergeCell ref="C74:C78"/>
    <mergeCell ref="D74:D78"/>
    <mergeCell ref="E79:E83"/>
    <mergeCell ref="B70:B73"/>
    <mergeCell ref="F70:F73"/>
    <mergeCell ref="C70:C73"/>
    <mergeCell ref="D70:D73"/>
    <mergeCell ref="A141:A166"/>
    <mergeCell ref="B156:K156"/>
    <mergeCell ref="A30:A50"/>
    <mergeCell ref="F142:F144"/>
    <mergeCell ref="D142:D144"/>
    <mergeCell ref="C142:C144"/>
    <mergeCell ref="B50:K50"/>
    <mergeCell ref="F86:F90"/>
    <mergeCell ref="B142:B144"/>
    <mergeCell ref="B85:L85"/>
    <mergeCell ref="T141:AC141"/>
    <mergeCell ref="B53:B57"/>
    <mergeCell ref="B58:B63"/>
    <mergeCell ref="B86:B90"/>
    <mergeCell ref="B91:B93"/>
    <mergeCell ref="C53:C57"/>
    <mergeCell ref="D53:D57"/>
    <mergeCell ref="C86:C90"/>
    <mergeCell ref="F74:F78"/>
    <mergeCell ref="B74:B78"/>
    <mergeCell ref="J14:J16"/>
    <mergeCell ref="B23:L23"/>
    <mergeCell ref="G19:G21"/>
    <mergeCell ref="H14:H16"/>
    <mergeCell ref="I14:I16"/>
    <mergeCell ref="B17:K17"/>
    <mergeCell ref="G13:G16"/>
    <mergeCell ref="A11:L11"/>
    <mergeCell ref="B64:B69"/>
    <mergeCell ref="G24:G27"/>
    <mergeCell ref="B28:K28"/>
    <mergeCell ref="B36:L36"/>
    <mergeCell ref="B35:K35"/>
    <mergeCell ref="B18:L18"/>
    <mergeCell ref="B40:K40"/>
    <mergeCell ref="K14:K16"/>
    <mergeCell ref="L14:L16"/>
    <mergeCell ref="B24:B27"/>
    <mergeCell ref="G47:G49"/>
    <mergeCell ref="E53:E57"/>
    <mergeCell ref="B45:K45"/>
    <mergeCell ref="B46:L46"/>
    <mergeCell ref="B30:L30"/>
    <mergeCell ref="G37:G39"/>
    <mergeCell ref="B41:L41"/>
    <mergeCell ref="B52:L52"/>
    <mergeCell ref="G31:G34"/>
    <mergeCell ref="G4:J4"/>
    <mergeCell ref="B12:L12"/>
    <mergeCell ref="A5:B5"/>
    <mergeCell ref="A6:B6"/>
    <mergeCell ref="C8:F9"/>
    <mergeCell ref="G5:J5"/>
    <mergeCell ref="A4:F4"/>
    <mergeCell ref="H8:L9"/>
    <mergeCell ref="A12:A28"/>
    <mergeCell ref="B22:K22"/>
    <mergeCell ref="G8:G10"/>
    <mergeCell ref="G98:G100"/>
    <mergeCell ref="C79:C83"/>
    <mergeCell ref="D79:D83"/>
    <mergeCell ref="E91:E93"/>
    <mergeCell ref="F91:F93"/>
    <mergeCell ref="E86:E90"/>
    <mergeCell ref="G42:G44"/>
    <mergeCell ref="E64:E69"/>
    <mergeCell ref="F64:F69"/>
    <mergeCell ref="F58:F63"/>
    <mergeCell ref="D58:D63"/>
    <mergeCell ref="E58:E63"/>
    <mergeCell ref="Y142:Y149"/>
    <mergeCell ref="U133:AE133"/>
    <mergeCell ref="F79:F83"/>
    <mergeCell ref="F124:F128"/>
    <mergeCell ref="B118:L118"/>
    <mergeCell ref="B96:K96"/>
    <mergeCell ref="B113:L113"/>
    <mergeCell ref="F119:F123"/>
    <mergeCell ref="C119:C123"/>
    <mergeCell ref="D119:D123"/>
    <mergeCell ref="B131:B132"/>
    <mergeCell ref="B124:B128"/>
    <mergeCell ref="B119:B123"/>
    <mergeCell ref="D131:D132"/>
    <mergeCell ref="F129:F130"/>
    <mergeCell ref="F131:F132"/>
    <mergeCell ref="B129:B130"/>
    <mergeCell ref="C131:C132"/>
    <mergeCell ref="B149:B150"/>
    <mergeCell ref="D145:D147"/>
    <mergeCell ref="E145:E147"/>
    <mergeCell ref="E142:E144"/>
    <mergeCell ref="L135:L137"/>
    <mergeCell ref="K135:K137"/>
    <mergeCell ref="G135:G138"/>
    <mergeCell ref="F145:F147"/>
    <mergeCell ref="C91:C93"/>
    <mergeCell ref="B133:K133"/>
    <mergeCell ref="C94:C95"/>
    <mergeCell ref="G158:G160"/>
    <mergeCell ref="C124:C128"/>
    <mergeCell ref="D124:D128"/>
    <mergeCell ref="E124:E128"/>
    <mergeCell ref="C129:C130"/>
    <mergeCell ref="B141:L141"/>
    <mergeCell ref="D129:D130"/>
    <mergeCell ref="B94:B95"/>
    <mergeCell ref="E131:E132"/>
    <mergeCell ref="F94:F95"/>
    <mergeCell ref="E129:E130"/>
    <mergeCell ref="G86:G95"/>
    <mergeCell ref="G119:G132"/>
    <mergeCell ref="G109:G111"/>
    <mergeCell ref="G114:G116"/>
    <mergeCell ref="B112:K112"/>
    <mergeCell ref="G103:G106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5"/>
  <sheetViews>
    <sheetView tabSelected="1" zoomScalePageLayoutView="0" workbookViewId="0" topLeftCell="A1">
      <selection activeCell="L70" sqref="L70"/>
    </sheetView>
  </sheetViews>
  <sheetFormatPr defaultColWidth="11.421875" defaultRowHeight="12.75"/>
  <cols>
    <col min="1" max="1" width="28.8515625" style="216" customWidth="1"/>
    <col min="2" max="2" width="22.57421875" style="216" customWidth="1"/>
    <col min="3" max="6" width="3.8515625" style="216" customWidth="1"/>
    <col min="7" max="7" width="14.57421875" style="216" customWidth="1"/>
    <col min="8" max="8" width="7.00390625" style="216" customWidth="1"/>
    <col min="9" max="9" width="8.7109375" style="216" customWidth="1"/>
    <col min="10" max="10" width="7.140625" style="216" customWidth="1"/>
    <col min="11" max="11" width="17.57421875" style="216" customWidth="1"/>
    <col min="12" max="12" width="9.421875" style="216" customWidth="1"/>
    <col min="13" max="16384" width="11.421875" style="216" customWidth="1"/>
  </cols>
  <sheetData>
    <row r="1" ht="15.75">
      <c r="A1" s="215" t="s">
        <v>248</v>
      </c>
    </row>
    <row r="2" ht="15.75">
      <c r="A2" s="215"/>
    </row>
    <row r="3" spans="1:2" ht="28.5">
      <c r="A3" s="217" t="s">
        <v>249</v>
      </c>
      <c r="B3" s="217" t="s">
        <v>250</v>
      </c>
    </row>
    <row r="4" spans="1:6" ht="14.25">
      <c r="A4" s="559" t="s">
        <v>138</v>
      </c>
      <c r="B4" s="559"/>
      <c r="C4" s="560"/>
      <c r="D4" s="560"/>
      <c r="E4" s="560"/>
      <c r="F4" s="560"/>
    </row>
    <row r="5" spans="1:2" ht="14.25">
      <c r="A5" s="559" t="s">
        <v>252</v>
      </c>
      <c r="B5" s="559"/>
    </row>
    <row r="6" spans="1:2" ht="14.25">
      <c r="A6" s="559" t="s">
        <v>253</v>
      </c>
      <c r="B6" s="559"/>
    </row>
    <row r="7" ht="13.5" thickBot="1"/>
    <row r="8" spans="1:12" ht="27">
      <c r="A8" s="218" t="s">
        <v>345</v>
      </c>
      <c r="B8" s="218" t="s">
        <v>256</v>
      </c>
      <c r="C8" s="565" t="s">
        <v>258</v>
      </c>
      <c r="D8" s="566"/>
      <c r="E8" s="566"/>
      <c r="F8" s="567"/>
      <c r="G8" s="571" t="s">
        <v>259</v>
      </c>
      <c r="H8" s="565" t="s">
        <v>260</v>
      </c>
      <c r="I8" s="566"/>
      <c r="J8" s="566"/>
      <c r="K8" s="566"/>
      <c r="L8" s="567"/>
    </row>
    <row r="9" spans="1:12" ht="14.25" thickBot="1">
      <c r="A9" s="219"/>
      <c r="B9" s="220" t="s">
        <v>257</v>
      </c>
      <c r="C9" s="568"/>
      <c r="D9" s="569"/>
      <c r="E9" s="569"/>
      <c r="F9" s="570"/>
      <c r="G9" s="572"/>
      <c r="H9" s="573"/>
      <c r="I9" s="574"/>
      <c r="J9" s="574"/>
      <c r="K9" s="574"/>
      <c r="L9" s="575"/>
    </row>
    <row r="10" spans="1:12" ht="13.5">
      <c r="A10" s="221"/>
      <c r="B10" s="221"/>
      <c r="C10" s="222" t="s">
        <v>261</v>
      </c>
      <c r="D10" s="223" t="s">
        <v>262</v>
      </c>
      <c r="E10" s="224" t="s">
        <v>263</v>
      </c>
      <c r="F10" s="225" t="s">
        <v>264</v>
      </c>
      <c r="G10" s="572"/>
      <c r="H10" s="226" t="s">
        <v>265</v>
      </c>
      <c r="I10" s="225" t="s">
        <v>266</v>
      </c>
      <c r="J10" s="223" t="s">
        <v>267</v>
      </c>
      <c r="K10" s="227" t="s">
        <v>268</v>
      </c>
      <c r="L10" s="225" t="s">
        <v>269</v>
      </c>
    </row>
    <row r="11" spans="1:12" ht="33.75" customHeight="1" thickBot="1">
      <c r="A11" s="576" t="s">
        <v>139</v>
      </c>
      <c r="B11" s="577"/>
      <c r="C11" s="577"/>
      <c r="D11" s="577"/>
      <c r="E11" s="577"/>
      <c r="F11" s="577"/>
      <c r="G11" s="577"/>
      <c r="H11" s="577"/>
      <c r="I11" s="577"/>
      <c r="J11" s="577"/>
      <c r="K11" s="577"/>
      <c r="L11" s="578"/>
    </row>
    <row r="12" spans="1:12" ht="12.75">
      <c r="A12" s="586" t="s">
        <v>346</v>
      </c>
      <c r="B12" s="579" t="s">
        <v>156</v>
      </c>
      <c r="C12" s="580"/>
      <c r="D12" s="580"/>
      <c r="E12" s="580"/>
      <c r="F12" s="580"/>
      <c r="G12" s="580"/>
      <c r="H12" s="580"/>
      <c r="I12" s="580"/>
      <c r="J12" s="580"/>
      <c r="K12" s="228"/>
      <c r="L12" s="229"/>
    </row>
    <row r="13" spans="1:14" ht="38.25">
      <c r="A13" s="582"/>
      <c r="B13" s="230" t="s">
        <v>309</v>
      </c>
      <c r="C13" s="231"/>
      <c r="D13" s="232" t="s">
        <v>271</v>
      </c>
      <c r="E13" s="232"/>
      <c r="F13" s="233"/>
      <c r="G13" s="581" t="s">
        <v>140</v>
      </c>
      <c r="H13" s="234">
        <v>3000</v>
      </c>
      <c r="I13" s="234" t="s">
        <v>241</v>
      </c>
      <c r="J13" s="234">
        <v>71300</v>
      </c>
      <c r="K13" s="235" t="s">
        <v>141</v>
      </c>
      <c r="L13" s="236">
        <v>4000</v>
      </c>
      <c r="N13" s="216">
        <v>-1000</v>
      </c>
    </row>
    <row r="14" spans="1:12" ht="38.25">
      <c r="A14" s="582"/>
      <c r="B14" s="230" t="s">
        <v>157</v>
      </c>
      <c r="C14" s="231" t="s">
        <v>271</v>
      </c>
      <c r="D14" s="232"/>
      <c r="E14" s="232"/>
      <c r="F14" s="233"/>
      <c r="G14" s="582"/>
      <c r="H14" s="234">
        <v>3000</v>
      </c>
      <c r="I14" s="234" t="s">
        <v>241</v>
      </c>
      <c r="J14" s="234">
        <v>72100</v>
      </c>
      <c r="K14" s="235" t="s">
        <v>148</v>
      </c>
      <c r="L14" s="236">
        <v>20000</v>
      </c>
    </row>
    <row r="15" spans="1:12" ht="191.25">
      <c r="A15" s="582"/>
      <c r="B15" s="237" t="s">
        <v>111</v>
      </c>
      <c r="C15" s="238" t="s">
        <v>271</v>
      </c>
      <c r="D15" s="239"/>
      <c r="E15" s="239"/>
      <c r="F15" s="240"/>
      <c r="G15" s="582"/>
      <c r="H15" s="234">
        <v>3000</v>
      </c>
      <c r="I15" s="234" t="s">
        <v>241</v>
      </c>
      <c r="J15" s="234">
        <v>71300</v>
      </c>
      <c r="K15" s="235" t="s">
        <v>141</v>
      </c>
      <c r="L15" s="236">
        <v>25000</v>
      </c>
    </row>
    <row r="16" spans="1:14" ht="51">
      <c r="A16" s="582"/>
      <c r="B16" s="241" t="s">
        <v>340</v>
      </c>
      <c r="C16" s="231"/>
      <c r="D16" s="232" t="s">
        <v>271</v>
      </c>
      <c r="E16" s="232"/>
      <c r="F16" s="233"/>
      <c r="G16" s="582"/>
      <c r="H16" s="234">
        <v>3000</v>
      </c>
      <c r="I16" s="234" t="s">
        <v>241</v>
      </c>
      <c r="J16" s="234">
        <v>71300</v>
      </c>
      <c r="K16" s="235" t="s">
        <v>299</v>
      </c>
      <c r="L16" s="242">
        <v>44625</v>
      </c>
      <c r="N16" s="216">
        <v>5000</v>
      </c>
    </row>
    <row r="17" spans="1:14" ht="13.5">
      <c r="A17" s="587"/>
      <c r="B17" s="583" t="s">
        <v>326</v>
      </c>
      <c r="C17" s="584"/>
      <c r="D17" s="584"/>
      <c r="E17" s="584"/>
      <c r="F17" s="584"/>
      <c r="G17" s="584"/>
      <c r="H17" s="584"/>
      <c r="I17" s="584"/>
      <c r="J17" s="584"/>
      <c r="K17" s="585"/>
      <c r="L17" s="243">
        <f>SUM(L13:L16)</f>
        <v>93625</v>
      </c>
      <c r="N17" s="216">
        <v>4000</v>
      </c>
    </row>
    <row r="18" spans="1:12" ht="28.5" customHeight="1" thickBot="1">
      <c r="A18" s="587"/>
      <c r="B18" s="561" t="s">
        <v>310</v>
      </c>
      <c r="C18" s="562"/>
      <c r="D18" s="562"/>
      <c r="E18" s="562"/>
      <c r="F18" s="562"/>
      <c r="G18" s="562"/>
      <c r="H18" s="562"/>
      <c r="I18" s="562"/>
      <c r="J18" s="562"/>
      <c r="K18" s="563"/>
      <c r="L18" s="564"/>
    </row>
    <row r="19" spans="1:14" ht="51">
      <c r="A19" s="587"/>
      <c r="B19" s="230" t="s">
        <v>158</v>
      </c>
      <c r="C19" s="244"/>
      <c r="D19" s="245" t="s">
        <v>271</v>
      </c>
      <c r="E19" s="245"/>
      <c r="F19" s="246"/>
      <c r="G19" s="589" t="s">
        <v>142</v>
      </c>
      <c r="H19" s="247">
        <v>3000</v>
      </c>
      <c r="I19" s="247" t="s">
        <v>241</v>
      </c>
      <c r="J19" s="247">
        <v>71300</v>
      </c>
      <c r="K19" s="248" t="s">
        <v>141</v>
      </c>
      <c r="L19" s="236">
        <v>4000</v>
      </c>
      <c r="N19" s="216">
        <v>1000</v>
      </c>
    </row>
    <row r="20" spans="1:12" ht="89.25">
      <c r="A20" s="587"/>
      <c r="B20" s="230" t="s">
        <v>159</v>
      </c>
      <c r="C20" s="244" t="s">
        <v>271</v>
      </c>
      <c r="D20" s="245" t="s">
        <v>271</v>
      </c>
      <c r="E20" s="245"/>
      <c r="F20" s="246"/>
      <c r="G20" s="582"/>
      <c r="H20" s="234">
        <v>3000</v>
      </c>
      <c r="I20" s="234" t="s">
        <v>241</v>
      </c>
      <c r="J20" s="234">
        <v>71600</v>
      </c>
      <c r="K20" s="249" t="s">
        <v>279</v>
      </c>
      <c r="L20" s="236">
        <v>15000</v>
      </c>
    </row>
    <row r="21" spans="1:12" ht="63.75">
      <c r="A21" s="587"/>
      <c r="B21" s="230" t="s">
        <v>100</v>
      </c>
      <c r="C21" s="244"/>
      <c r="D21" s="245" t="s">
        <v>271</v>
      </c>
      <c r="E21" s="245" t="s">
        <v>271</v>
      </c>
      <c r="F21" s="246"/>
      <c r="G21" s="582"/>
      <c r="H21" s="234">
        <v>3000</v>
      </c>
      <c r="I21" s="234" t="s">
        <v>241</v>
      </c>
      <c r="J21" s="234"/>
      <c r="K21" s="235" t="s">
        <v>143</v>
      </c>
      <c r="L21" s="236">
        <v>17500</v>
      </c>
    </row>
    <row r="22" spans="1:12" ht="13.5">
      <c r="A22" s="587"/>
      <c r="B22" s="583" t="s">
        <v>326</v>
      </c>
      <c r="C22" s="584"/>
      <c r="D22" s="584"/>
      <c r="E22" s="584"/>
      <c r="F22" s="584"/>
      <c r="G22" s="584"/>
      <c r="H22" s="584"/>
      <c r="I22" s="584"/>
      <c r="J22" s="584"/>
      <c r="K22" s="585"/>
      <c r="L22" s="250">
        <f>SUM(L19:L21)</f>
        <v>36500</v>
      </c>
    </row>
    <row r="23" spans="1:12" ht="33.75" customHeight="1" thickBot="1">
      <c r="A23" s="587"/>
      <c r="B23" s="590" t="s">
        <v>160</v>
      </c>
      <c r="C23" s="591"/>
      <c r="D23" s="591"/>
      <c r="E23" s="591"/>
      <c r="F23" s="591"/>
      <c r="G23" s="591"/>
      <c r="H23" s="591"/>
      <c r="I23" s="591"/>
      <c r="J23" s="591"/>
      <c r="K23" s="592"/>
      <c r="L23" s="593"/>
    </row>
    <row r="24" spans="1:12" ht="127.5">
      <c r="A24" s="587"/>
      <c r="B24" s="230" t="s">
        <v>112</v>
      </c>
      <c r="C24" s="251" t="s">
        <v>271</v>
      </c>
      <c r="D24" s="252" t="s">
        <v>271</v>
      </c>
      <c r="E24" s="252" t="s">
        <v>271</v>
      </c>
      <c r="F24" s="253" t="s">
        <v>271</v>
      </c>
      <c r="G24" s="254" t="s">
        <v>144</v>
      </c>
      <c r="H24" s="234">
        <v>3000</v>
      </c>
      <c r="I24" s="234" t="s">
        <v>241</v>
      </c>
      <c r="J24" s="234">
        <v>71300</v>
      </c>
      <c r="K24" s="235" t="s">
        <v>141</v>
      </c>
      <c r="L24" s="236">
        <v>25000</v>
      </c>
    </row>
    <row r="25" spans="1:12" ht="13.5">
      <c r="A25" s="587"/>
      <c r="B25" s="583" t="s">
        <v>326</v>
      </c>
      <c r="C25" s="584"/>
      <c r="D25" s="584"/>
      <c r="E25" s="584"/>
      <c r="F25" s="584"/>
      <c r="G25" s="584"/>
      <c r="H25" s="584"/>
      <c r="I25" s="584"/>
      <c r="J25" s="584"/>
      <c r="K25" s="585"/>
      <c r="L25" s="250">
        <f>SUM(L24:L24)</f>
        <v>25000</v>
      </c>
    </row>
    <row r="26" spans="1:12" ht="13.5" thickBot="1">
      <c r="A26" s="587"/>
      <c r="B26" s="590" t="s">
        <v>161</v>
      </c>
      <c r="C26" s="591"/>
      <c r="D26" s="591"/>
      <c r="E26" s="591"/>
      <c r="F26" s="591"/>
      <c r="G26" s="591"/>
      <c r="H26" s="591"/>
      <c r="I26" s="591"/>
      <c r="J26" s="591"/>
      <c r="K26" s="592"/>
      <c r="L26" s="593"/>
    </row>
    <row r="27" spans="1:12" ht="38.25">
      <c r="A27" s="587"/>
      <c r="B27" s="237" t="s">
        <v>123</v>
      </c>
      <c r="C27" s="255"/>
      <c r="D27" s="256" t="s">
        <v>271</v>
      </c>
      <c r="E27" s="256"/>
      <c r="F27" s="257"/>
      <c r="G27" s="589" t="s">
        <v>144</v>
      </c>
      <c r="H27" s="258"/>
      <c r="I27" s="258"/>
      <c r="J27" s="258">
        <v>71600</v>
      </c>
      <c r="K27" s="247" t="s">
        <v>279</v>
      </c>
      <c r="L27" s="259">
        <v>5000</v>
      </c>
    </row>
    <row r="28" spans="1:12" ht="13.5">
      <c r="A28" s="587"/>
      <c r="B28" s="241"/>
      <c r="C28" s="238"/>
      <c r="D28" s="239" t="s">
        <v>257</v>
      </c>
      <c r="E28" s="239"/>
      <c r="F28" s="240"/>
      <c r="G28" s="582"/>
      <c r="H28" s="260"/>
      <c r="I28" s="260"/>
      <c r="J28" s="260">
        <v>72500</v>
      </c>
      <c r="K28" s="247" t="s">
        <v>189</v>
      </c>
      <c r="L28" s="259">
        <v>10000</v>
      </c>
    </row>
    <row r="29" spans="1:12" ht="51">
      <c r="A29" s="587"/>
      <c r="B29" s="230" t="s">
        <v>113</v>
      </c>
      <c r="C29" s="231"/>
      <c r="D29" s="232"/>
      <c r="E29" s="232" t="s">
        <v>336</v>
      </c>
      <c r="F29" s="233" t="s">
        <v>336</v>
      </c>
      <c r="G29" s="594"/>
      <c r="H29" s="234">
        <v>3000</v>
      </c>
      <c r="I29" s="234" t="s">
        <v>241</v>
      </c>
      <c r="J29" s="234">
        <v>71300</v>
      </c>
      <c r="K29" s="235" t="s">
        <v>141</v>
      </c>
      <c r="L29" s="236">
        <v>20000</v>
      </c>
    </row>
    <row r="30" spans="1:12" ht="14.25" thickBot="1">
      <c r="A30" s="587"/>
      <c r="B30" s="583" t="s">
        <v>326</v>
      </c>
      <c r="C30" s="584"/>
      <c r="D30" s="584"/>
      <c r="E30" s="584"/>
      <c r="F30" s="584"/>
      <c r="G30" s="584"/>
      <c r="H30" s="584"/>
      <c r="I30" s="584"/>
      <c r="J30" s="584"/>
      <c r="K30" s="585"/>
      <c r="L30" s="261">
        <f>SUM(L27:L29)</f>
        <v>35000</v>
      </c>
    </row>
    <row r="31" spans="1:12" ht="13.5" thickBot="1">
      <c r="A31" s="587"/>
      <c r="B31" s="590" t="s">
        <v>162</v>
      </c>
      <c r="C31" s="591"/>
      <c r="D31" s="591"/>
      <c r="E31" s="591"/>
      <c r="F31" s="591"/>
      <c r="G31" s="591"/>
      <c r="H31" s="591"/>
      <c r="I31" s="591"/>
      <c r="J31" s="591"/>
      <c r="K31" s="592"/>
      <c r="L31" s="593"/>
    </row>
    <row r="32" spans="1:12" ht="63.75">
      <c r="A32" s="587"/>
      <c r="B32" s="230" t="s">
        <v>312</v>
      </c>
      <c r="C32" s="231"/>
      <c r="D32" s="232"/>
      <c r="E32" s="232" t="s">
        <v>271</v>
      </c>
      <c r="F32" s="233"/>
      <c r="G32" s="589" t="s">
        <v>145</v>
      </c>
      <c r="H32" s="234">
        <v>3000</v>
      </c>
      <c r="I32" s="234" t="s">
        <v>241</v>
      </c>
      <c r="J32" s="234">
        <v>63400</v>
      </c>
      <c r="K32" s="235" t="s">
        <v>146</v>
      </c>
      <c r="L32" s="236">
        <v>7500</v>
      </c>
    </row>
    <row r="33" spans="1:12" ht="51">
      <c r="A33" s="587"/>
      <c r="B33" s="230" t="s">
        <v>163</v>
      </c>
      <c r="C33" s="251"/>
      <c r="D33" s="252"/>
      <c r="E33" s="252"/>
      <c r="F33" s="253" t="s">
        <v>271</v>
      </c>
      <c r="G33" s="582"/>
      <c r="H33" s="234">
        <v>3000</v>
      </c>
      <c r="I33" s="234" t="s">
        <v>241</v>
      </c>
      <c r="J33" s="234">
        <v>63400</v>
      </c>
      <c r="K33" s="235" t="s">
        <v>146</v>
      </c>
      <c r="L33" s="236">
        <v>5000</v>
      </c>
    </row>
    <row r="34" spans="1:14" ht="25.5">
      <c r="A34" s="587"/>
      <c r="B34" s="237" t="s">
        <v>164</v>
      </c>
      <c r="C34" s="251" t="s">
        <v>271</v>
      </c>
      <c r="D34" s="252" t="s">
        <v>271</v>
      </c>
      <c r="E34" s="252" t="s">
        <v>271</v>
      </c>
      <c r="F34" s="253" t="s">
        <v>271</v>
      </c>
      <c r="G34" s="594"/>
      <c r="H34" s="234">
        <v>3000</v>
      </c>
      <c r="I34" s="234" t="s">
        <v>241</v>
      </c>
      <c r="J34" s="262">
        <v>71400</v>
      </c>
      <c r="K34" s="263" t="s">
        <v>229</v>
      </c>
      <c r="L34" s="264">
        <v>18750</v>
      </c>
      <c r="N34" s="216">
        <f>37500/2</f>
        <v>18750</v>
      </c>
    </row>
    <row r="35" spans="1:12" ht="14.25" thickBot="1">
      <c r="A35" s="587"/>
      <c r="B35" s="583" t="s">
        <v>326</v>
      </c>
      <c r="C35" s="584"/>
      <c r="D35" s="584"/>
      <c r="E35" s="584"/>
      <c r="F35" s="584"/>
      <c r="G35" s="584"/>
      <c r="H35" s="584"/>
      <c r="I35" s="584"/>
      <c r="J35" s="584"/>
      <c r="K35" s="585"/>
      <c r="L35" s="261">
        <f>SUM(L32:L34)</f>
        <v>31250</v>
      </c>
    </row>
    <row r="36" spans="1:12" ht="13.5" thickBot="1">
      <c r="A36" s="587"/>
      <c r="B36" s="590" t="s">
        <v>165</v>
      </c>
      <c r="C36" s="591"/>
      <c r="D36" s="591"/>
      <c r="E36" s="591"/>
      <c r="F36" s="591"/>
      <c r="G36" s="591"/>
      <c r="H36" s="591"/>
      <c r="I36" s="591"/>
      <c r="J36" s="591"/>
      <c r="K36" s="592"/>
      <c r="L36" s="593"/>
    </row>
    <row r="37" spans="1:12" ht="63.75">
      <c r="A37" s="587"/>
      <c r="B37" s="230" t="s">
        <v>166</v>
      </c>
      <c r="C37" s="251" t="s">
        <v>271</v>
      </c>
      <c r="D37" s="252"/>
      <c r="E37" s="252"/>
      <c r="F37" s="253"/>
      <c r="G37" s="589" t="s">
        <v>147</v>
      </c>
      <c r="H37" s="234">
        <v>3000</v>
      </c>
      <c r="I37" s="234" t="s">
        <v>241</v>
      </c>
      <c r="J37" s="234">
        <v>72100</v>
      </c>
      <c r="K37" s="235" t="s">
        <v>148</v>
      </c>
      <c r="L37" s="236">
        <v>5000</v>
      </c>
    </row>
    <row r="38" spans="1:12" ht="51">
      <c r="A38" s="587"/>
      <c r="B38" s="230" t="s">
        <v>168</v>
      </c>
      <c r="C38" s="251"/>
      <c r="D38" s="252" t="s">
        <v>271</v>
      </c>
      <c r="E38" s="252"/>
      <c r="F38" s="253"/>
      <c r="G38" s="582"/>
      <c r="H38" s="234">
        <v>3000</v>
      </c>
      <c r="I38" s="234" t="s">
        <v>241</v>
      </c>
      <c r="J38" s="234">
        <v>72500</v>
      </c>
      <c r="K38" s="235" t="s">
        <v>189</v>
      </c>
      <c r="L38" s="236">
        <v>10000</v>
      </c>
    </row>
    <row r="39" spans="1:12" ht="13.5">
      <c r="A39" s="587"/>
      <c r="B39" s="230" t="s">
        <v>167</v>
      </c>
      <c r="C39" s="251"/>
      <c r="D39" s="252"/>
      <c r="E39" s="252" t="s">
        <v>271</v>
      </c>
      <c r="F39" s="253"/>
      <c r="G39" s="594"/>
      <c r="H39" s="234">
        <v>3000</v>
      </c>
      <c r="I39" s="234" t="s">
        <v>241</v>
      </c>
      <c r="J39" s="234">
        <v>71400</v>
      </c>
      <c r="K39" s="234" t="s">
        <v>149</v>
      </c>
      <c r="L39" s="236">
        <v>10000</v>
      </c>
    </row>
    <row r="40" spans="1:12" ht="14.25" thickBot="1">
      <c r="A40" s="587"/>
      <c r="B40" s="583" t="s">
        <v>326</v>
      </c>
      <c r="C40" s="584"/>
      <c r="D40" s="584"/>
      <c r="E40" s="584"/>
      <c r="F40" s="584"/>
      <c r="G40" s="584"/>
      <c r="H40" s="584"/>
      <c r="I40" s="584"/>
      <c r="J40" s="584"/>
      <c r="K40" s="585"/>
      <c r="L40" s="261">
        <f>SUM(L37:L39)</f>
        <v>25000</v>
      </c>
    </row>
    <row r="41" spans="1:15" ht="14.25" thickBot="1">
      <c r="A41" s="588"/>
      <c r="B41" s="595" t="s">
        <v>298</v>
      </c>
      <c r="C41" s="596"/>
      <c r="D41" s="596"/>
      <c r="E41" s="596"/>
      <c r="F41" s="596"/>
      <c r="G41" s="596"/>
      <c r="H41" s="596"/>
      <c r="I41" s="596"/>
      <c r="J41" s="596"/>
      <c r="K41" s="597"/>
      <c r="L41" s="265">
        <f>+L40+L35+L30+L25+L22+L17</f>
        <v>246375</v>
      </c>
      <c r="N41" s="216">
        <v>260500</v>
      </c>
      <c r="O41" s="266">
        <f>+N41-L41</f>
        <v>14125</v>
      </c>
    </row>
    <row r="42" spans="1:12" ht="12.75">
      <c r="A42" s="586" t="s">
        <v>347</v>
      </c>
      <c r="B42" s="590" t="s">
        <v>169</v>
      </c>
      <c r="C42" s="591"/>
      <c r="D42" s="591"/>
      <c r="E42" s="591"/>
      <c r="F42" s="591"/>
      <c r="G42" s="591"/>
      <c r="H42" s="591"/>
      <c r="I42" s="591"/>
      <c r="J42" s="591"/>
      <c r="K42" s="592"/>
      <c r="L42" s="593"/>
    </row>
    <row r="43" spans="1:12" ht="76.5">
      <c r="A43" s="604"/>
      <c r="B43" s="230" t="s">
        <v>170</v>
      </c>
      <c r="C43" s="231"/>
      <c r="D43" s="232" t="s">
        <v>271</v>
      </c>
      <c r="E43" s="232" t="s">
        <v>271</v>
      </c>
      <c r="F43" s="233" t="s">
        <v>271</v>
      </c>
      <c r="G43" s="601" t="s">
        <v>150</v>
      </c>
      <c r="H43" s="234">
        <v>3000</v>
      </c>
      <c r="I43" s="234" t="s">
        <v>241</v>
      </c>
      <c r="J43" s="234">
        <v>71300</v>
      </c>
      <c r="K43" s="235" t="s">
        <v>232</v>
      </c>
      <c r="L43" s="236">
        <v>15000</v>
      </c>
    </row>
    <row r="44" spans="1:12" ht="51">
      <c r="A44" s="587"/>
      <c r="B44" s="230" t="s">
        <v>110</v>
      </c>
      <c r="C44" s="231"/>
      <c r="D44" s="232"/>
      <c r="E44" s="232" t="s">
        <v>271</v>
      </c>
      <c r="F44" s="233" t="s">
        <v>271</v>
      </c>
      <c r="G44" s="582"/>
      <c r="H44" s="234">
        <v>3000</v>
      </c>
      <c r="I44" s="234" t="s">
        <v>241</v>
      </c>
      <c r="J44" s="234">
        <v>71300</v>
      </c>
      <c r="K44" s="235" t="s">
        <v>296</v>
      </c>
      <c r="L44" s="236">
        <v>20000</v>
      </c>
    </row>
    <row r="45" spans="1:12" ht="51.75" customHeight="1">
      <c r="A45" s="587"/>
      <c r="B45" s="230" t="s">
        <v>114</v>
      </c>
      <c r="C45" s="231" t="s">
        <v>271</v>
      </c>
      <c r="D45" s="232"/>
      <c r="E45" s="232"/>
      <c r="F45" s="233" t="s">
        <v>257</v>
      </c>
      <c r="G45" s="594"/>
      <c r="H45" s="234">
        <v>3000</v>
      </c>
      <c r="I45" s="234" t="s">
        <v>241</v>
      </c>
      <c r="J45" s="234">
        <v>71300</v>
      </c>
      <c r="K45" s="235" t="s">
        <v>296</v>
      </c>
      <c r="L45" s="236">
        <v>15000</v>
      </c>
    </row>
    <row r="46" spans="1:12" ht="14.25" thickBot="1">
      <c r="A46" s="587"/>
      <c r="B46" s="583" t="s">
        <v>326</v>
      </c>
      <c r="C46" s="584"/>
      <c r="D46" s="584"/>
      <c r="E46" s="584"/>
      <c r="F46" s="584"/>
      <c r="G46" s="584"/>
      <c r="H46" s="584"/>
      <c r="I46" s="584"/>
      <c r="J46" s="584"/>
      <c r="K46" s="585"/>
      <c r="L46" s="261">
        <f>SUM(L43:L45)</f>
        <v>50000</v>
      </c>
    </row>
    <row r="47" spans="1:12" ht="13.5" thickBot="1">
      <c r="A47" s="587"/>
      <c r="B47" s="590" t="s">
        <v>101</v>
      </c>
      <c r="C47" s="591"/>
      <c r="D47" s="591"/>
      <c r="E47" s="591"/>
      <c r="F47" s="591"/>
      <c r="G47" s="591"/>
      <c r="H47" s="591"/>
      <c r="I47" s="591"/>
      <c r="J47" s="591"/>
      <c r="K47" s="592"/>
      <c r="L47" s="593"/>
    </row>
    <row r="48" spans="1:12" ht="63.75">
      <c r="A48" s="587"/>
      <c r="B48" s="230" t="s">
        <v>103</v>
      </c>
      <c r="C48" s="231"/>
      <c r="D48" s="232" t="s">
        <v>271</v>
      </c>
      <c r="E48" s="232"/>
      <c r="F48" s="233" t="s">
        <v>271</v>
      </c>
      <c r="G48" s="254" t="s">
        <v>151</v>
      </c>
      <c r="H48" s="234">
        <v>3000</v>
      </c>
      <c r="I48" s="234" t="s">
        <v>241</v>
      </c>
      <c r="J48" s="234">
        <v>63400</v>
      </c>
      <c r="K48" s="235" t="s">
        <v>146</v>
      </c>
      <c r="L48" s="236">
        <v>25000</v>
      </c>
    </row>
    <row r="49" spans="1:12" ht="25.5">
      <c r="A49" s="587"/>
      <c r="B49" s="230" t="s">
        <v>104</v>
      </c>
      <c r="C49" s="231"/>
      <c r="D49" s="232"/>
      <c r="E49" s="232"/>
      <c r="F49" s="233" t="s">
        <v>271</v>
      </c>
      <c r="G49" s="241"/>
      <c r="H49" s="234">
        <v>3000</v>
      </c>
      <c r="I49" s="234" t="s">
        <v>241</v>
      </c>
      <c r="J49" s="234">
        <v>71600</v>
      </c>
      <c r="K49" s="235" t="s">
        <v>279</v>
      </c>
      <c r="L49" s="236">
        <v>10000</v>
      </c>
    </row>
    <row r="50" spans="1:12" ht="14.25" thickBot="1">
      <c r="A50" s="587"/>
      <c r="B50" s="583" t="s">
        <v>326</v>
      </c>
      <c r="C50" s="584"/>
      <c r="D50" s="584"/>
      <c r="E50" s="584"/>
      <c r="F50" s="584"/>
      <c r="G50" s="584"/>
      <c r="H50" s="584"/>
      <c r="I50" s="584"/>
      <c r="J50" s="584"/>
      <c r="K50" s="585"/>
      <c r="L50" s="261">
        <f>SUM(L48:L49)</f>
        <v>35000</v>
      </c>
    </row>
    <row r="51" spans="1:12" ht="43.5" customHeight="1" thickBot="1">
      <c r="A51" s="587"/>
      <c r="B51" s="607" t="s">
        <v>311</v>
      </c>
      <c r="C51" s="608"/>
      <c r="D51" s="608"/>
      <c r="E51" s="608"/>
      <c r="F51" s="608"/>
      <c r="G51" s="608"/>
      <c r="H51" s="608"/>
      <c r="I51" s="608"/>
      <c r="J51" s="608"/>
      <c r="K51" s="608"/>
      <c r="L51" s="609"/>
    </row>
    <row r="52" spans="1:12" ht="51">
      <c r="A52" s="587"/>
      <c r="B52" s="241" t="s">
        <v>102</v>
      </c>
      <c r="C52" s="267"/>
      <c r="D52" s="268" t="s">
        <v>271</v>
      </c>
      <c r="E52" s="268"/>
      <c r="F52" s="269"/>
      <c r="G52" s="254" t="s">
        <v>152</v>
      </c>
      <c r="H52" s="247"/>
      <c r="I52" s="247"/>
      <c r="J52" s="247">
        <v>72200</v>
      </c>
      <c r="K52" s="247" t="s">
        <v>299</v>
      </c>
      <c r="L52" s="259">
        <v>18500</v>
      </c>
    </row>
    <row r="53" spans="1:12" ht="76.5">
      <c r="A53" s="587"/>
      <c r="B53" s="230" t="s">
        <v>115</v>
      </c>
      <c r="C53" s="231"/>
      <c r="D53" s="232" t="s">
        <v>271</v>
      </c>
      <c r="E53" s="232" t="s">
        <v>271</v>
      </c>
      <c r="F53" s="233"/>
      <c r="G53" s="270"/>
      <c r="H53" s="234">
        <v>3000</v>
      </c>
      <c r="I53" s="234" t="s">
        <v>241</v>
      </c>
      <c r="J53" s="234">
        <v>71300</v>
      </c>
      <c r="K53" s="235" t="s">
        <v>296</v>
      </c>
      <c r="L53" s="236">
        <v>5000</v>
      </c>
    </row>
    <row r="54" spans="1:12" ht="38.25">
      <c r="A54" s="587"/>
      <c r="B54" s="230" t="s">
        <v>124</v>
      </c>
      <c r="C54" s="231"/>
      <c r="D54" s="232" t="s">
        <v>271</v>
      </c>
      <c r="E54" s="232"/>
      <c r="F54" s="233"/>
      <c r="G54" s="270"/>
      <c r="H54" s="234">
        <v>3000</v>
      </c>
      <c r="I54" s="234" t="s">
        <v>241</v>
      </c>
      <c r="J54" s="234">
        <v>72200</v>
      </c>
      <c r="K54" s="235" t="s">
        <v>299</v>
      </c>
      <c r="L54" s="236">
        <v>25000</v>
      </c>
    </row>
    <row r="55" spans="1:12" ht="14.25" thickBot="1">
      <c r="A55" s="588"/>
      <c r="B55" s="583" t="s">
        <v>326</v>
      </c>
      <c r="C55" s="584"/>
      <c r="D55" s="584"/>
      <c r="E55" s="584"/>
      <c r="F55" s="584"/>
      <c r="G55" s="584"/>
      <c r="H55" s="584"/>
      <c r="I55" s="584"/>
      <c r="J55" s="584"/>
      <c r="K55" s="585"/>
      <c r="L55" s="261">
        <f>SUM(L52:L54)</f>
        <v>48500</v>
      </c>
    </row>
    <row r="56" spans="1:12" ht="14.25" thickBot="1">
      <c r="A56" s="271" t="s">
        <v>257</v>
      </c>
      <c r="B56" s="595" t="s">
        <v>298</v>
      </c>
      <c r="C56" s="596"/>
      <c r="D56" s="596"/>
      <c r="E56" s="596"/>
      <c r="F56" s="596"/>
      <c r="G56" s="596"/>
      <c r="H56" s="596"/>
      <c r="I56" s="596"/>
      <c r="J56" s="596"/>
      <c r="K56" s="597"/>
      <c r="L56" s="265">
        <f>+L55+L50+L46</f>
        <v>133500</v>
      </c>
    </row>
    <row r="57" spans="1:12" ht="13.5" thickBot="1">
      <c r="A57" s="586" t="s">
        <v>348</v>
      </c>
      <c r="B57" s="590" t="s">
        <v>171</v>
      </c>
      <c r="C57" s="591"/>
      <c r="D57" s="591"/>
      <c r="E57" s="591"/>
      <c r="F57" s="591"/>
      <c r="G57" s="591"/>
      <c r="H57" s="591"/>
      <c r="I57" s="591"/>
      <c r="J57" s="591"/>
      <c r="K57" s="605"/>
      <c r="L57" s="606"/>
    </row>
    <row r="58" spans="1:12" ht="76.5">
      <c r="A58" s="604"/>
      <c r="B58" s="230" t="s">
        <v>125</v>
      </c>
      <c r="C58" s="231" t="s">
        <v>271</v>
      </c>
      <c r="D58" s="232" t="s">
        <v>257</v>
      </c>
      <c r="E58" s="232"/>
      <c r="F58" s="233"/>
      <c r="G58" s="254" t="s">
        <v>153</v>
      </c>
      <c r="H58" s="247">
        <v>3000</v>
      </c>
      <c r="I58" s="247" t="s">
        <v>241</v>
      </c>
      <c r="J58" s="247">
        <v>72100</v>
      </c>
      <c r="K58" s="248" t="s">
        <v>148</v>
      </c>
      <c r="L58" s="259">
        <v>40000</v>
      </c>
    </row>
    <row r="59" spans="1:12" ht="14.25" thickBot="1">
      <c r="A59" s="587"/>
      <c r="B59" s="583" t="s">
        <v>326</v>
      </c>
      <c r="C59" s="584"/>
      <c r="D59" s="584"/>
      <c r="E59" s="584"/>
      <c r="F59" s="584"/>
      <c r="G59" s="584"/>
      <c r="H59" s="584"/>
      <c r="I59" s="584"/>
      <c r="J59" s="584"/>
      <c r="K59" s="585"/>
      <c r="L59" s="261">
        <f>L58</f>
        <v>40000</v>
      </c>
    </row>
    <row r="60" spans="1:12" ht="27" customHeight="1" thickBot="1">
      <c r="A60" s="587"/>
      <c r="B60" s="598" t="s">
        <v>172</v>
      </c>
      <c r="C60" s="599"/>
      <c r="D60" s="599"/>
      <c r="E60" s="599"/>
      <c r="F60" s="599"/>
      <c r="G60" s="599"/>
      <c r="H60" s="599"/>
      <c r="I60" s="599"/>
      <c r="J60" s="599"/>
      <c r="K60" s="599"/>
      <c r="L60" s="600"/>
    </row>
    <row r="61" spans="1:12" ht="38.25">
      <c r="A61" s="587"/>
      <c r="B61" s="230" t="s">
        <v>116</v>
      </c>
      <c r="C61" s="231"/>
      <c r="D61" s="232"/>
      <c r="E61" s="232"/>
      <c r="F61" s="233" t="s">
        <v>271</v>
      </c>
      <c r="G61" s="589" t="s">
        <v>154</v>
      </c>
      <c r="H61" s="234">
        <v>3000</v>
      </c>
      <c r="I61" s="234" t="s">
        <v>241</v>
      </c>
      <c r="J61" s="234">
        <v>71300</v>
      </c>
      <c r="K61" s="272" t="s">
        <v>296</v>
      </c>
      <c r="L61" s="236">
        <v>15000</v>
      </c>
    </row>
    <row r="62" spans="1:12" ht="51">
      <c r="A62" s="587"/>
      <c r="B62" s="273" t="s">
        <v>117</v>
      </c>
      <c r="C62" s="251"/>
      <c r="D62" s="252"/>
      <c r="E62" s="252"/>
      <c r="F62" s="253" t="s">
        <v>271</v>
      </c>
      <c r="G62" s="594"/>
      <c r="H62" s="234">
        <v>3000</v>
      </c>
      <c r="I62" s="234" t="s">
        <v>241</v>
      </c>
      <c r="J62" s="234">
        <v>71300</v>
      </c>
      <c r="K62" s="272" t="s">
        <v>296</v>
      </c>
      <c r="L62" s="264">
        <v>15000</v>
      </c>
    </row>
    <row r="63" spans="1:12" ht="14.25" thickBot="1">
      <c r="A63" s="587"/>
      <c r="B63" s="583" t="s">
        <v>326</v>
      </c>
      <c r="C63" s="584"/>
      <c r="D63" s="584"/>
      <c r="E63" s="584"/>
      <c r="F63" s="584"/>
      <c r="G63" s="584"/>
      <c r="H63" s="584"/>
      <c r="I63" s="584"/>
      <c r="J63" s="584"/>
      <c r="K63" s="585"/>
      <c r="L63" s="261">
        <f>SUM(L61:L62)</f>
        <v>30000</v>
      </c>
    </row>
    <row r="64" spans="1:12" ht="12.75">
      <c r="A64" s="587"/>
      <c r="B64" s="598" t="s">
        <v>173</v>
      </c>
      <c r="C64" s="599"/>
      <c r="D64" s="599"/>
      <c r="E64" s="599"/>
      <c r="F64" s="599"/>
      <c r="G64" s="599"/>
      <c r="H64" s="599"/>
      <c r="I64" s="599"/>
      <c r="J64" s="599"/>
      <c r="K64" s="599"/>
      <c r="L64" s="600"/>
    </row>
    <row r="65" spans="1:12" ht="38.25">
      <c r="A65" s="587"/>
      <c r="B65" s="273" t="s">
        <v>231</v>
      </c>
      <c r="C65" s="274"/>
      <c r="D65" s="275"/>
      <c r="E65" s="275"/>
      <c r="F65" s="276" t="s">
        <v>271</v>
      </c>
      <c r="G65" s="277"/>
      <c r="H65" s="278"/>
      <c r="I65" s="278"/>
      <c r="J65" s="278"/>
      <c r="K65" s="279" t="s">
        <v>230</v>
      </c>
      <c r="L65" s="264">
        <v>18750</v>
      </c>
    </row>
    <row r="66" spans="1:12" ht="14.25" thickBot="1">
      <c r="A66" s="587"/>
      <c r="B66" s="583" t="s">
        <v>326</v>
      </c>
      <c r="C66" s="584"/>
      <c r="D66" s="584"/>
      <c r="E66" s="584"/>
      <c r="F66" s="584"/>
      <c r="G66" s="584"/>
      <c r="H66" s="584"/>
      <c r="I66" s="584"/>
      <c r="J66" s="584"/>
      <c r="K66" s="585"/>
      <c r="L66" s="261">
        <f>SUM(L64:L65)</f>
        <v>18750</v>
      </c>
    </row>
    <row r="67" spans="1:12" ht="14.25" thickBot="1">
      <c r="A67" s="588"/>
      <c r="B67" s="595" t="s">
        <v>298</v>
      </c>
      <c r="C67" s="602"/>
      <c r="D67" s="602"/>
      <c r="E67" s="602"/>
      <c r="F67" s="602"/>
      <c r="G67" s="602"/>
      <c r="H67" s="602"/>
      <c r="I67" s="602"/>
      <c r="J67" s="602"/>
      <c r="K67" s="603"/>
      <c r="L67" s="265">
        <f>+L66+L63+L59</f>
        <v>88750</v>
      </c>
    </row>
    <row r="68" spans="1:12" ht="14.25" thickBot="1">
      <c r="A68" s="595" t="s">
        <v>155</v>
      </c>
      <c r="B68" s="596"/>
      <c r="C68" s="596"/>
      <c r="D68" s="596"/>
      <c r="E68" s="596"/>
      <c r="F68" s="596"/>
      <c r="G68" s="596"/>
      <c r="H68" s="596"/>
      <c r="I68" s="596"/>
      <c r="J68" s="596"/>
      <c r="K68" s="597"/>
      <c r="L68" s="280">
        <f>+L67+L56+L41</f>
        <v>468625</v>
      </c>
    </row>
    <row r="69" ht="12.75" hidden="1">
      <c r="L69" s="266"/>
    </row>
    <row r="71" spans="1:12" ht="12.75">
      <c r="A71" s="281" t="s">
        <v>129</v>
      </c>
      <c r="B71" s="282"/>
      <c r="L71" s="266"/>
    </row>
    <row r="72" spans="1:2" ht="12.75">
      <c r="A72" s="281"/>
      <c r="B72" s="282"/>
    </row>
    <row r="73" spans="1:2" ht="12.75">
      <c r="A73" s="281" t="s">
        <v>130</v>
      </c>
      <c r="B73" s="282"/>
    </row>
    <row r="74" spans="1:2" ht="12.75">
      <c r="A74" s="281" t="s">
        <v>292</v>
      </c>
      <c r="B74" s="283">
        <v>35000</v>
      </c>
    </row>
    <row r="75" spans="1:2" ht="12.75">
      <c r="A75" s="281" t="s">
        <v>300</v>
      </c>
      <c r="B75" s="283">
        <v>18750</v>
      </c>
    </row>
    <row r="76" spans="1:2" ht="12.75">
      <c r="A76" s="281" t="s">
        <v>131</v>
      </c>
      <c r="B76" s="284">
        <f>+L14+L37+L39</f>
        <v>35000</v>
      </c>
    </row>
    <row r="77" spans="1:2" ht="12.75">
      <c r="A77" s="281" t="s">
        <v>296</v>
      </c>
      <c r="B77" s="283">
        <f>+L29+L24+L19+L15+L13</f>
        <v>78000</v>
      </c>
    </row>
    <row r="78" spans="1:2" ht="12.75">
      <c r="A78" s="281" t="s">
        <v>279</v>
      </c>
      <c r="B78" s="283">
        <v>20000</v>
      </c>
    </row>
    <row r="79" spans="1:2" ht="12.75">
      <c r="A79" s="281" t="s">
        <v>32</v>
      </c>
      <c r="B79" s="283">
        <v>44625</v>
      </c>
    </row>
    <row r="80" spans="1:2" ht="12.75">
      <c r="A80" s="281" t="s">
        <v>189</v>
      </c>
      <c r="B80" s="283">
        <v>30000</v>
      </c>
    </row>
    <row r="81" spans="1:2" ht="12.75">
      <c r="A81" s="281"/>
      <c r="B81" s="282"/>
    </row>
    <row r="82" spans="1:2" ht="12.75">
      <c r="A82" s="281" t="s">
        <v>132</v>
      </c>
      <c r="B82" s="282"/>
    </row>
    <row r="83" spans="1:2" ht="12.75">
      <c r="A83" s="285" t="s">
        <v>133</v>
      </c>
      <c r="B83" s="286">
        <f>SUM(B74:B82)</f>
        <v>261375</v>
      </c>
    </row>
    <row r="84" spans="1:2" ht="12.75">
      <c r="A84" s="281"/>
      <c r="B84" s="282"/>
    </row>
    <row r="85" spans="1:2" ht="12.75">
      <c r="A85" s="281" t="s">
        <v>134</v>
      </c>
      <c r="B85" s="282"/>
    </row>
    <row r="86" spans="1:2" ht="12.75">
      <c r="A86" s="281" t="s">
        <v>292</v>
      </c>
      <c r="B86" s="283">
        <v>30000</v>
      </c>
    </row>
    <row r="87" spans="1:2" ht="12.75">
      <c r="A87" s="281" t="s">
        <v>300</v>
      </c>
      <c r="B87" s="283">
        <v>0</v>
      </c>
    </row>
    <row r="88" spans="1:2" ht="12.75">
      <c r="A88" s="281" t="s">
        <v>131</v>
      </c>
      <c r="B88" s="283"/>
    </row>
    <row r="89" spans="1:2" ht="12.75">
      <c r="A89" s="281" t="s">
        <v>296</v>
      </c>
      <c r="B89" s="283">
        <f>+L44+L45+L53</f>
        <v>40000</v>
      </c>
    </row>
    <row r="90" spans="1:2" ht="12.75">
      <c r="A90" s="281" t="s">
        <v>279</v>
      </c>
      <c r="B90" s="283">
        <v>10000</v>
      </c>
    </row>
    <row r="91" spans="1:2" ht="12.75">
      <c r="A91" s="281" t="s">
        <v>32</v>
      </c>
      <c r="B91" s="282">
        <f>18500+25000</f>
        <v>43500</v>
      </c>
    </row>
    <row r="92" spans="1:2" ht="12.75">
      <c r="A92" s="281" t="s">
        <v>189</v>
      </c>
      <c r="B92" s="283"/>
    </row>
    <row r="93" spans="1:2" ht="12.75">
      <c r="A93" s="281" t="s">
        <v>344</v>
      </c>
      <c r="B93" s="283">
        <v>15000</v>
      </c>
    </row>
    <row r="94" spans="1:2" ht="12.75">
      <c r="A94" s="281"/>
      <c r="B94" s="287">
        <f>SUM(B86:B93)</f>
        <v>138500</v>
      </c>
    </row>
    <row r="95" spans="1:2" ht="12.75">
      <c r="A95" s="281" t="s">
        <v>342</v>
      </c>
      <c r="B95" s="281"/>
    </row>
    <row r="96" spans="1:2" ht="12.75">
      <c r="A96" s="281" t="s">
        <v>292</v>
      </c>
      <c r="B96" s="281"/>
    </row>
    <row r="97" spans="1:2" ht="12.75">
      <c r="A97" s="281" t="s">
        <v>300</v>
      </c>
      <c r="B97" s="281">
        <v>18750</v>
      </c>
    </row>
    <row r="98" spans="1:2" ht="12.75">
      <c r="A98" s="281" t="s">
        <v>131</v>
      </c>
      <c r="B98" s="281">
        <v>40000</v>
      </c>
    </row>
    <row r="99" spans="1:2" ht="12.75">
      <c r="A99" s="281" t="s">
        <v>296</v>
      </c>
      <c r="B99" s="281">
        <v>30000</v>
      </c>
    </row>
    <row r="100" spans="1:2" ht="12.75">
      <c r="A100" s="281" t="s">
        <v>279</v>
      </c>
      <c r="B100" s="281"/>
    </row>
    <row r="101" spans="1:2" ht="12.75">
      <c r="A101" s="281" t="s">
        <v>32</v>
      </c>
      <c r="B101" s="281"/>
    </row>
    <row r="102" spans="1:2" ht="12.75">
      <c r="A102" s="281" t="s">
        <v>189</v>
      </c>
      <c r="B102" s="281"/>
    </row>
    <row r="103" spans="1:2" ht="12.75">
      <c r="A103" s="281"/>
      <c r="B103" s="281"/>
    </row>
    <row r="104" spans="1:2" ht="12.75">
      <c r="A104" s="281" t="s">
        <v>132</v>
      </c>
      <c r="B104" s="281"/>
    </row>
    <row r="105" spans="1:2" ht="12.75">
      <c r="A105" s="285" t="s">
        <v>133</v>
      </c>
      <c r="B105" s="288">
        <f>SUM(B97:B104)</f>
        <v>88750</v>
      </c>
    </row>
    <row r="106" spans="1:2" ht="12.75">
      <c r="A106" s="281"/>
      <c r="B106" s="281"/>
    </row>
    <row r="107" spans="1:2" ht="12.75">
      <c r="A107" s="281" t="s">
        <v>343</v>
      </c>
      <c r="B107" s="281"/>
    </row>
    <row r="108" spans="1:2" ht="12.75">
      <c r="A108" s="281" t="s">
        <v>292</v>
      </c>
      <c r="B108" s="281"/>
    </row>
    <row r="109" spans="1:2" ht="12.75">
      <c r="A109" s="281" t="s">
        <v>300</v>
      </c>
      <c r="B109" s="281"/>
    </row>
    <row r="110" spans="1:2" ht="12.75">
      <c r="A110" s="281" t="s">
        <v>131</v>
      </c>
      <c r="B110" s="281"/>
    </row>
    <row r="111" spans="1:2" ht="12.75">
      <c r="A111" s="281" t="s">
        <v>296</v>
      </c>
      <c r="B111" s="281"/>
    </row>
    <row r="112" spans="1:2" ht="12.75">
      <c r="A112" s="281" t="s">
        <v>279</v>
      </c>
      <c r="B112" s="281"/>
    </row>
    <row r="113" spans="1:2" ht="12.75">
      <c r="A113" s="281" t="s">
        <v>32</v>
      </c>
      <c r="B113" s="281"/>
    </row>
    <row r="114" spans="1:2" ht="12.75">
      <c r="A114" s="281" t="s">
        <v>189</v>
      </c>
      <c r="B114" s="281"/>
    </row>
    <row r="115" spans="1:2" ht="12.75">
      <c r="A115" s="289"/>
      <c r="B115" s="289"/>
    </row>
  </sheetData>
  <sheetProtection/>
  <autoFilter ref="A10:O68"/>
  <mergeCells count="45">
    <mergeCell ref="B67:K67"/>
    <mergeCell ref="A68:K68"/>
    <mergeCell ref="A42:A55"/>
    <mergeCell ref="A57:A67"/>
    <mergeCell ref="B57:L57"/>
    <mergeCell ref="B59:K59"/>
    <mergeCell ref="B60:L60"/>
    <mergeCell ref="B51:L51"/>
    <mergeCell ref="B55:K55"/>
    <mergeCell ref="B56:K56"/>
    <mergeCell ref="B64:L64"/>
    <mergeCell ref="B42:L42"/>
    <mergeCell ref="B46:K46"/>
    <mergeCell ref="G43:G45"/>
    <mergeCell ref="B66:K66"/>
    <mergeCell ref="B63:K63"/>
    <mergeCell ref="G61:G62"/>
    <mergeCell ref="B47:L47"/>
    <mergeCell ref="B50:K50"/>
    <mergeCell ref="G27:G29"/>
    <mergeCell ref="G32:G34"/>
    <mergeCell ref="B36:L36"/>
    <mergeCell ref="B40:K40"/>
    <mergeCell ref="G37:G39"/>
    <mergeCell ref="B41:K41"/>
    <mergeCell ref="B17:K17"/>
    <mergeCell ref="A12:A41"/>
    <mergeCell ref="G19:G21"/>
    <mergeCell ref="B22:K22"/>
    <mergeCell ref="B23:L23"/>
    <mergeCell ref="B25:K25"/>
    <mergeCell ref="B26:L26"/>
    <mergeCell ref="B30:K30"/>
    <mergeCell ref="B31:L31"/>
    <mergeCell ref="B35:K35"/>
    <mergeCell ref="A5:B5"/>
    <mergeCell ref="A6:B6"/>
    <mergeCell ref="A4:F4"/>
    <mergeCell ref="B18:L18"/>
    <mergeCell ref="C8:F9"/>
    <mergeCell ref="G8:G10"/>
    <mergeCell ref="H8:L9"/>
    <mergeCell ref="A11:L11"/>
    <mergeCell ref="B12:J12"/>
    <mergeCell ref="G13:G16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10" fitToWidth="1" horizontalDpi="200" verticalDpi="2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Facultad De Ciencias Economicas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Facultad De Ciencias Economicas</dc:creator>
  <cp:keywords/>
  <dc:description/>
  <cp:lastModifiedBy>cgonzalez</cp:lastModifiedBy>
  <cp:lastPrinted>2009-03-25T22:23:38Z</cp:lastPrinted>
  <dcterms:created xsi:type="dcterms:W3CDTF">2008-12-12T16:01:55Z</dcterms:created>
  <dcterms:modified xsi:type="dcterms:W3CDTF">2009-04-01T02:09:15Z</dcterms:modified>
  <cp:category/>
  <cp:version/>
  <cp:contentType/>
  <cp:contentStatus/>
</cp:coreProperties>
</file>