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dp-my.sharepoint.com/personal/nanise_saune_undp_org/Documents/Desktop/"/>
    </mc:Choice>
  </mc:AlternateContent>
  <xr:revisionPtr revIDLastSave="0" documentId="8_{77D10AF5-4C75-44FB-B449-5CD66811E2DA}" xr6:coauthVersionLast="47" xr6:coauthVersionMax="47" xr10:uidLastSave="{00000000-0000-0000-0000-000000000000}"/>
  <bookViews>
    <workbookView xWindow="-120" yWindow="-120" windowWidth="29040" windowHeight="15720" xr2:uid="{ED720E1A-E503-46C4-9F4B-92EF41879CCA}"/>
  </bookViews>
  <sheets>
    <sheet name="Sheet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 r="E19" i="1"/>
  <c r="E18" i="1"/>
  <c r="D21" i="1"/>
  <c r="D19" i="1"/>
  <c r="D18" i="1"/>
  <c r="C21" i="1"/>
  <c r="B21" i="1"/>
  <c r="B10" i="1"/>
  <c r="D10" i="1" s="1"/>
  <c r="B7" i="1"/>
  <c r="D6" i="1"/>
  <c r="B4" i="1"/>
  <c r="C17" i="1"/>
  <c r="B17" i="1"/>
  <c r="D9" i="1"/>
  <c r="D5" i="1"/>
  <c r="C3" i="1"/>
  <c r="C11" i="1" l="1"/>
  <c r="C12" i="1" s="1"/>
  <c r="D7" i="1"/>
  <c r="D4" i="1"/>
  <c r="C13" i="1" l="1"/>
  <c r="B8" i="1"/>
  <c r="D8" i="1" l="1"/>
  <c r="B11" i="1"/>
  <c r="B12" i="1" l="1"/>
  <c r="B13" i="1" s="1"/>
  <c r="D11" i="1"/>
  <c r="D12" i="1" s="1"/>
  <c r="D13" i="1" s="1"/>
</calcChain>
</file>

<file path=xl/sharedStrings.xml><?xml version="1.0" encoding="utf-8"?>
<sst xmlns="http://schemas.openxmlformats.org/spreadsheetml/2006/main" count="23" uniqueCount="19">
  <si>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</si>
  <si>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</si>
  <si>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</si>
  <si>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</si>
  <si>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</si>
  <si>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</si>
  <si>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</si>
  <si>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</si>
  <si>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</si>
  <si>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</si>
  <si>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Total</t>
  </si>
  <si>
    <t>Performance-Based Tranche Breakdown</t>
  </si>
  <si>
    <t>TOTAL</t>
  </si>
  <si>
    <t>Tranche %</t>
  </si>
  <si>
    <t>First Tranche:</t>
  </si>
  <si>
    <t>Second Tranche:</t>
  </si>
  <si>
    <t>Third Tranche:</t>
  </si>
  <si>
    <t>UNDP</t>
  </si>
  <si>
    <t>WVI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</si>
</sst>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3" fillId="0" borderId="0" xfId="0" applyFont="1"/>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44" fontId="2" fillId="2" borderId="7" xfId="0" applyNumberFormat="1" applyFont="1" applyFill="1" applyBorder="1" applyAlignment="1">
      <alignment horizontal="center" wrapText="1"/>
    </xf>
    <xf numFmtId="0" fontId="4" fillId="2" borderId="9" xfId="0" applyFont="1" applyFill="1" applyBorder="1" applyAlignment="1">
      <alignment vertical="center" wrapText="1"/>
    </xf>
    <xf numFmtId="44" fontId="3" fillId="2" borderId="5" xfId="0" applyNumberFormat="1" applyFont="1" applyFill="1" applyBorder="1" applyAlignment="1">
      <alignment wrapText="1"/>
    </xf>
    <xf numFmtId="44" fontId="2" fillId="2" borderId="8" xfId="0" applyNumberFormat="1" applyFont="1" applyFill="1" applyBorder="1" applyAlignment="1">
      <alignment wrapText="1"/>
    </xf>
    <xf numFmtId="44" fontId="2" fillId="2" borderId="10" xfId="0" applyNumberFormat="1" applyFont="1" applyFill="1" applyBorder="1" applyAlignment="1">
      <alignment wrapText="1"/>
    </xf>
    <xf numFmtId="0" fontId="4" fillId="2" borderId="9" xfId="0" applyFont="1" applyFill="1" applyBorder="1" applyAlignment="1" applyProtection="1">
      <alignment vertical="center" wrapText="1"/>
      <protection locked="0"/>
    </xf>
    <xf numFmtId="0" fontId="4" fillId="2" borderId="11" xfId="0" applyFont="1" applyFill="1" applyBorder="1" applyAlignment="1">
      <alignment vertical="center" wrapText="1"/>
    </xf>
    <xf numFmtId="44" fontId="3" fillId="2" borderId="12" xfId="0" applyNumberFormat="1" applyFont="1" applyFill="1" applyBorder="1" applyAlignment="1">
      <alignment wrapText="1"/>
    </xf>
    <xf numFmtId="44" fontId="2" fillId="2" borderId="13" xfId="0" applyNumberFormat="1" applyFont="1" applyFill="1" applyBorder="1" applyAlignment="1">
      <alignment wrapText="1"/>
    </xf>
    <xf numFmtId="44" fontId="3" fillId="2" borderId="14" xfId="1" applyFont="1" applyFill="1" applyBorder="1" applyAlignment="1" applyProtection="1">
      <alignment wrapText="1"/>
    </xf>
    <xf numFmtId="44" fontId="2" fillId="2" borderId="15" xfId="1" applyFont="1" applyFill="1" applyBorder="1" applyAlignment="1">
      <alignment wrapText="1"/>
    </xf>
    <xf numFmtId="44" fontId="2" fillId="2" borderId="6" xfId="0" applyNumberFormat="1" applyFont="1" applyFill="1" applyBorder="1" applyAlignment="1">
      <alignment wrapText="1"/>
    </xf>
    <xf numFmtId="44" fontId="3" fillId="2" borderId="9" xfId="1" applyFont="1" applyFill="1" applyBorder="1" applyAlignment="1" applyProtection="1">
      <alignment wrapText="1"/>
    </xf>
    <xf numFmtId="44" fontId="2" fillId="2" borderId="7" xfId="1" applyFont="1" applyFill="1" applyBorder="1" applyAlignment="1">
      <alignment wrapText="1"/>
    </xf>
    <xf numFmtId="44" fontId="2" fillId="2" borderId="11" xfId="1" applyFont="1" applyFill="1" applyBorder="1" applyAlignment="1" applyProtection="1">
      <alignment wrapText="1"/>
    </xf>
    <xf numFmtId="44" fontId="2" fillId="2" borderId="12" xfId="1" applyFont="1" applyFill="1" applyBorder="1" applyAlignment="1">
      <alignment wrapText="1"/>
    </xf>
    <xf numFmtId="0" fontId="3" fillId="2" borderId="19" xfId="0" applyFont="1" applyFill="1" applyBorder="1"/>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vertical="center" wrapText="1"/>
    </xf>
    <xf numFmtId="44" fontId="3" fillId="2" borderId="7" xfId="1" applyFont="1" applyFill="1" applyBorder="1" applyAlignment="1">
      <alignment vertical="center" wrapText="1"/>
    </xf>
    <xf numFmtId="44" fontId="2" fillId="2" borderId="20" xfId="2" applyNumberFormat="1" applyFont="1" applyFill="1" applyBorder="1" applyAlignment="1">
      <alignment vertical="center" wrapText="1"/>
    </xf>
    <xf numFmtId="9" fontId="2" fillId="2" borderId="10" xfId="2" applyFont="1" applyFill="1" applyBorder="1" applyAlignment="1">
      <alignment vertical="center" wrapText="1"/>
    </xf>
    <xf numFmtId="0" fontId="2" fillId="2" borderId="11" xfId="0" applyFont="1" applyFill="1" applyBorder="1" applyAlignment="1">
      <alignment vertical="center" wrapText="1"/>
    </xf>
    <xf numFmtId="44" fontId="2" fillId="2" borderId="12" xfId="0" applyNumberFormat="1" applyFont="1" applyFill="1" applyBorder="1"/>
    <xf numFmtId="44" fontId="2" fillId="2" borderId="21" xfId="0" applyNumberFormat="1" applyFont="1" applyFill="1" applyBorder="1"/>
    <xf numFmtId="9" fontId="2" fillId="2" borderId="13" xfId="0" applyNumberFormat="1" applyFont="1"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nise.saune\AppData\Local\Microsoft\Windows\INetCache\Content.Outlook\M1XQZ5B2\annual_financial_report_pbf-slb-e-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ed%20PTD%20PBF%20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Main sheet"/>
      <sheetName val="Act 1"/>
      <sheetName val="Act 2"/>
      <sheetName val="Activity 3"/>
      <sheetName val="Activity 4"/>
    </sheetNames>
    <sheetDataSet>
      <sheetData sheetId="0">
        <row r="10">
          <cell r="G10">
            <v>32776.11</v>
          </cell>
        </row>
        <row r="11">
          <cell r="G11">
            <v>108964.42000000001</v>
          </cell>
        </row>
        <row r="12">
          <cell r="G12">
            <v>49237.63</v>
          </cell>
        </row>
        <row r="13">
          <cell r="G13">
            <v>9970.8299999999981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0F7BB-1FF1-4748-AA84-83CEF2297151}">
  <dimension ref="A1:E21"/>
  <sheetViews>
    <sheetView tabSelected="1" zoomScale="94" zoomScaleNormal="55" workbookViewId="0">
      <selection activeCell="M16" sqref="M16"/>
    </sheetView>
  </sheetViews>
  <sheetFormatPr defaultRowHeight="13" x14ac:dyDescent="0.3"/>
  <cols>
    <col min="1" max="1" width="29.90625" style="1" customWidth="1"/>
    <col min="2" max="2" width="17.36328125" style="1" customWidth="1"/>
    <col min="3" max="3" width="15.90625" style="1" customWidth="1"/>
    <col min="4" max="4" width="16.54296875" style="1" customWidth="1"/>
    <col min="5" max="5" width="14.81640625" style="1" customWidth="1"/>
    <col min="6" max="16384" width="8.7265625" style="1"/>
  </cols>
  <sheetData>
    <row r="1" spans="1:5" ht="13.5" thickBot="1" x14ac:dyDescent="0.35">
      <c r="A1" s="33" t="s">
        <v>0</v>
      </c>
      <c r="B1" s="34"/>
      <c r="C1" s="34"/>
      <c r="D1" s="35"/>
    </row>
    <row r="2" spans="1:5" x14ac:dyDescent="0.3">
      <c r="A2" s="2"/>
      <c r="B2" s="3" t="s">
        <v>17</v>
      </c>
      <c r="C2" s="3" t="s">
        <v>18</v>
      </c>
      <c r="D2" s="36" t="s">
        <v>0</v>
      </c>
    </row>
    <row r="3" spans="1:5" x14ac:dyDescent="0.3">
      <c r="A3" s="2"/>
      <c r="B3" s="4"/>
      <c r="C3" s="4">
        <f>'[1]1) Budget Table'!D9</f>
        <v>0</v>
      </c>
      <c r="D3" s="37"/>
    </row>
    <row r="4" spans="1:5" x14ac:dyDescent="0.3">
      <c r="A4" s="5" t="s">
        <v>1</v>
      </c>
      <c r="B4" s="6">
        <f>[2]Sheet3!$G$10</f>
        <v>32776.11</v>
      </c>
      <c r="C4" s="6">
        <v>33408.949999999997</v>
      </c>
      <c r="D4" s="7">
        <f t="shared" ref="D4:D11" si="0">SUM(B4:C4)</f>
        <v>66185.06</v>
      </c>
    </row>
    <row r="5" spans="1:5" x14ac:dyDescent="0.3">
      <c r="A5" s="5" t="s">
        <v>2</v>
      </c>
      <c r="B5" s="6">
        <v>0</v>
      </c>
      <c r="C5" s="6">
        <v>19729.34</v>
      </c>
      <c r="D5" s="8">
        <f t="shared" si="0"/>
        <v>19729.34</v>
      </c>
    </row>
    <row r="6" spans="1:5" ht="26" x14ac:dyDescent="0.3">
      <c r="A6" s="5" t="s">
        <v>3</v>
      </c>
      <c r="B6" s="6">
        <v>0</v>
      </c>
      <c r="C6" s="6">
        <v>7604.62</v>
      </c>
      <c r="D6" s="8">
        <f t="shared" si="0"/>
        <v>7604.62</v>
      </c>
    </row>
    <row r="7" spans="1:5" x14ac:dyDescent="0.3">
      <c r="A7" s="9" t="s">
        <v>4</v>
      </c>
      <c r="B7" s="6">
        <f>[2]Sheet3!$G$12</f>
        <v>49237.63</v>
      </c>
      <c r="C7" s="6">
        <v>0</v>
      </c>
      <c r="D7" s="8">
        <f t="shared" si="0"/>
        <v>49237.63</v>
      </c>
    </row>
    <row r="8" spans="1:5" x14ac:dyDescent="0.3">
      <c r="A8" s="5" t="s">
        <v>5</v>
      </c>
      <c r="B8" s="6">
        <f>[2]Sheet3!$G$11</f>
        <v>108964.42000000001</v>
      </c>
      <c r="C8" s="6">
        <v>44714.82</v>
      </c>
      <c r="D8" s="8">
        <f t="shared" si="0"/>
        <v>153679.24000000002</v>
      </c>
    </row>
    <row r="9" spans="1:5" ht="26" x14ac:dyDescent="0.3">
      <c r="A9" s="5" t="s">
        <v>6</v>
      </c>
      <c r="B9" s="6">
        <v>0</v>
      </c>
      <c r="C9" s="6">
        <v>0</v>
      </c>
      <c r="D9" s="8">
        <f t="shared" si="0"/>
        <v>0</v>
      </c>
    </row>
    <row r="10" spans="1:5" ht="13.5" thickBot="1" x14ac:dyDescent="0.35">
      <c r="A10" s="10" t="s">
        <v>7</v>
      </c>
      <c r="B10" s="11">
        <f>[2]Sheet3!$G$13</f>
        <v>9970.8299999999981</v>
      </c>
      <c r="C10" s="11">
        <v>7373.33</v>
      </c>
      <c r="D10" s="12">
        <f t="shared" si="0"/>
        <v>17344.159999999996</v>
      </c>
    </row>
    <row r="11" spans="1:5" x14ac:dyDescent="0.3">
      <c r="A11" s="13" t="s">
        <v>8</v>
      </c>
      <c r="B11" s="14">
        <f>SUM(B4:B10)</f>
        <v>200948.99</v>
      </c>
      <c r="C11" s="14">
        <f>SUM(C4:C10)</f>
        <v>112831.06</v>
      </c>
      <c r="D11" s="15">
        <f t="shared" si="0"/>
        <v>313780.05</v>
      </c>
    </row>
    <row r="12" spans="1:5" x14ac:dyDescent="0.3">
      <c r="A12" s="16" t="s">
        <v>9</v>
      </c>
      <c r="B12" s="17">
        <f>B11*0.07</f>
        <v>14066.4293</v>
      </c>
      <c r="C12" s="17">
        <f t="shared" ref="C12:D12" si="1">C11*0.07</f>
        <v>7898.1742000000004</v>
      </c>
      <c r="D12" s="17">
        <f t="shared" si="1"/>
        <v>21964.603500000001</v>
      </c>
    </row>
    <row r="13" spans="1:5" ht="13.5" thickBot="1" x14ac:dyDescent="0.35">
      <c r="A13" s="18" t="s">
        <v>10</v>
      </c>
      <c r="B13" s="19">
        <f>B11+B12</f>
        <v>215015.41929999998</v>
      </c>
      <c r="C13" s="19">
        <f t="shared" ref="C13:D13" si="2">C11+C12</f>
        <v>120729.23419999999</v>
      </c>
      <c r="D13" s="19">
        <f t="shared" si="2"/>
        <v>335744.65350000001</v>
      </c>
    </row>
    <row r="14" spans="1:5" ht="13.5" thickBot="1" x14ac:dyDescent="0.35"/>
    <row r="15" spans="1:5" x14ac:dyDescent="0.3">
      <c r="A15" s="38" t="s">
        <v>11</v>
      </c>
      <c r="B15" s="39"/>
      <c r="C15" s="39"/>
      <c r="D15" s="40"/>
      <c r="E15" s="20"/>
    </row>
    <row r="16" spans="1:5" x14ac:dyDescent="0.3">
      <c r="A16" s="21"/>
      <c r="B16" s="22" t="s">
        <v>17</v>
      </c>
      <c r="C16" s="22" t="s">
        <v>18</v>
      </c>
      <c r="D16" s="23" t="s">
        <v>12</v>
      </c>
      <c r="E16" s="24" t="s">
        <v>13</v>
      </c>
    </row>
    <row r="17" spans="1:5" x14ac:dyDescent="0.3">
      <c r="A17" s="21"/>
      <c r="B17" s="22">
        <f>'[1]1) Budget Table'!C9</f>
        <v>0</v>
      </c>
      <c r="C17" s="22">
        <f>'[1]1) Budget Table'!D9</f>
        <v>0</v>
      </c>
      <c r="D17" s="23"/>
      <c r="E17" s="24"/>
    </row>
    <row r="18" spans="1:5" x14ac:dyDescent="0.3">
      <c r="A18" s="25" t="s">
        <v>14</v>
      </c>
      <c r="B18" s="26">
        <v>769972</v>
      </c>
      <c r="C18" s="26">
        <v>280000</v>
      </c>
      <c r="D18" s="27">
        <f>B18+C18</f>
        <v>1049972</v>
      </c>
      <c r="E18" s="28">
        <f>D18/D21</f>
        <v>0.7</v>
      </c>
    </row>
    <row r="19" spans="1:5" x14ac:dyDescent="0.3">
      <c r="A19" s="25" t="s">
        <v>15</v>
      </c>
      <c r="B19" s="26">
        <v>329988</v>
      </c>
      <c r="C19" s="26">
        <v>120000</v>
      </c>
      <c r="D19" s="27">
        <f>B19+C19</f>
        <v>449988</v>
      </c>
      <c r="E19" s="28">
        <f>D19/D21</f>
        <v>0.3</v>
      </c>
    </row>
    <row r="20" spans="1:5" x14ac:dyDescent="0.3">
      <c r="A20" s="25" t="s">
        <v>16</v>
      </c>
      <c r="B20" s="26">
        <v>0</v>
      </c>
      <c r="C20" s="26">
        <v>0</v>
      </c>
      <c r="D20" s="27">
        <v>0</v>
      </c>
      <c r="E20" s="28"/>
    </row>
    <row r="21" spans="1:5" ht="13.5" thickBot="1" x14ac:dyDescent="0.35">
      <c r="A21" s="29" t="s">
        <v>12</v>
      </c>
      <c r="B21" s="30">
        <f>B18+B19</f>
        <v>1099960</v>
      </c>
      <c r="C21" s="30">
        <f>C18+C19</f>
        <v>400000</v>
      </c>
      <c r="D21" s="31">
        <f>D18+D19</f>
        <v>1499960</v>
      </c>
      <c r="E21" s="32">
        <f>SUM(E18:E20)</f>
        <v>1</v>
      </c>
    </row>
  </sheetData>
  <mergeCells count="3">
    <mergeCell ref="A1:D1"/>
    <mergeCell ref="D2:D3"/>
    <mergeCell ref="A15:D15"/>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A10" xr:uid="{E2E4E872-DCB3-4E44-8494-9FE929BCE06D}"/>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9" xr:uid="{B186DA91-8B0B-46A6-B88A-66D70B527A38}"/>
    <dataValidation allowBlank="1" showInputMessage="1" showErrorMessage="1" prompt="Services contracted by an organization which follow the normal procurement processes." sqref="A7" xr:uid="{64730F48-4288-45E1-9873-D6357C112F0C}"/>
    <dataValidation allowBlank="1" showInputMessage="1" showErrorMessage="1" prompt="Includes staff and non-staff travel paid for by the organization directly related to a project." sqref="A8" xr:uid="{68429A45-210A-40E1-B5E4-9BE23AB342F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6" xr:uid="{A0F9A294-8FD7-402C-975A-5AA18386D58D}"/>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5" xr:uid="{BE26B561-E606-4A7D-879F-B15AA10AB5E1}"/>
    <dataValidation allowBlank="1" showInputMessage="1" showErrorMessage="1" prompt="Includes all related staff and temporary staff costs including base salary, post adjustment and all staff entitlements." sqref="A4" xr:uid="{D0A795D3-7666-440D-8F5E-E135888C2872}"/>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9f8e6bd9-c85e-485d-9291-5e4c7b6bafbd</DrupalDocId>
    <TaxCatchAll xmlns="cb759e4c-f0d7-4feb-bda3-ed2800574e06" xsi:nil="true"/>
    <Status xmlns="b1528a4b-5ccb-40f7-a09e-43427183cd95">Published</Status>
    <lcf76f155ced4ddcb4097134ff3c332f xmlns="b1528a4b-5ccb-40f7-a09e-43427183cd95">
      <Terms xmlns="http://schemas.microsoft.com/office/infopath/2007/PartnerControls"/>
    </lcf76f155ced4ddcb4097134ff3c332f>
    <ProjectId xmlns="f9695bc1-6109-4dcd-a27a-f8a0370b00e2">MPTF_00006_00908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847B721E-6D3E-47C7-8D82-D615FA024F2D}"/>
</file>

<file path=customXml/itemProps2.xml><?xml version="1.0" encoding="utf-8"?>
<ds:datastoreItem xmlns:ds="http://schemas.openxmlformats.org/officeDocument/2006/customXml" ds:itemID="{4B7EF6FC-8B91-4087-99E9-9F0B27C1DC16}"/>
</file>

<file path=customXml/itemProps3.xml><?xml version="1.0" encoding="utf-8"?>
<ds:datastoreItem xmlns:ds="http://schemas.openxmlformats.org/officeDocument/2006/customXml" ds:itemID="{274A461F-613D-46DD-AF74-7E541041BC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SIslands_00130844_Financial report_Nov22.xlsx</dc:title>
  <dc:creator>Nanise Saune-Qaloewai</dc:creator>
  <cp:lastModifiedBy>Nanise Saune-Qaloewai</cp:lastModifiedBy>
  <dcterms:created xsi:type="dcterms:W3CDTF">2022-11-15T15:35:57Z</dcterms:created>
  <dcterms:modified xsi:type="dcterms:W3CDTF">2022-11-15T22:20:25Z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