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C:\Users\awanjie\Downloads\"/>
    </mc:Choice>
  </mc:AlternateContent>
  <xr:revisionPtr revIDLastSave="0" documentId="8_{A7F78571-71C0-4C66-BDF0-C9501C5D93AC}" xr6:coauthVersionLast="47" xr6:coauthVersionMax="47" xr10:uidLastSave="{00000000-0000-0000-0000-000000000000}"/>
  <bookViews>
    <workbookView xWindow="720" yWindow="720" windowWidth="16560" windowHeight="8020" firstSheet="1" activeTab="1" xr2:uid="{00000000-000D-0000-FFFF-FFFF00000000}"/>
  </bookViews>
  <sheets>
    <sheet name="IOM format" sheetId="12" state="hidden" r:id="rId1"/>
    <sheet name="Report" sheetId="11" r:id="rId2"/>
    <sheet name="FAOGM" sheetId="9" state="hidden" r:id="rId3"/>
    <sheet name="FAOSN" sheetId="10" state="hidden" r:id="rId4"/>
    <sheet name="Dropdowns" sheetId="8" state="hidden" r:id="rId5"/>
    <sheet name="Sheet2" sheetId="7"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25" i="11" l="1"/>
  <c r="F125" i="11"/>
  <c r="G125" i="11"/>
  <c r="E124" i="11"/>
  <c r="F124" i="11"/>
  <c r="G124" i="11"/>
  <c r="E123" i="11"/>
  <c r="F123" i="11"/>
  <c r="G123" i="11"/>
  <c r="G91" i="11"/>
  <c r="F80" i="11" l="1"/>
  <c r="F79" i="11"/>
  <c r="F78" i="11"/>
  <c r="F15" i="11" l="1"/>
  <c r="F21" i="11"/>
  <c r="F25" i="11"/>
  <c r="F29" i="11"/>
  <c r="F33" i="11"/>
  <c r="F37" i="11"/>
  <c r="F51" i="11"/>
  <c r="F62" i="11"/>
  <c r="F66" i="11"/>
  <c r="F74" i="11"/>
  <c r="F81" i="11"/>
  <c r="F92" i="11"/>
  <c r="F95" i="11"/>
  <c r="F101" i="11"/>
  <c r="F108" i="11"/>
  <c r="S18" i="12"/>
  <c r="T18" i="12"/>
  <c r="S19" i="12"/>
  <c r="T19" i="12"/>
  <c r="S20" i="12"/>
  <c r="T20" i="12"/>
  <c r="S21" i="12"/>
  <c r="T21" i="12"/>
  <c r="S22" i="12"/>
  <c r="T22" i="12"/>
  <c r="S23" i="12"/>
  <c r="T23" i="12"/>
  <c r="S24" i="12"/>
  <c r="T24" i="12"/>
  <c r="S25" i="12"/>
  <c r="T25" i="12"/>
  <c r="S26" i="12"/>
  <c r="T26" i="12"/>
  <c r="S27" i="12"/>
  <c r="T27" i="12"/>
  <c r="S28" i="12"/>
  <c r="T28" i="12"/>
  <c r="S29" i="12"/>
  <c r="T29" i="12"/>
  <c r="S30" i="12"/>
  <c r="T30" i="12"/>
  <c r="S31" i="12"/>
  <c r="T31" i="12"/>
  <c r="S32" i="12"/>
  <c r="T32" i="12"/>
  <c r="S33" i="12"/>
  <c r="T33" i="12"/>
  <c r="S34" i="12"/>
  <c r="T34" i="12"/>
  <c r="S35" i="12"/>
  <c r="T35" i="12"/>
  <c r="H79" i="11" s="1"/>
  <c r="J79" i="11" s="1"/>
  <c r="S36" i="12"/>
  <c r="T36" i="12"/>
  <c r="H80" i="11" s="1"/>
  <c r="J80" i="11" s="1"/>
  <c r="S37" i="12"/>
  <c r="T37" i="12"/>
  <c r="H17" i="11" s="1"/>
  <c r="J17" i="11" s="1"/>
  <c r="S38" i="12"/>
  <c r="T38" i="12"/>
  <c r="S39" i="12"/>
  <c r="T39" i="12"/>
  <c r="D24" i="11" s="1"/>
  <c r="S40" i="12"/>
  <c r="T40" i="12"/>
  <c r="H27" i="11" s="1"/>
  <c r="S41" i="12"/>
  <c r="T41" i="12"/>
  <c r="S42" i="12"/>
  <c r="T42" i="12"/>
  <c r="S43" i="12"/>
  <c r="T43" i="12"/>
  <c r="H12" i="11" s="1"/>
  <c r="J12" i="11" s="1"/>
  <c r="S44" i="12"/>
  <c r="T44" i="12"/>
  <c r="S45" i="12"/>
  <c r="T45" i="12"/>
  <c r="H31" i="11" s="1"/>
  <c r="J31" i="11" s="1"/>
  <c r="S46" i="12"/>
  <c r="T46" i="12"/>
  <c r="S47" i="12"/>
  <c r="T47" i="12"/>
  <c r="S48" i="12"/>
  <c r="T48" i="12"/>
  <c r="H19" i="11" s="1"/>
  <c r="J19" i="11" s="1"/>
  <c r="S49" i="12"/>
  <c r="T49" i="12"/>
  <c r="H36" i="11" s="1"/>
  <c r="J36" i="11" s="1"/>
  <c r="S50" i="12"/>
  <c r="T50" i="12"/>
  <c r="H20" i="11" s="1"/>
  <c r="J20" i="11" s="1"/>
  <c r="S51" i="12"/>
  <c r="T51" i="12"/>
  <c r="H35" i="11" s="1"/>
  <c r="S52" i="12"/>
  <c r="T52" i="12"/>
  <c r="S53" i="12"/>
  <c r="T53" i="12"/>
  <c r="D23" i="11" s="1"/>
  <c r="S54" i="12"/>
  <c r="T54" i="12"/>
  <c r="H78" i="11" s="1"/>
  <c r="J78" i="11" s="1"/>
  <c r="S55" i="12"/>
  <c r="T55" i="12"/>
  <c r="S56" i="12"/>
  <c r="T56" i="12"/>
  <c r="H100" i="11" s="1"/>
  <c r="J100" i="11" s="1"/>
  <c r="S57" i="12"/>
  <c r="T57" i="12"/>
  <c r="T17" i="12"/>
  <c r="S17" i="12"/>
  <c r="E101" i="11"/>
  <c r="G101" i="11"/>
  <c r="E25" i="11"/>
  <c r="G25" i="11"/>
  <c r="E95" i="11"/>
  <c r="G95" i="11"/>
  <c r="H94" i="11"/>
  <c r="H95" i="11" s="1"/>
  <c r="J95" i="11" s="1"/>
  <c r="E92" i="11"/>
  <c r="G92" i="11"/>
  <c r="I92" i="11"/>
  <c r="H91" i="11"/>
  <c r="J91" i="11" s="1"/>
  <c r="H90" i="11"/>
  <c r="J90" i="11" s="1"/>
  <c r="H89" i="11"/>
  <c r="J89" i="11" s="1"/>
  <c r="H88" i="11"/>
  <c r="J88" i="11" s="1"/>
  <c r="H87" i="11"/>
  <c r="J87" i="11" s="1"/>
  <c r="H86" i="11"/>
  <c r="J86" i="11" s="1"/>
  <c r="H85" i="11"/>
  <c r="J85" i="11" s="1"/>
  <c r="H84" i="11"/>
  <c r="J84" i="11" s="1"/>
  <c r="H83" i="11"/>
  <c r="J83" i="11" s="1"/>
  <c r="E81" i="11"/>
  <c r="G81" i="11"/>
  <c r="I81" i="11"/>
  <c r="E74" i="11"/>
  <c r="G74" i="11"/>
  <c r="I74" i="11"/>
  <c r="H73" i="11"/>
  <c r="J73" i="11" s="1"/>
  <c r="H72" i="11"/>
  <c r="J72" i="11" s="1"/>
  <c r="H71" i="11"/>
  <c r="J71" i="11" s="1"/>
  <c r="H70" i="11"/>
  <c r="J70" i="11" s="1"/>
  <c r="H69" i="11"/>
  <c r="J69" i="11" s="1"/>
  <c r="H68" i="11"/>
  <c r="J68" i="11" s="1"/>
  <c r="E66" i="11"/>
  <c r="G66" i="11"/>
  <c r="I66" i="11"/>
  <c r="H65" i="11"/>
  <c r="J65" i="11" s="1"/>
  <c r="H64" i="11"/>
  <c r="J64" i="11" s="1"/>
  <c r="E62" i="11"/>
  <c r="G62" i="11"/>
  <c r="I62" i="11"/>
  <c r="D62" i="11"/>
  <c r="H61" i="11"/>
  <c r="J61" i="11" s="1"/>
  <c r="H60" i="11"/>
  <c r="J60" i="11" s="1"/>
  <c r="H59" i="11"/>
  <c r="J59" i="11" s="1"/>
  <c r="H58" i="11"/>
  <c r="J58" i="11" s="1"/>
  <c r="H57" i="11"/>
  <c r="J57" i="11" s="1"/>
  <c r="H56" i="11"/>
  <c r="J56" i="11" s="1"/>
  <c r="H55" i="11"/>
  <c r="J55" i="11" s="1"/>
  <c r="H54" i="11"/>
  <c r="J54" i="11" s="1"/>
  <c r="H53" i="11"/>
  <c r="I51" i="11"/>
  <c r="E51" i="11"/>
  <c r="G51" i="11"/>
  <c r="H50" i="11"/>
  <c r="J50" i="11" s="1"/>
  <c r="H49" i="11"/>
  <c r="J49" i="11" s="1"/>
  <c r="H48" i="11"/>
  <c r="J48" i="11" s="1"/>
  <c r="H47" i="11"/>
  <c r="J47" i="11" s="1"/>
  <c r="H46" i="11"/>
  <c r="J46" i="11" s="1"/>
  <c r="H45" i="11"/>
  <c r="J45" i="11" s="1"/>
  <c r="H44" i="11"/>
  <c r="J44" i="11" s="1"/>
  <c r="H43" i="11"/>
  <c r="J43" i="11" s="1"/>
  <c r="H42" i="11"/>
  <c r="J42" i="11" s="1"/>
  <c r="H41" i="11"/>
  <c r="J41" i="11" s="1"/>
  <c r="E37" i="11"/>
  <c r="G37" i="11"/>
  <c r="I37" i="11"/>
  <c r="E33" i="11"/>
  <c r="G33" i="11"/>
  <c r="I33" i="11"/>
  <c r="E29" i="11"/>
  <c r="G29" i="11"/>
  <c r="I29" i="11"/>
  <c r="E15" i="11"/>
  <c r="G15" i="11"/>
  <c r="I15" i="11"/>
  <c r="E21" i="11"/>
  <c r="G21" i="11"/>
  <c r="I21" i="11"/>
  <c r="L50" i="11" l="1"/>
  <c r="G109" i="11"/>
  <c r="F109" i="11"/>
  <c r="H28" i="11"/>
  <c r="J28" i="11" s="1"/>
  <c r="H14" i="11"/>
  <c r="J14" i="11" s="1"/>
  <c r="H24" i="11"/>
  <c r="J24" i="11" s="1"/>
  <c r="H32" i="11"/>
  <c r="J32" i="11" s="1"/>
  <c r="T59" i="12"/>
  <c r="U42" i="12"/>
  <c r="S59" i="12"/>
  <c r="H97" i="11"/>
  <c r="H98" i="11"/>
  <c r="J98" i="11" s="1"/>
  <c r="H99" i="11"/>
  <c r="J99" i="11" s="1"/>
  <c r="U17" i="12"/>
  <c r="U38" i="12"/>
  <c r="U30" i="12"/>
  <c r="U22" i="12"/>
  <c r="U18" i="12"/>
  <c r="U29" i="12"/>
  <c r="U40" i="12"/>
  <c r="U36" i="12"/>
  <c r="U24" i="12"/>
  <c r="U57" i="12"/>
  <c r="U37" i="12"/>
  <c r="U33" i="12"/>
  <c r="U48" i="12"/>
  <c r="U44" i="12"/>
  <c r="U51" i="12"/>
  <c r="U47" i="12"/>
  <c r="U32" i="12"/>
  <c r="U54" i="12"/>
  <c r="H11" i="11"/>
  <c r="J11" i="11" s="1"/>
  <c r="U26" i="12"/>
  <c r="U39" i="12"/>
  <c r="U25" i="12"/>
  <c r="U46" i="12"/>
  <c r="U21" i="12"/>
  <c r="U53" i="12"/>
  <c r="U49" i="12"/>
  <c r="U45" i="12"/>
  <c r="U20" i="12"/>
  <c r="H13" i="11"/>
  <c r="J13" i="11" s="1"/>
  <c r="U56" i="12"/>
  <c r="U23" i="12"/>
  <c r="U34" i="12"/>
  <c r="U27" i="12"/>
  <c r="U50" i="12"/>
  <c r="U43" i="12"/>
  <c r="U19" i="12"/>
  <c r="U55" i="12"/>
  <c r="U52" i="12"/>
  <c r="U35" i="12"/>
  <c r="U41" i="12"/>
  <c r="U31" i="12"/>
  <c r="U28" i="12"/>
  <c r="E109" i="11"/>
  <c r="J94" i="11"/>
  <c r="H62" i="11"/>
  <c r="J62" i="11" s="1"/>
  <c r="J53" i="11"/>
  <c r="J27" i="11"/>
  <c r="H92" i="11"/>
  <c r="J92" i="11" s="1"/>
  <c r="H81" i="11"/>
  <c r="J81" i="11" s="1"/>
  <c r="H74" i="11"/>
  <c r="J74" i="11" s="1"/>
  <c r="H66" i="11"/>
  <c r="J66" i="11" s="1"/>
  <c r="H51" i="11"/>
  <c r="J51" i="11" s="1"/>
  <c r="H37" i="11"/>
  <c r="J37" i="11" s="1"/>
  <c r="J35" i="11"/>
  <c r="G108" i="11"/>
  <c r="E108" i="11"/>
  <c r="D108" i="11"/>
  <c r="D95" i="11"/>
  <c r="D92" i="11"/>
  <c r="D81" i="11"/>
  <c r="D74" i="11"/>
  <c r="D66" i="11"/>
  <c r="D51" i="11"/>
  <c r="D37" i="11"/>
  <c r="D33" i="11"/>
  <c r="D29" i="11"/>
  <c r="D25" i="11"/>
  <c r="G110" i="11" l="1"/>
  <c r="G111" i="11" s="1"/>
  <c r="F110" i="11"/>
  <c r="F111" i="11" s="1"/>
  <c r="H29" i="11"/>
  <c r="J29" i="11" s="1"/>
  <c r="H33" i="11"/>
  <c r="J33" i="11" s="1"/>
  <c r="H23" i="11"/>
  <c r="U59" i="12"/>
  <c r="H101" i="11"/>
  <c r="J101" i="11" s="1"/>
  <c r="J97" i="11"/>
  <c r="H18" i="11"/>
  <c r="D21" i="11"/>
  <c r="H15" i="11"/>
  <c r="J15" i="11" s="1"/>
  <c r="D15" i="11"/>
  <c r="D101" i="11"/>
  <c r="J23" i="11" l="1"/>
  <c r="H25" i="11"/>
  <c r="J25" i="11" s="1"/>
  <c r="D109" i="11"/>
  <c r="J18" i="11"/>
  <c r="H21" i="11"/>
  <c r="E110" i="11"/>
  <c r="D110" i="11" l="1"/>
  <c r="D111" i="11" s="1"/>
  <c r="H109" i="11"/>
  <c r="H123" i="11" s="1"/>
  <c r="D123" i="11"/>
  <c r="D124" i="11" l="1"/>
  <c r="D125" i="11"/>
  <c r="H111" i="11"/>
  <c r="H110" i="11" l="1"/>
  <c r="H124" i="11" s="1"/>
  <c r="H125" i="11"/>
  <c r="D214" i="10" l="1"/>
  <c r="K209" i="10"/>
  <c r="I208" i="10"/>
  <c r="H208" i="10"/>
  <c r="G208" i="10"/>
  <c r="I207" i="10"/>
  <c r="H207" i="10"/>
  <c r="G207" i="10"/>
  <c r="I206" i="10"/>
  <c r="H206" i="10"/>
  <c r="G206" i="10"/>
  <c r="F205" i="10"/>
  <c r="E205" i="10"/>
  <c r="D205" i="10"/>
  <c r="F197" i="10"/>
  <c r="E197" i="10"/>
  <c r="D197" i="10"/>
  <c r="L187" i="10"/>
  <c r="I187" i="10"/>
  <c r="H187" i="10"/>
  <c r="G187" i="10"/>
  <c r="F187" i="10"/>
  <c r="E187" i="10"/>
  <c r="D187" i="10"/>
  <c r="J186" i="10"/>
  <c r="J185" i="10"/>
  <c r="J184" i="10"/>
  <c r="J183" i="10"/>
  <c r="L180" i="10"/>
  <c r="F180" i="10"/>
  <c r="E180" i="10"/>
  <c r="D180" i="10"/>
  <c r="J179" i="10"/>
  <c r="J178" i="10"/>
  <c r="J177" i="10"/>
  <c r="J176" i="10"/>
  <c r="J175" i="10"/>
  <c r="J174" i="10"/>
  <c r="J173" i="10"/>
  <c r="J172" i="10"/>
  <c r="L170" i="10"/>
  <c r="F170" i="10"/>
  <c r="E170" i="10"/>
  <c r="D170" i="10"/>
  <c r="J169" i="10"/>
  <c r="J168" i="10"/>
  <c r="J167" i="10"/>
  <c r="J166" i="10"/>
  <c r="J165" i="10"/>
  <c r="J164" i="10"/>
  <c r="J163" i="10"/>
  <c r="J162" i="10"/>
  <c r="L160" i="10"/>
  <c r="F160" i="10"/>
  <c r="E160" i="10"/>
  <c r="D160" i="10"/>
  <c r="J159" i="10"/>
  <c r="J158" i="10"/>
  <c r="J157" i="10"/>
  <c r="J156" i="10"/>
  <c r="J155" i="10"/>
  <c r="J154" i="10"/>
  <c r="J153" i="10"/>
  <c r="J152" i="10"/>
  <c r="L150" i="10"/>
  <c r="F150" i="10"/>
  <c r="E150" i="10"/>
  <c r="D150" i="10"/>
  <c r="J149" i="10"/>
  <c r="J148" i="10"/>
  <c r="J147" i="10"/>
  <c r="J146" i="10"/>
  <c r="J145" i="10"/>
  <c r="J144" i="10"/>
  <c r="J143" i="10"/>
  <c r="J142" i="10"/>
  <c r="L138" i="10"/>
  <c r="F138" i="10"/>
  <c r="E138" i="10"/>
  <c r="D138" i="10"/>
  <c r="J137" i="10"/>
  <c r="J136" i="10"/>
  <c r="J135" i="10"/>
  <c r="J134" i="10"/>
  <c r="J133" i="10"/>
  <c r="J132" i="10"/>
  <c r="J131" i="10"/>
  <c r="J130" i="10"/>
  <c r="L128" i="10"/>
  <c r="F128" i="10"/>
  <c r="E128" i="10"/>
  <c r="D128" i="10"/>
  <c r="J127" i="10"/>
  <c r="J126" i="10"/>
  <c r="J125" i="10"/>
  <c r="J124" i="10"/>
  <c r="J123" i="10"/>
  <c r="J122" i="10"/>
  <c r="J121" i="10"/>
  <c r="J120" i="10"/>
  <c r="L118" i="10"/>
  <c r="F118" i="10"/>
  <c r="E118" i="10"/>
  <c r="D118" i="10"/>
  <c r="J117" i="10"/>
  <c r="J116" i="10"/>
  <c r="J115" i="10"/>
  <c r="J114" i="10"/>
  <c r="J113" i="10"/>
  <c r="J112" i="10"/>
  <c r="J111" i="10"/>
  <c r="J110" i="10"/>
  <c r="L108" i="10"/>
  <c r="F108" i="10"/>
  <c r="E108" i="10"/>
  <c r="D108" i="10"/>
  <c r="J107" i="10"/>
  <c r="J106" i="10"/>
  <c r="J105" i="10"/>
  <c r="J104" i="10"/>
  <c r="J103" i="10"/>
  <c r="J102" i="10"/>
  <c r="J101" i="10"/>
  <c r="J100" i="10"/>
  <c r="L96" i="10"/>
  <c r="F96" i="10"/>
  <c r="E96" i="10"/>
  <c r="D96" i="10"/>
  <c r="J95" i="10"/>
  <c r="J94" i="10"/>
  <c r="J93" i="10"/>
  <c r="J92" i="10"/>
  <c r="J91" i="10"/>
  <c r="J90" i="10"/>
  <c r="J89" i="10"/>
  <c r="J88" i="10"/>
  <c r="L86" i="10"/>
  <c r="F86" i="10"/>
  <c r="E86" i="10"/>
  <c r="D86" i="10"/>
  <c r="J85" i="10"/>
  <c r="J84" i="10"/>
  <c r="J83" i="10"/>
  <c r="J82" i="10"/>
  <c r="J81" i="10"/>
  <c r="J80" i="10"/>
  <c r="J79" i="10"/>
  <c r="J78" i="10"/>
  <c r="L76" i="10"/>
  <c r="F76" i="10"/>
  <c r="E76" i="10"/>
  <c r="D76" i="10"/>
  <c r="J75" i="10"/>
  <c r="J74" i="10"/>
  <c r="J73" i="10"/>
  <c r="J72" i="10"/>
  <c r="J71" i="10"/>
  <c r="J70" i="10"/>
  <c r="J69" i="10"/>
  <c r="J68" i="10"/>
  <c r="L66" i="10"/>
  <c r="F66" i="10"/>
  <c r="E66" i="10"/>
  <c r="D66" i="10"/>
  <c r="J65" i="10"/>
  <c r="J64" i="10"/>
  <c r="J63" i="10"/>
  <c r="J62" i="10"/>
  <c r="J61" i="10"/>
  <c r="J60" i="10"/>
  <c r="J59" i="10"/>
  <c r="J58" i="10"/>
  <c r="L54" i="10"/>
  <c r="F54" i="10"/>
  <c r="E54" i="10"/>
  <c r="D54" i="10"/>
  <c r="J53" i="10"/>
  <c r="J52" i="10"/>
  <c r="J51" i="10"/>
  <c r="J50" i="10"/>
  <c r="J49" i="10"/>
  <c r="J48" i="10"/>
  <c r="J47" i="10"/>
  <c r="J46" i="10"/>
  <c r="L44" i="10"/>
  <c r="F44" i="10"/>
  <c r="E44" i="10"/>
  <c r="D44" i="10"/>
  <c r="J43" i="10"/>
  <c r="J42" i="10"/>
  <c r="J41" i="10"/>
  <c r="J40" i="10"/>
  <c r="J39" i="10"/>
  <c r="J38" i="10"/>
  <c r="J37" i="10"/>
  <c r="J36" i="10"/>
  <c r="L34" i="10"/>
  <c r="F34" i="10"/>
  <c r="E34" i="10"/>
  <c r="D34" i="10"/>
  <c r="J33" i="10"/>
  <c r="J32" i="10"/>
  <c r="J31" i="10"/>
  <c r="J30" i="10"/>
  <c r="J29" i="10"/>
  <c r="J28" i="10"/>
  <c r="J27" i="10"/>
  <c r="J26" i="10"/>
  <c r="L24" i="10"/>
  <c r="F24" i="10"/>
  <c r="E24" i="10"/>
  <c r="D24" i="10"/>
  <c r="J23" i="10"/>
  <c r="J22" i="10"/>
  <c r="J21" i="10"/>
  <c r="J20" i="10"/>
  <c r="J19" i="10"/>
  <c r="J18" i="10"/>
  <c r="J17" i="10"/>
  <c r="J16" i="10"/>
  <c r="K209" i="9"/>
  <c r="I208" i="9"/>
  <c r="H208" i="9"/>
  <c r="G208" i="9"/>
  <c r="I207" i="9"/>
  <c r="H207" i="9"/>
  <c r="G207" i="9"/>
  <c r="I206" i="9"/>
  <c r="H206" i="9"/>
  <c r="G206" i="9"/>
  <c r="F205" i="9"/>
  <c r="E205" i="9"/>
  <c r="D205" i="9"/>
  <c r="F197" i="9"/>
  <c r="E197" i="9"/>
  <c r="D197" i="9"/>
  <c r="L187" i="9"/>
  <c r="I187" i="9"/>
  <c r="H187" i="9"/>
  <c r="G187" i="9"/>
  <c r="F187" i="9"/>
  <c r="E187" i="9"/>
  <c r="D187" i="9"/>
  <c r="J186" i="9"/>
  <c r="J185" i="9"/>
  <c r="J184" i="9"/>
  <c r="J183" i="9"/>
  <c r="L180" i="9"/>
  <c r="F180" i="9"/>
  <c r="E180" i="9"/>
  <c r="D180" i="9"/>
  <c r="J179" i="9"/>
  <c r="J178" i="9"/>
  <c r="J177" i="9"/>
  <c r="J176" i="9"/>
  <c r="J175" i="9"/>
  <c r="J174" i="9"/>
  <c r="J173" i="9"/>
  <c r="J172" i="9"/>
  <c r="L170" i="9"/>
  <c r="F170" i="9"/>
  <c r="E170" i="9"/>
  <c r="D170" i="9"/>
  <c r="J169" i="9"/>
  <c r="J168" i="9"/>
  <c r="J167" i="9"/>
  <c r="J166" i="9"/>
  <c r="J165" i="9"/>
  <c r="J164" i="9"/>
  <c r="J163" i="9"/>
  <c r="J162" i="9"/>
  <c r="L160" i="9"/>
  <c r="F160" i="9"/>
  <c r="E160" i="9"/>
  <c r="D160" i="9"/>
  <c r="J159" i="9"/>
  <c r="J158" i="9"/>
  <c r="J157" i="9"/>
  <c r="J156" i="9"/>
  <c r="J155" i="9"/>
  <c r="J154" i="9"/>
  <c r="J153" i="9"/>
  <c r="J152" i="9"/>
  <c r="L150" i="9"/>
  <c r="F150" i="9"/>
  <c r="E150" i="9"/>
  <c r="D150" i="9"/>
  <c r="J149" i="9"/>
  <c r="J148" i="9"/>
  <c r="J147" i="9"/>
  <c r="J146" i="9"/>
  <c r="J145" i="9"/>
  <c r="J144" i="9"/>
  <c r="J143" i="9"/>
  <c r="J142" i="9"/>
  <c r="L138" i="9"/>
  <c r="F138" i="9"/>
  <c r="E138" i="9"/>
  <c r="D138" i="9"/>
  <c r="J137" i="9"/>
  <c r="J136" i="9"/>
  <c r="J135" i="9"/>
  <c r="J134" i="9"/>
  <c r="J133" i="9"/>
  <c r="J132" i="9"/>
  <c r="J131" i="9"/>
  <c r="J130" i="9"/>
  <c r="L128" i="9"/>
  <c r="F128" i="9"/>
  <c r="E128" i="9"/>
  <c r="D128" i="9"/>
  <c r="J127" i="9"/>
  <c r="J126" i="9"/>
  <c r="J125" i="9"/>
  <c r="J124" i="9"/>
  <c r="J123" i="9"/>
  <c r="J122" i="9"/>
  <c r="J121" i="9"/>
  <c r="J120" i="9"/>
  <c r="L118" i="9"/>
  <c r="F118" i="9"/>
  <c r="E118" i="9"/>
  <c r="D118" i="9"/>
  <c r="J117" i="9"/>
  <c r="J116" i="9"/>
  <c r="J115" i="9"/>
  <c r="J114" i="9"/>
  <c r="J113" i="9"/>
  <c r="J112" i="9"/>
  <c r="J111" i="9"/>
  <c r="J110" i="9"/>
  <c r="L108" i="9"/>
  <c r="F108" i="9"/>
  <c r="E108" i="9"/>
  <c r="D108" i="9"/>
  <c r="J107" i="9"/>
  <c r="J106" i="9"/>
  <c r="J105" i="9"/>
  <c r="J104" i="9"/>
  <c r="J103" i="9"/>
  <c r="J102" i="9"/>
  <c r="J101" i="9"/>
  <c r="J100" i="9"/>
  <c r="L96" i="9"/>
  <c r="F96" i="9"/>
  <c r="E96" i="9"/>
  <c r="D96" i="9"/>
  <c r="J95" i="9"/>
  <c r="J94" i="9"/>
  <c r="J93" i="9"/>
  <c r="J92" i="9"/>
  <c r="J91" i="9"/>
  <c r="J90" i="9"/>
  <c r="J89" i="9"/>
  <c r="J88" i="9"/>
  <c r="L86" i="9"/>
  <c r="F86" i="9"/>
  <c r="E86" i="9"/>
  <c r="D86" i="9"/>
  <c r="J85" i="9"/>
  <c r="J84" i="9"/>
  <c r="J83" i="9"/>
  <c r="J82" i="9"/>
  <c r="J81" i="9"/>
  <c r="J80" i="9"/>
  <c r="J79" i="9"/>
  <c r="J78" i="9"/>
  <c r="L76" i="9"/>
  <c r="F76" i="9"/>
  <c r="E76" i="9"/>
  <c r="D76" i="9"/>
  <c r="J75" i="9"/>
  <c r="J74" i="9"/>
  <c r="J73" i="9"/>
  <c r="J72" i="9"/>
  <c r="J71" i="9"/>
  <c r="J70" i="9"/>
  <c r="J69" i="9"/>
  <c r="J68" i="9"/>
  <c r="L66" i="9"/>
  <c r="F66" i="9"/>
  <c r="E66" i="9"/>
  <c r="D66" i="9"/>
  <c r="J65" i="9"/>
  <c r="J64" i="9"/>
  <c r="J63" i="9"/>
  <c r="J62" i="9"/>
  <c r="J61" i="9"/>
  <c r="J60" i="9"/>
  <c r="J59" i="9"/>
  <c r="J58" i="9"/>
  <c r="L54" i="9"/>
  <c r="F54" i="9"/>
  <c r="E54" i="9"/>
  <c r="D54" i="9"/>
  <c r="J53" i="9"/>
  <c r="J52" i="9"/>
  <c r="J51" i="9"/>
  <c r="J50" i="9"/>
  <c r="J49" i="9"/>
  <c r="J48" i="9"/>
  <c r="J47" i="9"/>
  <c r="J46" i="9"/>
  <c r="L44" i="9"/>
  <c r="F44" i="9"/>
  <c r="E44" i="9"/>
  <c r="D44" i="9"/>
  <c r="J43" i="9"/>
  <c r="J42" i="9"/>
  <c r="J41" i="9"/>
  <c r="J40" i="9"/>
  <c r="J39" i="9"/>
  <c r="J38" i="9"/>
  <c r="J37" i="9"/>
  <c r="J36" i="9"/>
  <c r="L34" i="9"/>
  <c r="F34" i="9"/>
  <c r="E34" i="9"/>
  <c r="D34" i="9"/>
  <c r="J33" i="9"/>
  <c r="J32" i="9"/>
  <c r="J31" i="9"/>
  <c r="J30" i="9"/>
  <c r="J29" i="9"/>
  <c r="J28" i="9"/>
  <c r="J27" i="9"/>
  <c r="J26" i="9"/>
  <c r="L24" i="9"/>
  <c r="F24" i="9"/>
  <c r="E24" i="9"/>
  <c r="D24" i="9"/>
  <c r="J23" i="9"/>
  <c r="J22" i="9"/>
  <c r="J21" i="9"/>
  <c r="J20" i="9"/>
  <c r="J19" i="9"/>
  <c r="J18" i="9"/>
  <c r="J17" i="9"/>
  <c r="J16" i="9"/>
  <c r="E198" i="9" l="1"/>
  <c r="E199" i="9" s="1"/>
  <c r="D198" i="9"/>
  <c r="D199" i="9" s="1"/>
  <c r="D200" i="9" s="1"/>
  <c r="H209" i="9"/>
  <c r="E198" i="10"/>
  <c r="E199" i="10" s="1"/>
  <c r="E200" i="10" s="1"/>
  <c r="D198" i="10"/>
  <c r="D199" i="10" s="1"/>
  <c r="D200" i="10" s="1"/>
  <c r="G209" i="9"/>
  <c r="I209" i="9"/>
  <c r="K66" i="9"/>
  <c r="J108" i="9"/>
  <c r="J128" i="9"/>
  <c r="J170" i="9"/>
  <c r="K187" i="9"/>
  <c r="L211" i="9"/>
  <c r="I209" i="10"/>
  <c r="K24" i="9"/>
  <c r="F198" i="9"/>
  <c r="F199" i="9" s="1"/>
  <c r="H209" i="10"/>
  <c r="K34" i="10"/>
  <c r="K160" i="9"/>
  <c r="K180" i="9"/>
  <c r="K54" i="10"/>
  <c r="K96" i="10"/>
  <c r="K138" i="10"/>
  <c r="J180" i="10"/>
  <c r="J160" i="10"/>
  <c r="K76" i="10"/>
  <c r="K44" i="10"/>
  <c r="K86" i="10"/>
  <c r="K128" i="10"/>
  <c r="K170" i="10"/>
  <c r="J150" i="9"/>
  <c r="J118" i="10"/>
  <c r="K44" i="9"/>
  <c r="K86" i="9"/>
  <c r="K128" i="9"/>
  <c r="K24" i="10"/>
  <c r="K66" i="10"/>
  <c r="K108" i="10"/>
  <c r="K150" i="10"/>
  <c r="K187" i="10"/>
  <c r="G209" i="10"/>
  <c r="K54" i="9"/>
  <c r="K96" i="9"/>
  <c r="K170" i="9"/>
  <c r="F198" i="10"/>
  <c r="F199" i="10" s="1"/>
  <c r="F200" i="10" s="1"/>
  <c r="L211" i="10"/>
  <c r="K34" i="9"/>
  <c r="K76" i="9"/>
  <c r="K118" i="9"/>
  <c r="K138" i="9"/>
  <c r="K118" i="10"/>
  <c r="J34" i="10"/>
  <c r="J187" i="10"/>
  <c r="J24" i="10"/>
  <c r="J66" i="10"/>
  <c r="J108" i="10"/>
  <c r="J150" i="10"/>
  <c r="J54" i="10"/>
  <c r="J76" i="10"/>
  <c r="K160" i="10"/>
  <c r="J96" i="10"/>
  <c r="J138" i="10"/>
  <c r="K180" i="10"/>
  <c r="J44" i="10"/>
  <c r="J86" i="10"/>
  <c r="J128" i="10"/>
  <c r="J170" i="10"/>
  <c r="J44" i="9"/>
  <c r="J86" i="9"/>
  <c r="K108" i="9"/>
  <c r="K150" i="9"/>
  <c r="J54" i="9"/>
  <c r="J96" i="9"/>
  <c r="J138" i="9"/>
  <c r="J180" i="9"/>
  <c r="J34" i="9"/>
  <c r="J76" i="9"/>
  <c r="J118" i="9"/>
  <c r="J160" i="9"/>
  <c r="J187" i="9"/>
  <c r="J24" i="9"/>
  <c r="J66" i="9"/>
  <c r="E200" i="9" l="1"/>
  <c r="E206" i="9" s="1"/>
  <c r="F200" i="9"/>
  <c r="F206" i="9" s="1"/>
  <c r="J198" i="9"/>
  <c r="J199" i="9" s="1"/>
  <c r="J200" i="9" s="1"/>
  <c r="J198" i="10"/>
  <c r="J199" i="10" s="1"/>
  <c r="J200" i="10" s="1"/>
  <c r="D215" i="10" s="1"/>
  <c r="D211" i="10"/>
  <c r="D206" i="10"/>
  <c r="D208" i="10"/>
  <c r="D207" i="10"/>
  <c r="E206" i="10"/>
  <c r="E207" i="10"/>
  <c r="E208" i="10"/>
  <c r="F207" i="10"/>
  <c r="F208" i="10"/>
  <c r="F206" i="10"/>
  <c r="D207" i="9"/>
  <c r="D208" i="9"/>
  <c r="D206" i="9"/>
  <c r="E207" i="9" l="1"/>
  <c r="E208" i="9"/>
  <c r="L212" i="10"/>
  <c r="L212" i="9"/>
  <c r="F208" i="9"/>
  <c r="F207" i="9"/>
  <c r="E209" i="10"/>
  <c r="J207" i="10"/>
  <c r="J208" i="10"/>
  <c r="F209" i="10"/>
  <c r="J206" i="10"/>
  <c r="D209" i="10"/>
  <c r="D212" i="10"/>
  <c r="J206" i="9"/>
  <c r="D209" i="9"/>
  <c r="D215" i="9"/>
  <c r="D212" i="9"/>
  <c r="E209" i="9" l="1"/>
  <c r="J208" i="9"/>
  <c r="J207" i="9"/>
  <c r="F209" i="9"/>
  <c r="J209" i="10"/>
  <c r="J209" i="9" l="1"/>
</calcChain>
</file>

<file path=xl/sharedStrings.xml><?xml version="1.0" encoding="utf-8"?>
<sst xmlns="http://schemas.openxmlformats.org/spreadsheetml/2006/main" count="1694" uniqueCount="789">
  <si>
    <t xml:space="preserve">OUTCOME 1: </t>
  </si>
  <si>
    <t>Output 1.1:</t>
  </si>
  <si>
    <t>Activity 1.1.1:</t>
  </si>
  <si>
    <t>Activity 1.1.2:</t>
  </si>
  <si>
    <t>Activity 1.1.3:</t>
  </si>
  <si>
    <t>Output 1.2:</t>
  </si>
  <si>
    <t>Output 1.3:</t>
  </si>
  <si>
    <t xml:space="preserve">OUTCOME 2: </t>
  </si>
  <si>
    <t>Output 3.2:</t>
  </si>
  <si>
    <t>Indirect support costs (7%):</t>
  </si>
  <si>
    <t>Instructions:</t>
  </si>
  <si>
    <t>% Towards GEWE</t>
  </si>
  <si>
    <t>% Towards M&amp;E</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</si>
  <si>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</si>
  <si>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</si>
  <si>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</si>
  <si>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</si>
  <si>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</si>
  <si>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</si>
  <si>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</si>
  <si>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</si>
  <si>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</si>
  <si>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</si>
  <si>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</si>
  <si>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</si>
  <si>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</si>
  <si>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</si>
  <si>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</si>
  <si>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</si>
  <si>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</si>
  <si>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</si>
  <si>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</si>
  <si>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</si>
  <si>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</si>
  <si>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</si>
  <si>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</si>
  <si>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</si>
  <si>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</si>
  <si>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</si>
  <si>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</si>
  <si>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</si>
  <si>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</si>
  <si>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</si>
  <si>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</si>
  <si>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</si>
  <si>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</si>
  <si>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</si>
  <si>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</si>
  <si>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</si>
  <si>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</si>
  <si>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</si>
  <si>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</si>
  <si>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</si>
  <si>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</si>
  <si>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</si>
  <si>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</si>
  <si>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</si>
  <si>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</si>
  <si>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</si>
  <si>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</si>
  <si>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</si>
  <si>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</si>
  <si>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</si>
  <si>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</si>
  <si>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</si>
  <si>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</si>
  <si>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</si>
  <si>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</si>
  <si>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</si>
  <si>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</si>
  <si>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</si>
  <si>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</si>
  <si>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</si>
  <si>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</si>
  <si>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</si>
  <si>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</si>
  <si>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</si>
  <si>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</si>
  <si>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</si>
  <si>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</si>
  <si>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</si>
  <si>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</si>
  <si>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</si>
  <si>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</si>
  <si>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</si>
  <si>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</si>
  <si>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</si>
  <si>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</si>
  <si>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</si>
  <si>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</si>
  <si>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</si>
  <si>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</si>
  <si>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</si>
  <si>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</si>
  <si>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</si>
  <si>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</si>
  <si>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</si>
  <si>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</si>
  <si>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</si>
  <si>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</si>
  <si>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</si>
  <si>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</si>
  <si>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</si>
  <si>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</si>
  <si>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</si>
  <si>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</si>
  <si>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</si>
  <si>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</si>
  <si>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</si>
  <si>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</si>
  <si>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</si>
  <si>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</si>
  <si>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</si>
  <si>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</si>
  <si>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</si>
  <si>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</si>
  <si>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</si>
  <si>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</si>
  <si>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</si>
  <si>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</si>
  <si>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</si>
  <si>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</si>
  <si>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</si>
  <si>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</si>
  <si>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</si>
  <si>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</si>
  <si>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</si>
  <si>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</si>
  <si>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</si>
  <si>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</si>
  <si>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</si>
  <si>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</si>
  <si>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</si>
  <si>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</si>
  <si>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</si>
  <si>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</si>
  <si>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</si>
  <si>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</si>
  <si>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</si>
  <si>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</si>
  <si>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</si>
  <si>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</si>
  <si>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</si>
  <si>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</si>
  <si>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</si>
  <si>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</si>
  <si>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</si>
  <si>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</si>
  <si>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</si>
  <si>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</si>
  <si>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</si>
  <si>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</si>
  <si>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</si>
  <si>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</si>
  <si>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</si>
  <si>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</si>
  <si>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</si>
  <si>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</si>
  <si>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</si>
  <si>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</si>
  <si>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</si>
  <si>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</si>
  <si>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Output 2.1</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</si>
  <si>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</si>
  <si>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</si>
  <si>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</si>
  <si>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</si>
  <si>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</si>
  <si>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</si>
  <si>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</si>
  <si>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</si>
  <si>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</si>
  <si>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</si>
  <si>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</si>
  <si>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</si>
  <si>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</si>
  <si>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</si>
  <si>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</si>
  <si>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</si>
  <si>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</si>
  <si>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</si>
  <si>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</si>
  <si>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</si>
  <si>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</si>
  <si>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</si>
  <si>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</si>
  <si>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</si>
  <si>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</si>
  <si>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</si>
  <si>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</si>
  <si>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</si>
  <si>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</si>
  <si>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</si>
  <si>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</si>
  <si>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</si>
  <si>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</si>
  <si>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</si>
  <si>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</si>
  <si>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</si>
  <si>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</si>
  <si>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</si>
  <si>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</si>
  <si>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</si>
  <si>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</si>
  <si>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</si>
  <si>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</si>
  <si>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</si>
  <si>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</si>
  <si>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</si>
  <si>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</si>
  <si>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</si>
  <si>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</si>
  <si>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</si>
  <si>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</si>
  <si>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</si>
  <si>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</si>
  <si>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</si>
  <si>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</si>
  <si>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</si>
  <si>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</si>
  <si>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</si>
  <si>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</si>
  <si>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</si>
  <si>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</si>
  <si>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</si>
  <si>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</si>
  <si>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</si>
  <si>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</si>
  <si>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</si>
  <si>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</si>
  <si>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</si>
  <si>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</si>
  <si>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</si>
  <si>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</si>
  <si>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</si>
  <si>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</si>
  <si>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</si>
  <si>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</si>
  <si>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</si>
  <si>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</si>
  <si>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</si>
  <si>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</si>
  <si>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</si>
  <si>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</si>
  <si>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</si>
  <si>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</si>
  <si>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</si>
  <si>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</si>
  <si>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</si>
  <si>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</si>
  <si>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</si>
  <si>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</si>
  <si>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</si>
  <si>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</si>
  <si>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</si>
  <si>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</si>
  <si>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</si>
  <si>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</si>
  <si>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</si>
  <si>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</si>
  <si>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</si>
  <si>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</si>
  <si>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</si>
  <si>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</si>
  <si>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</si>
  <si>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</si>
  <si>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</si>
  <si>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</si>
  <si>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</si>
  <si>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</si>
  <si>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</si>
  <si>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</si>
  <si>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</si>
  <si>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</si>
  <si>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</si>
  <si>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</si>
  <si>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</si>
  <si>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</si>
  <si>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</si>
  <si>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</si>
  <si>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</si>
  <si>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</si>
  <si>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</si>
  <si>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</si>
  <si>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</si>
  <si>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</si>
  <si>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</si>
  <si>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</si>
  <si>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</si>
  <si>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</si>
  <si>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</si>
  <si>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</si>
  <si>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</si>
  <si>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</si>
  <si>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</si>
  <si>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</si>
  <si>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</si>
  <si>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</si>
  <si>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</si>
  <si>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</si>
  <si>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</si>
  <si>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</si>
  <si>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</si>
  <si>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</si>
  <si>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</si>
  <si>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</si>
  <si>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</si>
  <si>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</si>
  <si>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</si>
  <si>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</si>
  <si>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</si>
  <si>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</si>
  <si>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</si>
  <si>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</si>
  <si>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</si>
  <si>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</si>
  <si>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</si>
  <si>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</si>
  <si>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</si>
  <si>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</si>
  <si>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</si>
  <si>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</si>
  <si>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</si>
  <si>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</si>
  <si>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</si>
  <si>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</si>
  <si>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</si>
  <si>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</si>
  <si>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</si>
  <si>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</si>
  <si>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</si>
  <si>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</si>
  <si>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</si>
  <si>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</si>
  <si>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</si>
  <si>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</si>
  <si>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</si>
  <si>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</si>
  <si>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</si>
  <si>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</si>
  <si>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</si>
  <si>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</si>
  <si>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</si>
  <si>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</si>
  <si>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</si>
  <si>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</si>
  <si>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</si>
  <si>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</si>
  <si>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</si>
  <si>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</si>
  <si>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</si>
  <si>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</si>
  <si>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</si>
  <si>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</si>
  <si>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</si>
  <si>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</si>
  <si>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</si>
  <si>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</si>
  <si>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</si>
  <si>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</si>
  <si>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</si>
  <si>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</si>
  <si>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</si>
  <si>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</si>
  <si>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</si>
  <si>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</si>
  <si>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</si>
  <si>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</si>
  <si>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</si>
  <si>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</si>
  <si>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</si>
  <si>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</si>
  <si>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</si>
  <si>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</si>
  <si>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</si>
  <si>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</si>
  <si>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</si>
  <si>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</si>
  <si>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</si>
  <si>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</si>
  <si>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</si>
  <si>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</si>
  <si>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</si>
  <si>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</si>
  <si>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</si>
  <si>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</si>
  <si>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</si>
  <si>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</si>
  <si>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</si>
  <si>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</si>
  <si>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</si>
  <si>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</si>
  <si>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</si>
  <si>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</si>
  <si>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</si>
  <si>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</si>
  <si>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</si>
  <si>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</si>
  <si>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</si>
  <si>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</si>
  <si>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</si>
  <si>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</si>
  <si>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</si>
  <si>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</si>
  <si>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</si>
  <si>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</si>
  <si>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</si>
  <si>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</si>
  <si>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</si>
  <si>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</si>
  <si>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</si>
  <si>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</si>
  <si>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</si>
  <si>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</si>
  <si>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</si>
  <si>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</si>
  <si>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</si>
  <si>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</si>
  <si>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</si>
  <si>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</si>
  <si>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</si>
  <si>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</si>
  <si>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</si>
  <si>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</si>
  <si>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</si>
  <si>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</si>
  <si>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</si>
  <si>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</si>
  <si>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</si>
  <si>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</si>
  <si>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</si>
  <si>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</si>
  <si>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</si>
  <si>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</si>
  <si>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</si>
  <si>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</si>
  <si>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</si>
  <si>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</si>
  <si>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</si>
  <si>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</si>
  <si>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</si>
  <si>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</si>
  <si>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</si>
  <si>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</si>
  <si>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</si>
  <si>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</si>
  <si>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</si>
  <si>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</si>
  <si>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</si>
  <si>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</si>
  <si>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</si>
  <si>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</si>
  <si>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</si>
  <si>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</si>
  <si>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</si>
  <si>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</si>
  <si>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</si>
  <si>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</si>
  <si>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</si>
  <si>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</si>
  <si>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</si>
  <si>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</si>
  <si>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</si>
  <si>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</si>
  <si>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</si>
  <si>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</si>
  <si>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</si>
  <si>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</si>
  <si>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</si>
  <si>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</si>
  <si>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</si>
  <si>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</si>
  <si>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</si>
  <si>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</si>
  <si>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</si>
  <si>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</si>
  <si>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</si>
  <si>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</si>
  <si>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</si>
  <si>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</si>
  <si>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</si>
  <si>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</si>
  <si>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</si>
  <si>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</si>
  <si>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</si>
  <si>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</si>
  <si>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</si>
  <si>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</si>
  <si>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</si>
  <si>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</si>
  <si>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</si>
  <si>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</si>
  <si>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</si>
  <si>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</si>
  <si>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</si>
  <si>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</si>
  <si>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</si>
  <si>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</si>
  <si>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</si>
  <si>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</si>
  <si>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</si>
  <si>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</si>
  <si>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</si>
  <si>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Annex D - PBF Project Budget</t>
  </si>
  <si>
    <t>Recipient Organization 1</t>
  </si>
  <si>
    <t>Recipient Organization 2</t>
  </si>
  <si>
    <t>Recipient Organization 3</t>
  </si>
  <si>
    <t>Additional Operational Costs</t>
  </si>
  <si>
    <t>Total Additional Costs</t>
  </si>
  <si>
    <t>Additional personnel costs</t>
  </si>
  <si>
    <t>Monitoring budget</t>
  </si>
  <si>
    <t>Total:</t>
  </si>
  <si>
    <t>Budget for independent final evaluation</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</si>
  <si>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</si>
  <si>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</si>
  <si>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</si>
  <si>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</si>
  <si>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</si>
  <si>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</si>
  <si>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</si>
  <si>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</si>
  <si>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</si>
  <si>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</si>
  <si>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</si>
  <si>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</si>
  <si>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</si>
  <si>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</si>
  <si>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Recipient Organization 4 Budget</t>
  </si>
  <si>
    <t>Recipient Organization 5 Budget</t>
  </si>
  <si>
    <t>Recipient Organization 6 Budget</t>
  </si>
  <si>
    <t>Recipient Organization 4</t>
  </si>
  <si>
    <t>Recipient Organization 5</t>
  </si>
  <si>
    <t>Recipient Organization 6</t>
  </si>
  <si>
    <t xml:space="preserve">Improved border management and engagement between communities and border authorities </t>
  </si>
  <si>
    <t xml:space="preserve">Sensitization &amp; trainings on the ECOWAS Free Movement Protocol &amp; border procedures </t>
  </si>
  <si>
    <t>Construct &amp; equip one  new immigrtaion post in CRR, The Gambia</t>
  </si>
  <si>
    <t xml:space="preserve">Equip border facilities with furniture, equipment &amp; border security tools ( 8 border posts provide with furniture, equipment &amp; border security tools) </t>
  </si>
  <si>
    <t>Output 1.5:</t>
  </si>
  <si>
    <t>Output 1.6:</t>
  </si>
  <si>
    <t>Improved community resilience through the promotion of inclusive dialogue processes and support for alternative green livelihoods</t>
  </si>
  <si>
    <t xml:space="preserve">Support for alternative green livelihoods for border communities for their adaptation and increased social cohesion targeting women and youth. </t>
  </si>
  <si>
    <t xml:space="preserve">Assessment for alternative green livelihoods in 4 border communities </t>
  </si>
  <si>
    <t xml:space="preserve">Psychosocial baseline assessments at targeted border communities aimed at providing analytical insights into the perception of communities on safety and security ( done for 4 border communities ) </t>
  </si>
  <si>
    <t xml:space="preserve">Social mobilization and awareness trainings, focus is trust building  and promoting dialogue for peacebuilding  ( Target 4 border communities in each country, x 2 events per year = 8 events ) </t>
  </si>
  <si>
    <t xml:space="preserve">Cross-border social mobilization and awareness trainings, focus is trust building  and promoting dialogue for peacebuilding &amp; social cohesion ( Target 4 cross- border communities, X 1 cross-border event in each community = 4 cross border events) </t>
  </si>
  <si>
    <t xml:space="preserve">Advanced and Basic MIDAS training for border officials ( 2 trainings per year x3 = 6 trainings ) </t>
  </si>
  <si>
    <t xml:space="preserve">Assessment &amp; Installation of MIDAS at Darsilami border posts ( Target = 3 work stations + 1Solar installation + Furniture + LANs ) </t>
  </si>
  <si>
    <t xml:space="preserve">Support grants for youth and women led green livelihoods initiatives -on technical skills &amp;  ( Target 20 youths in each border community x 6 = 90 )  </t>
  </si>
  <si>
    <t xml:space="preserve">Support for cross-border community livelihoods as a peace devident ( 1 cross- border community based livelihood activity identified &amp; supported X 3 = 3 cross-border community based livelihoods supported  )  </t>
  </si>
  <si>
    <t xml:space="preserve">Project personnel costs if not included in activities above </t>
  </si>
  <si>
    <t>Project operational costs if not included in activities above</t>
  </si>
  <si>
    <t xml:space="preserve">IOM The Gambia </t>
  </si>
  <si>
    <t>Activity 1.5.2</t>
  </si>
  <si>
    <t>Activity 1.6.1</t>
  </si>
  <si>
    <t>Activity 1.6.2</t>
  </si>
  <si>
    <t>Activity 1.5.1</t>
  </si>
  <si>
    <r>
      <rPr>
        <b/>
        <sz val="12"/>
        <color theme="1"/>
        <rFont val="Calibri"/>
        <family val="2"/>
        <scheme val="minor"/>
      </rPr>
      <t>Recipient Organization 1</t>
    </r>
    <r>
      <rPr>
        <sz val="12"/>
        <color theme="1"/>
        <rFont val="Calibri"/>
        <family val="2"/>
        <scheme val="minor"/>
      </rPr>
      <t xml:space="preserve"> </t>
    </r>
  </si>
  <si>
    <t>IOM SENEGAL</t>
  </si>
  <si>
    <t xml:space="preserve">FAO The Gambia </t>
  </si>
  <si>
    <r>
      <rPr>
        <b/>
        <sz val="12"/>
        <color theme="1"/>
        <rFont val="Calibri"/>
        <family val="2"/>
        <scheme val="minor"/>
      </rPr>
      <t>Recipient Organization 1</t>
    </r>
    <r>
      <rPr>
        <sz val="12"/>
        <color theme="1"/>
        <rFont val="Calibri"/>
        <family val="2"/>
        <scheme val="minor"/>
      </rPr>
      <t xml:space="preserve"> Budget</t>
    </r>
  </si>
  <si>
    <t>Enhanced cross-border natural resource management through a community-based participatory approach</t>
  </si>
  <si>
    <t>Joint border comunities' solutions to address continued deforestation and forest degradation developed and implemented</t>
  </si>
  <si>
    <t>Identification and mapping of transboundary forest fire hot spots</t>
  </si>
  <si>
    <t>Sensitization of border commuities on transboundary forest fire protection and management</t>
  </si>
  <si>
    <t>Formation of cross-border fire management Committees</t>
  </si>
  <si>
    <t>Develop cross-border fire management plans with the border communities</t>
  </si>
  <si>
    <t>Povide firefighting materials/equipment to border fire management Committees</t>
  </si>
  <si>
    <t>Conduct controlled early burning along transboundary fire hots spots</t>
  </si>
  <si>
    <t>Provision of seedlings and organize tree planting exercises on degraded landscapes along the border</t>
  </si>
  <si>
    <t>Organize exchange visits among border communities to share best practices on matters related to natural resources management</t>
  </si>
  <si>
    <t>Increased awareness and capacity of law enforcement agents including forestry officers at border posts, and other actors (border communities and timber and forest products associations/dealers) on the Forest Policy, Forest Act and Regulations of The Gambia and Senegal to improve compliance mechanism to address illegal logging and charcoal production and trade across the border</t>
  </si>
  <si>
    <t>Sensitize and train law enforcement authorities at boders posts on the forest legislative frameworks of The Gambia and Senegal</t>
  </si>
  <si>
    <t>Sensitize timber and forest products dealers and their affiliated associations on the forest legislative frameworks of The Gambia and Senegal</t>
  </si>
  <si>
    <t>Sensitize border communities on the forest legislative frameworks of The Gambia and Senegal</t>
  </si>
  <si>
    <t>Sesitize border communities on participatory forest management approaches including community forestry, Joint Forest Park Management and range management</t>
  </si>
  <si>
    <t>Develop a joint border tracking compliance mechanism/database at border posts taken into consideration, a forest produce delaration form, timber and charcoal production permit/license, movement permit etc.</t>
  </si>
  <si>
    <t>Provide needed equipment (laptops) and train national and regional actors to maintain the compliance mechanism/system</t>
  </si>
  <si>
    <t>Technical capacity of staff of the Department of Livestock Services (DLS) on transboundary livestock disease surveillance and IPM enhanced</t>
  </si>
  <si>
    <t>Sensitize and train PPS and Livestock staff on plant and animal pest surveillance cross-border regulatory frameworks</t>
  </si>
  <si>
    <t>Support PPS and DLS with equipment and other necessary materials to facilitate cross-border plant and animal pest and disease sruveillance and reporting</t>
  </si>
  <si>
    <t>Livestock monitoring and management systems to mitigate theft and cattle rustling by both the authorities and local border communities strengthened/introduced</t>
  </si>
  <si>
    <t>Scale-up the livestock identification system in place to all the project sites (tagging)</t>
  </si>
  <si>
    <t>Establish livestock watering points at strategic locations along the identified border areas</t>
  </si>
  <si>
    <t>Estalishment of local conventions on sustainable grazing and natural resources management through border community participation</t>
  </si>
  <si>
    <t>Train border communities and herders/transhumance on rangeland mangement</t>
  </si>
  <si>
    <t>Re-dermarcation/Marking of livestock tracks and grazinging areas and mapping of transhumance corridors</t>
  </si>
  <si>
    <t>Reseeding and reclaimation of degraded grazing lands (deffered grazing areas)</t>
  </si>
  <si>
    <t>Provision of Milk processing Facilities and Compost Penning</t>
  </si>
  <si>
    <t>Supply and distribution of pasture seeds, Establishement of Intensive Feed Garden (with fencing materials and watering facilities) and Provision of Forage Choppers to livestock farmers</t>
  </si>
  <si>
    <t>Integrated climate resilient strategies for diversified livelihoods strenthened/introduced and sources of income imrpoved for vulnerable border communities</t>
  </si>
  <si>
    <t>Establisment of community gardens with durable fences and reliable water supply (boreholes with solar operating pumps)</t>
  </si>
  <si>
    <t xml:space="preserve">Support vulnerable farmers with vegetable seeds on refund mechanism </t>
  </si>
  <si>
    <t>Training of producers on agro-processing, packaging and marketing</t>
  </si>
  <si>
    <t>Training border communities on modern beekeeping</t>
  </si>
  <si>
    <t xml:space="preserve">Provision of beehives (Kenyan Top Bar -KTB) </t>
  </si>
  <si>
    <t>Provision of beekeeping equipment to identified border communities</t>
  </si>
  <si>
    <t>Train beekeepers on beehive construction and maintenance and apiary management</t>
  </si>
  <si>
    <t xml:space="preserve">Train beekeepers on value addition on honey products </t>
  </si>
  <si>
    <t>FAO-SN</t>
  </si>
  <si>
    <t xml:space="preserve">a) Enhance border officials’ operational and technical capacities to strengthen surveillance and facilitate safe and orderly movement of people and goods and to address transnational organized crimes. </t>
  </si>
  <si>
    <t>set up tools for cross-border consultation in order to engage a dialogue for planning of activities before the project implementation</t>
  </si>
  <si>
    <t>c) Expand the Migration Information and Data Analysis System  in The Gambia at select borders</t>
  </si>
  <si>
    <t>installation of local  4 offices for reception and referral to returning migrants</t>
  </si>
  <si>
    <t>development of migration information system in line with regional and global objectives</t>
  </si>
  <si>
    <t xml:space="preserve">e) Support the implementation of community engagement plans to build a collaborative relationship between the community and the authorities </t>
  </si>
  <si>
    <t>Organize meetings at village and communes level</t>
  </si>
  <si>
    <t>develop capacities to prepare local developent plans</t>
  </si>
  <si>
    <t>f) Facilitate social mobilization and raise awareness of border communities and local and border authorities to promote trust-building</t>
  </si>
  <si>
    <t>Develop and disseminate awareness-raising messages (forum and community radio, use of traditional communicators)</t>
  </si>
  <si>
    <t>implement 100 Dimitra Clubs for inclusive communication at community level</t>
  </si>
  <si>
    <t>Support border communities in Gambia and Senegal to plan joint and viable border community solutions to address the continued deforestation and forest degradation</t>
  </si>
  <si>
    <t>participtive analyse of good practices</t>
  </si>
  <si>
    <t>Développement et proposition  de stratégies management</t>
  </si>
  <si>
    <t xml:space="preserve"> Strengthen integrated management practices through cross-border regulatory frameworks on pest and disease surveillance, livestock grazing and trans-human transhumant migration</t>
  </si>
  <si>
    <t>developp agropastoral field school modules</t>
  </si>
  <si>
    <t>Implement 50 agrpastoral field school ti streghtenen technical capacities</t>
  </si>
  <si>
    <t>a) Enhance women and youth participation in community decision making by supporting alternative green livelihoods for the border communities through direct livelihoods assistance</t>
  </si>
  <si>
    <t>Taining of 200 young people to develop skills (Productive capacity building and skills development for youth employability and entrepreneurship).</t>
  </si>
  <si>
    <t>b) Empower cross-border host communities and their socio-economic well-being and promote social cohesion through prioritized rehabilitation of basic community infrastructure to improve access to essential services, e.g., water and sanitation</t>
  </si>
  <si>
    <t>construction of 30 cisterns for water havesting</t>
  </si>
  <si>
    <t>installation of 20 agroecological farm 1ha</t>
  </si>
  <si>
    <t>d) Enhance capacities of border communities on value addition techniques on agriculture and Non-Timber Forest Products (NTFPs.).</t>
  </si>
  <si>
    <t>equipement transformation of PFNL</t>
  </si>
  <si>
    <t>implement 30 Dimitra Clubs for inclusive communication at community level</t>
  </si>
  <si>
    <t>Training of 200 young people to develop skills (Productive capacity building and skills development for youth employability and entrepreneurship).</t>
  </si>
  <si>
    <t>Organize two exposure visits outside project zones to expose value chain stakeholders to entrepreneurial practices</t>
  </si>
  <si>
    <t>Mapping of transhumance corridors</t>
  </si>
  <si>
    <t>FAO Senegal</t>
  </si>
  <si>
    <t>Implement 50 agrpastoral field school to streghtenen technical capacities</t>
  </si>
  <si>
    <t>Development of natural resources managment plans (including fire management plans)</t>
  </si>
  <si>
    <t>Train villagers on good environmental governance including community charters and other participatory approaches that support sustainable cross border forest management</t>
  </si>
  <si>
    <t xml:space="preserve">Re-dermarcation/marking of livestock tracks and grazinging areas </t>
  </si>
  <si>
    <t>Train women and youth stakeholders on agro-sylvo-pastoral and honey value chains and entrepreneurship (processing, value addition, marketing etc.)</t>
  </si>
  <si>
    <t>Training border women and youth groups on modern beekeeping</t>
  </si>
  <si>
    <t>Train women and youth farmers on construction of prototypes of low-cost improved stoves, Kenyan Top Bar beehives and disseminate across the project area</t>
  </si>
  <si>
    <t xml:space="preserve">Provision of beekeeping and agro-sylvo-pastoral processing equipment for women and youth groups in the project areas </t>
  </si>
  <si>
    <t>Cross-border consultation and dialogue meetings before project implementation</t>
  </si>
  <si>
    <t>Activity 2.1.9</t>
  </si>
  <si>
    <t>Activity 2.1.10</t>
  </si>
  <si>
    <t>Activity 2.2.9</t>
  </si>
  <si>
    <t>Integrated climate resilient strategies for diversified livelihoods strengthened/introduced and sources of income improved for vulnerable border comunities</t>
  </si>
  <si>
    <t>Activity 3.2.9</t>
  </si>
  <si>
    <t xml:space="preserve">Enhanced engagement between communities and border management authorities for improved border management.
</t>
  </si>
  <si>
    <t>Strengthening communication and capacity building of border officials in communicating border procedures, mediating, building trust, conflict resolution, developing effective approaches to addressing community concerns, and conveying the public’s concerns to law enforcement management.</t>
  </si>
  <si>
    <t xml:space="preserve">Trainings on mediation, conflict resolution and trust building  targeting border officials at 4 border posts ( Senegal &amp; The Gambia) Target : 4 trainings in Senegal &amp; 4 trainings in The Gambia targeting the border </t>
  </si>
  <si>
    <t xml:space="preserve">Joint training of border communities with a focus on enhancing capacity to engage with  border authorities to report concerns and crime ( Senegal &amp; The Gambia) Target: 2 joint trainings per year </t>
  </si>
  <si>
    <t xml:space="preserve">Joint cross-border training of border authorities on mediation, conflict resolution and trust building ( Senegal &amp; The Gambia) Target: 2 joint  trainings per year </t>
  </si>
  <si>
    <t xml:space="preserve">Enhance border operational capacities through improved infrastructure, equipment and trainings of border officials on organized cross-border crime, document security, and protection of vulnerable migrants to improve effectiveness of service delivery and community safety </t>
  </si>
  <si>
    <t>Training of border officials on organized crime &amp; document security &amp; protection of vulnerable migrants targeting 8 border posts  ( 2 trainings per year x 2yrs = 4 trainings in each country) =target officials trained =100</t>
  </si>
  <si>
    <t xml:space="preserve">Joint cross- border trainings for border officials on organized crime, document security &amp; protection of vulnerable migrants ( 1 joint training per year x2 = 2 joint cross-border  trainings ) The Gambia &amp; Senegal </t>
  </si>
  <si>
    <t xml:space="preserve">Enhance community cross-border partnerships through rebuilding trust between the law enforcement and the community and encouraging communities to work collaboratively with border authorities in setting priorities and developing and implementing local anti-cross-border crime strategies/plans </t>
  </si>
  <si>
    <t xml:space="preserve">Develop community engagement plans to address cross-border crimes  ( engagement plans available for 4 communities) </t>
  </si>
  <si>
    <t xml:space="preserve">Community engagement and mobilization events to promote a collaborative relationship between communities and law enforcement agencies to improve social cohesion and peaceful coexistence in cross-border communities 
</t>
  </si>
  <si>
    <t xml:space="preserve">Strengthen inter-agency and cross-border cooperation and exchanges among border authorities in both countries national and local levels for improved border coordination mechanisms to address cross border crime. 
</t>
  </si>
  <si>
    <t xml:space="preserve">Support inter-agency border coordination committees meetings ( 4 meetings per year X 4 borders= 16 meetings ) in each country </t>
  </si>
  <si>
    <t xml:space="preserve">Support cross-border inter-agency coordination committee meeting ( 2 meetings per year x 4 = 8 cross- border meetings ) The Gambia &amp; Senegal </t>
  </si>
  <si>
    <t xml:space="preserve">Install Migration Information and Data Analysis System (MIDAS) in The Gambia (Senegal already has a border management system) this will allow for data collection &amp; intelligence exchange for risk analysis of travelers to avert cross-border crime </t>
  </si>
  <si>
    <t xml:space="preserve">Final Evaluation </t>
  </si>
  <si>
    <t>Support women and youth group involved in processing of agro-sylvo-pastoral with small processing equipment</t>
  </si>
  <si>
    <t xml:space="preserve">Project M&amp;E budget :  Baseline assessment, Project coordination meetimgs, monitoring, and visibility </t>
  </si>
  <si>
    <t>Burn Rate</t>
  </si>
  <si>
    <t>Total Budget</t>
  </si>
  <si>
    <t>Total Expenditures</t>
  </si>
  <si>
    <t xml:space="preserve">Total Burn Rates </t>
  </si>
  <si>
    <t xml:space="preserve">Budget Consumption Report by Project Structure    </t>
  </si>
  <si>
    <t xml:space="preserve">                                        </t>
  </si>
  <si>
    <t xml:space="preserve">                    </t>
  </si>
  <si>
    <t xml:space="preserve">                                                  </t>
  </si>
  <si>
    <t xml:space="preserve">Project ID                                        </t>
  </si>
  <si>
    <t xml:space="preserve">IB.0315                                 </t>
  </si>
  <si>
    <t xml:space="preserve">Project Name                                      </t>
  </si>
  <si>
    <t xml:space="preserve">Cross-border cooperation Gambia Senegal </t>
  </si>
  <si>
    <t xml:space="preserve">From                                              </t>
  </si>
  <si>
    <t xml:space="preserve">001 2000                                </t>
  </si>
  <si>
    <t xml:space="preserve">To                                                </t>
  </si>
  <si>
    <t xml:space="preserve">005 2022                                </t>
  </si>
  <si>
    <t xml:space="preserve">Budget From                                       </t>
  </si>
  <si>
    <t xml:space="preserve">012 2045                                </t>
  </si>
  <si>
    <t xml:space="preserve">Currency                                          </t>
  </si>
  <si>
    <t xml:space="preserve">USD                                     </t>
  </si>
  <si>
    <t xml:space="preserve">Date                                              </t>
  </si>
  <si>
    <t xml:space="preserve">Date &amp; Time:13.06.2022-14.28.29         </t>
  </si>
  <si>
    <t xml:space="preserve">Time                                              </t>
  </si>
  <si>
    <t xml:space="preserve">User Name:ETOKGOZ                       </t>
  </si>
  <si>
    <t xml:space="preserve">Project Structure: Description                    </t>
  </si>
  <si>
    <t xml:space="preserve">Description         </t>
  </si>
  <si>
    <t xml:space="preserve">Currency            </t>
  </si>
  <si>
    <t xml:space="preserve">Budget                                            </t>
  </si>
  <si>
    <t xml:space="preserve">Revenue                                           </t>
  </si>
  <si>
    <t xml:space="preserve">Expense             </t>
  </si>
  <si>
    <t xml:space="preserve">Pre-Commitment      </t>
  </si>
  <si>
    <t xml:space="preserve">Commitment          </t>
  </si>
  <si>
    <t xml:space="preserve">Available Balance   </t>
  </si>
  <si>
    <t xml:space="preserve">Project Balance     </t>
  </si>
  <si>
    <t>% Budget Consumption</t>
  </si>
  <si>
    <t xml:space="preserve">% Available Balance </t>
  </si>
  <si>
    <t xml:space="preserve">% Exp               </t>
  </si>
  <si>
    <t>% Exp &amp; Comm &amp; Pre-C</t>
  </si>
  <si>
    <t xml:space="preserve">Proj. Start         </t>
  </si>
  <si>
    <t xml:space="preserve">Proj. End           </t>
  </si>
  <si>
    <t>IB.0315</t>
  </si>
  <si>
    <t>Cross-border cooperation Gambia Senegal</t>
  </si>
  <si>
    <t>USD</t>
  </si>
  <si>
    <t>14.12.2021</t>
  </si>
  <si>
    <t>14.12.2023</t>
  </si>
  <si>
    <t>IB.0315.GM10.10.01.001</t>
  </si>
  <si>
    <t>Chief of Mission</t>
  </si>
  <si>
    <t>IB.0315.GM10.10.02.001</t>
  </si>
  <si>
    <t>Programme Coordinator</t>
  </si>
  <si>
    <t>IB.0315.GM10.10.04.001</t>
  </si>
  <si>
    <t>Resource Management Officer</t>
  </si>
  <si>
    <t>IB.0315.GM10.11.02.001</t>
  </si>
  <si>
    <t>National Programme Officer</t>
  </si>
  <si>
    <t>IB.0315.GM10.11.02.002</t>
  </si>
  <si>
    <t>MIDAS Senior Project Assistant</t>
  </si>
  <si>
    <t>IB.0315.GM10.11.02.003</t>
  </si>
  <si>
    <t>Project Assistant -IBM</t>
  </si>
  <si>
    <t>IB.0315.GM10.11.02.004</t>
  </si>
  <si>
    <t>M&amp;E Senior Project Assistant</t>
  </si>
  <si>
    <t>IB.0315.GM10.11.02.005</t>
  </si>
  <si>
    <t>Senior Project Assistant -Livelihoods</t>
  </si>
  <si>
    <t>IB.0315.GM10.11.02.006</t>
  </si>
  <si>
    <t>Project Administrative Assistant -IBM</t>
  </si>
  <si>
    <t>IB.0315.GM10.11.04.001</t>
  </si>
  <si>
    <t>Resource Management L</t>
  </si>
  <si>
    <t>IB.0315.GM10.12.01.001</t>
  </si>
  <si>
    <t>Building Office Premises</t>
  </si>
  <si>
    <t>IB.0315.GM10.12.02.001</t>
  </si>
  <si>
    <t>Travel Sub Rep ( local &amp; International)</t>
  </si>
  <si>
    <t>IB.0315.GM10.12.03.001</t>
  </si>
  <si>
    <t>Communications O</t>
  </si>
  <si>
    <t>IB.0315.GM10.12.04.001</t>
  </si>
  <si>
    <t>Vehicle cost  fuel and maintanance</t>
  </si>
  <si>
    <t>IB.0315.GM10.12.06.001</t>
  </si>
  <si>
    <t>Office Furniture and Equipment</t>
  </si>
  <si>
    <t>IB.0315.GM10.12.08.001</t>
  </si>
  <si>
    <t>Supplies Materials O</t>
  </si>
  <si>
    <t>IB.0315.GM10.12.09.001</t>
  </si>
  <si>
    <t>Security Moss Morss O</t>
  </si>
  <si>
    <t>IB.0315.GM10.12.10.001</t>
  </si>
  <si>
    <t>Others (bank charges, miscellaneous expe</t>
  </si>
  <si>
    <t>IB.0315.GM10.D3.12.001</t>
  </si>
  <si>
    <t>Support grants for youth and women led g</t>
  </si>
  <si>
    <t>IB.0315.GM10.D3.12.002</t>
  </si>
  <si>
    <t>Support for cross-border community livel</t>
  </si>
  <si>
    <t>IB.0315.GM10.D3.13.001</t>
  </si>
  <si>
    <t>Construct &amp; equip one  new immigrtaion p</t>
  </si>
  <si>
    <t>IB.0315.GM10.D3.13.002</t>
  </si>
  <si>
    <t>Equip border facilities with furniture,</t>
  </si>
  <si>
    <t>IB.0315.GM10.D4.01.001</t>
  </si>
  <si>
    <t>Develop community engagement plans to ad</t>
  </si>
  <si>
    <t>IB.0315.GM10.D4.01.002</t>
  </si>
  <si>
    <t>Social mobilization and awareness traini</t>
  </si>
  <si>
    <t>IB.0315.GM10.D4.01.003</t>
  </si>
  <si>
    <t>Cross-border social mobilization and awa</t>
  </si>
  <si>
    <t>IB.0315.GM10.D4.02.001</t>
  </si>
  <si>
    <t>Sensitization &amp; trainings on the ECOWAS</t>
  </si>
  <si>
    <t>IB.0315.GM10.D4.02.002</t>
  </si>
  <si>
    <t>Trainings on mediation, conflict resolut</t>
  </si>
  <si>
    <t>IB.0315.GM10.D4.03.001</t>
  </si>
  <si>
    <t>Joint training of border communities wit</t>
  </si>
  <si>
    <t>IB.0315.GM10.N1.01.001</t>
  </si>
  <si>
    <t>Support inter-agency border coordination</t>
  </si>
  <si>
    <t>IB.0315.GM10.N1.01.002</t>
  </si>
  <si>
    <t>Support cross-border inter-agency coordi</t>
  </si>
  <si>
    <t>IB.0315.GM10.N1.03.001</t>
  </si>
  <si>
    <t>Joint cross-border training of border au</t>
  </si>
  <si>
    <t>IB.0315.GM10.N1.03.002</t>
  </si>
  <si>
    <t>Training of border officials on organize</t>
  </si>
  <si>
    <t>IB.0315.GM10.N1.03.003</t>
  </si>
  <si>
    <t>Advanced and Basic MIDAS training for bo</t>
  </si>
  <si>
    <t>IB.0315.GM10.N1.04.001</t>
  </si>
  <si>
    <t>Joint cross- border trainings for border</t>
  </si>
  <si>
    <t>IB.0315.GM10.N1.12.001</t>
  </si>
  <si>
    <t>Assessment &amp; Installation of MIDAS at Da</t>
  </si>
  <si>
    <t>IB.0315.GM10.OH</t>
  </si>
  <si>
    <t>Overhead</t>
  </si>
  <si>
    <t>IB.0315.GM10.Q1.01.001</t>
  </si>
  <si>
    <t>Psychosocial baseline assessments at tar</t>
  </si>
  <si>
    <t>IB.0315.GM10.Q1.01.002</t>
  </si>
  <si>
    <t>Assessment for alternative green livelih</t>
  </si>
  <si>
    <t>IB.0315.GM10.Q1.03.001</t>
  </si>
  <si>
    <t>Project Monitoring</t>
  </si>
  <si>
    <t>IB.0315.GM10.Q1.05.001</t>
  </si>
  <si>
    <t>Evaluation</t>
  </si>
  <si>
    <t>IB.0315.GM10.Q2.03.001</t>
  </si>
  <si>
    <t>Visibility</t>
  </si>
  <si>
    <t>Budget</t>
  </si>
  <si>
    <t>Expenditure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</si>
</sst>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 #,##0.00_-;\-* #,##0.00_-;_-*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2"/>
      <color rgb="FF000000"/>
      <name val="Calibri"/>
      <family val="2"/>
      <scheme val="minor"/>
    </font>
    <font>
      <sz val="11"/>
      <color indexed="8"/>
      <name val="Calibri"/>
      <family val="2"/>
    </font>
    <font>
      <sz val="12"/>
      <color theme="1"/>
      <name val="Times New Roman"/>
      <family val="1"/>
    </font>
    <font>
      <sz val="12"/>
      <name val="Calibri"/>
      <family val="2"/>
      <scheme val="minor"/>
    </font>
    <font>
      <sz val="12"/>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D9D9D9"/>
        <bgColor rgb="FF000000"/>
      </patternFill>
    </fill>
    <fill>
      <patternFill patternType="solid">
        <fgColor theme="9" tint="0.59999389629810485"/>
        <bgColor indexed="64"/>
      </patternFill>
    </fill>
  </fills>
  <borders count="3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s>
  <cellStyleXfs count="6">
    <xf numFmtId="0" fontId="0" fillId="0" borderId="0"/>
    <xf numFmtId="44" fontId="5" fillId="0" borderId="0" applyFont="0" applyFill="0" applyBorder="0" applyAlignment="0" applyProtection="0"/>
    <xf numFmtId="9" fontId="5" fillId="0" borderId="0" applyFont="0" applyFill="0" applyBorder="0" applyAlignment="0" applyProtection="0"/>
    <xf numFmtId="164" fontId="19" fillId="0" borderId="0" applyFont="0" applyFill="0" applyBorder="0" applyAlignment="0" applyProtection="0"/>
    <xf numFmtId="0" fontId="5" fillId="0" borderId="0"/>
    <xf numFmtId="0" fontId="5" fillId="0" borderId="0"/>
  </cellStyleXfs>
  <cellXfs count="224">
    <xf numFmtId="0" fontId="0" fillId="0" borderId="0" xfId="0"/>
    <xf numFmtId="0" fontId="6" fillId="0" borderId="0" xfId="0" applyFont="1" applyAlignment="1" applyProtection="1">
      <alignment vertical="center" wrapText="1"/>
      <protection locked="0"/>
    </xf>
    <xf numFmtId="0" fontId="2" fillId="3" borderId="0" xfId="0" applyFont="1" applyFill="1" applyAlignment="1">
      <alignment vertical="center" wrapText="1"/>
    </xf>
    <xf numFmtId="0" fontId="2" fillId="2" borderId="10"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44" fontId="9" fillId="0" borderId="0" xfId="1" applyFont="1" applyFill="1" applyBorder="1" applyAlignment="1" applyProtection="1">
      <alignment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2" borderId="3" xfId="1" applyFont="1" applyFill="1" applyBorder="1" applyAlignment="1" applyProtection="1">
      <alignment horizontal="center" vertical="center" wrapText="1"/>
    </xf>
    <xf numFmtId="44" fontId="2" fillId="2" borderId="5" xfId="1" applyFont="1" applyFill="1" applyBorder="1" applyAlignment="1" applyProtection="1">
      <alignment horizontal="center" vertical="center" wrapText="1"/>
    </xf>
    <xf numFmtId="44" fontId="6" fillId="3" borderId="0" xfId="1" applyFont="1" applyFill="1" applyBorder="1" applyAlignment="1" applyProtection="1">
      <alignment vertical="center" wrapText="1"/>
      <protection locked="0"/>
    </xf>
    <xf numFmtId="0" fontId="6" fillId="3" borderId="0" xfId="0" applyFont="1" applyFill="1" applyAlignment="1">
      <alignment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vertical="center" wrapText="1"/>
    </xf>
    <xf numFmtId="0" fontId="2" fillId="2" borderId="7" xfId="0" applyFont="1" applyFill="1" applyBorder="1" applyAlignment="1">
      <alignment horizontal="center" vertical="center" wrapText="1"/>
    </xf>
    <xf numFmtId="44" fontId="6" fillId="0" borderId="3" xfId="1" applyFont="1" applyBorder="1" applyAlignment="1" applyProtection="1">
      <alignment vertical="center" wrapText="1"/>
      <protection locked="0"/>
    </xf>
    <xf numFmtId="0" fontId="13"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center" wrapText="1"/>
    </xf>
    <xf numFmtId="9" fontId="2" fillId="3" borderId="0" xfId="2" applyFont="1" applyFill="1" applyBorder="1" applyAlignment="1">
      <alignment wrapText="1"/>
    </xf>
    <xf numFmtId="44" fontId="2" fillId="3" borderId="0" xfId="2" applyNumberFormat="1" applyFont="1" applyFill="1" applyBorder="1" applyAlignment="1">
      <alignment wrapText="1"/>
    </xf>
    <xf numFmtId="0" fontId="6" fillId="2" borderId="3" xfId="0" applyFont="1" applyFill="1" applyBorder="1" applyAlignment="1">
      <alignment horizontal="center" vertical="center"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protection locked="0"/>
    </xf>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2" fillId="2" borderId="3" xfId="0" applyFont="1" applyFill="1" applyBorder="1" applyAlignment="1">
      <alignment vertical="center" wrapText="1"/>
    </xf>
    <xf numFmtId="44" fontId="6" fillId="2" borderId="3" xfId="0" applyNumberFormat="1" applyFont="1" applyFill="1" applyBorder="1" applyAlignment="1">
      <alignment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1" xfId="1" applyFont="1" applyFill="1" applyBorder="1" applyAlignment="1" applyProtection="1">
      <alignment vertical="center" wrapText="1"/>
    </xf>
    <xf numFmtId="9" fontId="2" fillId="2" borderId="12" xfId="2" applyFont="1" applyFill="1" applyBorder="1" applyAlignment="1" applyProtection="1">
      <alignment vertical="center" wrapText="1"/>
    </xf>
    <xf numFmtId="44" fontId="2" fillId="2" borderId="8"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10" fillId="6" borderId="15" xfId="0" applyFont="1" applyFill="1" applyBorder="1" applyAlignment="1">
      <alignment wrapText="1"/>
    </xf>
    <xf numFmtId="0" fontId="2" fillId="6" borderId="13" xfId="0" applyFont="1" applyFill="1" applyBorder="1" applyAlignment="1">
      <alignment wrapText="1"/>
    </xf>
    <xf numFmtId="0" fontId="6" fillId="2" borderId="7" xfId="0" applyFont="1" applyFill="1" applyBorder="1" applyAlignment="1">
      <alignment vertical="center" wrapText="1"/>
    </xf>
    <xf numFmtId="44" fontId="6" fillId="2" borderId="8" xfId="0" applyNumberFormat="1" applyFont="1" applyFill="1" applyBorder="1" applyAlignment="1">
      <alignment vertical="center" wrapText="1"/>
    </xf>
    <xf numFmtId="44" fontId="2" fillId="2" borderId="12" xfId="1" applyFont="1" applyFill="1" applyBorder="1" applyAlignment="1" applyProtection="1">
      <alignment vertical="center" wrapText="1"/>
    </xf>
    <xf numFmtId="0" fontId="2" fillId="2" borderId="30" xfId="0" applyFont="1" applyFill="1" applyBorder="1" applyAlignment="1">
      <alignment vertical="center" wrapText="1"/>
    </xf>
    <xf numFmtId="0" fontId="2" fillId="4" borderId="3" xfId="0" applyFont="1" applyFill="1" applyBorder="1" applyAlignment="1" applyProtection="1">
      <alignment vertical="center" wrapText="1"/>
      <protection locked="0"/>
    </xf>
    <xf numFmtId="44" fontId="2" fillId="2" borderId="31" xfId="1" applyFont="1" applyFill="1" applyBorder="1" applyAlignment="1" applyProtection="1">
      <alignment vertical="center" wrapText="1"/>
    </xf>
    <xf numFmtId="44" fontId="6" fillId="2" borderId="3" xfId="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9" fontId="2" fillId="3" borderId="8" xfId="2" applyFont="1" applyFill="1" applyBorder="1" applyAlignment="1" applyProtection="1">
      <alignment vertical="center" wrapText="1"/>
      <protection locked="0"/>
    </xf>
    <xf numFmtId="9" fontId="2" fillId="3" borderId="25" xfId="2" applyFont="1" applyFill="1" applyBorder="1" applyAlignment="1" applyProtection="1">
      <alignment vertical="center" wrapText="1"/>
      <protection locked="0"/>
    </xf>
    <xf numFmtId="9" fontId="2" fillId="3" borderId="25" xfId="2" applyFont="1" applyFill="1" applyBorder="1" applyAlignment="1" applyProtection="1">
      <alignment horizontal="right" vertical="center" wrapText="1"/>
      <protection locked="0"/>
    </xf>
    <xf numFmtId="9" fontId="0" fillId="0" borderId="0" xfId="2" applyFont="1"/>
    <xf numFmtId="0" fontId="6" fillId="2" borderId="3" xfId="0" applyFont="1" applyFill="1" applyBorder="1" applyAlignment="1">
      <alignment vertical="center" wrapText="1"/>
    </xf>
    <xf numFmtId="10" fontId="2" fillId="2" borderId="8" xfId="2" applyNumberFormat="1" applyFont="1" applyFill="1" applyBorder="1" applyAlignment="1" applyProtection="1">
      <alignment wrapText="1"/>
    </xf>
    <xf numFmtId="44" fontId="14" fillId="0" borderId="0" xfId="1" applyFont="1" applyBorder="1" applyAlignment="1">
      <alignment wrapText="1"/>
    </xf>
    <xf numFmtId="44" fontId="0" fillId="0" borderId="0" xfId="1" applyFont="1" applyBorder="1" applyAlignment="1">
      <alignment wrapText="1"/>
    </xf>
    <xf numFmtId="44" fontId="0" fillId="6" borderId="13" xfId="1" applyFont="1" applyFill="1" applyBorder="1" applyAlignment="1">
      <alignment wrapText="1"/>
    </xf>
    <xf numFmtId="44" fontId="0" fillId="0" borderId="0" xfId="1" applyFont="1" applyFill="1" applyBorder="1" applyAlignment="1">
      <alignment wrapText="1"/>
    </xf>
    <xf numFmtId="44" fontId="2" fillId="3"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18" fillId="7"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2" fillId="3" borderId="0" xfId="1" applyFont="1" applyFill="1" applyBorder="1" applyAlignment="1">
      <alignment horizontal="left" wrapText="1"/>
    </xf>
    <xf numFmtId="0" fontId="1" fillId="2" borderId="3" xfId="0" applyFont="1" applyFill="1" applyBorder="1" applyAlignment="1">
      <alignment horizontal="center" vertical="center" wrapText="1"/>
    </xf>
    <xf numFmtId="44" fontId="2" fillId="2" borderId="23" xfId="0" applyNumberFormat="1" applyFont="1" applyFill="1" applyBorder="1" applyAlignment="1">
      <alignment vertical="center" wrapText="1"/>
    </xf>
    <xf numFmtId="44" fontId="0" fillId="2" borderId="14" xfId="1" applyFont="1" applyFill="1" applyBorder="1" applyAlignment="1">
      <alignment vertical="center" wrapText="1"/>
    </xf>
    <xf numFmtId="9" fontId="0" fillId="2" borderId="12" xfId="2" applyFont="1" applyFill="1" applyBorder="1" applyAlignment="1">
      <alignment wrapText="1"/>
    </xf>
    <xf numFmtId="44" fontId="1" fillId="0" borderId="3" xfId="1" applyFont="1" applyBorder="1" applyAlignment="1" applyProtection="1">
      <alignment horizontal="center" vertical="center" wrapText="1"/>
      <protection locked="0"/>
    </xf>
    <xf numFmtId="0" fontId="2" fillId="2" borderId="35" xfId="1" applyNumberFormat="1" applyFont="1" applyFill="1" applyBorder="1" applyAlignment="1" applyProtection="1">
      <alignment horizontal="center" vertical="center" wrapText="1"/>
    </xf>
    <xf numFmtId="44" fontId="2" fillId="2" borderId="36" xfId="1" applyFont="1" applyFill="1" applyBorder="1" applyAlignment="1" applyProtection="1">
      <alignment vertical="center"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0" fontId="2" fillId="2" borderId="30" xfId="0" applyFont="1" applyFill="1" applyBorder="1" applyAlignment="1">
      <alignment horizontal="center" vertical="center" wrapText="1"/>
    </xf>
    <xf numFmtId="0" fontId="14" fillId="0" borderId="0" xfId="0" applyFont="1" applyAlignment="1">
      <alignment wrapText="1"/>
    </xf>
    <xf numFmtId="0" fontId="2" fillId="0" borderId="0" xfId="0" applyFont="1" applyAlignment="1">
      <alignment wrapText="1"/>
    </xf>
    <xf numFmtId="0" fontId="0" fillId="6" borderId="13" xfId="0" applyFill="1" applyBorder="1" applyAlignment="1">
      <alignment wrapText="1"/>
    </xf>
    <xf numFmtId="0" fontId="0" fillId="6" borderId="16" xfId="0" applyFill="1" applyBorder="1" applyAlignment="1">
      <alignment wrapText="1"/>
    </xf>
    <xf numFmtId="0" fontId="3" fillId="0" borderId="0" xfId="0" applyFont="1" applyAlignment="1">
      <alignment wrapText="1"/>
    </xf>
    <xf numFmtId="0" fontId="8" fillId="0" borderId="0" xfId="0" applyFont="1" applyAlignment="1">
      <alignment horizontal="center" vertical="center" wrapText="1"/>
    </xf>
    <xf numFmtId="44" fontId="1" fillId="2" borderId="3" xfId="1" applyFont="1" applyFill="1" applyBorder="1" applyAlignment="1" applyProtection="1">
      <alignment horizontal="center" vertical="center" wrapText="1"/>
    </xf>
    <xf numFmtId="0" fontId="1" fillId="2" borderId="3" xfId="0" applyFont="1" applyFill="1" applyBorder="1" applyAlignment="1">
      <alignment vertical="center" wrapText="1"/>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0" xfId="1" applyFont="1" applyFill="1" applyBorder="1" applyAlignment="1" applyProtection="1">
      <alignment horizontal="center" vertical="center" wrapText="1"/>
    </xf>
    <xf numFmtId="44" fontId="1" fillId="3" borderId="3"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1" fillId="3" borderId="1"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2" fillId="3" borderId="0" xfId="0" applyFont="1" applyFill="1" applyAlignment="1" applyProtection="1">
      <alignment vertical="center" wrapText="1"/>
      <protection locked="0"/>
    </xf>
    <xf numFmtId="0" fontId="1" fillId="3" borderId="0" xfId="0" applyFont="1" applyFill="1" applyAlignment="1">
      <alignment vertical="center" wrapText="1"/>
    </xf>
    <xf numFmtId="0" fontId="1" fillId="2" borderId="7" xfId="0" applyFont="1" applyFill="1" applyBorder="1" applyAlignment="1">
      <alignment vertical="center" wrapText="1"/>
    </xf>
    <xf numFmtId="44" fontId="1" fillId="2" borderId="3" xfId="0" applyNumberFormat="1" applyFont="1" applyFill="1" applyBorder="1" applyAlignment="1">
      <alignment vertical="center" wrapText="1"/>
    </xf>
    <xf numFmtId="44" fontId="1" fillId="2" borderId="4" xfId="0" applyNumberFormat="1" applyFont="1" applyFill="1" applyBorder="1" applyAlignment="1">
      <alignment vertical="center" wrapText="1"/>
    </xf>
    <xf numFmtId="44" fontId="1" fillId="2" borderId="8" xfId="0" applyNumberFormat="1" applyFont="1" applyFill="1" applyBorder="1" applyAlignment="1">
      <alignment vertical="center" wrapText="1"/>
    </xf>
    <xf numFmtId="4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44" fontId="2" fillId="3" borderId="0" xfId="0" applyNumberFormat="1" applyFont="1" applyFill="1" applyAlignment="1">
      <alignment vertical="center" wrapText="1"/>
    </xf>
    <xf numFmtId="0" fontId="2" fillId="2" borderId="26" xfId="0" applyFont="1" applyFill="1" applyBorder="1" applyAlignment="1">
      <alignment vertical="center" wrapText="1"/>
    </xf>
    <xf numFmtId="0" fontId="2" fillId="0" borderId="0" xfId="0" applyFont="1" applyAlignment="1">
      <alignment vertical="center" wrapText="1"/>
    </xf>
    <xf numFmtId="44" fontId="2" fillId="0" borderId="0" xfId="0" applyNumberFormat="1" applyFont="1" applyAlignment="1">
      <alignment vertical="center" wrapText="1"/>
    </xf>
    <xf numFmtId="0" fontId="3" fillId="2" borderId="23" xfId="0" applyFont="1" applyFill="1" applyBorder="1" applyAlignment="1">
      <alignment horizontal="left" vertical="center" wrapText="1"/>
    </xf>
    <xf numFmtId="44" fontId="2" fillId="2" borderId="14" xfId="0" applyNumberFormat="1" applyFont="1" applyFill="1" applyBorder="1" applyAlignment="1">
      <alignment vertical="center" wrapText="1"/>
    </xf>
    <xf numFmtId="0" fontId="3" fillId="2" borderId="7" xfId="0" applyFont="1" applyFill="1" applyBorder="1" applyAlignment="1">
      <alignment horizontal="left" vertical="center" wrapText="1"/>
    </xf>
    <xf numFmtId="0" fontId="0" fillId="2" borderId="10" xfId="0" applyFill="1" applyBorder="1" applyAlignment="1">
      <alignment wrapText="1"/>
    </xf>
    <xf numFmtId="0" fontId="3" fillId="3" borderId="0" xfId="0" applyFont="1" applyFill="1" applyAlignment="1">
      <alignment horizontal="center" vertical="center" wrapText="1"/>
    </xf>
    <xf numFmtId="0" fontId="0" fillId="3" borderId="0" xfId="0" applyFill="1" applyAlignment="1">
      <alignment horizontal="center" vertical="center" wrapText="1"/>
    </xf>
    <xf numFmtId="0" fontId="20" fillId="0" borderId="0" xfId="0" applyFont="1" applyAlignment="1">
      <alignment wrapText="1"/>
    </xf>
    <xf numFmtId="44" fontId="9" fillId="0" borderId="3" xfId="1" applyFont="1" applyBorder="1" applyAlignment="1" applyProtection="1">
      <alignment horizontal="center" vertical="center" wrapText="1"/>
      <protection locked="0"/>
    </xf>
    <xf numFmtId="0" fontId="7" fillId="0" borderId="0" xfId="0" applyFont="1" applyAlignment="1">
      <alignment wrapText="1"/>
    </xf>
    <xf numFmtId="0" fontId="21" fillId="2" borderId="3" xfId="0" applyFont="1" applyFill="1" applyBorder="1" applyAlignment="1">
      <alignment vertical="center" wrapText="1"/>
    </xf>
    <xf numFmtId="44" fontId="6" fillId="3" borderId="3" xfId="1" applyFont="1" applyFill="1" applyBorder="1" applyAlignment="1" applyProtection="1">
      <alignment vertical="center" wrapText="1"/>
      <protection locked="0"/>
    </xf>
    <xf numFmtId="44" fontId="21" fillId="0" borderId="3" xfId="1" applyFont="1" applyBorder="1" applyAlignment="1" applyProtection="1">
      <alignment horizontal="center" vertical="center" wrapText="1"/>
      <protection locked="0"/>
    </xf>
    <xf numFmtId="0" fontId="21" fillId="0" borderId="3" xfId="0" applyFont="1" applyBorder="1" applyAlignment="1" applyProtection="1">
      <alignment horizontal="left" vertical="top" wrapText="1"/>
      <protection locked="0"/>
    </xf>
    <xf numFmtId="0" fontId="22" fillId="3" borderId="0" xfId="0" applyFont="1" applyFill="1" applyAlignment="1">
      <alignment wrapText="1"/>
    </xf>
    <xf numFmtId="0" fontId="21" fillId="3" borderId="3" xfId="0" applyFont="1" applyFill="1" applyBorder="1" applyAlignment="1" applyProtection="1">
      <alignment horizontal="left" vertical="top" wrapText="1"/>
      <protection locked="0"/>
    </xf>
    <xf numFmtId="0" fontId="2" fillId="3" borderId="3" xfId="0" applyFont="1" applyFill="1" applyBorder="1" applyAlignment="1">
      <alignment vertical="center" wrapText="1"/>
    </xf>
    <xf numFmtId="44" fontId="6" fillId="3" borderId="3" xfId="1" applyFont="1" applyFill="1" applyBorder="1" applyAlignment="1" applyProtection="1">
      <alignment horizontal="center" vertical="center" wrapText="1"/>
    </xf>
    <xf numFmtId="44" fontId="9" fillId="3" borderId="3" xfId="1" applyFont="1" applyFill="1" applyBorder="1" applyAlignment="1" applyProtection="1">
      <alignment horizontal="center" vertical="center" wrapText="1"/>
      <protection locked="0"/>
    </xf>
    <xf numFmtId="44" fontId="21" fillId="3" borderId="3" xfId="1" applyFont="1" applyFill="1" applyBorder="1" applyAlignment="1" applyProtection="1">
      <alignment horizontal="center" vertical="center" wrapText="1"/>
      <protection locked="0"/>
    </xf>
    <xf numFmtId="44" fontId="2" fillId="2" borderId="25" xfId="1" applyFont="1" applyFill="1" applyBorder="1" applyAlignment="1" applyProtection="1">
      <alignment horizontal="center" vertical="center" wrapText="1"/>
    </xf>
    <xf numFmtId="44" fontId="6" fillId="8" borderId="3" xfId="1" applyFont="1" applyFill="1" applyBorder="1" applyAlignment="1" applyProtection="1">
      <alignment horizontal="center" vertical="center" wrapText="1"/>
      <protection locked="0"/>
    </xf>
    <xf numFmtId="9" fontId="6" fillId="2" borderId="3" xfId="2" applyFont="1" applyFill="1" applyBorder="1" applyAlignment="1" applyProtection="1">
      <alignment horizontal="center" vertical="center" wrapText="1"/>
    </xf>
    <xf numFmtId="9" fontId="2" fillId="2" borderId="3" xfId="2" applyFont="1" applyFill="1" applyBorder="1" applyAlignment="1" applyProtection="1">
      <alignment horizontal="center" vertical="center" wrapText="1"/>
    </xf>
    <xf numFmtId="44" fontId="1" fillId="8" borderId="3" xfId="1" applyFont="1" applyFill="1" applyBorder="1" applyAlignment="1" applyProtection="1">
      <alignment horizontal="center" vertical="center" wrapText="1"/>
      <protection locked="0"/>
    </xf>
    <xf numFmtId="9" fontId="2" fillId="2" borderId="5" xfId="2" applyFont="1" applyFill="1" applyBorder="1" applyAlignment="1" applyProtection="1">
      <alignment horizontal="center" vertical="center" wrapText="1"/>
    </xf>
    <xf numFmtId="44" fontId="21" fillId="8" borderId="3" xfId="1" applyFont="1" applyFill="1" applyBorder="1" applyAlignment="1" applyProtection="1">
      <alignment horizontal="center" vertical="center" wrapText="1"/>
      <protection locked="0"/>
    </xf>
    <xf numFmtId="44" fontId="6" fillId="8" borderId="3" xfId="1" applyFont="1" applyFill="1" applyBorder="1" applyAlignment="1" applyProtection="1">
      <alignment vertical="center" wrapText="1"/>
      <protection locked="0"/>
    </xf>
    <xf numFmtId="44" fontId="1" fillId="8" borderId="3" xfId="1" applyFont="1" applyFill="1" applyBorder="1" applyAlignment="1" applyProtection="1">
      <alignment vertical="center" wrapText="1"/>
      <protection locked="0"/>
    </xf>
    <xf numFmtId="9" fontId="6" fillId="2" borderId="8" xfId="2" applyFont="1" applyFill="1" applyBorder="1" applyAlignment="1" applyProtection="1">
      <alignment vertical="center" wrapText="1"/>
    </xf>
    <xf numFmtId="0" fontId="2" fillId="2" borderId="8" xfId="0" applyFont="1" applyFill="1" applyBorder="1" applyAlignment="1">
      <alignment horizontal="center" vertical="center" wrapText="1"/>
    </xf>
    <xf numFmtId="44" fontId="6" fillId="2" borderId="12" xfId="0" applyNumberFormat="1" applyFont="1" applyFill="1" applyBorder="1" applyAlignment="1">
      <alignment vertical="center" wrapText="1"/>
    </xf>
    <xf numFmtId="9" fontId="6" fillId="2" borderId="3" xfId="2" applyFont="1" applyFill="1" applyBorder="1" applyAlignment="1" applyProtection="1">
      <alignment vertical="center" wrapText="1"/>
    </xf>
    <xf numFmtId="9" fontId="2" fillId="2" borderId="11" xfId="2" applyFont="1" applyFill="1" applyBorder="1" applyAlignment="1" applyProtection="1">
      <alignment vertical="center" wrapText="1"/>
    </xf>
    <xf numFmtId="9" fontId="6" fillId="2" borderId="12" xfId="2" applyFont="1" applyFill="1" applyBorder="1" applyAlignment="1" applyProtection="1">
      <alignment vertical="center" wrapText="1"/>
    </xf>
    <xf numFmtId="44" fontId="2" fillId="2" borderId="8" xfId="1" applyFont="1" applyFill="1" applyBorder="1" applyAlignment="1" applyProtection="1">
      <alignment horizontal="center" vertical="center" wrapText="1"/>
    </xf>
    <xf numFmtId="0" fontId="2" fillId="2" borderId="8" xfId="1" applyNumberFormat="1" applyFont="1" applyFill="1" applyBorder="1" applyAlignment="1" applyProtection="1">
      <alignment horizontal="center" vertical="center" wrapText="1"/>
    </xf>
    <xf numFmtId="4" fontId="0" fillId="0" borderId="0" xfId="0" applyNumberFormat="1"/>
    <xf numFmtId="9" fontId="0" fillId="0" borderId="0" xfId="0" applyNumberFormat="1"/>
    <xf numFmtId="3" fontId="0" fillId="0" borderId="0" xfId="0" applyNumberFormat="1"/>
    <xf numFmtId="0" fontId="0" fillId="0" borderId="3" xfId="0" applyBorder="1"/>
    <xf numFmtId="0" fontId="3" fillId="0" borderId="3" xfId="0" applyFont="1" applyBorder="1"/>
    <xf numFmtId="3" fontId="0" fillId="0" borderId="3" xfId="0" applyNumberFormat="1" applyBorder="1"/>
    <xf numFmtId="44" fontId="0" fillId="0" borderId="0" xfId="0" applyNumberFormat="1" applyAlignment="1">
      <alignment wrapText="1"/>
    </xf>
    <xf numFmtId="9" fontId="6" fillId="3" borderId="3" xfId="2" applyFont="1" applyFill="1" applyBorder="1" applyAlignment="1" applyProtection="1">
      <alignment horizontal="center" vertical="center" wrapText="1"/>
    </xf>
    <xf numFmtId="9" fontId="2" fillId="4" borderId="3" xfId="2" applyFont="1" applyFill="1" applyBorder="1" applyAlignment="1" applyProtection="1">
      <alignment vertical="center" wrapText="1"/>
    </xf>
    <xf numFmtId="9" fontId="0" fillId="0" borderId="0" xfId="2" applyFont="1" applyBorder="1" applyAlignment="1">
      <alignment wrapText="1"/>
    </xf>
    <xf numFmtId="9" fontId="13" fillId="0" borderId="0" xfId="2" applyFont="1" applyBorder="1" applyAlignment="1">
      <alignment wrapText="1"/>
    </xf>
    <xf numFmtId="9" fontId="0" fillId="0" borderId="0" xfId="2" applyFont="1" applyFill="1" applyBorder="1" applyAlignment="1">
      <alignment horizontal="center" wrapText="1"/>
    </xf>
    <xf numFmtId="9" fontId="9" fillId="0" borderId="0" xfId="2" applyFont="1" applyFill="1" applyBorder="1" applyAlignment="1" applyProtection="1">
      <alignment vertical="center" wrapText="1"/>
    </xf>
    <xf numFmtId="9" fontId="2" fillId="0" borderId="0" xfId="2" applyFont="1" applyFill="1" applyBorder="1" applyAlignment="1" applyProtection="1">
      <alignment vertical="center" wrapText="1"/>
    </xf>
    <xf numFmtId="9" fontId="6" fillId="3" borderId="0" xfId="2" applyFont="1" applyFill="1" applyBorder="1" applyAlignment="1" applyProtection="1">
      <alignment horizontal="center" vertical="center" wrapText="1"/>
      <protection locked="0"/>
    </xf>
    <xf numFmtId="9" fontId="6" fillId="3" borderId="0" xfId="2" applyFont="1" applyFill="1" applyBorder="1" applyAlignment="1" applyProtection="1">
      <alignment vertical="center" wrapText="1"/>
      <protection locked="0"/>
    </xf>
    <xf numFmtId="9" fontId="9" fillId="0" borderId="0" xfId="2" applyFont="1" applyFill="1" applyBorder="1" applyAlignment="1" applyProtection="1">
      <alignment horizontal="center" vertical="center" wrapText="1"/>
    </xf>
    <xf numFmtId="9" fontId="0" fillId="0" borderId="0" xfId="2" applyFont="1" applyFill="1" applyBorder="1" applyAlignment="1">
      <alignment wrapText="1"/>
    </xf>
    <xf numFmtId="9" fontId="0" fillId="0" borderId="3" xfId="2" applyFont="1" applyBorder="1"/>
    <xf numFmtId="44" fontId="0" fillId="3" borderId="0" xfId="0" applyNumberFormat="1" applyFill="1" applyAlignment="1">
      <alignment wrapText="1"/>
    </xf>
    <xf numFmtId="0" fontId="6" fillId="2" borderId="2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0" borderId="0" xfId="0" applyFont="1" applyAlignment="1">
      <alignment horizontal="center" vertical="center" wrapText="1"/>
    </xf>
    <xf numFmtId="0" fontId="6"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17" fillId="0" borderId="0" xfId="0" applyFont="1" applyAlignment="1">
      <alignment horizontal="left" vertical="top" wrapText="1"/>
    </xf>
    <xf numFmtId="0" fontId="12" fillId="6" borderId="21" xfId="0" applyFont="1" applyFill="1" applyBorder="1" applyAlignment="1">
      <alignment horizontal="left" wrapText="1"/>
    </xf>
    <xf numFmtId="0" fontId="12" fillId="6" borderId="22"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3" fillId="2" borderId="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2" xfId="0" applyFill="1" applyBorder="1" applyAlignment="1">
      <alignment horizontal="center" vertical="center" wrapText="1"/>
    </xf>
    <xf numFmtId="44" fontId="2" fillId="3" borderId="3" xfId="1"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1" fillId="2" borderId="26" xfId="0" applyFont="1" applyFill="1" applyBorder="1" applyAlignment="1">
      <alignment horizontal="center" vertical="center" wrapText="1"/>
    </xf>
    <xf numFmtId="0" fontId="1" fillId="2" borderId="9" xfId="0" applyFont="1" applyFill="1" applyBorder="1" applyAlignment="1">
      <alignment horizontal="center" vertical="center" wrapText="1"/>
    </xf>
    <xf numFmtId="44" fontId="2" fillId="2" borderId="25" xfId="1" applyFont="1" applyFill="1" applyBorder="1" applyAlignment="1" applyProtection="1">
      <alignment horizontal="center" vertical="center" wrapText="1"/>
    </xf>
    <xf numFmtId="44" fontId="2" fillId="2" borderId="29" xfId="1" applyFont="1" applyFill="1" applyBorder="1" applyAlignment="1" applyProtection="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9" xfId="0" applyFont="1" applyFill="1" applyBorder="1" applyAlignment="1">
      <alignment horizontal="center" vertical="center" wrapText="1"/>
    </xf>
    <xf numFmtId="44" fontId="2" fillId="3" borderId="3" xfId="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44" fontId="1" fillId="3" borderId="3" xfId="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4" fillId="6" borderId="17" xfId="0" applyFont="1" applyFill="1" applyBorder="1" applyAlignment="1">
      <alignment horizontal="left" wrapText="1"/>
    </xf>
    <xf numFmtId="0" fontId="4" fillId="6" borderId="20" xfId="0" applyFont="1" applyFill="1" applyBorder="1" applyAlignment="1">
      <alignment horizontal="left" wrapText="1"/>
    </xf>
    <xf numFmtId="44" fontId="4" fillId="6" borderId="20" xfId="1" applyFont="1" applyFill="1" applyBorder="1" applyAlignment="1">
      <alignment horizontal="left" wrapText="1"/>
    </xf>
    <xf numFmtId="0" fontId="4" fillId="6" borderId="18" xfId="0" applyFont="1" applyFill="1" applyBorder="1" applyAlignment="1">
      <alignment horizontal="left" wrapText="1"/>
    </xf>
    <xf numFmtId="0" fontId="12" fillId="6" borderId="19"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cellXfs>
  <cellStyles count="6">
    <cellStyle name="Comma 2" xfId="3" xr:uid="{00000000-0005-0000-0000-000000000000}"/>
    <cellStyle name="Currency" xfId="1" builtinId="4"/>
    <cellStyle name="Normal" xfId="0" builtinId="0"/>
    <cellStyle name="Normal 2" xfId="4" xr:uid="{00000000-0005-0000-0000-000003000000}"/>
    <cellStyle name="Normal 2 2" xfId="5" xr:uid="{00000000-0005-0000-0000-000004000000}"/>
    <cellStyle name="Percent"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Z59"/>
  <sheetViews>
    <sheetView topLeftCell="B13" zoomScale="80" zoomScaleNormal="80" workbookViewId="0">
      <selection activeCell="D25" sqref="D25"/>
    </sheetView>
  </sheetViews>
  <sheetFormatPr defaultRowHeight="14.5" x14ac:dyDescent="0.35"/>
  <cols>
    <col min="1" max="1" width="44.7265625" bestFit="1" customWidth="1"/>
    <col min="3" max="3" width="39.54296875" bestFit="1" customWidth="1"/>
    <col min="5" max="5" width="12.453125" customWidth="1"/>
    <col min="7" max="7" width="10.26953125" customWidth="1"/>
    <col min="8" max="8" width="12.26953125" customWidth="1"/>
    <col min="10" max="10" width="11.54296875" customWidth="1"/>
    <col min="11" max="11" width="12.1796875" customWidth="1"/>
    <col min="17" max="17" width="14.81640625" bestFit="1" customWidth="1"/>
    <col min="18" max="18" width="44.1796875" customWidth="1"/>
    <col min="19" max="19" width="11.453125" bestFit="1" customWidth="1"/>
    <col min="20" max="20" width="12.26953125" bestFit="1" customWidth="1"/>
    <col min="21" max="21" width="11.453125" bestFit="1" customWidth="1"/>
  </cols>
  <sheetData>
    <row r="1" spans="1:26" x14ac:dyDescent="0.35">
      <c r="A1" t="s">
        <v>664</v>
      </c>
      <c r="B1" t="s">
        <v>665</v>
      </c>
      <c r="C1" t="s">
        <v>666</v>
      </c>
      <c r="D1" t="s">
        <v>666</v>
      </c>
      <c r="E1" t="s">
        <v>667</v>
      </c>
      <c r="F1" t="s">
        <v>667</v>
      </c>
      <c r="G1" t="s">
        <v>666</v>
      </c>
      <c r="H1" t="s">
        <v>666</v>
      </c>
      <c r="I1" t="s">
        <v>666</v>
      </c>
      <c r="J1" t="s">
        <v>666</v>
      </c>
      <c r="K1" t="s">
        <v>666</v>
      </c>
      <c r="L1" t="s">
        <v>666</v>
      </c>
      <c r="M1" t="s">
        <v>666</v>
      </c>
      <c r="N1" t="s">
        <v>666</v>
      </c>
      <c r="O1" t="s">
        <v>666</v>
      </c>
      <c r="P1" t="s">
        <v>666</v>
      </c>
      <c r="Q1" t="s">
        <v>666</v>
      </c>
      <c r="R1" t="s">
        <v>666</v>
      </c>
      <c r="S1" t="s">
        <v>666</v>
      </c>
      <c r="T1" t="s">
        <v>666</v>
      </c>
      <c r="U1" t="s">
        <v>666</v>
      </c>
      <c r="V1" t="s">
        <v>666</v>
      </c>
      <c r="W1" t="s">
        <v>666</v>
      </c>
      <c r="X1" t="s">
        <v>666</v>
      </c>
      <c r="Y1" t="s">
        <v>666</v>
      </c>
      <c r="Z1" t="s">
        <v>666</v>
      </c>
    </row>
    <row r="2" spans="1:26" x14ac:dyDescent="0.35">
      <c r="A2" t="s">
        <v>667</v>
      </c>
      <c r="B2" t="s">
        <v>665</v>
      </c>
      <c r="C2" t="s">
        <v>666</v>
      </c>
      <c r="D2" t="s">
        <v>666</v>
      </c>
      <c r="E2" t="s">
        <v>667</v>
      </c>
      <c r="F2" t="s">
        <v>667</v>
      </c>
      <c r="G2" t="s">
        <v>666</v>
      </c>
      <c r="H2" t="s">
        <v>666</v>
      </c>
      <c r="I2" t="s">
        <v>666</v>
      </c>
      <c r="J2" t="s">
        <v>666</v>
      </c>
      <c r="K2" t="s">
        <v>666</v>
      </c>
      <c r="L2" t="s">
        <v>666</v>
      </c>
      <c r="M2" t="s">
        <v>666</v>
      </c>
      <c r="N2" t="s">
        <v>666</v>
      </c>
      <c r="O2" t="s">
        <v>666</v>
      </c>
      <c r="P2" t="s">
        <v>666</v>
      </c>
      <c r="Q2" t="s">
        <v>666</v>
      </c>
      <c r="R2" t="s">
        <v>666</v>
      </c>
      <c r="S2" t="s">
        <v>666</v>
      </c>
      <c r="T2" t="s">
        <v>666</v>
      </c>
      <c r="U2" t="s">
        <v>666</v>
      </c>
      <c r="V2" t="s">
        <v>666</v>
      </c>
      <c r="W2" t="s">
        <v>666</v>
      </c>
      <c r="X2" t="s">
        <v>666</v>
      </c>
      <c r="Y2" t="s">
        <v>666</v>
      </c>
      <c r="Z2" t="s">
        <v>666</v>
      </c>
    </row>
    <row r="3" spans="1:26" x14ac:dyDescent="0.35">
      <c r="A3" t="s">
        <v>668</v>
      </c>
      <c r="B3" t="s">
        <v>669</v>
      </c>
      <c r="C3" t="s">
        <v>666</v>
      </c>
      <c r="D3" t="s">
        <v>666</v>
      </c>
      <c r="E3" t="s">
        <v>667</v>
      </c>
      <c r="F3" t="s">
        <v>667</v>
      </c>
      <c r="G3" t="s">
        <v>666</v>
      </c>
      <c r="H3" t="s">
        <v>666</v>
      </c>
      <c r="I3" t="s">
        <v>666</v>
      </c>
      <c r="J3" t="s">
        <v>666</v>
      </c>
      <c r="K3" t="s">
        <v>666</v>
      </c>
      <c r="L3" t="s">
        <v>666</v>
      </c>
      <c r="M3" t="s">
        <v>666</v>
      </c>
      <c r="N3" t="s">
        <v>666</v>
      </c>
      <c r="O3" t="s">
        <v>666</v>
      </c>
      <c r="P3" t="s">
        <v>666</v>
      </c>
      <c r="Q3" t="s">
        <v>666</v>
      </c>
      <c r="R3" t="s">
        <v>666</v>
      </c>
      <c r="S3" t="s">
        <v>666</v>
      </c>
      <c r="T3" t="s">
        <v>666</v>
      </c>
      <c r="U3" t="s">
        <v>666</v>
      </c>
      <c r="V3" t="s">
        <v>666</v>
      </c>
      <c r="W3" t="s">
        <v>666</v>
      </c>
      <c r="X3" t="s">
        <v>666</v>
      </c>
      <c r="Y3" t="s">
        <v>666</v>
      </c>
      <c r="Z3" t="s">
        <v>666</v>
      </c>
    </row>
    <row r="4" spans="1:26" x14ac:dyDescent="0.35">
      <c r="A4" t="s">
        <v>670</v>
      </c>
      <c r="B4" t="s">
        <v>671</v>
      </c>
      <c r="C4" t="s">
        <v>666</v>
      </c>
      <c r="D4" t="s">
        <v>666</v>
      </c>
      <c r="E4" t="s">
        <v>667</v>
      </c>
      <c r="F4" t="s">
        <v>667</v>
      </c>
      <c r="G4" t="s">
        <v>666</v>
      </c>
      <c r="H4" t="s">
        <v>666</v>
      </c>
      <c r="I4" t="s">
        <v>666</v>
      </c>
      <c r="J4" t="s">
        <v>666</v>
      </c>
      <c r="K4" t="s">
        <v>666</v>
      </c>
      <c r="L4" t="s">
        <v>666</v>
      </c>
      <c r="M4" t="s">
        <v>666</v>
      </c>
      <c r="N4" t="s">
        <v>666</v>
      </c>
      <c r="O4" t="s">
        <v>666</v>
      </c>
      <c r="P4" t="s">
        <v>666</v>
      </c>
      <c r="Q4" t="s">
        <v>666</v>
      </c>
      <c r="R4" t="s">
        <v>666</v>
      </c>
      <c r="S4" t="s">
        <v>666</v>
      </c>
      <c r="T4" t="s">
        <v>666</v>
      </c>
      <c r="U4" t="s">
        <v>666</v>
      </c>
      <c r="V4" t="s">
        <v>666</v>
      </c>
      <c r="W4" t="s">
        <v>666</v>
      </c>
      <c r="X4" t="s">
        <v>666</v>
      </c>
      <c r="Y4" t="s">
        <v>666</v>
      </c>
      <c r="Z4" t="s">
        <v>666</v>
      </c>
    </row>
    <row r="5" spans="1:26" x14ac:dyDescent="0.35">
      <c r="A5" t="s">
        <v>672</v>
      </c>
      <c r="B5" t="s">
        <v>673</v>
      </c>
      <c r="C5" t="s">
        <v>666</v>
      </c>
      <c r="D5" t="s">
        <v>666</v>
      </c>
      <c r="E5" t="s">
        <v>667</v>
      </c>
      <c r="F5" t="s">
        <v>667</v>
      </c>
      <c r="G5" t="s">
        <v>666</v>
      </c>
      <c r="H5" t="s">
        <v>666</v>
      </c>
      <c r="I5" t="s">
        <v>666</v>
      </c>
      <c r="J5" t="s">
        <v>666</v>
      </c>
      <c r="K5" t="s">
        <v>666</v>
      </c>
      <c r="L5" t="s">
        <v>666</v>
      </c>
      <c r="M5" t="s">
        <v>666</v>
      </c>
      <c r="N5" t="s">
        <v>666</v>
      </c>
      <c r="O5" t="s">
        <v>666</v>
      </c>
      <c r="P5" t="s">
        <v>666</v>
      </c>
      <c r="Q5" t="s">
        <v>666</v>
      </c>
      <c r="R5" t="s">
        <v>666</v>
      </c>
      <c r="S5" t="s">
        <v>666</v>
      </c>
      <c r="T5" t="s">
        <v>666</v>
      </c>
      <c r="U5" t="s">
        <v>666</v>
      </c>
      <c r="V5" t="s">
        <v>666</v>
      </c>
      <c r="W5" t="s">
        <v>666</v>
      </c>
      <c r="X5" t="s">
        <v>666</v>
      </c>
      <c r="Y5" t="s">
        <v>666</v>
      </c>
      <c r="Z5" t="s">
        <v>666</v>
      </c>
    </row>
    <row r="6" spans="1:26" x14ac:dyDescent="0.35">
      <c r="A6" t="s">
        <v>674</v>
      </c>
      <c r="B6" t="s">
        <v>675</v>
      </c>
      <c r="C6" t="s">
        <v>666</v>
      </c>
      <c r="D6" t="s">
        <v>666</v>
      </c>
      <c r="E6" t="s">
        <v>667</v>
      </c>
      <c r="F6" t="s">
        <v>667</v>
      </c>
      <c r="G6" t="s">
        <v>666</v>
      </c>
      <c r="H6" t="s">
        <v>666</v>
      </c>
      <c r="I6" t="s">
        <v>666</v>
      </c>
      <c r="J6" t="s">
        <v>666</v>
      </c>
      <c r="K6" t="s">
        <v>666</v>
      </c>
      <c r="L6" t="s">
        <v>666</v>
      </c>
      <c r="M6" t="s">
        <v>666</v>
      </c>
      <c r="N6" t="s">
        <v>666</v>
      </c>
      <c r="O6" t="s">
        <v>666</v>
      </c>
      <c r="P6" t="s">
        <v>666</v>
      </c>
      <c r="Q6" t="s">
        <v>666</v>
      </c>
      <c r="R6" t="s">
        <v>666</v>
      </c>
      <c r="S6" t="s">
        <v>666</v>
      </c>
      <c r="T6" t="s">
        <v>666</v>
      </c>
      <c r="U6" t="s">
        <v>666</v>
      </c>
      <c r="V6" t="s">
        <v>666</v>
      </c>
      <c r="W6" t="s">
        <v>666</v>
      </c>
      <c r="X6" t="s">
        <v>666</v>
      </c>
      <c r="Y6" t="s">
        <v>666</v>
      </c>
      <c r="Z6" t="s">
        <v>666</v>
      </c>
    </row>
    <row r="7" spans="1:26" x14ac:dyDescent="0.35">
      <c r="A7" t="s">
        <v>676</v>
      </c>
      <c r="B7" t="s">
        <v>673</v>
      </c>
      <c r="C7" t="s">
        <v>666</v>
      </c>
      <c r="D7" t="s">
        <v>666</v>
      </c>
      <c r="E7" t="s">
        <v>667</v>
      </c>
      <c r="F7" t="s">
        <v>667</v>
      </c>
      <c r="G7" t="s">
        <v>666</v>
      </c>
      <c r="H7" t="s">
        <v>666</v>
      </c>
      <c r="I7" t="s">
        <v>666</v>
      </c>
      <c r="J7" t="s">
        <v>666</v>
      </c>
      <c r="K7" t="s">
        <v>666</v>
      </c>
      <c r="L7" t="s">
        <v>666</v>
      </c>
      <c r="M7" t="s">
        <v>666</v>
      </c>
      <c r="N7" t="s">
        <v>666</v>
      </c>
      <c r="O7" t="s">
        <v>666</v>
      </c>
      <c r="P7" t="s">
        <v>666</v>
      </c>
      <c r="Q7" t="s">
        <v>666</v>
      </c>
      <c r="R7" t="s">
        <v>666</v>
      </c>
      <c r="S7" t="s">
        <v>666</v>
      </c>
      <c r="T7" t="s">
        <v>666</v>
      </c>
      <c r="U7" t="s">
        <v>666</v>
      </c>
      <c r="V7" t="s">
        <v>666</v>
      </c>
      <c r="W7" t="s">
        <v>666</v>
      </c>
      <c r="X7" t="s">
        <v>666</v>
      </c>
      <c r="Y7" t="s">
        <v>666</v>
      </c>
      <c r="Z7" t="s">
        <v>666</v>
      </c>
    </row>
    <row r="8" spans="1:26" x14ac:dyDescent="0.35">
      <c r="A8" t="s">
        <v>674</v>
      </c>
      <c r="B8" t="s">
        <v>677</v>
      </c>
      <c r="C8" t="s">
        <v>666</v>
      </c>
      <c r="D8" t="s">
        <v>666</v>
      </c>
      <c r="E8" t="s">
        <v>667</v>
      </c>
      <c r="F8" t="s">
        <v>667</v>
      </c>
      <c r="G8" t="s">
        <v>666</v>
      </c>
      <c r="H8" t="s">
        <v>666</v>
      </c>
      <c r="I8" t="s">
        <v>666</v>
      </c>
      <c r="J8" t="s">
        <v>666</v>
      </c>
      <c r="K8" t="s">
        <v>666</v>
      </c>
      <c r="L8" t="s">
        <v>666</v>
      </c>
      <c r="M8" t="s">
        <v>666</v>
      </c>
      <c r="N8" t="s">
        <v>666</v>
      </c>
      <c r="O8" t="s">
        <v>666</v>
      </c>
      <c r="P8" t="s">
        <v>666</v>
      </c>
      <c r="Q8" t="s">
        <v>666</v>
      </c>
      <c r="R8" t="s">
        <v>666</v>
      </c>
      <c r="S8" t="s">
        <v>666</v>
      </c>
      <c r="T8" t="s">
        <v>666</v>
      </c>
      <c r="U8" t="s">
        <v>666</v>
      </c>
      <c r="V8" t="s">
        <v>666</v>
      </c>
      <c r="W8" t="s">
        <v>666</v>
      </c>
      <c r="X8" t="s">
        <v>666</v>
      </c>
      <c r="Y8" t="s">
        <v>666</v>
      </c>
      <c r="Z8" t="s">
        <v>666</v>
      </c>
    </row>
    <row r="9" spans="1:26" x14ac:dyDescent="0.35">
      <c r="A9" t="s">
        <v>678</v>
      </c>
      <c r="B9" t="s">
        <v>679</v>
      </c>
      <c r="C9" t="s">
        <v>666</v>
      </c>
      <c r="D9" t="s">
        <v>666</v>
      </c>
      <c r="E9" t="s">
        <v>667</v>
      </c>
      <c r="F9" t="s">
        <v>667</v>
      </c>
      <c r="G9" t="s">
        <v>666</v>
      </c>
      <c r="H9" t="s">
        <v>666</v>
      </c>
      <c r="I9" t="s">
        <v>666</v>
      </c>
      <c r="J9" t="s">
        <v>666</v>
      </c>
      <c r="K9" t="s">
        <v>666</v>
      </c>
      <c r="L9" t="s">
        <v>666</v>
      </c>
      <c r="M9" t="s">
        <v>666</v>
      </c>
      <c r="N9" t="s">
        <v>666</v>
      </c>
      <c r="O9" t="s">
        <v>666</v>
      </c>
      <c r="P9" t="s">
        <v>666</v>
      </c>
      <c r="Q9" t="s">
        <v>666</v>
      </c>
      <c r="R9" t="s">
        <v>666</v>
      </c>
      <c r="S9" t="s">
        <v>666</v>
      </c>
      <c r="T9" t="s">
        <v>666</v>
      </c>
      <c r="U9" t="s">
        <v>666</v>
      </c>
      <c r="V9" t="s">
        <v>666</v>
      </c>
      <c r="W9" t="s">
        <v>666</v>
      </c>
      <c r="X9" t="s">
        <v>666</v>
      </c>
      <c r="Y9" t="s">
        <v>666</v>
      </c>
      <c r="Z9" t="s">
        <v>666</v>
      </c>
    </row>
    <row r="10" spans="1:26" x14ac:dyDescent="0.35">
      <c r="A10" t="s">
        <v>667</v>
      </c>
      <c r="B10" t="s">
        <v>665</v>
      </c>
      <c r="C10" t="s">
        <v>666</v>
      </c>
      <c r="D10" t="s">
        <v>666</v>
      </c>
      <c r="E10" t="s">
        <v>667</v>
      </c>
      <c r="F10" t="s">
        <v>667</v>
      </c>
      <c r="G10" t="s">
        <v>666</v>
      </c>
      <c r="H10" t="s">
        <v>666</v>
      </c>
      <c r="I10" t="s">
        <v>666</v>
      </c>
      <c r="J10" t="s">
        <v>666</v>
      </c>
      <c r="K10" t="s">
        <v>666</v>
      </c>
      <c r="L10" t="s">
        <v>666</v>
      </c>
      <c r="M10" t="s">
        <v>666</v>
      </c>
      <c r="N10" t="s">
        <v>666</v>
      </c>
      <c r="O10" t="s">
        <v>666</v>
      </c>
      <c r="P10" t="s">
        <v>666</v>
      </c>
      <c r="Q10" t="s">
        <v>666</v>
      </c>
      <c r="R10" t="s">
        <v>666</v>
      </c>
      <c r="S10" t="s">
        <v>666</v>
      </c>
      <c r="T10" t="s">
        <v>666</v>
      </c>
      <c r="U10" t="s">
        <v>666</v>
      </c>
      <c r="V10" t="s">
        <v>666</v>
      </c>
      <c r="W10" t="s">
        <v>666</v>
      </c>
      <c r="X10" t="s">
        <v>666</v>
      </c>
      <c r="Y10" t="s">
        <v>666</v>
      </c>
      <c r="Z10" t="s">
        <v>666</v>
      </c>
    </row>
    <row r="11" spans="1:26" x14ac:dyDescent="0.35">
      <c r="A11" t="s">
        <v>680</v>
      </c>
      <c r="B11" t="s">
        <v>681</v>
      </c>
      <c r="C11" t="s">
        <v>666</v>
      </c>
      <c r="D11" t="s">
        <v>666</v>
      </c>
      <c r="E11" t="s">
        <v>667</v>
      </c>
      <c r="F11" t="s">
        <v>667</v>
      </c>
      <c r="G11" t="s">
        <v>666</v>
      </c>
      <c r="H11" t="s">
        <v>666</v>
      </c>
      <c r="I11" t="s">
        <v>666</v>
      </c>
      <c r="J11" t="s">
        <v>666</v>
      </c>
      <c r="K11" t="s">
        <v>666</v>
      </c>
      <c r="L11" t="s">
        <v>666</v>
      </c>
      <c r="M11" t="s">
        <v>666</v>
      </c>
      <c r="N11" t="s">
        <v>666</v>
      </c>
      <c r="O11" t="s">
        <v>666</v>
      </c>
      <c r="P11" t="s">
        <v>666</v>
      </c>
      <c r="Q11" t="s">
        <v>666</v>
      </c>
      <c r="R11" t="s">
        <v>666</v>
      </c>
      <c r="S11" t="s">
        <v>666</v>
      </c>
      <c r="T11" t="s">
        <v>666</v>
      </c>
      <c r="U11" t="s">
        <v>666</v>
      </c>
      <c r="V11" t="s">
        <v>666</v>
      </c>
      <c r="W11" t="s">
        <v>666</v>
      </c>
      <c r="X11" t="s">
        <v>666</v>
      </c>
      <c r="Y11" t="s">
        <v>666</v>
      </c>
      <c r="Z11" t="s">
        <v>666</v>
      </c>
    </row>
    <row r="12" spans="1:26" x14ac:dyDescent="0.35">
      <c r="A12" t="s">
        <v>682</v>
      </c>
      <c r="B12" t="s">
        <v>683</v>
      </c>
      <c r="C12" t="s">
        <v>666</v>
      </c>
      <c r="D12" t="s">
        <v>666</v>
      </c>
      <c r="E12" t="s">
        <v>667</v>
      </c>
      <c r="F12" t="s">
        <v>667</v>
      </c>
      <c r="G12" t="s">
        <v>666</v>
      </c>
      <c r="H12" t="s">
        <v>666</v>
      </c>
      <c r="I12" t="s">
        <v>666</v>
      </c>
      <c r="J12" t="s">
        <v>666</v>
      </c>
      <c r="K12" t="s">
        <v>666</v>
      </c>
      <c r="L12" t="s">
        <v>666</v>
      </c>
      <c r="M12" t="s">
        <v>666</v>
      </c>
      <c r="N12" t="s">
        <v>666</v>
      </c>
      <c r="O12" t="s">
        <v>666</v>
      </c>
      <c r="P12" t="s">
        <v>666</v>
      </c>
      <c r="Q12" t="s">
        <v>666</v>
      </c>
      <c r="R12" t="s">
        <v>666</v>
      </c>
      <c r="S12" t="s">
        <v>666</v>
      </c>
      <c r="T12" t="s">
        <v>666</v>
      </c>
      <c r="U12" t="s">
        <v>666</v>
      </c>
      <c r="V12" t="s">
        <v>666</v>
      </c>
      <c r="W12" t="s">
        <v>666</v>
      </c>
      <c r="X12" t="s">
        <v>666</v>
      </c>
      <c r="Y12" t="s">
        <v>666</v>
      </c>
      <c r="Z12" t="s">
        <v>666</v>
      </c>
    </row>
    <row r="13" spans="1:26" x14ac:dyDescent="0.35">
      <c r="A13" t="s">
        <v>667</v>
      </c>
      <c r="B13" t="s">
        <v>665</v>
      </c>
      <c r="C13" t="s">
        <v>666</v>
      </c>
      <c r="D13" t="s">
        <v>666</v>
      </c>
      <c r="E13" t="s">
        <v>667</v>
      </c>
      <c r="F13" t="s">
        <v>667</v>
      </c>
      <c r="G13" t="s">
        <v>666</v>
      </c>
      <c r="H13" t="s">
        <v>666</v>
      </c>
      <c r="I13" t="s">
        <v>666</v>
      </c>
      <c r="J13" t="s">
        <v>666</v>
      </c>
      <c r="K13" t="s">
        <v>666</v>
      </c>
      <c r="L13" t="s">
        <v>666</v>
      </c>
      <c r="M13" t="s">
        <v>666</v>
      </c>
      <c r="N13" t="s">
        <v>666</v>
      </c>
      <c r="O13" t="s">
        <v>666</v>
      </c>
      <c r="P13" t="s">
        <v>666</v>
      </c>
      <c r="Q13" t="s">
        <v>666</v>
      </c>
      <c r="R13" t="s">
        <v>666</v>
      </c>
      <c r="S13" t="s">
        <v>666</v>
      </c>
      <c r="T13" t="s">
        <v>666</v>
      </c>
      <c r="U13" t="s">
        <v>666</v>
      </c>
      <c r="V13" t="s">
        <v>666</v>
      </c>
      <c r="W13" t="s">
        <v>666</v>
      </c>
      <c r="X13" t="s">
        <v>666</v>
      </c>
      <c r="Y13" t="s">
        <v>666</v>
      </c>
      <c r="Z13" t="s">
        <v>666</v>
      </c>
    </row>
    <row r="14" spans="1:26" x14ac:dyDescent="0.35">
      <c r="A14" t="s">
        <v>684</v>
      </c>
      <c r="B14" t="s">
        <v>665</v>
      </c>
      <c r="C14" t="s">
        <v>685</v>
      </c>
      <c r="D14" t="s">
        <v>686</v>
      </c>
      <c r="E14" t="s">
        <v>687</v>
      </c>
      <c r="F14" t="s">
        <v>688</v>
      </c>
      <c r="G14" t="s">
        <v>689</v>
      </c>
      <c r="H14" t="s">
        <v>690</v>
      </c>
      <c r="I14" t="s">
        <v>691</v>
      </c>
      <c r="J14" t="s">
        <v>692</v>
      </c>
      <c r="K14" t="s">
        <v>693</v>
      </c>
      <c r="L14" t="s">
        <v>694</v>
      </c>
      <c r="M14" t="s">
        <v>695</v>
      </c>
      <c r="N14" t="s">
        <v>696</v>
      </c>
      <c r="O14" t="s">
        <v>697</v>
      </c>
      <c r="P14" t="s">
        <v>698</v>
      </c>
      <c r="Q14" t="s">
        <v>699</v>
      </c>
      <c r="R14" t="s">
        <v>666</v>
      </c>
      <c r="S14" t="s">
        <v>666</v>
      </c>
      <c r="T14" t="s">
        <v>666</v>
      </c>
      <c r="U14" t="s">
        <v>666</v>
      </c>
      <c r="V14" t="s">
        <v>666</v>
      </c>
      <c r="W14" t="s">
        <v>666</v>
      </c>
      <c r="X14" t="s">
        <v>666</v>
      </c>
      <c r="Y14" t="s">
        <v>666</v>
      </c>
      <c r="Z14" t="s">
        <v>666</v>
      </c>
    </row>
    <row r="15" spans="1:26" x14ac:dyDescent="0.35">
      <c r="A15" t="s">
        <v>667</v>
      </c>
      <c r="B15" t="s">
        <v>665</v>
      </c>
      <c r="C15" t="s">
        <v>666</v>
      </c>
      <c r="D15" t="s">
        <v>666</v>
      </c>
      <c r="E15" t="s">
        <v>667</v>
      </c>
      <c r="F15" t="s">
        <v>667</v>
      </c>
      <c r="G15" t="s">
        <v>666</v>
      </c>
      <c r="H15" t="s">
        <v>666</v>
      </c>
      <c r="I15" t="s">
        <v>666</v>
      </c>
      <c r="J15" t="s">
        <v>666</v>
      </c>
      <c r="K15" t="s">
        <v>666</v>
      </c>
      <c r="L15" t="s">
        <v>666</v>
      </c>
      <c r="M15" t="s">
        <v>666</v>
      </c>
      <c r="N15" t="s">
        <v>666</v>
      </c>
      <c r="O15" t="s">
        <v>666</v>
      </c>
      <c r="P15" t="s">
        <v>666</v>
      </c>
      <c r="Q15" t="s">
        <v>666</v>
      </c>
      <c r="R15" t="s">
        <v>666</v>
      </c>
      <c r="S15" t="s">
        <v>666</v>
      </c>
      <c r="T15" t="s">
        <v>666</v>
      </c>
      <c r="U15" t="s">
        <v>666</v>
      </c>
      <c r="V15" t="s">
        <v>666</v>
      </c>
      <c r="W15" t="s">
        <v>666</v>
      </c>
      <c r="X15" t="s">
        <v>666</v>
      </c>
      <c r="Y15" t="s">
        <v>666</v>
      </c>
      <c r="Z15" t="s">
        <v>666</v>
      </c>
    </row>
    <row r="16" spans="1:26" x14ac:dyDescent="0.35">
      <c r="A16" t="s">
        <v>700</v>
      </c>
      <c r="C16" t="s">
        <v>701</v>
      </c>
      <c r="D16" t="s">
        <v>702</v>
      </c>
      <c r="E16" s="155">
        <v>1400000.04</v>
      </c>
      <c r="F16">
        <v>0</v>
      </c>
      <c r="G16" s="155">
        <v>41879.53</v>
      </c>
      <c r="H16" s="155">
        <v>64256.34</v>
      </c>
      <c r="I16">
        <v>503.94</v>
      </c>
      <c r="J16" s="155">
        <v>1357616.57</v>
      </c>
      <c r="K16" s="155">
        <v>1293360.23</v>
      </c>
      <c r="L16" s="156">
        <v>0.03</v>
      </c>
      <c r="M16" s="156">
        <v>0.97</v>
      </c>
      <c r="N16" s="156">
        <v>0.03</v>
      </c>
      <c r="O16" s="156">
        <v>0.08</v>
      </c>
      <c r="P16" t="s">
        <v>703</v>
      </c>
      <c r="Q16" t="s">
        <v>704</v>
      </c>
      <c r="R16" s="158"/>
      <c r="S16" s="159" t="s">
        <v>787</v>
      </c>
      <c r="T16" s="159" t="s">
        <v>788</v>
      </c>
      <c r="U16" s="159" t="s">
        <v>660</v>
      </c>
    </row>
    <row r="17" spans="1:21" ht="15.5" x14ac:dyDescent="0.35">
      <c r="A17" t="s">
        <v>705</v>
      </c>
      <c r="C17" t="s">
        <v>706</v>
      </c>
      <c r="D17" t="s">
        <v>702</v>
      </c>
      <c r="E17" s="155">
        <v>31920</v>
      </c>
      <c r="F17">
        <v>0</v>
      </c>
      <c r="G17">
        <v>691.13</v>
      </c>
      <c r="H17">
        <v>0</v>
      </c>
      <c r="I17">
        <v>0</v>
      </c>
      <c r="J17" s="155">
        <v>31228.87</v>
      </c>
      <c r="K17" s="155">
        <v>31228.87</v>
      </c>
      <c r="L17" s="156">
        <v>0.02</v>
      </c>
      <c r="M17" s="156">
        <v>0.98</v>
      </c>
      <c r="N17" s="156">
        <v>0.02</v>
      </c>
      <c r="O17" s="156">
        <v>0.02</v>
      </c>
      <c r="P17" t="s">
        <v>703</v>
      </c>
      <c r="Q17" t="s">
        <v>704</v>
      </c>
      <c r="R17" s="134" t="s">
        <v>509</v>
      </c>
      <c r="S17" s="160">
        <f>E17</f>
        <v>31920</v>
      </c>
      <c r="T17" s="160">
        <f>G17</f>
        <v>691.13</v>
      </c>
      <c r="U17" s="173">
        <f>T17/S17</f>
        <v>2.1651942355889724E-2</v>
      </c>
    </row>
    <row r="18" spans="1:21" ht="15.5" x14ac:dyDescent="0.35">
      <c r="A18" t="s">
        <v>707</v>
      </c>
      <c r="C18" t="s">
        <v>708</v>
      </c>
      <c r="D18" t="s">
        <v>702</v>
      </c>
      <c r="E18" s="155">
        <v>140400</v>
      </c>
      <c r="F18">
        <v>0</v>
      </c>
      <c r="G18" s="155">
        <v>23436.44</v>
      </c>
      <c r="H18">
        <v>0</v>
      </c>
      <c r="I18">
        <v>0</v>
      </c>
      <c r="J18" s="155">
        <v>116963.56</v>
      </c>
      <c r="K18" s="155">
        <v>116963.56</v>
      </c>
      <c r="L18" s="156">
        <v>0.17</v>
      </c>
      <c r="M18" s="156">
        <v>0.83</v>
      </c>
      <c r="N18" s="156">
        <v>0.17</v>
      </c>
      <c r="O18" s="156">
        <v>0.17</v>
      </c>
      <c r="P18" t="s">
        <v>703</v>
      </c>
      <c r="Q18" t="s">
        <v>704</v>
      </c>
      <c r="R18" s="134" t="s">
        <v>509</v>
      </c>
      <c r="S18" s="160">
        <f t="shared" ref="S18:S57" si="0">E18</f>
        <v>140400</v>
      </c>
      <c r="T18" s="160">
        <f t="shared" ref="T18:T57" si="1">G18</f>
        <v>23436.44</v>
      </c>
      <c r="U18" s="173">
        <f t="shared" ref="U18:U57" si="2">T18/S18</f>
        <v>0.16692621082621081</v>
      </c>
    </row>
    <row r="19" spans="1:21" ht="15.5" x14ac:dyDescent="0.35">
      <c r="A19" t="s">
        <v>709</v>
      </c>
      <c r="C19" t="s">
        <v>710</v>
      </c>
      <c r="D19" t="s">
        <v>702</v>
      </c>
      <c r="E19" s="155">
        <v>29040</v>
      </c>
      <c r="F19">
        <v>0</v>
      </c>
      <c r="G19" s="155">
        <v>3698.94</v>
      </c>
      <c r="H19">
        <v>0</v>
      </c>
      <c r="I19">
        <v>0</v>
      </c>
      <c r="J19" s="155">
        <v>25341.06</v>
      </c>
      <c r="K19" s="155">
        <v>25341.06</v>
      </c>
      <c r="L19" s="156">
        <v>0.13</v>
      </c>
      <c r="M19" s="156">
        <v>0.87</v>
      </c>
      <c r="N19" s="156">
        <v>0.13</v>
      </c>
      <c r="O19" s="156">
        <v>0.13</v>
      </c>
      <c r="P19" t="s">
        <v>703</v>
      </c>
      <c r="Q19" t="s">
        <v>704</v>
      </c>
      <c r="R19" s="134" t="s">
        <v>509</v>
      </c>
      <c r="S19" s="160">
        <f t="shared" si="0"/>
        <v>29040</v>
      </c>
      <c r="T19" s="160">
        <f t="shared" si="1"/>
        <v>3698.94</v>
      </c>
      <c r="U19" s="173">
        <f t="shared" si="2"/>
        <v>0.12737396694214875</v>
      </c>
    </row>
    <row r="20" spans="1:21" ht="15.5" x14ac:dyDescent="0.35">
      <c r="A20" t="s">
        <v>711</v>
      </c>
      <c r="C20" t="s">
        <v>712</v>
      </c>
      <c r="D20" t="s">
        <v>702</v>
      </c>
      <c r="E20" s="155">
        <v>36000</v>
      </c>
      <c r="F20">
        <v>0</v>
      </c>
      <c r="G20">
        <v>0</v>
      </c>
      <c r="H20">
        <v>0</v>
      </c>
      <c r="I20">
        <v>0</v>
      </c>
      <c r="J20" s="155">
        <v>36000</v>
      </c>
      <c r="K20" s="155">
        <v>36000</v>
      </c>
      <c r="L20" s="156">
        <v>0</v>
      </c>
      <c r="M20" s="156">
        <v>1</v>
      </c>
      <c r="N20" s="156">
        <v>0</v>
      </c>
      <c r="O20" s="156">
        <v>0</v>
      </c>
      <c r="P20" t="s">
        <v>703</v>
      </c>
      <c r="Q20" t="s">
        <v>704</v>
      </c>
      <c r="R20" s="134" t="s">
        <v>509</v>
      </c>
      <c r="S20" s="160">
        <f t="shared" si="0"/>
        <v>36000</v>
      </c>
      <c r="T20" s="160">
        <f t="shared" si="1"/>
        <v>0</v>
      </c>
      <c r="U20" s="173">
        <f t="shared" si="2"/>
        <v>0</v>
      </c>
    </row>
    <row r="21" spans="1:21" ht="15.5" x14ac:dyDescent="0.35">
      <c r="A21" t="s">
        <v>713</v>
      </c>
      <c r="C21" t="s">
        <v>714</v>
      </c>
      <c r="D21" t="s">
        <v>702</v>
      </c>
      <c r="E21" s="155">
        <v>11400</v>
      </c>
      <c r="F21">
        <v>0</v>
      </c>
      <c r="G21">
        <v>538.89</v>
      </c>
      <c r="H21">
        <v>0</v>
      </c>
      <c r="I21">
        <v>0</v>
      </c>
      <c r="J21" s="155">
        <v>10861.11</v>
      </c>
      <c r="K21" s="155">
        <v>10861.11</v>
      </c>
      <c r="L21" s="156">
        <v>0.05</v>
      </c>
      <c r="M21" s="156">
        <v>0.95</v>
      </c>
      <c r="N21" s="156">
        <v>0.05</v>
      </c>
      <c r="O21" s="156">
        <v>0.05</v>
      </c>
      <c r="P21" t="s">
        <v>703</v>
      </c>
      <c r="Q21" t="s">
        <v>704</v>
      </c>
      <c r="R21" s="134" t="s">
        <v>509</v>
      </c>
      <c r="S21" s="160">
        <f t="shared" si="0"/>
        <v>11400</v>
      </c>
      <c r="T21" s="160">
        <f t="shared" si="1"/>
        <v>538.89</v>
      </c>
      <c r="U21" s="173">
        <f t="shared" si="2"/>
        <v>4.7271052631578943E-2</v>
      </c>
    </row>
    <row r="22" spans="1:21" ht="15.5" x14ac:dyDescent="0.35">
      <c r="A22" t="s">
        <v>715</v>
      </c>
      <c r="C22" t="s">
        <v>716</v>
      </c>
      <c r="D22" t="s">
        <v>702</v>
      </c>
      <c r="E22" s="155">
        <v>8160</v>
      </c>
      <c r="F22">
        <v>0</v>
      </c>
      <c r="G22">
        <v>321.61</v>
      </c>
      <c r="H22">
        <v>0</v>
      </c>
      <c r="I22">
        <v>0</v>
      </c>
      <c r="J22" s="155">
        <v>7838.39</v>
      </c>
      <c r="K22" s="155">
        <v>7838.39</v>
      </c>
      <c r="L22" s="156">
        <v>0.04</v>
      </c>
      <c r="M22" s="156">
        <v>0.96</v>
      </c>
      <c r="N22" s="156">
        <v>0.04</v>
      </c>
      <c r="O22" s="156">
        <v>0.04</v>
      </c>
      <c r="P22" t="s">
        <v>703</v>
      </c>
      <c r="Q22" t="s">
        <v>704</v>
      </c>
      <c r="R22" s="134" t="s">
        <v>509</v>
      </c>
      <c r="S22" s="160">
        <f t="shared" si="0"/>
        <v>8160</v>
      </c>
      <c r="T22" s="160">
        <f t="shared" si="1"/>
        <v>321.61</v>
      </c>
      <c r="U22" s="173">
        <f t="shared" si="2"/>
        <v>3.9412990196078433E-2</v>
      </c>
    </row>
    <row r="23" spans="1:21" ht="15.5" x14ac:dyDescent="0.35">
      <c r="A23" t="s">
        <v>717</v>
      </c>
      <c r="C23" t="s">
        <v>718</v>
      </c>
      <c r="D23" t="s">
        <v>702</v>
      </c>
      <c r="E23" s="155">
        <v>13800</v>
      </c>
      <c r="F23">
        <v>0</v>
      </c>
      <c r="G23">
        <v>0</v>
      </c>
      <c r="H23">
        <v>0</v>
      </c>
      <c r="I23">
        <v>0</v>
      </c>
      <c r="J23" s="155">
        <v>13800</v>
      </c>
      <c r="K23" s="155">
        <v>13800</v>
      </c>
      <c r="L23" s="156">
        <v>0</v>
      </c>
      <c r="M23" s="156">
        <v>1</v>
      </c>
      <c r="N23" s="156">
        <v>0</v>
      </c>
      <c r="O23" s="156">
        <v>0</v>
      </c>
      <c r="P23" t="s">
        <v>703</v>
      </c>
      <c r="Q23" t="s">
        <v>704</v>
      </c>
      <c r="R23" s="134" t="s">
        <v>509</v>
      </c>
      <c r="S23" s="160">
        <f t="shared" si="0"/>
        <v>13800</v>
      </c>
      <c r="T23" s="160">
        <f t="shared" si="1"/>
        <v>0</v>
      </c>
      <c r="U23" s="173">
        <f t="shared" si="2"/>
        <v>0</v>
      </c>
    </row>
    <row r="24" spans="1:21" ht="15.5" x14ac:dyDescent="0.35">
      <c r="A24" t="s">
        <v>719</v>
      </c>
      <c r="C24" t="s">
        <v>720</v>
      </c>
      <c r="D24" t="s">
        <v>702</v>
      </c>
      <c r="E24" s="155">
        <v>16800</v>
      </c>
      <c r="F24">
        <v>0</v>
      </c>
      <c r="G24">
        <v>0</v>
      </c>
      <c r="H24">
        <v>0</v>
      </c>
      <c r="I24">
        <v>0</v>
      </c>
      <c r="J24" s="155">
        <v>16800</v>
      </c>
      <c r="K24" s="155">
        <v>16800</v>
      </c>
      <c r="L24" s="156">
        <v>0</v>
      </c>
      <c r="M24" s="156">
        <v>1</v>
      </c>
      <c r="N24" s="156">
        <v>0</v>
      </c>
      <c r="O24" s="156">
        <v>0</v>
      </c>
      <c r="P24" t="s">
        <v>703</v>
      </c>
      <c r="Q24" t="s">
        <v>704</v>
      </c>
      <c r="R24" s="134" t="s">
        <v>509</v>
      </c>
      <c r="S24" s="160">
        <f t="shared" si="0"/>
        <v>16800</v>
      </c>
      <c r="T24" s="160">
        <f t="shared" si="1"/>
        <v>0</v>
      </c>
      <c r="U24" s="173">
        <f t="shared" si="2"/>
        <v>0</v>
      </c>
    </row>
    <row r="25" spans="1:21" ht="15.5" x14ac:dyDescent="0.35">
      <c r="A25" t="s">
        <v>721</v>
      </c>
      <c r="C25" t="s">
        <v>722</v>
      </c>
      <c r="D25" t="s">
        <v>702</v>
      </c>
      <c r="E25" s="155">
        <v>16800</v>
      </c>
      <c r="F25">
        <v>0</v>
      </c>
      <c r="G25">
        <v>255.02</v>
      </c>
      <c r="H25">
        <v>0</v>
      </c>
      <c r="I25">
        <v>0</v>
      </c>
      <c r="J25" s="155">
        <v>16544.98</v>
      </c>
      <c r="K25" s="155">
        <v>16544.98</v>
      </c>
      <c r="L25" s="156">
        <v>0.02</v>
      </c>
      <c r="M25" s="156">
        <v>0.98</v>
      </c>
      <c r="N25" s="156">
        <v>0.02</v>
      </c>
      <c r="O25" s="156">
        <v>0.02</v>
      </c>
      <c r="P25" t="s">
        <v>703</v>
      </c>
      <c r="Q25" t="s">
        <v>704</v>
      </c>
      <c r="R25" s="134" t="s">
        <v>509</v>
      </c>
      <c r="S25" s="160">
        <f t="shared" si="0"/>
        <v>16800</v>
      </c>
      <c r="T25" s="160">
        <f t="shared" si="1"/>
        <v>255.02</v>
      </c>
      <c r="U25" s="173">
        <f t="shared" si="2"/>
        <v>1.5179761904761906E-2</v>
      </c>
    </row>
    <row r="26" spans="1:21" ht="15.5" x14ac:dyDescent="0.35">
      <c r="A26" t="s">
        <v>723</v>
      </c>
      <c r="C26" t="s">
        <v>724</v>
      </c>
      <c r="D26" t="s">
        <v>702</v>
      </c>
      <c r="E26" s="155">
        <v>21600</v>
      </c>
      <c r="F26">
        <v>0</v>
      </c>
      <c r="G26">
        <v>425.56</v>
      </c>
      <c r="H26">
        <v>0</v>
      </c>
      <c r="I26">
        <v>0</v>
      </c>
      <c r="J26" s="155">
        <v>21174.44</v>
      </c>
      <c r="K26" s="155">
        <v>21174.44</v>
      </c>
      <c r="L26" s="156">
        <v>0.02</v>
      </c>
      <c r="M26" s="156">
        <v>0.98</v>
      </c>
      <c r="N26" s="156">
        <v>0.02</v>
      </c>
      <c r="O26" s="156">
        <v>0.02</v>
      </c>
      <c r="P26" t="s">
        <v>703</v>
      </c>
      <c r="Q26" t="s">
        <v>704</v>
      </c>
      <c r="R26" s="134" t="s">
        <v>509</v>
      </c>
      <c r="S26" s="160">
        <f t="shared" si="0"/>
        <v>21600</v>
      </c>
      <c r="T26" s="160">
        <f t="shared" si="1"/>
        <v>425.56</v>
      </c>
      <c r="U26" s="173">
        <f t="shared" si="2"/>
        <v>1.9701851851851852E-2</v>
      </c>
    </row>
    <row r="27" spans="1:21" ht="15.5" x14ac:dyDescent="0.35">
      <c r="A27" t="s">
        <v>725</v>
      </c>
      <c r="C27" t="s">
        <v>726</v>
      </c>
      <c r="D27" t="s">
        <v>702</v>
      </c>
      <c r="E27" s="155">
        <v>17280</v>
      </c>
      <c r="F27">
        <v>0</v>
      </c>
      <c r="G27">
        <v>252.89</v>
      </c>
      <c r="H27">
        <v>0</v>
      </c>
      <c r="I27">
        <v>0</v>
      </c>
      <c r="J27" s="155">
        <v>17027.11</v>
      </c>
      <c r="K27" s="155">
        <v>17027.11</v>
      </c>
      <c r="L27" s="156">
        <v>0.01</v>
      </c>
      <c r="M27" s="156">
        <v>0.99</v>
      </c>
      <c r="N27" s="156">
        <v>0.01</v>
      </c>
      <c r="O27" s="156">
        <v>0.01</v>
      </c>
      <c r="P27" t="s">
        <v>703</v>
      </c>
      <c r="Q27" t="s">
        <v>704</v>
      </c>
      <c r="R27" s="34" t="s">
        <v>507</v>
      </c>
      <c r="S27" s="160">
        <f t="shared" si="0"/>
        <v>17280</v>
      </c>
      <c r="T27" s="160">
        <f t="shared" si="1"/>
        <v>252.89</v>
      </c>
      <c r="U27" s="173">
        <f t="shared" si="2"/>
        <v>1.4634837962962962E-2</v>
      </c>
    </row>
    <row r="28" spans="1:21" ht="15.5" x14ac:dyDescent="0.35">
      <c r="A28" t="s">
        <v>727</v>
      </c>
      <c r="C28" t="s">
        <v>728</v>
      </c>
      <c r="D28" t="s">
        <v>702</v>
      </c>
      <c r="E28" s="155">
        <v>12000</v>
      </c>
      <c r="F28">
        <v>0</v>
      </c>
      <c r="G28">
        <v>237.56</v>
      </c>
      <c r="H28">
        <v>0</v>
      </c>
      <c r="I28">
        <v>0</v>
      </c>
      <c r="J28" s="155">
        <v>11762.44</v>
      </c>
      <c r="K28" s="155">
        <v>11762.44</v>
      </c>
      <c r="L28" s="156">
        <v>0.02</v>
      </c>
      <c r="M28" s="156">
        <v>0.98</v>
      </c>
      <c r="N28" s="156">
        <v>0.02</v>
      </c>
      <c r="O28" s="156">
        <v>0.02</v>
      </c>
      <c r="P28" t="s">
        <v>703</v>
      </c>
      <c r="Q28" t="s">
        <v>704</v>
      </c>
      <c r="R28" s="34" t="s">
        <v>507</v>
      </c>
      <c r="S28" s="160">
        <f t="shared" si="0"/>
        <v>12000</v>
      </c>
      <c r="T28" s="160">
        <f t="shared" si="1"/>
        <v>237.56</v>
      </c>
      <c r="U28" s="173">
        <f t="shared" si="2"/>
        <v>1.9796666666666667E-2</v>
      </c>
    </row>
    <row r="29" spans="1:21" ht="15.5" x14ac:dyDescent="0.35">
      <c r="A29" t="s">
        <v>729</v>
      </c>
      <c r="C29" t="s">
        <v>730</v>
      </c>
      <c r="D29" t="s">
        <v>702</v>
      </c>
      <c r="E29" s="155">
        <v>14400</v>
      </c>
      <c r="F29">
        <v>0</v>
      </c>
      <c r="G29">
        <v>778.02</v>
      </c>
      <c r="H29">
        <v>0</v>
      </c>
      <c r="I29">
        <v>0</v>
      </c>
      <c r="J29" s="155">
        <v>13621.98</v>
      </c>
      <c r="K29" s="155">
        <v>13621.98</v>
      </c>
      <c r="L29" s="156">
        <v>0.05</v>
      </c>
      <c r="M29" s="156">
        <v>0.95</v>
      </c>
      <c r="N29" s="156">
        <v>0.05</v>
      </c>
      <c r="O29" s="156">
        <v>0.05</v>
      </c>
      <c r="P29" t="s">
        <v>703</v>
      </c>
      <c r="Q29" t="s">
        <v>704</v>
      </c>
      <c r="R29" s="34" t="s">
        <v>507</v>
      </c>
      <c r="S29" s="160">
        <f t="shared" si="0"/>
        <v>14400</v>
      </c>
      <c r="T29" s="160">
        <f t="shared" si="1"/>
        <v>778.02</v>
      </c>
      <c r="U29" s="173">
        <f t="shared" si="2"/>
        <v>5.4029166666666663E-2</v>
      </c>
    </row>
    <row r="30" spans="1:21" ht="15.5" x14ac:dyDescent="0.35">
      <c r="A30" t="s">
        <v>731</v>
      </c>
      <c r="C30" t="s">
        <v>732</v>
      </c>
      <c r="D30" t="s">
        <v>702</v>
      </c>
      <c r="E30" s="155">
        <v>7200</v>
      </c>
      <c r="F30">
        <v>0</v>
      </c>
      <c r="G30">
        <v>9.42</v>
      </c>
      <c r="H30">
        <v>0</v>
      </c>
      <c r="I30">
        <v>0</v>
      </c>
      <c r="J30" s="155">
        <v>7190.58</v>
      </c>
      <c r="K30" s="155">
        <v>7190.58</v>
      </c>
      <c r="L30" s="156">
        <v>0</v>
      </c>
      <c r="M30" s="156">
        <v>1</v>
      </c>
      <c r="N30" s="156">
        <v>0</v>
      </c>
      <c r="O30" s="156">
        <v>0</v>
      </c>
      <c r="P30" t="s">
        <v>703</v>
      </c>
      <c r="Q30" t="s">
        <v>704</v>
      </c>
      <c r="R30" s="34" t="s">
        <v>507</v>
      </c>
      <c r="S30" s="160">
        <f t="shared" si="0"/>
        <v>7200</v>
      </c>
      <c r="T30" s="160">
        <f t="shared" si="1"/>
        <v>9.42</v>
      </c>
      <c r="U30" s="173">
        <f t="shared" si="2"/>
        <v>1.3083333333333332E-3</v>
      </c>
    </row>
    <row r="31" spans="1:21" ht="15.5" x14ac:dyDescent="0.35">
      <c r="A31" t="s">
        <v>733</v>
      </c>
      <c r="C31" t="s">
        <v>734</v>
      </c>
      <c r="D31" t="s">
        <v>702</v>
      </c>
      <c r="E31" s="155">
        <v>12000</v>
      </c>
      <c r="F31">
        <v>0</v>
      </c>
      <c r="G31" s="155">
        <v>5925.02</v>
      </c>
      <c r="H31">
        <v>0</v>
      </c>
      <c r="I31">
        <v>282.58999999999997</v>
      </c>
      <c r="J31" s="155">
        <v>5792.39</v>
      </c>
      <c r="K31" s="155">
        <v>5792.39</v>
      </c>
      <c r="L31" s="156">
        <v>0.52</v>
      </c>
      <c r="M31" s="156">
        <v>0.48</v>
      </c>
      <c r="N31" s="156">
        <v>0.49</v>
      </c>
      <c r="O31" s="156">
        <v>0.52</v>
      </c>
      <c r="P31" t="s">
        <v>703</v>
      </c>
      <c r="Q31" t="s">
        <v>704</v>
      </c>
      <c r="R31" s="34" t="s">
        <v>507</v>
      </c>
      <c r="S31" s="160">
        <f t="shared" si="0"/>
        <v>12000</v>
      </c>
      <c r="T31" s="160">
        <f t="shared" si="1"/>
        <v>5925.02</v>
      </c>
      <c r="U31" s="173">
        <f t="shared" si="2"/>
        <v>0.4937516666666667</v>
      </c>
    </row>
    <row r="32" spans="1:21" ht="15.5" x14ac:dyDescent="0.35">
      <c r="A32" t="s">
        <v>735</v>
      </c>
      <c r="C32" t="s">
        <v>736</v>
      </c>
      <c r="D32" t="s">
        <v>702</v>
      </c>
      <c r="E32" s="155">
        <v>4800</v>
      </c>
      <c r="F32">
        <v>0</v>
      </c>
      <c r="G32">
        <v>86.91</v>
      </c>
      <c r="H32">
        <v>0</v>
      </c>
      <c r="I32">
        <v>188.39</v>
      </c>
      <c r="J32" s="155">
        <v>4524.7</v>
      </c>
      <c r="K32" s="155">
        <v>4524.7</v>
      </c>
      <c r="L32" s="156">
        <v>0.06</v>
      </c>
      <c r="M32" s="156">
        <v>0.94</v>
      </c>
      <c r="N32" s="156">
        <v>0.02</v>
      </c>
      <c r="O32" s="156">
        <v>0.06</v>
      </c>
      <c r="P32" t="s">
        <v>703</v>
      </c>
      <c r="Q32" t="s">
        <v>704</v>
      </c>
      <c r="R32" s="34" t="s">
        <v>507</v>
      </c>
      <c r="S32" s="160">
        <f t="shared" si="0"/>
        <v>4800</v>
      </c>
      <c r="T32" s="160">
        <f t="shared" si="1"/>
        <v>86.91</v>
      </c>
      <c r="U32" s="173">
        <f t="shared" si="2"/>
        <v>1.8106250000000001E-2</v>
      </c>
    </row>
    <row r="33" spans="1:21" ht="15.5" x14ac:dyDescent="0.35">
      <c r="A33" t="s">
        <v>737</v>
      </c>
      <c r="C33" t="s">
        <v>738</v>
      </c>
      <c r="D33" t="s">
        <v>702</v>
      </c>
      <c r="E33" s="155">
        <v>14400</v>
      </c>
      <c r="F33">
        <v>0</v>
      </c>
      <c r="G33">
        <v>567.19000000000005</v>
      </c>
      <c r="H33">
        <v>0</v>
      </c>
      <c r="I33">
        <v>0</v>
      </c>
      <c r="J33" s="155">
        <v>13832.81</v>
      </c>
      <c r="K33" s="155">
        <v>13832.81</v>
      </c>
      <c r="L33" s="156">
        <v>0.04</v>
      </c>
      <c r="M33" s="156">
        <v>0.96</v>
      </c>
      <c r="N33" s="156">
        <v>0.04</v>
      </c>
      <c r="O33" s="156">
        <v>0.04</v>
      </c>
      <c r="P33" t="s">
        <v>703</v>
      </c>
      <c r="Q33" t="s">
        <v>704</v>
      </c>
      <c r="R33" s="34" t="s">
        <v>507</v>
      </c>
      <c r="S33" s="160">
        <f t="shared" si="0"/>
        <v>14400</v>
      </c>
      <c r="T33" s="160">
        <f t="shared" si="1"/>
        <v>567.19000000000005</v>
      </c>
      <c r="U33" s="173">
        <f t="shared" si="2"/>
        <v>3.9388194444444448E-2</v>
      </c>
    </row>
    <row r="34" spans="1:21" ht="15.5" x14ac:dyDescent="0.35">
      <c r="A34" t="s">
        <v>739</v>
      </c>
      <c r="C34" t="s">
        <v>740</v>
      </c>
      <c r="D34" t="s">
        <v>702</v>
      </c>
      <c r="E34" s="155">
        <v>12000</v>
      </c>
      <c r="F34">
        <v>0</v>
      </c>
      <c r="G34">
        <v>26.5</v>
      </c>
      <c r="H34">
        <v>0</v>
      </c>
      <c r="I34">
        <v>0</v>
      </c>
      <c r="J34" s="155">
        <v>11973.5</v>
      </c>
      <c r="K34" s="155">
        <v>11973.5</v>
      </c>
      <c r="L34" s="156">
        <v>0</v>
      </c>
      <c r="M34" s="156">
        <v>1</v>
      </c>
      <c r="N34" s="156">
        <v>0</v>
      </c>
      <c r="O34" s="156">
        <v>0</v>
      </c>
      <c r="P34" t="s">
        <v>703</v>
      </c>
      <c r="Q34" t="s">
        <v>704</v>
      </c>
      <c r="R34" s="34" t="s">
        <v>507</v>
      </c>
      <c r="S34" s="160">
        <f t="shared" si="0"/>
        <v>12000</v>
      </c>
      <c r="T34" s="160">
        <f t="shared" si="1"/>
        <v>26.5</v>
      </c>
      <c r="U34" s="173">
        <f t="shared" si="2"/>
        <v>2.2083333333333334E-3</v>
      </c>
    </row>
    <row r="35" spans="1:21" ht="15.5" x14ac:dyDescent="0.35">
      <c r="A35" t="s">
        <v>741</v>
      </c>
      <c r="C35" t="s">
        <v>742</v>
      </c>
      <c r="D35" t="s">
        <v>702</v>
      </c>
      <c r="E35" s="155">
        <v>89000</v>
      </c>
      <c r="F35">
        <v>0</v>
      </c>
      <c r="G35">
        <v>0</v>
      </c>
      <c r="H35">
        <v>0</v>
      </c>
      <c r="I35">
        <v>0</v>
      </c>
      <c r="J35" s="155">
        <v>89000</v>
      </c>
      <c r="K35" s="155">
        <v>89000</v>
      </c>
      <c r="L35" s="156">
        <v>0</v>
      </c>
      <c r="M35" s="156">
        <v>1</v>
      </c>
      <c r="N35" s="156">
        <v>0</v>
      </c>
      <c r="O35" s="156">
        <v>0</v>
      </c>
      <c r="P35" t="s">
        <v>703</v>
      </c>
      <c r="Q35" t="s">
        <v>704</v>
      </c>
      <c r="R35" s="89" t="s">
        <v>90</v>
      </c>
      <c r="S35" s="160">
        <f t="shared" si="0"/>
        <v>89000</v>
      </c>
      <c r="T35" s="160">
        <f t="shared" si="1"/>
        <v>0</v>
      </c>
      <c r="U35" s="173">
        <f t="shared" si="2"/>
        <v>0</v>
      </c>
    </row>
    <row r="36" spans="1:21" ht="15.5" x14ac:dyDescent="0.35">
      <c r="A36" t="s">
        <v>743</v>
      </c>
      <c r="C36" t="s">
        <v>744</v>
      </c>
      <c r="D36" t="s">
        <v>702</v>
      </c>
      <c r="E36" s="155">
        <v>60000</v>
      </c>
      <c r="F36">
        <v>0</v>
      </c>
      <c r="G36">
        <v>0</v>
      </c>
      <c r="H36">
        <v>0</v>
      </c>
      <c r="I36">
        <v>0</v>
      </c>
      <c r="J36" s="155">
        <v>60000</v>
      </c>
      <c r="K36" s="155">
        <v>60000</v>
      </c>
      <c r="L36" s="156">
        <v>0</v>
      </c>
      <c r="M36" s="156">
        <v>1</v>
      </c>
      <c r="N36" s="156">
        <v>0</v>
      </c>
      <c r="O36" s="156">
        <v>0</v>
      </c>
      <c r="P36" t="s">
        <v>703</v>
      </c>
      <c r="Q36" t="s">
        <v>704</v>
      </c>
      <c r="R36" s="89" t="s">
        <v>91</v>
      </c>
      <c r="S36" s="160">
        <f t="shared" si="0"/>
        <v>60000</v>
      </c>
      <c r="T36" s="160">
        <f t="shared" si="1"/>
        <v>0</v>
      </c>
      <c r="U36" s="173">
        <f t="shared" si="2"/>
        <v>0</v>
      </c>
    </row>
    <row r="37" spans="1:21" ht="15.5" x14ac:dyDescent="0.35">
      <c r="A37" t="s">
        <v>745</v>
      </c>
      <c r="C37" t="s">
        <v>746</v>
      </c>
      <c r="D37" t="s">
        <v>702</v>
      </c>
      <c r="E37" s="155">
        <v>155000</v>
      </c>
      <c r="F37">
        <v>0</v>
      </c>
      <c r="G37">
        <v>0</v>
      </c>
      <c r="H37">
        <v>0</v>
      </c>
      <c r="I37">
        <v>0</v>
      </c>
      <c r="J37" s="155">
        <v>155000</v>
      </c>
      <c r="K37" s="155">
        <v>155000</v>
      </c>
      <c r="L37" s="156">
        <v>0</v>
      </c>
      <c r="M37" s="156">
        <v>1</v>
      </c>
      <c r="N37" s="156">
        <v>0</v>
      </c>
      <c r="O37" s="156">
        <v>0</v>
      </c>
      <c r="P37" t="s">
        <v>703</v>
      </c>
      <c r="Q37" t="s">
        <v>704</v>
      </c>
      <c r="R37" s="89" t="s">
        <v>30</v>
      </c>
      <c r="S37" s="160">
        <f t="shared" si="0"/>
        <v>155000</v>
      </c>
      <c r="T37" s="160">
        <f t="shared" si="1"/>
        <v>0</v>
      </c>
      <c r="U37" s="173">
        <f t="shared" si="2"/>
        <v>0</v>
      </c>
    </row>
    <row r="38" spans="1:21" ht="15.5" x14ac:dyDescent="0.35">
      <c r="A38" t="s">
        <v>747</v>
      </c>
      <c r="C38" t="s">
        <v>748</v>
      </c>
      <c r="D38" t="s">
        <v>702</v>
      </c>
      <c r="E38" s="155">
        <v>25000</v>
      </c>
      <c r="F38">
        <v>0</v>
      </c>
      <c r="G38">
        <v>0</v>
      </c>
      <c r="H38">
        <v>0</v>
      </c>
      <c r="I38">
        <v>0</v>
      </c>
      <c r="J38" s="155">
        <v>25000</v>
      </c>
      <c r="K38" s="155">
        <v>25000</v>
      </c>
      <c r="L38" s="156">
        <v>0</v>
      </c>
      <c r="M38" s="156">
        <v>1</v>
      </c>
      <c r="N38" s="156">
        <v>0</v>
      </c>
      <c r="O38" s="156">
        <v>0</v>
      </c>
      <c r="P38" t="s">
        <v>703</v>
      </c>
      <c r="Q38" t="s">
        <v>704</v>
      </c>
      <c r="R38" s="89" t="s">
        <v>31</v>
      </c>
      <c r="S38" s="160">
        <f t="shared" si="0"/>
        <v>25000</v>
      </c>
      <c r="T38" s="160">
        <f t="shared" si="1"/>
        <v>0</v>
      </c>
      <c r="U38" s="173">
        <f t="shared" si="2"/>
        <v>0</v>
      </c>
    </row>
    <row r="39" spans="1:21" ht="15.5" x14ac:dyDescent="0.35">
      <c r="A39" t="s">
        <v>749</v>
      </c>
      <c r="C39" t="s">
        <v>750</v>
      </c>
      <c r="D39" t="s">
        <v>702</v>
      </c>
      <c r="E39" s="155">
        <v>20000</v>
      </c>
      <c r="F39">
        <v>0</v>
      </c>
      <c r="G39">
        <v>0</v>
      </c>
      <c r="H39">
        <v>0</v>
      </c>
      <c r="I39">
        <v>0</v>
      </c>
      <c r="J39" s="155">
        <v>20000</v>
      </c>
      <c r="K39" s="155">
        <v>20000</v>
      </c>
      <c r="L39" s="156">
        <v>0</v>
      </c>
      <c r="M39" s="156">
        <v>1</v>
      </c>
      <c r="N39" s="156">
        <v>0</v>
      </c>
      <c r="O39" s="156">
        <v>0</v>
      </c>
      <c r="P39" t="s">
        <v>703</v>
      </c>
      <c r="Q39" t="s">
        <v>704</v>
      </c>
      <c r="R39" s="128" t="s">
        <v>33</v>
      </c>
      <c r="S39" s="160">
        <f t="shared" si="0"/>
        <v>20000</v>
      </c>
      <c r="T39" s="160">
        <f t="shared" si="1"/>
        <v>0</v>
      </c>
      <c r="U39" s="173">
        <f t="shared" si="2"/>
        <v>0</v>
      </c>
    </row>
    <row r="40" spans="1:21" ht="15.5" x14ac:dyDescent="0.35">
      <c r="A40" t="s">
        <v>751</v>
      </c>
      <c r="C40" t="s">
        <v>752</v>
      </c>
      <c r="D40" t="s">
        <v>702</v>
      </c>
      <c r="E40" s="155">
        <v>25000</v>
      </c>
      <c r="F40">
        <v>0</v>
      </c>
      <c r="G40">
        <v>0</v>
      </c>
      <c r="H40">
        <v>0</v>
      </c>
      <c r="I40">
        <v>0</v>
      </c>
      <c r="J40" s="155">
        <v>25000</v>
      </c>
      <c r="K40" s="155">
        <v>25000</v>
      </c>
      <c r="L40" s="156">
        <v>0</v>
      </c>
      <c r="M40" s="156">
        <v>1</v>
      </c>
      <c r="N40" s="156">
        <v>0</v>
      </c>
      <c r="O40" s="156">
        <v>0</v>
      </c>
      <c r="P40" t="s">
        <v>703</v>
      </c>
      <c r="Q40" t="s">
        <v>704</v>
      </c>
      <c r="R40" s="128" t="s">
        <v>41</v>
      </c>
      <c r="S40" s="160">
        <f t="shared" si="0"/>
        <v>25000</v>
      </c>
      <c r="T40" s="160">
        <f t="shared" si="1"/>
        <v>0</v>
      </c>
      <c r="U40" s="173">
        <f t="shared" si="2"/>
        <v>0</v>
      </c>
    </row>
    <row r="41" spans="1:21" ht="15.5" x14ac:dyDescent="0.35">
      <c r="A41" t="s">
        <v>753</v>
      </c>
      <c r="C41" t="s">
        <v>754</v>
      </c>
      <c r="D41" t="s">
        <v>702</v>
      </c>
      <c r="E41" s="155">
        <v>25000</v>
      </c>
      <c r="F41">
        <v>0</v>
      </c>
      <c r="G41">
        <v>0</v>
      </c>
      <c r="H41">
        <v>0</v>
      </c>
      <c r="I41">
        <v>0</v>
      </c>
      <c r="J41" s="155">
        <v>25000</v>
      </c>
      <c r="K41" s="155">
        <v>25000</v>
      </c>
      <c r="L41" s="156">
        <v>0</v>
      </c>
      <c r="M41" s="156">
        <v>1</v>
      </c>
      <c r="N41" s="156">
        <v>0</v>
      </c>
      <c r="O41" s="156">
        <v>0</v>
      </c>
      <c r="P41" t="s">
        <v>703</v>
      </c>
      <c r="Q41" t="s">
        <v>704</v>
      </c>
      <c r="R41" s="128" t="s">
        <v>42</v>
      </c>
      <c r="S41" s="160">
        <f t="shared" si="0"/>
        <v>25000</v>
      </c>
      <c r="T41" s="160">
        <f t="shared" si="1"/>
        <v>0</v>
      </c>
      <c r="U41" s="173">
        <f t="shared" si="2"/>
        <v>0</v>
      </c>
    </row>
    <row r="42" spans="1:21" ht="15.5" x14ac:dyDescent="0.35">
      <c r="A42" t="s">
        <v>755</v>
      </c>
      <c r="C42" t="s">
        <v>756</v>
      </c>
      <c r="D42" t="s">
        <v>702</v>
      </c>
      <c r="E42" s="155">
        <v>25000</v>
      </c>
      <c r="F42">
        <v>0</v>
      </c>
      <c r="G42">
        <v>0</v>
      </c>
      <c r="H42">
        <v>0</v>
      </c>
      <c r="I42">
        <v>0</v>
      </c>
      <c r="J42" s="155">
        <v>25000</v>
      </c>
      <c r="K42" s="155">
        <v>25000</v>
      </c>
      <c r="L42" s="156">
        <v>0</v>
      </c>
      <c r="M42" s="156">
        <v>1</v>
      </c>
      <c r="N42" s="156">
        <v>0</v>
      </c>
      <c r="O42" s="156">
        <v>0</v>
      </c>
      <c r="P42" t="s">
        <v>703</v>
      </c>
      <c r="Q42" t="s">
        <v>704</v>
      </c>
      <c r="R42" s="89" t="s">
        <v>2</v>
      </c>
      <c r="S42" s="160">
        <f t="shared" si="0"/>
        <v>25000</v>
      </c>
      <c r="T42" s="160">
        <f t="shared" si="1"/>
        <v>0</v>
      </c>
      <c r="U42" s="173">
        <f t="shared" si="2"/>
        <v>0</v>
      </c>
    </row>
    <row r="43" spans="1:21" ht="15.5" x14ac:dyDescent="0.35">
      <c r="A43" t="s">
        <v>757</v>
      </c>
      <c r="C43" t="s">
        <v>758</v>
      </c>
      <c r="D43" t="s">
        <v>702</v>
      </c>
      <c r="E43" s="155">
        <v>15000</v>
      </c>
      <c r="F43">
        <v>0</v>
      </c>
      <c r="G43">
        <v>0</v>
      </c>
      <c r="H43">
        <v>0</v>
      </c>
      <c r="I43">
        <v>0</v>
      </c>
      <c r="J43" s="155">
        <v>15000</v>
      </c>
      <c r="K43" s="155">
        <v>15000</v>
      </c>
      <c r="L43" s="156">
        <v>0</v>
      </c>
      <c r="M43" s="156">
        <v>1</v>
      </c>
      <c r="N43" s="156">
        <v>0</v>
      </c>
      <c r="O43" s="156">
        <v>0</v>
      </c>
      <c r="P43" t="s">
        <v>703</v>
      </c>
      <c r="Q43" t="s">
        <v>704</v>
      </c>
      <c r="R43" s="89" t="s">
        <v>3</v>
      </c>
      <c r="S43" s="160">
        <f t="shared" si="0"/>
        <v>15000</v>
      </c>
      <c r="T43" s="160">
        <f t="shared" si="1"/>
        <v>0</v>
      </c>
      <c r="U43" s="173">
        <f t="shared" si="2"/>
        <v>0</v>
      </c>
    </row>
    <row r="44" spans="1:21" ht="15.5" x14ac:dyDescent="0.35">
      <c r="A44" t="s">
        <v>759</v>
      </c>
      <c r="C44" t="s">
        <v>760</v>
      </c>
      <c r="D44" t="s">
        <v>702</v>
      </c>
      <c r="E44" s="155">
        <v>30000</v>
      </c>
      <c r="F44">
        <v>0</v>
      </c>
      <c r="G44">
        <v>0</v>
      </c>
      <c r="H44">
        <v>0</v>
      </c>
      <c r="I44">
        <v>0</v>
      </c>
      <c r="J44" s="155">
        <v>30000</v>
      </c>
      <c r="K44" s="155">
        <v>30000</v>
      </c>
      <c r="L44" s="156">
        <v>0</v>
      </c>
      <c r="M44" s="156">
        <v>1</v>
      </c>
      <c r="N44" s="156">
        <v>0</v>
      </c>
      <c r="O44" s="156">
        <v>0</v>
      </c>
      <c r="P44" t="s">
        <v>703</v>
      </c>
      <c r="Q44" t="s">
        <v>704</v>
      </c>
      <c r="R44" s="89" t="s">
        <v>4</v>
      </c>
      <c r="S44" s="160">
        <f t="shared" si="0"/>
        <v>30000</v>
      </c>
      <c r="T44" s="160">
        <f t="shared" si="1"/>
        <v>0</v>
      </c>
      <c r="U44" s="173">
        <f t="shared" si="2"/>
        <v>0</v>
      </c>
    </row>
    <row r="45" spans="1:21" ht="15.5" x14ac:dyDescent="0.35">
      <c r="A45" t="s">
        <v>761</v>
      </c>
      <c r="C45" t="s">
        <v>762</v>
      </c>
      <c r="D45" t="s">
        <v>702</v>
      </c>
      <c r="E45" s="155">
        <v>15000</v>
      </c>
      <c r="F45">
        <v>0</v>
      </c>
      <c r="G45">
        <v>0</v>
      </c>
      <c r="H45">
        <v>0</v>
      </c>
      <c r="I45">
        <v>0</v>
      </c>
      <c r="J45" s="155">
        <v>15000</v>
      </c>
      <c r="K45" s="155">
        <v>15000</v>
      </c>
      <c r="L45" s="156">
        <v>0</v>
      </c>
      <c r="M45" s="156">
        <v>1</v>
      </c>
      <c r="N45" s="156">
        <v>0</v>
      </c>
      <c r="O45" s="156">
        <v>0</v>
      </c>
      <c r="P45" t="s">
        <v>703</v>
      </c>
      <c r="Q45" t="s">
        <v>704</v>
      </c>
      <c r="R45" s="128" t="s">
        <v>555</v>
      </c>
      <c r="S45" s="160">
        <f t="shared" si="0"/>
        <v>15000</v>
      </c>
      <c r="T45" s="160">
        <f t="shared" si="1"/>
        <v>0</v>
      </c>
      <c r="U45" s="173">
        <f t="shared" si="2"/>
        <v>0</v>
      </c>
    </row>
    <row r="46" spans="1:21" ht="15.5" x14ac:dyDescent="0.35">
      <c r="A46" t="s">
        <v>763</v>
      </c>
      <c r="C46" t="s">
        <v>764</v>
      </c>
      <c r="D46" t="s">
        <v>702</v>
      </c>
      <c r="E46" s="155">
        <v>25000</v>
      </c>
      <c r="F46">
        <v>0</v>
      </c>
      <c r="G46">
        <v>0</v>
      </c>
      <c r="H46">
        <v>0</v>
      </c>
      <c r="I46">
        <v>0</v>
      </c>
      <c r="J46" s="155">
        <v>25000</v>
      </c>
      <c r="K46" s="155">
        <v>25000</v>
      </c>
      <c r="L46" s="156">
        <v>0</v>
      </c>
      <c r="M46" s="156">
        <v>1</v>
      </c>
      <c r="N46" s="156">
        <v>0</v>
      </c>
      <c r="O46" s="156">
        <v>0</v>
      </c>
      <c r="P46" t="s">
        <v>703</v>
      </c>
      <c r="Q46" t="s">
        <v>704</v>
      </c>
      <c r="R46" s="128" t="s">
        <v>552</v>
      </c>
      <c r="S46" s="160">
        <f t="shared" si="0"/>
        <v>25000</v>
      </c>
      <c r="T46" s="160">
        <f t="shared" si="1"/>
        <v>0</v>
      </c>
      <c r="U46" s="173">
        <f t="shared" si="2"/>
        <v>0</v>
      </c>
    </row>
    <row r="47" spans="1:21" ht="15.5" x14ac:dyDescent="0.35">
      <c r="A47" t="s">
        <v>765</v>
      </c>
      <c r="C47" t="s">
        <v>766</v>
      </c>
      <c r="D47" t="s">
        <v>702</v>
      </c>
      <c r="E47" s="155">
        <v>25000</v>
      </c>
      <c r="F47">
        <v>0</v>
      </c>
      <c r="G47">
        <v>0</v>
      </c>
      <c r="H47">
        <v>0</v>
      </c>
      <c r="I47">
        <v>0</v>
      </c>
      <c r="J47" s="155">
        <v>25000</v>
      </c>
      <c r="K47" s="155">
        <v>25000</v>
      </c>
      <c r="L47" s="156">
        <v>0</v>
      </c>
      <c r="M47" s="156">
        <v>1</v>
      </c>
      <c r="N47" s="156">
        <v>0</v>
      </c>
      <c r="O47" s="156">
        <v>0</v>
      </c>
      <c r="P47" t="s">
        <v>703</v>
      </c>
      <c r="Q47" t="s">
        <v>704</v>
      </c>
      <c r="R47" s="89" t="s">
        <v>19</v>
      </c>
      <c r="S47" s="160">
        <f t="shared" si="0"/>
        <v>25000</v>
      </c>
      <c r="T47" s="160">
        <f t="shared" si="1"/>
        <v>0</v>
      </c>
      <c r="U47" s="173">
        <f t="shared" si="2"/>
        <v>0</v>
      </c>
    </row>
    <row r="48" spans="1:21" ht="15.5" x14ac:dyDescent="0.35">
      <c r="A48" t="s">
        <v>767</v>
      </c>
      <c r="C48" t="s">
        <v>768</v>
      </c>
      <c r="D48" t="s">
        <v>702</v>
      </c>
      <c r="E48" s="155">
        <v>15000</v>
      </c>
      <c r="F48">
        <v>0</v>
      </c>
      <c r="G48" s="155">
        <v>1277.32</v>
      </c>
      <c r="H48">
        <v>52.66</v>
      </c>
      <c r="I48">
        <v>0</v>
      </c>
      <c r="J48" s="155">
        <v>13722.68</v>
      </c>
      <c r="K48" s="155">
        <v>13670.02</v>
      </c>
      <c r="L48" s="156">
        <v>0.09</v>
      </c>
      <c r="M48" s="156">
        <v>0.91</v>
      </c>
      <c r="N48" s="156">
        <v>0.09</v>
      </c>
      <c r="O48" s="156">
        <v>0.09</v>
      </c>
      <c r="P48" t="s">
        <v>703</v>
      </c>
      <c r="Q48" t="s">
        <v>704</v>
      </c>
      <c r="R48" s="89" t="s">
        <v>24</v>
      </c>
      <c r="S48" s="160">
        <f t="shared" si="0"/>
        <v>15000</v>
      </c>
      <c r="T48" s="160">
        <f t="shared" si="1"/>
        <v>1277.32</v>
      </c>
      <c r="U48" s="173">
        <f t="shared" si="2"/>
        <v>8.5154666666666656E-2</v>
      </c>
    </row>
    <row r="49" spans="1:21" ht="15.5" x14ac:dyDescent="0.35">
      <c r="A49" t="s">
        <v>769</v>
      </c>
      <c r="C49" t="s">
        <v>770</v>
      </c>
      <c r="D49" t="s">
        <v>702</v>
      </c>
      <c r="E49" s="155">
        <v>20000</v>
      </c>
      <c r="F49">
        <v>0</v>
      </c>
      <c r="G49">
        <v>0</v>
      </c>
      <c r="H49">
        <v>0</v>
      </c>
      <c r="I49">
        <v>0</v>
      </c>
      <c r="J49" s="155">
        <v>20000</v>
      </c>
      <c r="K49" s="155">
        <v>20000</v>
      </c>
      <c r="L49" s="156">
        <v>0</v>
      </c>
      <c r="M49" s="156">
        <v>1</v>
      </c>
      <c r="N49" s="156">
        <v>0</v>
      </c>
      <c r="O49" s="156">
        <v>0</v>
      </c>
      <c r="P49" t="s">
        <v>703</v>
      </c>
      <c r="Q49" t="s">
        <v>704</v>
      </c>
      <c r="R49" s="128" t="s">
        <v>554</v>
      </c>
      <c r="S49" s="160">
        <f t="shared" si="0"/>
        <v>20000</v>
      </c>
      <c r="T49" s="160">
        <f t="shared" si="1"/>
        <v>0</v>
      </c>
      <c r="U49" s="173">
        <f t="shared" si="2"/>
        <v>0</v>
      </c>
    </row>
    <row r="50" spans="1:21" ht="15.5" x14ac:dyDescent="0.35">
      <c r="A50" t="s">
        <v>771</v>
      </c>
      <c r="C50" t="s">
        <v>772</v>
      </c>
      <c r="D50" t="s">
        <v>702</v>
      </c>
      <c r="E50" s="155">
        <v>15000</v>
      </c>
      <c r="F50">
        <v>0</v>
      </c>
      <c r="G50">
        <v>0</v>
      </c>
      <c r="H50">
        <v>0</v>
      </c>
      <c r="I50">
        <v>0</v>
      </c>
      <c r="J50" s="155">
        <v>15000</v>
      </c>
      <c r="K50" s="155">
        <v>15000</v>
      </c>
      <c r="L50" s="156">
        <v>0</v>
      </c>
      <c r="M50" s="156">
        <v>1</v>
      </c>
      <c r="N50" s="156">
        <v>0</v>
      </c>
      <c r="O50" s="156">
        <v>0</v>
      </c>
      <c r="P50" t="s">
        <v>703</v>
      </c>
      <c r="Q50" t="s">
        <v>704</v>
      </c>
      <c r="R50" s="89" t="s">
        <v>25</v>
      </c>
      <c r="S50" s="160">
        <f t="shared" si="0"/>
        <v>15000</v>
      </c>
      <c r="T50" s="160">
        <f t="shared" si="1"/>
        <v>0</v>
      </c>
      <c r="U50" s="173">
        <f t="shared" si="2"/>
        <v>0</v>
      </c>
    </row>
    <row r="51" spans="1:21" ht="15.5" x14ac:dyDescent="0.35">
      <c r="A51" t="s">
        <v>773</v>
      </c>
      <c r="C51" t="s">
        <v>774</v>
      </c>
      <c r="D51" t="s">
        <v>702</v>
      </c>
      <c r="E51" s="155">
        <v>95000</v>
      </c>
      <c r="F51">
        <v>0</v>
      </c>
      <c r="G51">
        <v>65.05</v>
      </c>
      <c r="H51">
        <v>0</v>
      </c>
      <c r="I51">
        <v>0</v>
      </c>
      <c r="J51" s="155">
        <v>94934.95</v>
      </c>
      <c r="K51" s="155">
        <v>94934.95</v>
      </c>
      <c r="L51" s="156">
        <v>0</v>
      </c>
      <c r="M51" s="156">
        <v>1</v>
      </c>
      <c r="N51" s="156">
        <v>0</v>
      </c>
      <c r="O51" s="156">
        <v>0</v>
      </c>
      <c r="P51" t="s">
        <v>703</v>
      </c>
      <c r="Q51" t="s">
        <v>704</v>
      </c>
      <c r="R51" s="128" t="s">
        <v>553</v>
      </c>
      <c r="S51" s="160">
        <f t="shared" si="0"/>
        <v>95000</v>
      </c>
      <c r="T51" s="160">
        <f t="shared" si="1"/>
        <v>65.05</v>
      </c>
      <c r="U51" s="173">
        <f t="shared" si="2"/>
        <v>6.8473684210526315E-4</v>
      </c>
    </row>
    <row r="52" spans="1:21" x14ac:dyDescent="0.35">
      <c r="A52" t="s">
        <v>775</v>
      </c>
      <c r="C52" t="s">
        <v>776</v>
      </c>
      <c r="D52" t="s">
        <v>702</v>
      </c>
      <c r="E52" s="155">
        <v>91588.83</v>
      </c>
      <c r="F52">
        <v>0</v>
      </c>
      <c r="G52" s="155">
        <v>2739.8</v>
      </c>
      <c r="H52" s="155">
        <v>4203.68</v>
      </c>
      <c r="I52">
        <v>32.96</v>
      </c>
      <c r="J52" s="155">
        <v>88816.07</v>
      </c>
      <c r="K52" s="155">
        <v>84612.39</v>
      </c>
      <c r="L52" s="156">
        <v>0.03</v>
      </c>
      <c r="M52" s="156">
        <v>0.97</v>
      </c>
      <c r="N52" s="156">
        <v>0.03</v>
      </c>
      <c r="O52" s="156">
        <v>0.08</v>
      </c>
      <c r="P52" t="s">
        <v>703</v>
      </c>
      <c r="Q52" t="s">
        <v>704</v>
      </c>
      <c r="R52" s="158"/>
      <c r="S52" s="160">
        <f t="shared" si="0"/>
        <v>91588.83</v>
      </c>
      <c r="T52" s="160">
        <f t="shared" si="1"/>
        <v>2739.8</v>
      </c>
      <c r="U52" s="173">
        <f t="shared" si="2"/>
        <v>2.9914128174800356E-2</v>
      </c>
    </row>
    <row r="53" spans="1:21" ht="15.5" x14ac:dyDescent="0.35">
      <c r="A53" t="s">
        <v>777</v>
      </c>
      <c r="C53" t="s">
        <v>778</v>
      </c>
      <c r="D53" t="s">
        <v>702</v>
      </c>
      <c r="E53" s="155">
        <v>15000</v>
      </c>
      <c r="F53">
        <v>0</v>
      </c>
      <c r="G53">
        <v>0</v>
      </c>
      <c r="H53">
        <v>0</v>
      </c>
      <c r="I53">
        <v>0</v>
      </c>
      <c r="J53" s="155">
        <v>15000</v>
      </c>
      <c r="K53" s="155">
        <v>15000</v>
      </c>
      <c r="L53" s="156">
        <v>0</v>
      </c>
      <c r="M53" s="156">
        <v>1</v>
      </c>
      <c r="N53" s="156">
        <v>0</v>
      </c>
      <c r="O53" s="156">
        <v>0</v>
      </c>
      <c r="P53" t="s">
        <v>703</v>
      </c>
      <c r="Q53" t="s">
        <v>704</v>
      </c>
      <c r="R53" s="128" t="s">
        <v>32</v>
      </c>
      <c r="S53" s="160">
        <f t="shared" si="0"/>
        <v>15000</v>
      </c>
      <c r="T53" s="160">
        <f t="shared" si="1"/>
        <v>0</v>
      </c>
      <c r="U53" s="173">
        <f t="shared" si="2"/>
        <v>0</v>
      </c>
    </row>
    <row r="54" spans="1:21" ht="15.5" x14ac:dyDescent="0.35">
      <c r="A54" t="s">
        <v>779</v>
      </c>
      <c r="C54" t="s">
        <v>780</v>
      </c>
      <c r="D54" t="s">
        <v>702</v>
      </c>
      <c r="E54" s="155">
        <v>14411</v>
      </c>
      <c r="F54">
        <v>0</v>
      </c>
      <c r="G54">
        <v>0</v>
      </c>
      <c r="H54">
        <v>0</v>
      </c>
      <c r="I54">
        <v>0</v>
      </c>
      <c r="J54" s="155">
        <v>14411</v>
      </c>
      <c r="K54" s="155">
        <v>14411</v>
      </c>
      <c r="L54" s="156">
        <v>0</v>
      </c>
      <c r="M54" s="156">
        <v>1</v>
      </c>
      <c r="N54" s="156">
        <v>0</v>
      </c>
      <c r="O54" s="156">
        <v>0</v>
      </c>
      <c r="P54" t="s">
        <v>703</v>
      </c>
      <c r="Q54" t="s">
        <v>704</v>
      </c>
      <c r="R54" s="89" t="s">
        <v>89</v>
      </c>
      <c r="S54" s="160">
        <f t="shared" si="0"/>
        <v>14411</v>
      </c>
      <c r="T54" s="160">
        <f t="shared" si="1"/>
        <v>0</v>
      </c>
      <c r="U54" s="173">
        <f t="shared" si="2"/>
        <v>0</v>
      </c>
    </row>
    <row r="55" spans="1:21" ht="15.5" x14ac:dyDescent="0.35">
      <c r="A55" t="s">
        <v>781</v>
      </c>
      <c r="C55" t="s">
        <v>782</v>
      </c>
      <c r="D55" t="s">
        <v>702</v>
      </c>
      <c r="E55" s="155">
        <v>80000.210000000006</v>
      </c>
      <c r="F55">
        <v>0</v>
      </c>
      <c r="G55">
        <v>546.26</v>
      </c>
      <c r="H55" s="155">
        <v>60000</v>
      </c>
      <c r="I55">
        <v>0</v>
      </c>
      <c r="J55" s="155">
        <v>79453.95</v>
      </c>
      <c r="K55" s="155">
        <v>19453.95</v>
      </c>
      <c r="L55" s="156">
        <v>0.01</v>
      </c>
      <c r="M55" s="156">
        <v>0.99</v>
      </c>
      <c r="N55" s="156">
        <v>0.01</v>
      </c>
      <c r="O55" s="156">
        <v>0.76</v>
      </c>
      <c r="P55" t="s">
        <v>703</v>
      </c>
      <c r="Q55" t="s">
        <v>704</v>
      </c>
      <c r="R55" s="34" t="s">
        <v>510</v>
      </c>
      <c r="S55" s="160">
        <f t="shared" si="0"/>
        <v>80000.210000000006</v>
      </c>
      <c r="T55" s="160">
        <f t="shared" si="1"/>
        <v>546.26</v>
      </c>
      <c r="U55" s="173">
        <f t="shared" si="2"/>
        <v>6.8282320758907998E-3</v>
      </c>
    </row>
    <row r="56" spans="1:21" ht="15.5" x14ac:dyDescent="0.35">
      <c r="A56" t="s">
        <v>783</v>
      </c>
      <c r="C56" t="s">
        <v>784</v>
      </c>
      <c r="D56" t="s">
        <v>702</v>
      </c>
      <c r="E56" s="155">
        <v>80000</v>
      </c>
      <c r="F56">
        <v>0</v>
      </c>
      <c r="G56">
        <v>0</v>
      </c>
      <c r="H56">
        <v>0</v>
      </c>
      <c r="I56">
        <v>0</v>
      </c>
      <c r="J56" s="155">
        <v>80000</v>
      </c>
      <c r="K56" s="155">
        <v>80000</v>
      </c>
      <c r="L56" s="156">
        <v>0</v>
      </c>
      <c r="M56" s="156">
        <v>1</v>
      </c>
      <c r="N56" s="156">
        <v>0</v>
      </c>
      <c r="O56" s="156">
        <v>0</v>
      </c>
      <c r="P56" t="s">
        <v>703</v>
      </c>
      <c r="Q56" t="s">
        <v>704</v>
      </c>
      <c r="R56" s="34" t="s">
        <v>512</v>
      </c>
      <c r="S56" s="160">
        <f t="shared" si="0"/>
        <v>80000</v>
      </c>
      <c r="T56" s="160">
        <f t="shared" si="1"/>
        <v>0</v>
      </c>
      <c r="U56" s="173">
        <f t="shared" si="2"/>
        <v>0</v>
      </c>
    </row>
    <row r="57" spans="1:21" ht="15.5" x14ac:dyDescent="0.35">
      <c r="A57" t="s">
        <v>785</v>
      </c>
      <c r="C57" t="s">
        <v>786</v>
      </c>
      <c r="D57" t="s">
        <v>702</v>
      </c>
      <c r="E57" s="155">
        <v>20000</v>
      </c>
      <c r="F57">
        <v>0</v>
      </c>
      <c r="G57">
        <v>0</v>
      </c>
      <c r="H57">
        <v>0</v>
      </c>
      <c r="I57">
        <v>0</v>
      </c>
      <c r="J57" s="155">
        <v>20000</v>
      </c>
      <c r="K57" s="155">
        <v>20000</v>
      </c>
      <c r="L57" s="156">
        <v>0</v>
      </c>
      <c r="M57" s="156">
        <v>1</v>
      </c>
      <c r="N57" s="156">
        <v>0</v>
      </c>
      <c r="O57" s="156">
        <v>0</v>
      </c>
      <c r="P57" t="s">
        <v>703</v>
      </c>
      <c r="Q57" t="s">
        <v>704</v>
      </c>
      <c r="R57" s="34" t="s">
        <v>510</v>
      </c>
      <c r="S57" s="160">
        <f t="shared" si="0"/>
        <v>20000</v>
      </c>
      <c r="T57" s="160">
        <f t="shared" si="1"/>
        <v>0</v>
      </c>
      <c r="U57" s="173">
        <f t="shared" si="2"/>
        <v>0</v>
      </c>
    </row>
    <row r="59" spans="1:21" x14ac:dyDescent="0.35">
      <c r="S59" s="157">
        <f>SUM(S17:S58)</f>
        <v>1400000.04</v>
      </c>
      <c r="T59" s="155">
        <f t="shared" ref="T59" si="3">SUM(T17:T58)</f>
        <v>41879.530000000013</v>
      </c>
      <c r="U59" s="55">
        <f>T59/S59</f>
        <v>2.9913949145315748E-2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139"/>
  <sheetViews>
    <sheetView showGridLines="0" showZeros="0" tabSelected="1" zoomScale="50" zoomScaleNormal="50" workbookViewId="0">
      <pane ySplit="8" topLeftCell="A34" activePane="bottomLeft" state="frozen"/>
      <selection pane="bottomLeft" activeCell="J116" sqref="J116"/>
    </sheetView>
  </sheetViews>
  <sheetFormatPr defaultColWidth="9.1796875" defaultRowHeight="14.5" x14ac:dyDescent="0.35"/>
  <cols>
    <col min="1" max="1" width="9.1796875" style="20"/>
    <col min="2" max="2" width="30.7265625" style="20" customWidth="1"/>
    <col min="3" max="3" width="53.54296875" style="20" customWidth="1"/>
    <col min="4" max="4" width="34.1796875" style="20" bestFit="1" customWidth="1"/>
    <col min="5" max="7" width="34.81640625" style="20" bestFit="1" customWidth="1"/>
    <col min="8" max="8" width="24.453125" style="20" bestFit="1" customWidth="1"/>
    <col min="9" max="9" width="23.1796875" style="20" customWidth="1"/>
    <col min="10" max="10" width="23.1796875" style="164" customWidth="1"/>
    <col min="11" max="11" width="9.1796875" style="20"/>
    <col min="12" max="12" width="17.7265625" style="20" customWidth="1"/>
    <col min="13" max="13" width="26.453125" style="20" customWidth="1"/>
    <col min="14" max="14" width="22.453125" style="20" customWidth="1"/>
    <col min="15" max="15" width="29.7265625" style="20" customWidth="1"/>
    <col min="16" max="16" width="23.453125" style="20" customWidth="1"/>
    <col min="17" max="17" width="18.453125" style="20" customWidth="1"/>
    <col min="18" max="18" width="17.453125" style="20" customWidth="1"/>
    <col min="19" max="19" width="25.1796875" style="20" customWidth="1"/>
    <col min="20" max="16384" width="9.1796875" style="20"/>
  </cols>
  <sheetData>
    <row r="1" spans="1:10" x14ac:dyDescent="0.35">
      <c r="G1" s="127"/>
      <c r="H1" s="127"/>
    </row>
    <row r="2" spans="1:10" ht="47.25" customHeight="1" x14ac:dyDescent="1">
      <c r="B2" s="186" t="s">
        <v>503</v>
      </c>
      <c r="C2" s="186"/>
      <c r="D2" s="186"/>
      <c r="E2" s="186"/>
      <c r="F2" s="19"/>
      <c r="G2" s="19"/>
      <c r="H2" s="19"/>
      <c r="I2" s="19"/>
      <c r="J2" s="165"/>
    </row>
    <row r="3" spans="1:10" ht="15" thickBot="1" x14ac:dyDescent="0.4"/>
    <row r="4" spans="1:10" ht="27" customHeight="1" thickBot="1" x14ac:dyDescent="0.65">
      <c r="B4" s="187" t="s">
        <v>161</v>
      </c>
      <c r="C4" s="188"/>
      <c r="D4" s="188"/>
      <c r="E4" s="188"/>
      <c r="F4" s="188"/>
      <c r="G4" s="188"/>
      <c r="H4" s="188"/>
      <c r="I4" s="188"/>
    </row>
    <row r="6" spans="1:10" ht="25.5" customHeight="1" x14ac:dyDescent="0.35">
      <c r="D6" s="22"/>
      <c r="E6" s="22"/>
      <c r="F6" s="22"/>
      <c r="G6" s="22"/>
      <c r="H6" s="22"/>
      <c r="I6" s="22"/>
      <c r="J6" s="166"/>
    </row>
    <row r="7" spans="1:10" ht="99.75" customHeight="1" x14ac:dyDescent="0.35">
      <c r="B7" s="25" t="s">
        <v>514</v>
      </c>
      <c r="C7" s="25" t="s">
        <v>515</v>
      </c>
      <c r="D7" s="70" t="s">
        <v>556</v>
      </c>
      <c r="E7" s="25" t="s">
        <v>516</v>
      </c>
      <c r="F7" s="70" t="s">
        <v>517</v>
      </c>
      <c r="G7" s="15" t="s">
        <v>527</v>
      </c>
      <c r="H7" s="15" t="s">
        <v>525</v>
      </c>
      <c r="I7" s="15" t="s">
        <v>661</v>
      </c>
      <c r="J7" s="141" t="s">
        <v>660</v>
      </c>
    </row>
    <row r="8" spans="1:10" ht="18.75" customHeight="1" x14ac:dyDescent="0.35">
      <c r="B8" s="25"/>
      <c r="C8" s="25"/>
      <c r="D8" s="28" t="s">
        <v>551</v>
      </c>
      <c r="E8" s="28" t="s">
        <v>557</v>
      </c>
      <c r="F8" s="28" t="s">
        <v>558</v>
      </c>
      <c r="G8" s="28" t="s">
        <v>627</v>
      </c>
      <c r="H8" s="28"/>
      <c r="I8" s="15"/>
      <c r="J8" s="141"/>
    </row>
    <row r="9" spans="1:10" ht="51" customHeight="1" x14ac:dyDescent="0.35">
      <c r="B9" s="34" t="s">
        <v>0</v>
      </c>
      <c r="C9" s="189" t="s">
        <v>642</v>
      </c>
      <c r="D9" s="189"/>
      <c r="E9" s="189"/>
      <c r="F9" s="189"/>
      <c r="G9" s="189"/>
      <c r="H9" s="189"/>
      <c r="I9" s="189"/>
      <c r="J9" s="167"/>
    </row>
    <row r="10" spans="1:10" ht="41.15" customHeight="1" x14ac:dyDescent="0.35">
      <c r="B10" s="34" t="s">
        <v>1</v>
      </c>
      <c r="C10" s="189" t="s">
        <v>643</v>
      </c>
      <c r="D10" s="190"/>
      <c r="E10" s="190"/>
      <c r="F10" s="190"/>
      <c r="G10" s="190"/>
      <c r="H10" s="190"/>
      <c r="I10" s="190"/>
      <c r="J10" s="168"/>
    </row>
    <row r="11" spans="1:10" ht="55.5" customHeight="1" x14ac:dyDescent="0.35">
      <c r="B11" s="56" t="s">
        <v>2</v>
      </c>
      <c r="C11" s="77" t="s">
        <v>534</v>
      </c>
      <c r="D11" s="139">
        <v>0</v>
      </c>
      <c r="E11" s="139"/>
      <c r="F11" s="9"/>
      <c r="G11" s="9"/>
      <c r="H11" s="9">
        <f>SUM(D11:G11)</f>
        <v>0</v>
      </c>
      <c r="I11" s="50">
        <v>45000</v>
      </c>
      <c r="J11" s="140">
        <f>H11/I11</f>
        <v>0</v>
      </c>
    </row>
    <row r="12" spans="1:10" ht="62" x14ac:dyDescent="0.35">
      <c r="B12" s="56" t="s">
        <v>3</v>
      </c>
      <c r="C12" s="77" t="s">
        <v>644</v>
      </c>
      <c r="D12" s="139">
        <v>0</v>
      </c>
      <c r="E12" s="139"/>
      <c r="F12" s="9"/>
      <c r="G12" s="9"/>
      <c r="H12" s="9">
        <f t="shared" ref="H12:H14" si="0">SUM(D12:G12)</f>
        <v>0</v>
      </c>
      <c r="I12" s="50">
        <v>25000</v>
      </c>
      <c r="J12" s="140">
        <f t="shared" ref="J12:J14" si="1">H12/I12</f>
        <v>0</v>
      </c>
    </row>
    <row r="13" spans="1:10" ht="62" x14ac:dyDescent="0.35">
      <c r="B13" s="56" t="s">
        <v>4</v>
      </c>
      <c r="C13" s="7" t="s">
        <v>645</v>
      </c>
      <c r="D13" s="139">
        <v>0</v>
      </c>
      <c r="E13" s="139"/>
      <c r="F13" s="9"/>
      <c r="G13" s="9"/>
      <c r="H13" s="9">
        <f t="shared" si="0"/>
        <v>0</v>
      </c>
      <c r="I13" s="50">
        <v>55000</v>
      </c>
      <c r="J13" s="140">
        <f t="shared" si="1"/>
        <v>0</v>
      </c>
    </row>
    <row r="14" spans="1:10" ht="46.5" x14ac:dyDescent="0.35">
      <c r="B14" s="56" t="s">
        <v>19</v>
      </c>
      <c r="C14" s="7" t="s">
        <v>646</v>
      </c>
      <c r="D14" s="139">
        <v>0</v>
      </c>
      <c r="E14" s="139"/>
      <c r="F14" s="9"/>
      <c r="G14" s="9"/>
      <c r="H14" s="9">
        <f t="shared" si="0"/>
        <v>0</v>
      </c>
      <c r="I14" s="50">
        <v>45000</v>
      </c>
      <c r="J14" s="140">
        <f t="shared" si="1"/>
        <v>0</v>
      </c>
    </row>
    <row r="15" spans="1:10" ht="15.5" x14ac:dyDescent="0.35">
      <c r="A15" s="21"/>
      <c r="C15" s="34" t="s">
        <v>160</v>
      </c>
      <c r="D15" s="11">
        <f t="shared" ref="D15:I15" si="2">SUM(D11:D14)</f>
        <v>0</v>
      </c>
      <c r="E15" s="11">
        <f t="shared" si="2"/>
        <v>0</v>
      </c>
      <c r="F15" s="11">
        <f t="shared" si="2"/>
        <v>0</v>
      </c>
      <c r="G15" s="11">
        <f t="shared" si="2"/>
        <v>0</v>
      </c>
      <c r="H15" s="11">
        <f t="shared" si="2"/>
        <v>0</v>
      </c>
      <c r="I15" s="11">
        <f t="shared" si="2"/>
        <v>170000</v>
      </c>
      <c r="J15" s="141">
        <f>H15/I15</f>
        <v>0</v>
      </c>
    </row>
    <row r="16" spans="1:10" ht="51" customHeight="1" x14ac:dyDescent="0.35">
      <c r="A16" s="21"/>
      <c r="B16" s="34" t="s">
        <v>5</v>
      </c>
      <c r="C16" s="191" t="s">
        <v>647</v>
      </c>
      <c r="D16" s="181"/>
      <c r="E16" s="181"/>
      <c r="F16" s="181"/>
      <c r="G16" s="181"/>
      <c r="H16" s="181"/>
      <c r="I16" s="181"/>
      <c r="J16" s="168"/>
    </row>
    <row r="17" spans="1:10" ht="31" x14ac:dyDescent="0.35">
      <c r="A17" s="21"/>
      <c r="B17" s="89" t="s">
        <v>30</v>
      </c>
      <c r="C17" s="77" t="s">
        <v>535</v>
      </c>
      <c r="D17" s="139">
        <v>2214.27</v>
      </c>
      <c r="E17" s="9"/>
      <c r="F17" s="9"/>
      <c r="G17" s="9"/>
      <c r="H17" s="9">
        <f t="shared" ref="H17:H20" si="3">SUM(D17:G17)</f>
        <v>2214.27</v>
      </c>
      <c r="I17" s="50">
        <v>155000</v>
      </c>
      <c r="J17" s="140">
        <f t="shared" ref="J17:J20" si="4">H17/I17</f>
        <v>1.4285612903225806E-2</v>
      </c>
    </row>
    <row r="18" spans="1:10" ht="46.5" x14ac:dyDescent="0.35">
      <c r="A18" s="21"/>
      <c r="B18" s="89" t="s">
        <v>31</v>
      </c>
      <c r="C18" s="77" t="s">
        <v>536</v>
      </c>
      <c r="D18" s="139">
        <v>0</v>
      </c>
      <c r="E18" s="142"/>
      <c r="F18" s="9"/>
      <c r="G18" s="9"/>
      <c r="H18" s="9">
        <f t="shared" si="3"/>
        <v>0</v>
      </c>
      <c r="I18" s="50">
        <v>122000</v>
      </c>
      <c r="J18" s="140">
        <f t="shared" si="4"/>
        <v>0</v>
      </c>
    </row>
    <row r="19" spans="1:10" ht="62" x14ac:dyDescent="0.35">
      <c r="A19" s="21"/>
      <c r="B19" s="89" t="s">
        <v>24</v>
      </c>
      <c r="C19" s="7" t="s">
        <v>648</v>
      </c>
      <c r="D19" s="139">
        <v>6474.36</v>
      </c>
      <c r="E19" s="139">
        <v>0</v>
      </c>
      <c r="F19" s="9"/>
      <c r="G19" s="9"/>
      <c r="H19" s="9">
        <f t="shared" si="3"/>
        <v>6474.36</v>
      </c>
      <c r="I19" s="50">
        <v>25000</v>
      </c>
      <c r="J19" s="140">
        <f t="shared" si="4"/>
        <v>0.25897439999999999</v>
      </c>
    </row>
    <row r="20" spans="1:10" ht="62" x14ac:dyDescent="0.35">
      <c r="A20" s="21"/>
      <c r="B20" s="89" t="s">
        <v>25</v>
      </c>
      <c r="C20" s="7" t="s">
        <v>649</v>
      </c>
      <c r="D20" s="139">
        <v>0</v>
      </c>
      <c r="E20" s="139"/>
      <c r="F20" s="9"/>
      <c r="G20" s="9"/>
      <c r="H20" s="9">
        <f t="shared" si="3"/>
        <v>0</v>
      </c>
      <c r="I20" s="50">
        <v>25000</v>
      </c>
      <c r="J20" s="140">
        <f t="shared" si="4"/>
        <v>0</v>
      </c>
    </row>
    <row r="21" spans="1:10" ht="15.5" x14ac:dyDescent="0.35">
      <c r="C21" s="34" t="s">
        <v>160</v>
      </c>
      <c r="D21" s="12">
        <f t="shared" ref="D21:I21" si="5">SUM(D17:D20)</f>
        <v>8688.6299999999992</v>
      </c>
      <c r="E21" s="12">
        <f t="shared" si="5"/>
        <v>0</v>
      </c>
      <c r="F21" s="12">
        <f t="shared" si="5"/>
        <v>0</v>
      </c>
      <c r="G21" s="12">
        <f t="shared" si="5"/>
        <v>0</v>
      </c>
      <c r="H21" s="12">
        <f t="shared" si="5"/>
        <v>8688.6299999999992</v>
      </c>
      <c r="I21" s="12">
        <f t="shared" si="5"/>
        <v>327000</v>
      </c>
      <c r="J21" s="143"/>
    </row>
    <row r="22" spans="1:10" ht="51" customHeight="1" x14ac:dyDescent="0.35">
      <c r="A22" s="21"/>
      <c r="B22" s="34" t="s">
        <v>6</v>
      </c>
      <c r="C22" s="191" t="s">
        <v>650</v>
      </c>
      <c r="D22" s="181"/>
      <c r="E22" s="181"/>
      <c r="F22" s="181"/>
      <c r="G22" s="181"/>
      <c r="H22" s="181"/>
      <c r="I22" s="181"/>
      <c r="J22" s="168"/>
    </row>
    <row r="23" spans="1:10" ht="62" x14ac:dyDescent="0.35">
      <c r="A23" s="21"/>
      <c r="B23" s="128" t="s">
        <v>32</v>
      </c>
      <c r="C23" s="77" t="s">
        <v>542</v>
      </c>
      <c r="D23" s="139">
        <f>SUMIFS('IOM format'!T:T,'IOM format'!R:R,Report!B23)</f>
        <v>0</v>
      </c>
      <c r="E23" s="139"/>
      <c r="F23" s="9"/>
      <c r="G23" s="9"/>
      <c r="H23" s="9">
        <f t="shared" ref="H23:H24" si="6">SUM(D23:G23)</f>
        <v>0</v>
      </c>
      <c r="I23" s="50">
        <v>35000</v>
      </c>
      <c r="J23" s="140">
        <f t="shared" ref="J23:J24" si="7">H23/I23</f>
        <v>0</v>
      </c>
    </row>
    <row r="24" spans="1:10" ht="46.5" x14ac:dyDescent="0.35">
      <c r="A24" s="21"/>
      <c r="B24" s="128" t="s">
        <v>33</v>
      </c>
      <c r="C24" s="77" t="s">
        <v>651</v>
      </c>
      <c r="D24" s="139">
        <f>SUMIFS('IOM format'!T:T,'IOM format'!R:R,Report!B24)</f>
        <v>0</v>
      </c>
      <c r="E24" s="139"/>
      <c r="F24" s="9"/>
      <c r="G24" s="9"/>
      <c r="H24" s="9">
        <f t="shared" si="6"/>
        <v>0</v>
      </c>
      <c r="I24" s="50">
        <v>40000</v>
      </c>
      <c r="J24" s="140">
        <f t="shared" si="7"/>
        <v>0</v>
      </c>
    </row>
    <row r="25" spans="1:10" ht="15.5" x14ac:dyDescent="0.35">
      <c r="C25" s="34" t="s">
        <v>160</v>
      </c>
      <c r="D25" s="12">
        <f>SUM(D23:D24)</f>
        <v>0</v>
      </c>
      <c r="E25" s="12">
        <f>SUM(E23:E24)</f>
        <v>0</v>
      </c>
      <c r="F25" s="12">
        <f>SUM(F23:F24)</f>
        <v>0</v>
      </c>
      <c r="G25" s="12">
        <f>SUM(G23:G24)</f>
        <v>0</v>
      </c>
      <c r="H25" s="12">
        <f>SUM(H23:H24)</f>
        <v>0</v>
      </c>
      <c r="I25" s="12">
        <v>75000</v>
      </c>
      <c r="J25" s="143">
        <f t="shared" ref="J25" si="8">H25/I25</f>
        <v>0</v>
      </c>
    </row>
    <row r="26" spans="1:10" ht="51" customHeight="1" x14ac:dyDescent="0.35">
      <c r="A26" s="21"/>
      <c r="B26" s="34" t="s">
        <v>40</v>
      </c>
      <c r="C26" s="191" t="s">
        <v>652</v>
      </c>
      <c r="D26" s="181"/>
      <c r="E26" s="181"/>
      <c r="F26" s="181"/>
      <c r="G26" s="181"/>
      <c r="H26" s="181"/>
      <c r="I26" s="181"/>
      <c r="J26" s="168"/>
    </row>
    <row r="27" spans="1:10" ht="62" x14ac:dyDescent="0.35">
      <c r="A27" s="21"/>
      <c r="B27" s="128" t="s">
        <v>41</v>
      </c>
      <c r="C27" s="77" t="s">
        <v>543</v>
      </c>
      <c r="D27" s="139">
        <v>351.74</v>
      </c>
      <c r="E27" s="139"/>
      <c r="F27" s="9"/>
      <c r="G27" s="9"/>
      <c r="H27" s="9">
        <f t="shared" ref="H27:H28" si="9">SUM(D27:G27)</f>
        <v>351.74</v>
      </c>
      <c r="I27" s="50">
        <v>50000</v>
      </c>
      <c r="J27" s="140">
        <f t="shared" ref="J27:J28" si="10">H27/I27</f>
        <v>7.0347999999999999E-3</v>
      </c>
    </row>
    <row r="28" spans="1:10" ht="77.5" x14ac:dyDescent="0.35">
      <c r="A28" s="21"/>
      <c r="B28" s="128" t="s">
        <v>42</v>
      </c>
      <c r="C28" s="77" t="s">
        <v>544</v>
      </c>
      <c r="D28" s="139">
        <v>0</v>
      </c>
      <c r="E28" s="139"/>
      <c r="F28" s="9"/>
      <c r="G28" s="9"/>
      <c r="H28" s="9">
        <f t="shared" si="9"/>
        <v>0</v>
      </c>
      <c r="I28" s="50">
        <v>45000</v>
      </c>
      <c r="J28" s="140">
        <f t="shared" si="10"/>
        <v>0</v>
      </c>
    </row>
    <row r="29" spans="1:10" ht="15.5" x14ac:dyDescent="0.35">
      <c r="C29" s="34" t="s">
        <v>160</v>
      </c>
      <c r="D29" s="12">
        <f t="shared" ref="D29:I29" si="11">SUM(D27:D28)</f>
        <v>351.74</v>
      </c>
      <c r="E29" s="12">
        <f t="shared" si="11"/>
        <v>0</v>
      </c>
      <c r="F29" s="12">
        <f t="shared" si="11"/>
        <v>0</v>
      </c>
      <c r="G29" s="12">
        <f t="shared" si="11"/>
        <v>0</v>
      </c>
      <c r="H29" s="12">
        <f t="shared" si="11"/>
        <v>351.74</v>
      </c>
      <c r="I29" s="12">
        <f t="shared" si="11"/>
        <v>95000</v>
      </c>
      <c r="J29" s="143">
        <f t="shared" ref="J29" si="12">H29/I29</f>
        <v>3.7025263157894738E-3</v>
      </c>
    </row>
    <row r="30" spans="1:10" ht="51" customHeight="1" x14ac:dyDescent="0.35">
      <c r="A30" s="21"/>
      <c r="B30" s="34" t="s">
        <v>537</v>
      </c>
      <c r="C30" s="191" t="s">
        <v>653</v>
      </c>
      <c r="D30" s="181"/>
      <c r="E30" s="181"/>
      <c r="F30" s="181"/>
      <c r="G30" s="181"/>
      <c r="H30" s="181"/>
      <c r="I30" s="181"/>
      <c r="J30" s="168"/>
    </row>
    <row r="31" spans="1:10" ht="46.5" x14ac:dyDescent="0.35">
      <c r="A31" s="21"/>
      <c r="B31" s="128" t="s">
        <v>555</v>
      </c>
      <c r="C31" s="77" t="s">
        <v>654</v>
      </c>
      <c r="D31" s="139">
        <v>12616.2</v>
      </c>
      <c r="E31" s="139"/>
      <c r="F31" s="9"/>
      <c r="G31" s="9"/>
      <c r="H31" s="9">
        <f t="shared" ref="H31:H32" si="13">SUM(D31:G31)</f>
        <v>12616.2</v>
      </c>
      <c r="I31" s="50">
        <v>30000</v>
      </c>
      <c r="J31" s="140">
        <f t="shared" ref="J31:J32" si="14">H31/I31</f>
        <v>0.42054000000000002</v>
      </c>
    </row>
    <row r="32" spans="1:10" ht="46.5" x14ac:dyDescent="0.35">
      <c r="A32" s="21"/>
      <c r="B32" s="128" t="s">
        <v>552</v>
      </c>
      <c r="C32" s="77" t="s">
        <v>655</v>
      </c>
      <c r="D32" s="139">
        <v>0</v>
      </c>
      <c r="E32" s="139"/>
      <c r="F32" s="9"/>
      <c r="G32" s="9"/>
      <c r="H32" s="9">
        <f t="shared" si="13"/>
        <v>0</v>
      </c>
      <c r="I32" s="50">
        <v>45000</v>
      </c>
      <c r="J32" s="140">
        <f t="shared" si="14"/>
        <v>0</v>
      </c>
    </row>
    <row r="33" spans="2:10" ht="15.5" x14ac:dyDescent="0.35">
      <c r="C33" s="34" t="s">
        <v>160</v>
      </c>
      <c r="D33" s="12">
        <f t="shared" ref="D33:I33" si="15">SUM(D31:D32)</f>
        <v>12616.2</v>
      </c>
      <c r="E33" s="12">
        <f t="shared" si="15"/>
        <v>0</v>
      </c>
      <c r="F33" s="12">
        <f t="shared" si="15"/>
        <v>0</v>
      </c>
      <c r="G33" s="12">
        <f t="shared" si="15"/>
        <v>0</v>
      </c>
      <c r="H33" s="12">
        <f t="shared" si="15"/>
        <v>12616.2</v>
      </c>
      <c r="I33" s="12">
        <f t="shared" si="15"/>
        <v>75000</v>
      </c>
      <c r="J33" s="143">
        <f t="shared" ref="J33" si="16">H33/I33</f>
        <v>0.168216</v>
      </c>
    </row>
    <row r="34" spans="2:10" ht="51" customHeight="1" x14ac:dyDescent="0.35">
      <c r="B34" s="34" t="s">
        <v>538</v>
      </c>
      <c r="C34" s="191" t="s">
        <v>656</v>
      </c>
      <c r="D34" s="181"/>
      <c r="E34" s="181"/>
      <c r="F34" s="181"/>
      <c r="G34" s="181"/>
      <c r="H34" s="181"/>
      <c r="I34" s="181"/>
      <c r="J34" s="168"/>
    </row>
    <row r="35" spans="2:10" ht="46.5" x14ac:dyDescent="0.35">
      <c r="B35" s="128" t="s">
        <v>553</v>
      </c>
      <c r="C35" s="77" t="s">
        <v>546</v>
      </c>
      <c r="D35" s="139">
        <v>86196.9</v>
      </c>
      <c r="E35" s="9"/>
      <c r="F35" s="9"/>
      <c r="G35" s="9"/>
      <c r="H35" s="9">
        <f t="shared" ref="H35:H36" si="17">SUM(D35:G35)</f>
        <v>86196.9</v>
      </c>
      <c r="I35" s="50">
        <v>95000</v>
      </c>
      <c r="J35" s="140">
        <f t="shared" ref="J35:J36" si="18">H35/I35</f>
        <v>0.9073357894736841</v>
      </c>
    </row>
    <row r="36" spans="2:10" ht="31" x14ac:dyDescent="0.35">
      <c r="B36" s="128" t="s">
        <v>554</v>
      </c>
      <c r="C36" s="77" t="s">
        <v>545</v>
      </c>
      <c r="D36" s="139">
        <v>730.95</v>
      </c>
      <c r="E36" s="9"/>
      <c r="F36" s="9"/>
      <c r="G36" s="9"/>
      <c r="H36" s="9">
        <f t="shared" si="17"/>
        <v>730.95</v>
      </c>
      <c r="I36" s="50">
        <v>20000</v>
      </c>
      <c r="J36" s="140">
        <f t="shared" si="18"/>
        <v>3.6547500000000004E-2</v>
      </c>
    </row>
    <row r="37" spans="2:10" ht="15.5" x14ac:dyDescent="0.35">
      <c r="C37" s="34" t="s">
        <v>160</v>
      </c>
      <c r="D37" s="11">
        <f t="shared" ref="D37:I37" si="19">SUM(D35:D36)</f>
        <v>86927.849999999991</v>
      </c>
      <c r="E37" s="11">
        <f t="shared" si="19"/>
        <v>0</v>
      </c>
      <c r="F37" s="11">
        <f t="shared" si="19"/>
        <v>0</v>
      </c>
      <c r="G37" s="11">
        <f t="shared" si="19"/>
        <v>0</v>
      </c>
      <c r="H37" s="11">
        <f t="shared" si="19"/>
        <v>86927.849999999991</v>
      </c>
      <c r="I37" s="11">
        <f t="shared" si="19"/>
        <v>115000</v>
      </c>
      <c r="J37" s="141">
        <f t="shared" ref="J37" si="20">H37/I37</f>
        <v>0.75589434782608689</v>
      </c>
    </row>
    <row r="38" spans="2:10" ht="15.5" x14ac:dyDescent="0.35">
      <c r="B38" s="5"/>
      <c r="C38" s="6"/>
      <c r="D38" s="4"/>
      <c r="E38" s="4"/>
      <c r="F38" s="4"/>
      <c r="G38" s="4"/>
      <c r="H38" s="4"/>
      <c r="I38" s="4"/>
      <c r="J38" s="169"/>
    </row>
    <row r="39" spans="2:10" ht="51" customHeight="1" x14ac:dyDescent="0.35">
      <c r="B39" s="34" t="s">
        <v>7</v>
      </c>
      <c r="C39" s="184"/>
      <c r="D39" s="185"/>
      <c r="E39" s="185"/>
      <c r="F39" s="185"/>
      <c r="G39" s="185"/>
      <c r="H39" s="185"/>
      <c r="I39" s="185"/>
      <c r="J39" s="167"/>
    </row>
    <row r="40" spans="2:10" ht="32.25" customHeight="1" x14ac:dyDescent="0.35">
      <c r="B40" s="34" t="s">
        <v>51</v>
      </c>
      <c r="C40" s="184" t="s">
        <v>561</v>
      </c>
      <c r="D40" s="185"/>
      <c r="E40" s="185"/>
      <c r="F40" s="185"/>
      <c r="G40" s="185"/>
      <c r="H40" s="185"/>
      <c r="I40" s="185"/>
      <c r="J40" s="168"/>
    </row>
    <row r="41" spans="2:10" ht="31" x14ac:dyDescent="0.35">
      <c r="B41" s="56" t="s">
        <v>53</v>
      </c>
      <c r="C41" s="80" t="s">
        <v>562</v>
      </c>
      <c r="D41" s="9"/>
      <c r="E41" s="9"/>
      <c r="F41" s="142"/>
      <c r="G41" s="142">
        <v>10113.492</v>
      </c>
      <c r="H41" s="74">
        <f t="shared" ref="H41:H50" si="21">SUM(D41:G41)</f>
        <v>10113.492</v>
      </c>
      <c r="I41" s="50">
        <v>33713.18</v>
      </c>
      <c r="J41" s="140">
        <f t="shared" ref="J41:J61" si="22">H41/I41</f>
        <v>0.29998629616073003</v>
      </c>
    </row>
    <row r="42" spans="2:10" ht="31" x14ac:dyDescent="0.35">
      <c r="B42" s="89" t="s">
        <v>52</v>
      </c>
      <c r="C42" s="132" t="s">
        <v>636</v>
      </c>
      <c r="D42" s="9"/>
      <c r="E42" s="9"/>
      <c r="F42" s="142">
        <v>13464.17</v>
      </c>
      <c r="G42" s="142">
        <v>15170.237999999999</v>
      </c>
      <c r="H42" s="74">
        <f t="shared" si="21"/>
        <v>28634.407999999999</v>
      </c>
      <c r="I42" s="50">
        <v>63440.619999999995</v>
      </c>
      <c r="J42" s="140">
        <f t="shared" si="22"/>
        <v>0.4513576317507616</v>
      </c>
    </row>
    <row r="43" spans="2:10" ht="31" x14ac:dyDescent="0.35">
      <c r="B43" s="89" t="s">
        <v>54</v>
      </c>
      <c r="C43" s="80" t="s">
        <v>563</v>
      </c>
      <c r="D43" s="9"/>
      <c r="E43" s="9"/>
      <c r="F43" s="142"/>
      <c r="G43" s="142"/>
      <c r="H43" s="74">
        <f t="shared" si="21"/>
        <v>0</v>
      </c>
      <c r="I43" s="50">
        <v>18000</v>
      </c>
      <c r="J43" s="140">
        <f t="shared" si="22"/>
        <v>0</v>
      </c>
    </row>
    <row r="44" spans="2:10" ht="31" x14ac:dyDescent="0.35">
      <c r="B44" s="89" t="s">
        <v>55</v>
      </c>
      <c r="C44" s="133" t="s">
        <v>629</v>
      </c>
      <c r="D44" s="9"/>
      <c r="E44" s="9"/>
      <c r="F44" s="142"/>
      <c r="G44" s="142"/>
      <c r="H44" s="74">
        <f t="shared" si="21"/>
        <v>0</v>
      </c>
      <c r="I44" s="50">
        <v>30000</v>
      </c>
      <c r="J44" s="140">
        <f t="shared" si="22"/>
        <v>0</v>
      </c>
    </row>
    <row r="45" spans="2:10" ht="15.5" x14ac:dyDescent="0.35">
      <c r="B45" s="89" t="s">
        <v>56</v>
      </c>
      <c r="C45" s="20" t="s">
        <v>564</v>
      </c>
      <c r="D45" s="9"/>
      <c r="E45" s="9"/>
      <c r="F45" s="142"/>
      <c r="G45" s="142"/>
      <c r="H45" s="74">
        <f t="shared" si="21"/>
        <v>0</v>
      </c>
      <c r="I45" s="50">
        <v>24000</v>
      </c>
      <c r="J45" s="140">
        <f t="shared" si="22"/>
        <v>0</v>
      </c>
    </row>
    <row r="46" spans="2:10" s="127" customFormat="1" ht="62" x14ac:dyDescent="0.35">
      <c r="B46" s="128" t="s">
        <v>57</v>
      </c>
      <c r="C46" s="77" t="s">
        <v>630</v>
      </c>
      <c r="D46" s="126"/>
      <c r="E46" s="126"/>
      <c r="F46" s="142"/>
      <c r="G46" s="144"/>
      <c r="H46" s="130">
        <f t="shared" si="21"/>
        <v>0</v>
      </c>
      <c r="I46" s="50">
        <v>35000</v>
      </c>
      <c r="J46" s="140">
        <f t="shared" si="22"/>
        <v>0</v>
      </c>
    </row>
    <row r="47" spans="2:10" ht="31" x14ac:dyDescent="0.35">
      <c r="B47" s="89" t="s">
        <v>58</v>
      </c>
      <c r="C47" s="77" t="s">
        <v>566</v>
      </c>
      <c r="D47" s="9"/>
      <c r="E47" s="9"/>
      <c r="F47" s="142"/>
      <c r="G47" s="142">
        <v>8075.47</v>
      </c>
      <c r="H47" s="74">
        <f t="shared" si="21"/>
        <v>8075.47</v>
      </c>
      <c r="I47" s="50">
        <v>65000</v>
      </c>
      <c r="J47" s="140">
        <f t="shared" si="22"/>
        <v>0.124238</v>
      </c>
    </row>
    <row r="48" spans="2:10" ht="31" x14ac:dyDescent="0.35">
      <c r="B48" s="89" t="s">
        <v>59</v>
      </c>
      <c r="C48" s="77" t="s">
        <v>567</v>
      </c>
      <c r="D48" s="9"/>
      <c r="E48" s="9"/>
      <c r="F48" s="142"/>
      <c r="G48" s="142"/>
      <c r="H48" s="74">
        <f t="shared" si="21"/>
        <v>0</v>
      </c>
      <c r="I48" s="50">
        <v>20000</v>
      </c>
      <c r="J48" s="140">
        <f t="shared" si="22"/>
        <v>0</v>
      </c>
    </row>
    <row r="49" spans="1:12" ht="31" x14ac:dyDescent="0.35">
      <c r="A49" s="21"/>
      <c r="B49" s="89" t="s">
        <v>637</v>
      </c>
      <c r="C49" s="80" t="s">
        <v>568</v>
      </c>
      <c r="D49" s="10"/>
      <c r="E49" s="10"/>
      <c r="F49" s="142">
        <v>34475.94</v>
      </c>
      <c r="G49" s="142">
        <v>7993.1900000000014</v>
      </c>
      <c r="H49" s="93">
        <f t="shared" si="21"/>
        <v>42469.130000000005</v>
      </c>
      <c r="I49" s="50">
        <v>65000</v>
      </c>
      <c r="J49" s="140">
        <f t="shared" si="22"/>
        <v>0.65337123076923087</v>
      </c>
    </row>
    <row r="50" spans="1:12" s="21" customFormat="1" ht="46.5" x14ac:dyDescent="0.35">
      <c r="B50" s="89" t="s">
        <v>638</v>
      </c>
      <c r="C50" s="80" t="s">
        <v>569</v>
      </c>
      <c r="D50" s="10"/>
      <c r="E50" s="10"/>
      <c r="F50" s="142"/>
      <c r="G50" s="142"/>
      <c r="H50" s="93">
        <f t="shared" si="21"/>
        <v>0</v>
      </c>
      <c r="I50" s="50">
        <v>40000</v>
      </c>
      <c r="J50" s="140">
        <f t="shared" si="22"/>
        <v>0</v>
      </c>
      <c r="L50" s="174">
        <f>G51+G62+G92</f>
        <v>71719.649999999994</v>
      </c>
    </row>
    <row r="51" spans="1:12" s="21" customFormat="1" ht="15.5" x14ac:dyDescent="0.35">
      <c r="A51" s="20"/>
      <c r="B51" s="20"/>
      <c r="C51" s="34" t="s">
        <v>160</v>
      </c>
      <c r="D51" s="11">
        <f>SUM(D41:D50)</f>
        <v>0</v>
      </c>
      <c r="E51" s="11">
        <f t="shared" ref="E51:H51" si="23">SUM(E41:E50)</f>
        <v>0</v>
      </c>
      <c r="F51" s="11">
        <f t="shared" si="23"/>
        <v>47940.11</v>
      </c>
      <c r="G51" s="11">
        <f t="shared" si="23"/>
        <v>41352.39</v>
      </c>
      <c r="H51" s="11">
        <f t="shared" si="23"/>
        <v>89292.5</v>
      </c>
      <c r="I51" s="11">
        <f>SUM(I41:I50)</f>
        <v>394153.8</v>
      </c>
      <c r="J51" s="143">
        <f t="shared" si="22"/>
        <v>0.22654227867395926</v>
      </c>
    </row>
    <row r="52" spans="1:12" ht="51" customHeight="1" x14ac:dyDescent="0.35">
      <c r="B52" s="34" t="s">
        <v>60</v>
      </c>
      <c r="C52" s="181"/>
      <c r="D52" s="181"/>
      <c r="E52" s="181"/>
      <c r="F52" s="181"/>
      <c r="G52" s="181"/>
      <c r="H52" s="181"/>
      <c r="I52" s="181"/>
      <c r="J52" s="168"/>
    </row>
    <row r="53" spans="1:12" ht="46.5" x14ac:dyDescent="0.35">
      <c r="B53" s="56" t="s">
        <v>61</v>
      </c>
      <c r="C53" s="80" t="s">
        <v>571</v>
      </c>
      <c r="D53" s="9"/>
      <c r="E53" s="9"/>
      <c r="F53" s="142"/>
      <c r="G53" s="142"/>
      <c r="H53" s="74">
        <f t="shared" ref="H53:H61" si="24">SUM(D53:G53)</f>
        <v>0</v>
      </c>
      <c r="I53" s="50">
        <v>20923.64</v>
      </c>
      <c r="J53" s="140">
        <f t="shared" si="22"/>
        <v>0</v>
      </c>
    </row>
    <row r="54" spans="1:12" ht="46.5" x14ac:dyDescent="0.35">
      <c r="B54" s="56" t="s">
        <v>62</v>
      </c>
      <c r="C54" s="80" t="s">
        <v>572</v>
      </c>
      <c r="D54" s="9"/>
      <c r="E54" s="9"/>
      <c r="F54" s="142"/>
      <c r="G54" s="142">
        <v>5900</v>
      </c>
      <c r="H54" s="74">
        <f t="shared" si="24"/>
        <v>5900</v>
      </c>
      <c r="I54" s="50">
        <v>20000</v>
      </c>
      <c r="J54" s="140">
        <f t="shared" si="22"/>
        <v>0.29499999999999998</v>
      </c>
    </row>
    <row r="55" spans="1:12" ht="31" x14ac:dyDescent="0.35">
      <c r="B55" s="89" t="s">
        <v>63</v>
      </c>
      <c r="C55" s="80" t="s">
        <v>628</v>
      </c>
      <c r="D55" s="9"/>
      <c r="E55" s="9"/>
      <c r="F55" s="142"/>
      <c r="G55" s="142">
        <v>4621.2400000000007</v>
      </c>
      <c r="H55" s="93">
        <f t="shared" si="24"/>
        <v>4621.2400000000007</v>
      </c>
      <c r="I55" s="50">
        <v>20000</v>
      </c>
      <c r="J55" s="140">
        <f t="shared" si="22"/>
        <v>0.23106200000000005</v>
      </c>
    </row>
    <row r="56" spans="1:12" ht="31" x14ac:dyDescent="0.35">
      <c r="B56" s="89" t="s">
        <v>64</v>
      </c>
      <c r="C56" s="80" t="s">
        <v>573</v>
      </c>
      <c r="D56" s="9"/>
      <c r="E56" s="9"/>
      <c r="F56" s="142">
        <v>3154.32</v>
      </c>
      <c r="G56" s="142"/>
      <c r="H56" s="74">
        <f t="shared" si="24"/>
        <v>3154.32</v>
      </c>
      <c r="I56" s="50">
        <v>25000</v>
      </c>
      <c r="J56" s="140">
        <f t="shared" si="22"/>
        <v>0.1261728</v>
      </c>
    </row>
    <row r="57" spans="1:12" ht="46.5" x14ac:dyDescent="0.35">
      <c r="B57" s="89" t="s">
        <v>65</v>
      </c>
      <c r="C57" s="80" t="s">
        <v>608</v>
      </c>
      <c r="D57" s="9"/>
      <c r="E57" s="9"/>
      <c r="F57" s="142"/>
      <c r="G57" s="142"/>
      <c r="H57" s="74">
        <f t="shared" si="24"/>
        <v>0</v>
      </c>
      <c r="I57" s="50">
        <v>27573.64</v>
      </c>
      <c r="J57" s="140">
        <f t="shared" si="22"/>
        <v>0</v>
      </c>
    </row>
    <row r="58" spans="1:12" ht="46.5" x14ac:dyDescent="0.35">
      <c r="B58" s="89" t="s">
        <v>66</v>
      </c>
      <c r="C58" s="80" t="s">
        <v>574</v>
      </c>
      <c r="D58" s="9"/>
      <c r="E58" s="9"/>
      <c r="F58" s="142"/>
      <c r="G58" s="142">
        <v>4425</v>
      </c>
      <c r="H58" s="74">
        <f t="shared" si="24"/>
        <v>4425</v>
      </c>
      <c r="I58" s="50">
        <v>20000</v>
      </c>
      <c r="J58" s="140">
        <f t="shared" si="22"/>
        <v>0.22125</v>
      </c>
    </row>
    <row r="59" spans="1:12" ht="31" x14ac:dyDescent="0.35">
      <c r="B59" s="89" t="s">
        <v>67</v>
      </c>
      <c r="C59" s="80" t="s">
        <v>623</v>
      </c>
      <c r="D59" s="9"/>
      <c r="E59" s="9"/>
      <c r="F59" s="142"/>
      <c r="G59" s="142">
        <v>3248.5400000000004</v>
      </c>
      <c r="H59" s="74">
        <f t="shared" si="24"/>
        <v>3248.5400000000004</v>
      </c>
      <c r="I59" s="50">
        <v>30000</v>
      </c>
      <c r="J59" s="140">
        <f t="shared" si="22"/>
        <v>0.10828466666666668</v>
      </c>
    </row>
    <row r="60" spans="1:12" ht="77.5" x14ac:dyDescent="0.35">
      <c r="B60" s="89" t="s">
        <v>68</v>
      </c>
      <c r="C60" s="80" t="s">
        <v>575</v>
      </c>
      <c r="D60" s="9"/>
      <c r="E60" s="9"/>
      <c r="F60" s="142">
        <v>10000</v>
      </c>
      <c r="G60" s="142"/>
      <c r="H60" s="74">
        <f t="shared" si="24"/>
        <v>10000</v>
      </c>
      <c r="I60" s="50">
        <v>25000</v>
      </c>
      <c r="J60" s="140">
        <f t="shared" si="22"/>
        <v>0.4</v>
      </c>
    </row>
    <row r="61" spans="1:12" ht="46.5" x14ac:dyDescent="0.35">
      <c r="B61" s="89" t="s">
        <v>639</v>
      </c>
      <c r="C61" s="80" t="s">
        <v>576</v>
      </c>
      <c r="D61" s="9"/>
      <c r="E61" s="9"/>
      <c r="F61" s="142">
        <v>3546</v>
      </c>
      <c r="G61" s="142"/>
      <c r="H61" s="74">
        <f t="shared" si="24"/>
        <v>3546</v>
      </c>
      <c r="I61" s="50">
        <v>20000</v>
      </c>
      <c r="J61" s="140">
        <f t="shared" si="22"/>
        <v>0.17730000000000001</v>
      </c>
    </row>
    <row r="62" spans="1:12" ht="15.5" x14ac:dyDescent="0.35">
      <c r="C62" s="34" t="s">
        <v>160</v>
      </c>
      <c r="D62" s="12">
        <f t="shared" ref="D62:I62" si="25">SUM(D53:D61)</f>
        <v>0</v>
      </c>
      <c r="E62" s="12">
        <f t="shared" si="25"/>
        <v>0</v>
      </c>
      <c r="F62" s="12">
        <f t="shared" si="25"/>
        <v>16700.32</v>
      </c>
      <c r="G62" s="12">
        <f t="shared" si="25"/>
        <v>18194.780000000002</v>
      </c>
      <c r="H62" s="12">
        <f t="shared" si="25"/>
        <v>34895.100000000006</v>
      </c>
      <c r="I62" s="12">
        <f t="shared" si="25"/>
        <v>208497.28</v>
      </c>
      <c r="J62" s="143">
        <f t="shared" ref="J62" si="26">H62/I62</f>
        <v>0.16736477329584351</v>
      </c>
    </row>
    <row r="63" spans="1:12" ht="51" customHeight="1" x14ac:dyDescent="0.35">
      <c r="B63" s="34" t="s">
        <v>69</v>
      </c>
      <c r="C63" s="182" t="s">
        <v>577</v>
      </c>
      <c r="D63" s="182"/>
      <c r="E63" s="182"/>
      <c r="F63" s="182"/>
      <c r="G63" s="182"/>
      <c r="H63" s="182"/>
      <c r="I63" s="182"/>
      <c r="J63" s="168"/>
    </row>
    <row r="64" spans="1:12" ht="46.5" x14ac:dyDescent="0.35">
      <c r="B64" s="56" t="s">
        <v>70</v>
      </c>
      <c r="C64" s="77" t="s">
        <v>578</v>
      </c>
      <c r="D64" s="9"/>
      <c r="E64" s="9"/>
      <c r="F64" s="142"/>
      <c r="G64" s="142"/>
      <c r="H64" s="74">
        <f t="shared" ref="H64:H65" si="27">SUM(D64:G64)</f>
        <v>0</v>
      </c>
      <c r="I64" s="50">
        <v>20000</v>
      </c>
      <c r="J64" s="140">
        <f t="shared" ref="J64:J74" si="28">H64/I64</f>
        <v>0</v>
      </c>
    </row>
    <row r="65" spans="2:10" ht="46.5" x14ac:dyDescent="0.35">
      <c r="B65" s="56" t="s">
        <v>71</v>
      </c>
      <c r="C65" s="77" t="s">
        <v>579</v>
      </c>
      <c r="D65" s="9"/>
      <c r="E65" s="9"/>
      <c r="F65" s="142"/>
      <c r="G65" s="74"/>
      <c r="H65" s="74">
        <f t="shared" si="27"/>
        <v>0</v>
      </c>
      <c r="I65" s="50">
        <v>20000</v>
      </c>
      <c r="J65" s="140">
        <f t="shared" si="28"/>
        <v>0</v>
      </c>
    </row>
    <row r="66" spans="2:10" ht="15.5" x14ac:dyDescent="0.35">
      <c r="C66" s="34" t="s">
        <v>160</v>
      </c>
      <c r="D66" s="12">
        <f t="shared" ref="D66:I66" si="29">SUM(D64:D65)</f>
        <v>0</v>
      </c>
      <c r="E66" s="12">
        <f t="shared" si="29"/>
        <v>0</v>
      </c>
      <c r="F66" s="12">
        <f t="shared" si="29"/>
        <v>0</v>
      </c>
      <c r="G66" s="12">
        <f t="shared" si="29"/>
        <v>0</v>
      </c>
      <c r="H66" s="12">
        <f t="shared" si="29"/>
        <v>0</v>
      </c>
      <c r="I66" s="12">
        <f t="shared" si="29"/>
        <v>40000</v>
      </c>
      <c r="J66" s="143">
        <f t="shared" si="28"/>
        <v>0</v>
      </c>
    </row>
    <row r="67" spans="2:10" ht="51" customHeight="1" x14ac:dyDescent="0.35">
      <c r="B67" s="34" t="s">
        <v>86</v>
      </c>
      <c r="C67" s="183" t="s">
        <v>580</v>
      </c>
      <c r="D67" s="183"/>
      <c r="E67" s="183"/>
      <c r="F67" s="183"/>
      <c r="G67" s="183"/>
      <c r="H67" s="183"/>
      <c r="I67" s="183"/>
      <c r="J67" s="168"/>
    </row>
    <row r="68" spans="2:10" ht="31" x14ac:dyDescent="0.35">
      <c r="B68" s="56" t="s">
        <v>78</v>
      </c>
      <c r="C68" s="77" t="s">
        <v>581</v>
      </c>
      <c r="D68" s="9"/>
      <c r="E68" s="9"/>
      <c r="G68" s="93"/>
      <c r="H68" s="93">
        <f t="shared" ref="H68:H73" si="30">SUM(D68:G68)</f>
        <v>0</v>
      </c>
      <c r="I68" s="50">
        <v>15000</v>
      </c>
      <c r="J68" s="140">
        <f t="shared" si="28"/>
        <v>0</v>
      </c>
    </row>
    <row r="69" spans="2:10" ht="31" x14ac:dyDescent="0.35">
      <c r="B69" s="56" t="s">
        <v>79</v>
      </c>
      <c r="C69" s="77" t="s">
        <v>582</v>
      </c>
      <c r="D69" s="9"/>
      <c r="E69" s="9"/>
      <c r="F69" s="142">
        <v>99.37</v>
      </c>
      <c r="G69" s="93"/>
      <c r="H69" s="93">
        <f t="shared" si="30"/>
        <v>99.37</v>
      </c>
      <c r="I69" s="50">
        <v>139888.92000000001</v>
      </c>
      <c r="J69" s="140">
        <f t="shared" si="28"/>
        <v>7.1034932573644854E-4</v>
      </c>
    </row>
    <row r="70" spans="2:10" ht="46.5" x14ac:dyDescent="0.35">
      <c r="B70" s="56" t="s">
        <v>80</v>
      </c>
      <c r="C70" s="77" t="s">
        <v>583</v>
      </c>
      <c r="D70" s="9"/>
      <c r="E70" s="9"/>
      <c r="F70" s="142"/>
      <c r="G70" s="142"/>
      <c r="H70" s="93">
        <f t="shared" si="30"/>
        <v>0</v>
      </c>
      <c r="I70" s="50">
        <v>55000</v>
      </c>
      <c r="J70" s="140">
        <f t="shared" si="28"/>
        <v>0</v>
      </c>
    </row>
    <row r="71" spans="2:10" ht="31" x14ac:dyDescent="0.35">
      <c r="B71" s="56" t="s">
        <v>81</v>
      </c>
      <c r="C71" s="77" t="s">
        <v>584</v>
      </c>
      <c r="D71" s="9"/>
      <c r="E71" s="9"/>
      <c r="F71" s="142"/>
      <c r="G71" s="93"/>
      <c r="H71" s="93">
        <f t="shared" si="30"/>
        <v>0</v>
      </c>
      <c r="I71" s="50">
        <v>9000</v>
      </c>
      <c r="J71" s="140">
        <f t="shared" si="28"/>
        <v>0</v>
      </c>
    </row>
    <row r="72" spans="2:10" ht="31" x14ac:dyDescent="0.35">
      <c r="B72" s="56" t="s">
        <v>82</v>
      </c>
      <c r="C72" s="77" t="s">
        <v>631</v>
      </c>
      <c r="D72" s="9"/>
      <c r="E72" s="9"/>
      <c r="F72" s="142">
        <v>1147.71</v>
      </c>
      <c r="G72" s="142"/>
      <c r="H72" s="93">
        <f t="shared" si="30"/>
        <v>1147.71</v>
      </c>
      <c r="I72" s="50">
        <v>80450</v>
      </c>
      <c r="J72" s="140">
        <f t="shared" si="28"/>
        <v>1.4266128029832195E-2</v>
      </c>
    </row>
    <row r="73" spans="2:10" ht="15.5" x14ac:dyDescent="0.35">
      <c r="B73" s="89" t="s">
        <v>83</v>
      </c>
      <c r="C73" s="77" t="s">
        <v>626</v>
      </c>
      <c r="D73" s="9"/>
      <c r="E73" s="9"/>
      <c r="F73" s="142"/>
      <c r="G73" s="142"/>
      <c r="H73" s="93">
        <f t="shared" si="30"/>
        <v>0</v>
      </c>
      <c r="I73" s="50">
        <v>29992.62</v>
      </c>
      <c r="J73" s="140">
        <f t="shared" si="28"/>
        <v>0</v>
      </c>
    </row>
    <row r="74" spans="2:10" ht="15.5" x14ac:dyDescent="0.35">
      <c r="C74" s="34" t="s">
        <v>160</v>
      </c>
      <c r="D74" s="11">
        <f>SUM(D68:D73)</f>
        <v>0</v>
      </c>
      <c r="E74" s="11">
        <f t="shared" ref="E74:I74" si="31">SUM(E68:E73)</f>
        <v>0</v>
      </c>
      <c r="F74" s="11">
        <f>SUM(F69:F73)</f>
        <v>1247.08</v>
      </c>
      <c r="G74" s="11">
        <f t="shared" si="31"/>
        <v>0</v>
      </c>
      <c r="H74" s="11">
        <f t="shared" si="31"/>
        <v>1247.08</v>
      </c>
      <c r="I74" s="11">
        <f t="shared" si="31"/>
        <v>329331.54000000004</v>
      </c>
      <c r="J74" s="140">
        <f t="shared" si="28"/>
        <v>3.7867007818321919E-3</v>
      </c>
    </row>
    <row r="75" spans="2:10" ht="15.75" customHeight="1" x14ac:dyDescent="0.35">
      <c r="B75" s="2"/>
      <c r="C75" s="5"/>
      <c r="D75" s="13"/>
      <c r="E75" s="13"/>
      <c r="F75" s="13"/>
      <c r="G75" s="13"/>
      <c r="H75" s="13"/>
      <c r="I75" s="13"/>
      <c r="J75" s="170"/>
    </row>
    <row r="76" spans="2:10" ht="51" customHeight="1" x14ac:dyDescent="0.35">
      <c r="B76" s="34" t="s">
        <v>87</v>
      </c>
      <c r="C76" s="182" t="s">
        <v>539</v>
      </c>
      <c r="D76" s="182"/>
      <c r="E76" s="182"/>
      <c r="F76" s="182"/>
      <c r="G76" s="182"/>
      <c r="H76" s="182"/>
      <c r="I76" s="182"/>
      <c r="J76" s="167"/>
    </row>
    <row r="77" spans="2:10" ht="51" customHeight="1" x14ac:dyDescent="0.35">
      <c r="B77" s="34" t="s">
        <v>88</v>
      </c>
      <c r="C77" s="182" t="s">
        <v>540</v>
      </c>
      <c r="D77" s="182"/>
      <c r="E77" s="182"/>
      <c r="F77" s="182"/>
      <c r="G77" s="182"/>
      <c r="H77" s="182"/>
      <c r="I77" s="182"/>
      <c r="J77" s="168"/>
    </row>
    <row r="78" spans="2:10" ht="31" x14ac:dyDescent="0.35">
      <c r="B78" s="56" t="s">
        <v>89</v>
      </c>
      <c r="C78" s="77" t="s">
        <v>541</v>
      </c>
      <c r="D78" s="139">
        <v>244.45</v>
      </c>
      <c r="E78" s="139"/>
      <c r="F78" s="74">
        <f t="shared" ref="F78:F80" si="32">SUM(B78:E78)</f>
        <v>244.45</v>
      </c>
      <c r="G78" s="9"/>
      <c r="H78" s="9">
        <f t="shared" ref="H78:H80" si="33">SUM(D78:G78)</f>
        <v>488.9</v>
      </c>
      <c r="I78" s="50">
        <v>29345.58</v>
      </c>
      <c r="J78" s="140">
        <f t="shared" ref="J78:J94" si="34">H78/I78</f>
        <v>1.6660089867025968E-2</v>
      </c>
    </row>
    <row r="79" spans="2:10" ht="46.5" x14ac:dyDescent="0.35">
      <c r="B79" s="56" t="s">
        <v>90</v>
      </c>
      <c r="C79" s="77" t="s">
        <v>547</v>
      </c>
      <c r="D79" s="139">
        <v>0</v>
      </c>
      <c r="E79" s="139"/>
      <c r="F79" s="9">
        <f t="shared" si="32"/>
        <v>0</v>
      </c>
      <c r="G79" s="74"/>
      <c r="H79" s="74">
        <f t="shared" si="33"/>
        <v>0</v>
      </c>
      <c r="I79" s="50">
        <v>178000</v>
      </c>
      <c r="J79" s="140">
        <f t="shared" si="34"/>
        <v>0</v>
      </c>
    </row>
    <row r="80" spans="2:10" ht="62" x14ac:dyDescent="0.35">
      <c r="B80" s="56" t="s">
        <v>91</v>
      </c>
      <c r="C80" s="77" t="s">
        <v>548</v>
      </c>
      <c r="D80" s="139">
        <v>0</v>
      </c>
      <c r="E80" s="139"/>
      <c r="F80" s="9">
        <f t="shared" si="32"/>
        <v>0</v>
      </c>
      <c r="G80" s="74"/>
      <c r="H80" s="74">
        <f t="shared" si="33"/>
        <v>0</v>
      </c>
      <c r="I80" s="50">
        <v>120000</v>
      </c>
      <c r="J80" s="140">
        <f t="shared" si="34"/>
        <v>0</v>
      </c>
    </row>
    <row r="81" spans="2:10" ht="15.5" x14ac:dyDescent="0.35">
      <c r="C81" s="34" t="s">
        <v>160</v>
      </c>
      <c r="D81" s="11">
        <f>SUM(D78:D80)</f>
        <v>244.45</v>
      </c>
      <c r="E81" s="11">
        <f t="shared" ref="E81:I81" si="35">SUM(E78:E80)</f>
        <v>0</v>
      </c>
      <c r="F81" s="11">
        <f t="shared" si="35"/>
        <v>244.45</v>
      </c>
      <c r="G81" s="11">
        <f t="shared" si="35"/>
        <v>0</v>
      </c>
      <c r="H81" s="11">
        <f t="shared" si="35"/>
        <v>488.9</v>
      </c>
      <c r="I81" s="11">
        <f t="shared" si="35"/>
        <v>327345.58</v>
      </c>
      <c r="J81" s="143">
        <f t="shared" si="34"/>
        <v>1.4935286433377225E-3</v>
      </c>
    </row>
    <row r="82" spans="2:10" ht="51" customHeight="1" x14ac:dyDescent="0.35">
      <c r="B82" s="34" t="s">
        <v>8</v>
      </c>
      <c r="C82" s="183" t="s">
        <v>640</v>
      </c>
      <c r="D82" s="183"/>
      <c r="E82" s="183"/>
      <c r="F82" s="183"/>
      <c r="G82" s="183"/>
      <c r="H82" s="183"/>
      <c r="I82" s="183"/>
      <c r="J82" s="168"/>
    </row>
    <row r="83" spans="2:10" s="127" customFormat="1" ht="46.5" x14ac:dyDescent="0.35">
      <c r="B83" s="128" t="s">
        <v>97</v>
      </c>
      <c r="C83" s="131" t="s">
        <v>590</v>
      </c>
      <c r="D83" s="126"/>
      <c r="E83" s="126"/>
      <c r="F83" s="144">
        <v>6322.03</v>
      </c>
      <c r="G83" s="136"/>
      <c r="H83" s="137">
        <f t="shared" ref="H83:H91" si="36">SUM(D83:G83)</f>
        <v>6322.03</v>
      </c>
      <c r="I83" s="50">
        <v>255436.82</v>
      </c>
      <c r="J83" s="140">
        <f t="shared" si="34"/>
        <v>2.4749877484381459E-2</v>
      </c>
    </row>
    <row r="84" spans="2:10" s="127" customFormat="1" ht="46.5" x14ac:dyDescent="0.35">
      <c r="B84" s="128" t="s">
        <v>98</v>
      </c>
      <c r="C84" s="80" t="s">
        <v>624</v>
      </c>
      <c r="D84" s="126"/>
      <c r="E84" s="126"/>
      <c r="F84" s="126"/>
      <c r="G84" s="144">
        <v>4425</v>
      </c>
      <c r="H84" s="137">
        <f t="shared" si="36"/>
        <v>4425</v>
      </c>
      <c r="I84" s="50">
        <v>70000</v>
      </c>
      <c r="J84" s="140">
        <f t="shared" si="34"/>
        <v>6.3214285714285709E-2</v>
      </c>
    </row>
    <row r="85" spans="2:10" ht="31" x14ac:dyDescent="0.35">
      <c r="B85" s="56" t="s">
        <v>99</v>
      </c>
      <c r="C85" s="131" t="s">
        <v>591</v>
      </c>
      <c r="D85" s="9"/>
      <c r="E85" s="9"/>
      <c r="F85" s="139"/>
      <c r="G85" s="10"/>
      <c r="H85" s="10">
        <f t="shared" si="36"/>
        <v>0</v>
      </c>
      <c r="I85" s="50">
        <v>5000</v>
      </c>
      <c r="J85" s="140">
        <f t="shared" si="34"/>
        <v>0</v>
      </c>
    </row>
    <row r="86" spans="2:10" ht="46.5" x14ac:dyDescent="0.35">
      <c r="B86" s="56" t="s">
        <v>100</v>
      </c>
      <c r="C86" s="80" t="s">
        <v>632</v>
      </c>
      <c r="D86" s="9"/>
      <c r="E86" s="9"/>
      <c r="F86" s="139"/>
      <c r="G86" s="139"/>
      <c r="H86" s="10">
        <f t="shared" si="36"/>
        <v>0</v>
      </c>
      <c r="I86" s="50">
        <v>28000</v>
      </c>
      <c r="J86" s="140">
        <f t="shared" si="34"/>
        <v>0</v>
      </c>
    </row>
    <row r="87" spans="2:10" ht="46.5" x14ac:dyDescent="0.35">
      <c r="B87" s="56" t="s">
        <v>101</v>
      </c>
      <c r="C87" s="80" t="s">
        <v>625</v>
      </c>
      <c r="D87" s="9"/>
      <c r="E87" s="9"/>
      <c r="F87" s="9"/>
      <c r="G87" s="139"/>
      <c r="H87" s="9">
        <f t="shared" si="36"/>
        <v>0</v>
      </c>
      <c r="I87" s="50">
        <v>10000</v>
      </c>
      <c r="J87" s="140">
        <f t="shared" si="34"/>
        <v>0</v>
      </c>
    </row>
    <row r="88" spans="2:10" ht="31" x14ac:dyDescent="0.35">
      <c r="B88" s="56" t="s">
        <v>102</v>
      </c>
      <c r="C88" s="80" t="s">
        <v>633</v>
      </c>
      <c r="D88" s="9"/>
      <c r="E88" s="9"/>
      <c r="F88" s="139"/>
      <c r="G88" s="9"/>
      <c r="H88" s="9">
        <f t="shared" si="36"/>
        <v>0</v>
      </c>
      <c r="I88" s="50">
        <v>6000</v>
      </c>
      <c r="J88" s="140">
        <f t="shared" si="34"/>
        <v>0</v>
      </c>
    </row>
    <row r="89" spans="2:10" ht="46.5" x14ac:dyDescent="0.35">
      <c r="B89" s="56" t="s">
        <v>103</v>
      </c>
      <c r="C89" s="80" t="s">
        <v>634</v>
      </c>
      <c r="D89" s="10"/>
      <c r="E89" s="10"/>
      <c r="F89" s="139"/>
      <c r="G89" s="139"/>
      <c r="H89" s="10">
        <f t="shared" si="36"/>
        <v>0</v>
      </c>
      <c r="I89" s="50">
        <v>41000</v>
      </c>
      <c r="J89" s="140">
        <f t="shared" si="34"/>
        <v>0</v>
      </c>
    </row>
    <row r="90" spans="2:10" ht="15.5" x14ac:dyDescent="0.35">
      <c r="B90" s="89" t="s">
        <v>104</v>
      </c>
      <c r="C90" s="77" t="s">
        <v>594</v>
      </c>
      <c r="D90" s="10"/>
      <c r="E90" s="10"/>
      <c r="F90" s="139"/>
      <c r="G90" s="10"/>
      <c r="H90" s="10">
        <f t="shared" si="36"/>
        <v>0</v>
      </c>
      <c r="I90" s="50">
        <v>34000</v>
      </c>
      <c r="J90" s="140">
        <f t="shared" si="34"/>
        <v>0</v>
      </c>
    </row>
    <row r="91" spans="2:10" ht="46.5" x14ac:dyDescent="0.35">
      <c r="B91" s="89" t="s">
        <v>641</v>
      </c>
      <c r="C91" s="77" t="s">
        <v>635</v>
      </c>
      <c r="D91" s="10"/>
      <c r="E91" s="10"/>
      <c r="F91" s="139"/>
      <c r="G91" s="139">
        <f>11657.48-3910</f>
        <v>7747.48</v>
      </c>
      <c r="H91" s="10">
        <f t="shared" si="36"/>
        <v>7747.48</v>
      </c>
      <c r="I91" s="50">
        <v>65636.639999999999</v>
      </c>
      <c r="J91" s="140">
        <f t="shared" si="34"/>
        <v>0.1180359018986956</v>
      </c>
    </row>
    <row r="92" spans="2:10" ht="51" customHeight="1" x14ac:dyDescent="0.35">
      <c r="C92" s="34" t="s">
        <v>160</v>
      </c>
      <c r="D92" s="12">
        <f>SUM(D83:D91)</f>
        <v>0</v>
      </c>
      <c r="E92" s="12">
        <f t="shared" ref="E92:I92" si="37">SUM(E83:E91)</f>
        <v>0</v>
      </c>
      <c r="F92" s="12">
        <f t="shared" si="37"/>
        <v>6322.03</v>
      </c>
      <c r="G92" s="12">
        <f t="shared" si="37"/>
        <v>12172.48</v>
      </c>
      <c r="H92" s="12">
        <f t="shared" si="37"/>
        <v>18494.509999999998</v>
      </c>
      <c r="I92" s="12">
        <f t="shared" si="37"/>
        <v>515073.46</v>
      </c>
      <c r="J92" s="143">
        <f t="shared" si="34"/>
        <v>3.5906548164993779E-2</v>
      </c>
    </row>
    <row r="93" spans="2:10" s="127" customFormat="1" ht="15.5" x14ac:dyDescent="0.35">
      <c r="B93" s="34" t="s">
        <v>105</v>
      </c>
      <c r="C93" s="181"/>
      <c r="D93" s="181"/>
      <c r="E93" s="181"/>
      <c r="F93" s="181"/>
      <c r="G93" s="181"/>
      <c r="H93" s="181"/>
      <c r="I93" s="181"/>
      <c r="J93" s="171"/>
    </row>
    <row r="94" spans="2:10" ht="31" x14ac:dyDescent="0.35">
      <c r="B94" s="89" t="s">
        <v>106</v>
      </c>
      <c r="C94" s="7" t="s">
        <v>658</v>
      </c>
      <c r="D94" s="9"/>
      <c r="E94" s="9"/>
      <c r="F94" s="9"/>
      <c r="G94" s="139"/>
      <c r="H94" s="10">
        <f t="shared" ref="H94" si="38">SUM(D94:G94)</f>
        <v>0</v>
      </c>
      <c r="I94" s="50">
        <v>10000</v>
      </c>
      <c r="J94" s="140">
        <f t="shared" si="34"/>
        <v>0</v>
      </c>
    </row>
    <row r="95" spans="2:10" ht="51" customHeight="1" x14ac:dyDescent="0.35">
      <c r="C95" s="34" t="s">
        <v>160</v>
      </c>
      <c r="D95" s="12">
        <f>SUM(D94:D94)</f>
        <v>0</v>
      </c>
      <c r="E95" s="12">
        <f>SUM(E94:E94)</f>
        <v>0</v>
      </c>
      <c r="F95" s="12">
        <f>SUM(F94:F94)</f>
        <v>0</v>
      </c>
      <c r="G95" s="12">
        <f>SUM(G94:G94)</f>
        <v>0</v>
      </c>
      <c r="H95" s="12">
        <f>SUM(H94:H94)</f>
        <v>0</v>
      </c>
      <c r="I95" s="12">
        <v>10000</v>
      </c>
      <c r="J95" s="143">
        <f t="shared" ref="J95" si="39">H95/I95</f>
        <v>0</v>
      </c>
    </row>
    <row r="96" spans="2:10" ht="51" customHeight="1" x14ac:dyDescent="0.35">
      <c r="B96" s="2"/>
      <c r="C96" s="5"/>
      <c r="D96" s="13"/>
      <c r="E96" s="13"/>
      <c r="F96" s="13"/>
      <c r="G96" s="13"/>
      <c r="H96" s="13"/>
      <c r="I96" s="13"/>
      <c r="J96" s="170"/>
    </row>
    <row r="97" spans="2:10" s="21" customFormat="1" ht="69.75" customHeight="1" x14ac:dyDescent="0.35">
      <c r="B97" s="134" t="s">
        <v>509</v>
      </c>
      <c r="C97" s="78" t="s">
        <v>549</v>
      </c>
      <c r="D97" s="145">
        <v>105663.01</v>
      </c>
      <c r="E97" s="145"/>
      <c r="F97" s="129"/>
      <c r="G97" s="129"/>
      <c r="H97" s="129">
        <f t="shared" ref="H97:H100" si="40">SUM(D97:G97)</f>
        <v>105663.01</v>
      </c>
      <c r="I97" s="135">
        <v>486520</v>
      </c>
      <c r="J97" s="162">
        <f t="shared" ref="J97:J101" si="41">H97/I97</f>
        <v>0.21718122584888597</v>
      </c>
    </row>
    <row r="98" spans="2:10" ht="57" customHeight="1" x14ac:dyDescent="0.35">
      <c r="B98" s="34" t="s">
        <v>507</v>
      </c>
      <c r="C98" s="78" t="s">
        <v>550</v>
      </c>
      <c r="D98" s="145">
        <v>37595.599999999999</v>
      </c>
      <c r="E98" s="145"/>
      <c r="F98" s="18"/>
      <c r="G98" s="18"/>
      <c r="H98" s="18">
        <f t="shared" si="40"/>
        <v>37595.599999999999</v>
      </c>
      <c r="I98" s="50">
        <v>138480</v>
      </c>
      <c r="J98" s="140">
        <f t="shared" si="41"/>
        <v>0.27148757943385327</v>
      </c>
    </row>
    <row r="99" spans="2:10" ht="91" customHeight="1" x14ac:dyDescent="0.35">
      <c r="B99" s="34" t="s">
        <v>510</v>
      </c>
      <c r="C99" s="79" t="s">
        <v>659</v>
      </c>
      <c r="D99" s="146">
        <v>25708.57</v>
      </c>
      <c r="E99" s="145"/>
      <c r="F99" s="145"/>
      <c r="G99" s="145"/>
      <c r="H99" s="18">
        <f t="shared" si="40"/>
        <v>25708.57</v>
      </c>
      <c r="I99" s="50">
        <v>165000.21490000002</v>
      </c>
      <c r="J99" s="140">
        <f t="shared" si="41"/>
        <v>0.1558093122216897</v>
      </c>
    </row>
    <row r="100" spans="2:10" ht="31" x14ac:dyDescent="0.35">
      <c r="B100" s="47" t="s">
        <v>512</v>
      </c>
      <c r="C100" s="78" t="s">
        <v>657</v>
      </c>
      <c r="D100" s="145">
        <v>0</v>
      </c>
      <c r="E100" s="18"/>
      <c r="F100" s="18"/>
      <c r="G100" s="18"/>
      <c r="H100" s="18">
        <f t="shared" si="40"/>
        <v>0</v>
      </c>
      <c r="I100" s="50">
        <v>80000</v>
      </c>
      <c r="J100" s="140">
        <f t="shared" si="41"/>
        <v>0</v>
      </c>
    </row>
    <row r="101" spans="2:10" ht="15.75" customHeight="1" x14ac:dyDescent="0.35">
      <c r="B101" s="2"/>
      <c r="C101" s="48" t="s">
        <v>508</v>
      </c>
      <c r="D101" s="51">
        <f>SUM(D97:D100)</f>
        <v>168967.18</v>
      </c>
      <c r="E101" s="51">
        <f t="shared" ref="E101:H101" si="42">SUM(E97:E100)</f>
        <v>0</v>
      </c>
      <c r="F101" s="51">
        <f t="shared" si="42"/>
        <v>0</v>
      </c>
      <c r="G101" s="51">
        <f t="shared" si="42"/>
        <v>0</v>
      </c>
      <c r="H101" s="51">
        <f t="shared" si="42"/>
        <v>168967.18</v>
      </c>
      <c r="I101" s="51">
        <v>870000.21490000002</v>
      </c>
      <c r="J101" s="163">
        <f t="shared" si="41"/>
        <v>0.19421510145192492</v>
      </c>
    </row>
    <row r="102" spans="2:10" ht="15.75" customHeight="1" x14ac:dyDescent="0.35">
      <c r="B102" s="2"/>
      <c r="C102" s="5"/>
      <c r="D102" s="13"/>
      <c r="E102" s="13"/>
      <c r="F102" s="13"/>
      <c r="G102" s="13"/>
      <c r="H102" s="13"/>
      <c r="I102" s="13"/>
      <c r="J102" s="170"/>
    </row>
    <row r="103" spans="2:10" ht="15.75" customHeight="1" x14ac:dyDescent="0.35">
      <c r="B103" s="2"/>
      <c r="C103" s="5"/>
      <c r="D103" s="13"/>
      <c r="E103" s="13"/>
      <c r="F103" s="13"/>
      <c r="G103" s="13"/>
      <c r="H103" s="13"/>
      <c r="I103" s="13"/>
      <c r="J103" s="170"/>
    </row>
    <row r="104" spans="2:10" ht="15.75" customHeight="1" x14ac:dyDescent="0.35">
      <c r="B104" s="2"/>
      <c r="C104" s="5"/>
      <c r="D104" s="13"/>
      <c r="E104" s="13"/>
      <c r="F104" s="13"/>
      <c r="G104" s="13"/>
      <c r="H104" s="13"/>
      <c r="I104" s="13"/>
      <c r="J104" s="170"/>
    </row>
    <row r="105" spans="2:10" ht="16" thickBot="1" x14ac:dyDescent="0.4">
      <c r="B105" s="2"/>
      <c r="C105" s="5"/>
      <c r="D105" s="13"/>
      <c r="E105" s="13"/>
      <c r="F105" s="13"/>
      <c r="G105" s="13"/>
      <c r="H105" s="13"/>
      <c r="I105" s="13"/>
      <c r="J105" s="170"/>
    </row>
    <row r="106" spans="2:10" ht="15.5" x14ac:dyDescent="0.35">
      <c r="B106" s="2"/>
      <c r="C106" s="177" t="s">
        <v>662</v>
      </c>
      <c r="D106" s="178"/>
      <c r="E106" s="178"/>
      <c r="F106" s="178"/>
      <c r="G106" s="178"/>
      <c r="H106" s="179"/>
    </row>
    <row r="107" spans="2:10" ht="15.5" x14ac:dyDescent="0.35">
      <c r="B107" s="2"/>
      <c r="C107" s="175"/>
      <c r="D107" s="11" t="s">
        <v>504</v>
      </c>
      <c r="E107" s="11" t="s">
        <v>505</v>
      </c>
      <c r="F107" s="11" t="s">
        <v>506</v>
      </c>
      <c r="G107" s="11" t="s">
        <v>530</v>
      </c>
      <c r="H107" s="138"/>
    </row>
    <row r="108" spans="2:10" ht="15.5" x14ac:dyDescent="0.35">
      <c r="B108" s="2"/>
      <c r="C108" s="176"/>
      <c r="D108" s="41" t="str">
        <f>D8</f>
        <v xml:space="preserve">IOM The Gambia </v>
      </c>
      <c r="E108" s="41" t="str">
        <f>E8</f>
        <v>IOM SENEGAL</v>
      </c>
      <c r="F108" s="41" t="str">
        <f>F8</f>
        <v xml:space="preserve">FAO The Gambia </v>
      </c>
      <c r="G108" s="41" t="str">
        <f>G8</f>
        <v>FAO Senegal</v>
      </c>
      <c r="H108" s="148" t="s">
        <v>525</v>
      </c>
    </row>
    <row r="109" spans="2:10" ht="15.5" x14ac:dyDescent="0.35">
      <c r="B109" s="14"/>
      <c r="C109" s="108" t="s">
        <v>521</v>
      </c>
      <c r="D109" s="35">
        <f>SUM(D15,D21,D25,D29,D33,D37,D51,D62,D66,D74,D81,D92,D95,D97,D98,D99,D100)</f>
        <v>277796.05</v>
      </c>
      <c r="E109" s="35">
        <f>SUM(E15,E21,E25,E29,E33,E37,E51,E62,E66,E74,E81,E92,E95,E97,E98,E99,E100)</f>
        <v>0</v>
      </c>
      <c r="F109" s="35">
        <f>SUM(F15,F21,F25,F29,F33,F37,F51,F62,F66,F74,F81,F92,F95,F97,F98,F99,F100)</f>
        <v>72453.989999999991</v>
      </c>
      <c r="G109" s="35">
        <f>SUM(G15,G21,G25,G29,G33,G37,G51,G62,G66,G74,G81,G92,G95,G97,G98,G99,G100)</f>
        <v>71719.649999999994</v>
      </c>
      <c r="H109" s="45">
        <f>+SUM(D109:G109)</f>
        <v>421969.68999999994</v>
      </c>
    </row>
    <row r="110" spans="2:10" ht="15.5" x14ac:dyDescent="0.35">
      <c r="B110" s="1"/>
      <c r="C110" s="44" t="s">
        <v>9</v>
      </c>
      <c r="D110" s="35">
        <f>D109*0.07</f>
        <v>19445.7235</v>
      </c>
      <c r="E110" s="35">
        <f>E109*0.07</f>
        <v>0</v>
      </c>
      <c r="F110" s="35">
        <f>F109*0.07</f>
        <v>5071.7793000000001</v>
      </c>
      <c r="G110" s="35">
        <f>G109*0.07</f>
        <v>5020.3755000000001</v>
      </c>
      <c r="H110" s="45">
        <f>+SUM(D110:G110)</f>
        <v>29537.878300000004</v>
      </c>
    </row>
    <row r="111" spans="2:10" ht="16" thickBot="1" x14ac:dyDescent="0.4">
      <c r="B111" s="1"/>
      <c r="C111" s="3" t="s">
        <v>50</v>
      </c>
      <c r="D111" s="38">
        <f>SUM(D109:D110)</f>
        <v>297241.77350000001</v>
      </c>
      <c r="E111" s="38">
        <v>46049</v>
      </c>
      <c r="F111" s="38">
        <f>SUM(F109:F110)</f>
        <v>77525.769299999985</v>
      </c>
      <c r="G111" s="38">
        <f>SUM(G109:G110)</f>
        <v>76740.025499999989</v>
      </c>
      <c r="H111" s="149">
        <f>+SUM(D111:G111)</f>
        <v>497556.56829999998</v>
      </c>
    </row>
    <row r="112" spans="2:10" s="21" customFormat="1" ht="16" thickBot="1" x14ac:dyDescent="0.4">
      <c r="B112" s="1"/>
      <c r="C112" s="20"/>
      <c r="D112" s="161"/>
      <c r="E112" s="20"/>
      <c r="F112" s="20"/>
      <c r="G112" s="161"/>
      <c r="H112" s="20"/>
      <c r="I112" s="20"/>
      <c r="J112" s="164"/>
    </row>
    <row r="113" spans="2:10" ht="15.5" x14ac:dyDescent="0.35">
      <c r="B113" s="180"/>
      <c r="C113" s="177" t="s">
        <v>661</v>
      </c>
      <c r="D113" s="178"/>
      <c r="E113" s="178"/>
      <c r="F113" s="178"/>
      <c r="G113" s="178"/>
      <c r="H113" s="179"/>
    </row>
    <row r="114" spans="2:10" ht="15.5" x14ac:dyDescent="0.35">
      <c r="B114" s="180"/>
      <c r="C114" s="175"/>
      <c r="D114" s="11" t="s">
        <v>504</v>
      </c>
      <c r="E114" s="11" t="s">
        <v>505</v>
      </c>
      <c r="F114" s="11" t="s">
        <v>506</v>
      </c>
      <c r="G114" s="11" t="s">
        <v>530</v>
      </c>
      <c r="H114" s="153" t="s">
        <v>50</v>
      </c>
    </row>
    <row r="115" spans="2:10" ht="15.5" x14ac:dyDescent="0.35">
      <c r="B115" s="180"/>
      <c r="C115" s="176"/>
      <c r="D115" s="41" t="s">
        <v>551</v>
      </c>
      <c r="E115" s="41" t="s">
        <v>557</v>
      </c>
      <c r="F115" s="41" t="s">
        <v>558</v>
      </c>
      <c r="G115" s="41" t="s">
        <v>627</v>
      </c>
      <c r="H115" s="154"/>
    </row>
    <row r="116" spans="2:10" ht="15.5" x14ac:dyDescent="0.35">
      <c r="B116" s="180"/>
      <c r="C116" s="108" t="s">
        <v>49</v>
      </c>
      <c r="D116" s="35">
        <v>1308411.2149</v>
      </c>
      <c r="E116" s="35">
        <v>700934.58000000007</v>
      </c>
      <c r="F116" s="35">
        <v>934579.44</v>
      </c>
      <c r="G116" s="35">
        <v>607476.64</v>
      </c>
      <c r="H116" s="45">
        <v>3551401.8749000002</v>
      </c>
      <c r="J116" s="172"/>
    </row>
    <row r="117" spans="2:10" ht="15.5" x14ac:dyDescent="0.35">
      <c r="B117" s="180"/>
      <c r="C117" s="44" t="s">
        <v>9</v>
      </c>
      <c r="D117" s="35">
        <v>91588.785043000011</v>
      </c>
      <c r="E117" s="35">
        <v>49065.420600000012</v>
      </c>
      <c r="F117" s="35">
        <v>65420.560799999999</v>
      </c>
      <c r="G117" s="35">
        <v>42523.364800000003</v>
      </c>
      <c r="H117" s="45">
        <v>248598.13124300004</v>
      </c>
    </row>
    <row r="118" spans="2:10" ht="16" thickBot="1" x14ac:dyDescent="0.4">
      <c r="C118" s="3" t="s">
        <v>50</v>
      </c>
      <c r="D118" s="38">
        <v>1399999.999943</v>
      </c>
      <c r="E118" s="38">
        <v>750000.00060000014</v>
      </c>
      <c r="F118" s="38">
        <v>1000000.0007999999</v>
      </c>
      <c r="G118" s="38">
        <v>650000.0048</v>
      </c>
      <c r="H118" s="46">
        <v>3800000.006143</v>
      </c>
    </row>
    <row r="119" spans="2:10" ht="15" thickBot="1" x14ac:dyDescent="0.4"/>
    <row r="120" spans="2:10" ht="15.5" x14ac:dyDescent="0.35">
      <c r="C120" s="177" t="s">
        <v>663</v>
      </c>
      <c r="D120" s="178"/>
      <c r="E120" s="178"/>
      <c r="F120" s="178"/>
      <c r="G120" s="178"/>
      <c r="H120" s="179"/>
    </row>
    <row r="121" spans="2:10" ht="15.5" x14ac:dyDescent="0.35">
      <c r="C121" s="175"/>
      <c r="D121" s="11" t="s">
        <v>504</v>
      </c>
      <c r="E121" s="11" t="s">
        <v>505</v>
      </c>
      <c r="F121" s="11" t="s">
        <v>506</v>
      </c>
      <c r="G121" s="11" t="s">
        <v>530</v>
      </c>
      <c r="H121" s="138" t="s">
        <v>50</v>
      </c>
    </row>
    <row r="122" spans="2:10" ht="15.5" x14ac:dyDescent="0.35">
      <c r="C122" s="176"/>
      <c r="D122" s="41" t="s">
        <v>551</v>
      </c>
      <c r="E122" s="41" t="s">
        <v>557</v>
      </c>
      <c r="F122" s="41" t="s">
        <v>558</v>
      </c>
      <c r="G122" s="41" t="s">
        <v>627</v>
      </c>
      <c r="H122" s="148"/>
    </row>
    <row r="123" spans="2:10" ht="15.5" x14ac:dyDescent="0.35">
      <c r="C123" s="108" t="s">
        <v>49</v>
      </c>
      <c r="D123" s="150">
        <f t="shared" ref="D123:H125" si="43">D109/D116</f>
        <v>0.21231555250864426</v>
      </c>
      <c r="E123" s="150">
        <f t="shared" si="43"/>
        <v>0</v>
      </c>
      <c r="F123" s="150">
        <f t="shared" si="43"/>
        <v>7.7525769237979381E-2</v>
      </c>
      <c r="G123" s="150">
        <f t="shared" si="43"/>
        <v>0.11806157682046835</v>
      </c>
      <c r="H123" s="147">
        <f t="shared" si="43"/>
        <v>0.1188177809395006</v>
      </c>
    </row>
    <row r="124" spans="2:10" ht="15.5" x14ac:dyDescent="0.35">
      <c r="C124" s="44" t="s">
        <v>9</v>
      </c>
      <c r="D124" s="150">
        <f t="shared" si="43"/>
        <v>0.21231555250864426</v>
      </c>
      <c r="E124" s="150">
        <f t="shared" si="43"/>
        <v>0</v>
      </c>
      <c r="F124" s="150">
        <f t="shared" si="43"/>
        <v>7.7525769237979394E-2</v>
      </c>
      <c r="G124" s="150">
        <f t="shared" si="43"/>
        <v>0.11806157682046835</v>
      </c>
      <c r="H124" s="147">
        <f t="shared" si="43"/>
        <v>0.11881778093950061</v>
      </c>
    </row>
    <row r="125" spans="2:10" ht="16" thickBot="1" x14ac:dyDescent="0.4">
      <c r="C125" s="3" t="s">
        <v>50</v>
      </c>
      <c r="D125" s="151">
        <f t="shared" si="43"/>
        <v>0.21231555250864428</v>
      </c>
      <c r="E125" s="151">
        <f t="shared" si="43"/>
        <v>6.1398666617547719E-2</v>
      </c>
      <c r="F125" s="151">
        <f t="shared" si="43"/>
        <v>7.7525769237979381E-2</v>
      </c>
      <c r="G125" s="151">
        <f t="shared" si="43"/>
        <v>0.11806157682046833</v>
      </c>
      <c r="H125" s="152">
        <f t="shared" si="43"/>
        <v>0.13093593881464752</v>
      </c>
    </row>
    <row r="133" spans="4:4" x14ac:dyDescent="0.35">
      <c r="D133" s="161"/>
    </row>
    <row r="134" spans="4:4" x14ac:dyDescent="0.35">
      <c r="D134" s="161"/>
    </row>
    <row r="135" spans="4:4" x14ac:dyDescent="0.35">
      <c r="D135" s="161"/>
    </row>
    <row r="139" spans="4:4" x14ac:dyDescent="0.35">
      <c r="D139" s="161"/>
    </row>
  </sheetData>
  <sheetProtection formatCells="0" formatColumns="0" formatRows="0"/>
  <mergeCells count="25">
    <mergeCell ref="C40:I40"/>
    <mergeCell ref="B2:E2"/>
    <mergeCell ref="B4:I4"/>
    <mergeCell ref="C9:I9"/>
    <mergeCell ref="C10:I10"/>
    <mergeCell ref="C16:I16"/>
    <mergeCell ref="C22:I22"/>
    <mergeCell ref="C26:I26"/>
    <mergeCell ref="C30:I30"/>
    <mergeCell ref="C34:I34"/>
    <mergeCell ref="C39:I39"/>
    <mergeCell ref="C93:I93"/>
    <mergeCell ref="C52:I52"/>
    <mergeCell ref="C63:I63"/>
    <mergeCell ref="C67:I67"/>
    <mergeCell ref="C76:I76"/>
    <mergeCell ref="C77:I77"/>
    <mergeCell ref="C82:I82"/>
    <mergeCell ref="C121:C122"/>
    <mergeCell ref="C106:H106"/>
    <mergeCell ref="B113:B117"/>
    <mergeCell ref="C114:C115"/>
    <mergeCell ref="C107:C108"/>
    <mergeCell ref="C113:H113"/>
    <mergeCell ref="C120:H120"/>
  </mergeCells>
  <dataValidations count="4">
    <dataValidation allowBlank="1" showInputMessage="1" showErrorMessage="1" prompt="Insert *text* description of Activity here" sqref="C17 C11 C31 C35 C23 C68 C83:C84 C27 C57 C78 C41 C53:C54 C64:C65" xr:uid="{00000000-0002-0000-0100-000000000000}"/>
    <dataValidation allowBlank="1" showInputMessage="1" showErrorMessage="1" prompt="Insert *text* description of Output here" sqref="C10 C30 C34 C40 C52 C63 C16 C77 C82 C67 C26 C22 C93" xr:uid="{00000000-0002-0000-0100-000001000000}"/>
    <dataValidation allowBlank="1" showInputMessage="1" showErrorMessage="1" prompt="Insert name of recipient agency here _x000a_" sqref="D8:I8" xr:uid="{00000000-0002-0000-0100-000002000000}"/>
    <dataValidation allowBlank="1" showInputMessage="1" showErrorMessage="1" prompt="Insert *text* description of Outcome here" sqref="C9:I9 C39:I39 C76:I76" xr:uid="{00000000-0002-0000-0100-000003000000}"/>
  </dataValidations>
  <pageMargins left="0.7" right="0.7" top="0.75" bottom="0.75" header="0.3" footer="0.3"/>
  <pageSetup scale="74" orientation="landscape" r:id="rId1"/>
  <rowBreaks count="1" manualBreakCount="1">
    <brk id="52" max="16383" man="1"/>
  </rowBreaks>
  <ignoredErrors>
    <ignoredError sqref="H1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2:N230"/>
  <sheetViews>
    <sheetView showGridLines="0" showZeros="0" topLeftCell="A203" zoomScale="80" zoomScaleNormal="80" workbookViewId="0">
      <selection activeCell="C105" sqref="C105:C107"/>
    </sheetView>
  </sheetViews>
  <sheetFormatPr defaultColWidth="9.1796875" defaultRowHeight="14.5" x14ac:dyDescent="0.35"/>
  <cols>
    <col min="1" max="1" width="9.1796875" style="20"/>
    <col min="2" max="2" width="30.7265625" style="20" customWidth="1"/>
    <col min="3" max="3" width="42.1796875" style="20" customWidth="1"/>
    <col min="4" max="5" width="23.1796875" style="20" customWidth="1"/>
    <col min="6" max="10" width="23.1796875" style="20" hidden="1" customWidth="1"/>
    <col min="11" max="11" width="22.453125" style="20" hidden="1" customWidth="1"/>
    <col min="12" max="12" width="22.453125" style="59" hidden="1" customWidth="1"/>
    <col min="13" max="13" width="30.26953125" style="20" hidden="1" customWidth="1"/>
    <col min="14" max="14" width="18.81640625" style="20" customWidth="1"/>
    <col min="15" max="15" width="9.1796875" style="20"/>
    <col min="16" max="16" width="17.7265625" style="20" customWidth="1"/>
    <col min="17" max="17" width="26.453125" style="20" customWidth="1"/>
    <col min="18" max="18" width="22.453125" style="20" customWidth="1"/>
    <col min="19" max="19" width="29.7265625" style="20" customWidth="1"/>
    <col min="20" max="20" width="23.453125" style="20" customWidth="1"/>
    <col min="21" max="21" width="18.453125" style="20" customWidth="1"/>
    <col min="22" max="22" width="17.453125" style="20" customWidth="1"/>
    <col min="23" max="23" width="25.1796875" style="20" customWidth="1"/>
    <col min="24" max="16384" width="9.1796875" style="20"/>
  </cols>
  <sheetData>
    <row r="2" spans="2:14" ht="47.25" customHeight="1" x14ac:dyDescent="1">
      <c r="B2" s="186" t="s">
        <v>503</v>
      </c>
      <c r="C2" s="186"/>
      <c r="D2" s="186"/>
      <c r="E2" s="186"/>
      <c r="F2" s="19"/>
      <c r="G2" s="19"/>
      <c r="H2" s="19"/>
      <c r="I2" s="19"/>
      <c r="J2" s="19"/>
      <c r="K2" s="82"/>
      <c r="L2" s="58"/>
      <c r="M2" s="82"/>
    </row>
    <row r="3" spans="2:14" ht="15.5" x14ac:dyDescent="0.35">
      <c r="B3" s="83"/>
    </row>
    <row r="4" spans="2:14" ht="16" thickBot="1" x14ac:dyDescent="0.4">
      <c r="B4" s="83"/>
    </row>
    <row r="5" spans="2:14" ht="36.75" customHeight="1" x14ac:dyDescent="0.8">
      <c r="B5" s="42" t="s">
        <v>10</v>
      </c>
      <c r="C5" s="43"/>
      <c r="D5" s="43"/>
      <c r="E5" s="43"/>
      <c r="F5" s="43"/>
      <c r="G5" s="43"/>
      <c r="H5" s="43"/>
      <c r="I5" s="43"/>
      <c r="J5" s="43"/>
      <c r="K5" s="84"/>
      <c r="L5" s="60"/>
      <c r="M5" s="85"/>
    </row>
    <row r="6" spans="2:14" ht="175.5" customHeight="1" thickBot="1" x14ac:dyDescent="0.55000000000000004">
      <c r="B6" s="214" t="s">
        <v>519</v>
      </c>
      <c r="C6" s="215"/>
      <c r="D6" s="215"/>
      <c r="E6" s="215"/>
      <c r="F6" s="215"/>
      <c r="G6" s="215"/>
      <c r="H6" s="215"/>
      <c r="I6" s="215"/>
      <c r="J6" s="215"/>
      <c r="K6" s="215"/>
      <c r="L6" s="216"/>
      <c r="M6" s="217"/>
    </row>
    <row r="7" spans="2:14" x14ac:dyDescent="0.35">
      <c r="B7" s="86"/>
    </row>
    <row r="8" spans="2:14" ht="15" thickBot="1" x14ac:dyDescent="0.4"/>
    <row r="9" spans="2:14" ht="27" customHeight="1" thickBot="1" x14ac:dyDescent="0.65">
      <c r="B9" s="187" t="s">
        <v>161</v>
      </c>
      <c r="C9" s="188"/>
      <c r="D9" s="188"/>
      <c r="E9" s="188"/>
      <c r="F9" s="188"/>
      <c r="G9" s="188"/>
      <c r="H9" s="188"/>
      <c r="I9" s="188"/>
      <c r="J9" s="188"/>
      <c r="K9" s="218"/>
      <c r="L9" s="69"/>
    </row>
    <row r="11" spans="2:14" ht="25.5" customHeight="1" x14ac:dyDescent="0.35">
      <c r="D11" s="22"/>
      <c r="E11" s="22"/>
      <c r="F11" s="22"/>
      <c r="G11" s="22"/>
      <c r="H11" s="22"/>
      <c r="I11" s="22"/>
      <c r="J11" s="22"/>
      <c r="L11" s="61"/>
      <c r="M11" s="21"/>
      <c r="N11" s="21"/>
    </row>
    <row r="12" spans="2:14" ht="99.75" customHeight="1" x14ac:dyDescent="0.35">
      <c r="B12" s="70" t="s">
        <v>514</v>
      </c>
      <c r="C12" s="70" t="s">
        <v>515</v>
      </c>
      <c r="D12" s="70" t="s">
        <v>559</v>
      </c>
      <c r="E12" s="70" t="s">
        <v>516</v>
      </c>
      <c r="F12" s="70" t="s">
        <v>517</v>
      </c>
      <c r="G12" s="15" t="s">
        <v>527</v>
      </c>
      <c r="H12" s="15" t="s">
        <v>528</v>
      </c>
      <c r="I12" s="15" t="s">
        <v>529</v>
      </c>
      <c r="J12" s="15" t="s">
        <v>50</v>
      </c>
      <c r="K12" s="70" t="s">
        <v>518</v>
      </c>
      <c r="L12" s="70" t="s">
        <v>522</v>
      </c>
      <c r="M12" s="70" t="s">
        <v>14</v>
      </c>
      <c r="N12" s="87"/>
    </row>
    <row r="13" spans="2:14" ht="18.75" hidden="1" customHeight="1" x14ac:dyDescent="0.35">
      <c r="B13" s="70"/>
      <c r="C13" s="70"/>
      <c r="D13" s="28"/>
      <c r="E13" s="28"/>
      <c r="F13" s="28"/>
      <c r="G13" s="28"/>
      <c r="H13" s="28"/>
      <c r="I13" s="28"/>
      <c r="J13" s="15"/>
      <c r="K13" s="70"/>
      <c r="L13" s="88"/>
      <c r="M13" s="70"/>
      <c r="N13" s="87"/>
    </row>
    <row r="14" spans="2:14" ht="51" hidden="1" customHeight="1" x14ac:dyDescent="0.35">
      <c r="B14" s="34" t="s">
        <v>0</v>
      </c>
      <c r="C14" s="219"/>
      <c r="D14" s="219"/>
      <c r="E14" s="219"/>
      <c r="F14" s="219"/>
      <c r="G14" s="219"/>
      <c r="H14" s="219"/>
      <c r="I14" s="219"/>
      <c r="J14" s="219"/>
      <c r="K14" s="219"/>
      <c r="L14" s="196"/>
      <c r="M14" s="219"/>
      <c r="N14" s="8"/>
    </row>
    <row r="15" spans="2:14" ht="51" hidden="1" customHeight="1" x14ac:dyDescent="0.35">
      <c r="B15" s="34" t="s">
        <v>1</v>
      </c>
      <c r="C15" s="189"/>
      <c r="D15" s="189"/>
      <c r="E15" s="189"/>
      <c r="F15" s="189"/>
      <c r="G15" s="189"/>
      <c r="H15" s="189"/>
      <c r="I15" s="189"/>
      <c r="J15" s="189"/>
      <c r="K15" s="189"/>
      <c r="L15" s="197"/>
      <c r="M15" s="189"/>
      <c r="N15" s="26"/>
    </row>
    <row r="16" spans="2:14" ht="15.5" hidden="1" x14ac:dyDescent="0.35">
      <c r="B16" s="89" t="s">
        <v>2</v>
      </c>
      <c r="C16" s="77"/>
      <c r="D16" s="74"/>
      <c r="E16" s="74"/>
      <c r="F16" s="74"/>
      <c r="G16" s="74"/>
      <c r="H16" s="74"/>
      <c r="I16" s="74"/>
      <c r="J16" s="88">
        <f>SUM(D16:F16)</f>
        <v>0</v>
      </c>
      <c r="K16" s="90"/>
      <c r="L16" s="74"/>
      <c r="M16" s="91"/>
      <c r="N16" s="92"/>
    </row>
    <row r="17" spans="1:14" ht="15.5" hidden="1" x14ac:dyDescent="0.35">
      <c r="B17" s="89" t="s">
        <v>3</v>
      </c>
      <c r="C17" s="77"/>
      <c r="D17" s="74"/>
      <c r="E17" s="74"/>
      <c r="F17" s="74"/>
      <c r="G17" s="74"/>
      <c r="H17" s="74"/>
      <c r="I17" s="74"/>
      <c r="J17" s="88">
        <f t="shared" ref="J17:J23" si="0">SUM(D17:F17)</f>
        <v>0</v>
      </c>
      <c r="K17" s="90"/>
      <c r="L17" s="74"/>
      <c r="M17" s="91"/>
      <c r="N17" s="92"/>
    </row>
    <row r="18" spans="1:14" ht="15.5" hidden="1" x14ac:dyDescent="0.35">
      <c r="B18" s="89" t="s">
        <v>4</v>
      </c>
      <c r="C18" s="77"/>
      <c r="D18" s="74"/>
      <c r="E18" s="74"/>
      <c r="F18" s="74"/>
      <c r="G18" s="74"/>
      <c r="H18" s="74"/>
      <c r="I18" s="74"/>
      <c r="J18" s="88">
        <f t="shared" si="0"/>
        <v>0</v>
      </c>
      <c r="K18" s="90"/>
      <c r="L18" s="74"/>
      <c r="M18" s="91"/>
      <c r="N18" s="92"/>
    </row>
    <row r="19" spans="1:14" ht="15.5" hidden="1" x14ac:dyDescent="0.35">
      <c r="B19" s="89" t="s">
        <v>19</v>
      </c>
      <c r="C19" s="77"/>
      <c r="D19" s="74"/>
      <c r="E19" s="74"/>
      <c r="F19" s="74"/>
      <c r="G19" s="74"/>
      <c r="H19" s="74"/>
      <c r="I19" s="74"/>
      <c r="J19" s="88">
        <f t="shared" si="0"/>
        <v>0</v>
      </c>
      <c r="K19" s="90"/>
      <c r="L19" s="74"/>
      <c r="M19" s="91"/>
      <c r="N19" s="92"/>
    </row>
    <row r="20" spans="1:14" ht="15.5" hidden="1" x14ac:dyDescent="0.35">
      <c r="B20" s="89" t="s">
        <v>20</v>
      </c>
      <c r="C20" s="77"/>
      <c r="D20" s="74"/>
      <c r="E20" s="74"/>
      <c r="F20" s="74"/>
      <c r="G20" s="74"/>
      <c r="H20" s="74"/>
      <c r="I20" s="74"/>
      <c r="J20" s="88">
        <f t="shared" si="0"/>
        <v>0</v>
      </c>
      <c r="K20" s="90"/>
      <c r="L20" s="74"/>
      <c r="M20" s="91"/>
      <c r="N20" s="92"/>
    </row>
    <row r="21" spans="1:14" ht="15.5" hidden="1" x14ac:dyDescent="0.35">
      <c r="B21" s="89" t="s">
        <v>21</v>
      </c>
      <c r="C21" s="77"/>
      <c r="D21" s="74"/>
      <c r="E21" s="74"/>
      <c r="F21" s="74"/>
      <c r="G21" s="74"/>
      <c r="H21" s="74"/>
      <c r="I21" s="74"/>
      <c r="J21" s="88">
        <f t="shared" si="0"/>
        <v>0</v>
      </c>
      <c r="K21" s="90"/>
      <c r="L21" s="74"/>
      <c r="M21" s="91"/>
      <c r="N21" s="92"/>
    </row>
    <row r="22" spans="1:14" ht="15.5" hidden="1" x14ac:dyDescent="0.35">
      <c r="B22" s="89" t="s">
        <v>22</v>
      </c>
      <c r="C22" s="80"/>
      <c r="D22" s="93"/>
      <c r="E22" s="93"/>
      <c r="F22" s="93"/>
      <c r="G22" s="93"/>
      <c r="H22" s="93"/>
      <c r="I22" s="93"/>
      <c r="J22" s="88">
        <f t="shared" si="0"/>
        <v>0</v>
      </c>
      <c r="K22" s="94"/>
      <c r="L22" s="93"/>
      <c r="M22" s="95"/>
      <c r="N22" s="92"/>
    </row>
    <row r="23" spans="1:14" ht="15.5" hidden="1" x14ac:dyDescent="0.35">
      <c r="A23" s="21"/>
      <c r="B23" s="89" t="s">
        <v>23</v>
      </c>
      <c r="C23" s="80"/>
      <c r="D23" s="93"/>
      <c r="E23" s="93"/>
      <c r="F23" s="93"/>
      <c r="G23" s="93"/>
      <c r="H23" s="93"/>
      <c r="I23" s="93"/>
      <c r="J23" s="88">
        <f t="shared" si="0"/>
        <v>0</v>
      </c>
      <c r="K23" s="94"/>
      <c r="L23" s="93"/>
      <c r="M23" s="95"/>
    </row>
    <row r="24" spans="1:14" ht="15.5" hidden="1" x14ac:dyDescent="0.35">
      <c r="A24" s="21"/>
      <c r="C24" s="34" t="s">
        <v>160</v>
      </c>
      <c r="D24" s="11">
        <f>SUM(D16:D23)</f>
        <v>0</v>
      </c>
      <c r="E24" s="11">
        <f>SUM(E16:E23)</f>
        <v>0</v>
      </c>
      <c r="F24" s="11">
        <f>SUM(F16:F23)</f>
        <v>0</v>
      </c>
      <c r="G24" s="11"/>
      <c r="H24" s="11"/>
      <c r="I24" s="11"/>
      <c r="J24" s="11">
        <f>SUM(J16:J23)</f>
        <v>0</v>
      </c>
      <c r="K24" s="11">
        <f>(K16*J16)+(K17*J17)+(K18*J18)+(K19*J19)+(K20*J20)+(K21*J21)+(K22*J22)+(K23*J23)</f>
        <v>0</v>
      </c>
      <c r="L24" s="11">
        <f>SUM(L16:L23)</f>
        <v>0</v>
      </c>
      <c r="M24" s="95"/>
      <c r="N24" s="27"/>
    </row>
    <row r="25" spans="1:14" ht="51" hidden="1" customHeight="1" x14ac:dyDescent="0.35">
      <c r="A25" s="21"/>
      <c r="B25" s="34" t="s">
        <v>5</v>
      </c>
      <c r="C25" s="191"/>
      <c r="D25" s="191"/>
      <c r="E25" s="191"/>
      <c r="F25" s="191"/>
      <c r="G25" s="191"/>
      <c r="H25" s="191"/>
      <c r="I25" s="191"/>
      <c r="J25" s="191"/>
      <c r="K25" s="191"/>
      <c r="L25" s="197"/>
      <c r="M25" s="191"/>
      <c r="N25" s="26"/>
    </row>
    <row r="26" spans="1:14" ht="15.5" hidden="1" x14ac:dyDescent="0.35">
      <c r="A26" s="21"/>
      <c r="B26" s="89" t="s">
        <v>30</v>
      </c>
      <c r="C26" s="77"/>
      <c r="D26" s="74"/>
      <c r="E26" s="74"/>
      <c r="F26" s="74"/>
      <c r="G26" s="74"/>
      <c r="H26" s="74"/>
      <c r="I26" s="74"/>
      <c r="J26" s="88">
        <f>SUM(D26:F26)</f>
        <v>0</v>
      </c>
      <c r="K26" s="90"/>
      <c r="L26" s="74"/>
      <c r="M26" s="91"/>
      <c r="N26" s="92"/>
    </row>
    <row r="27" spans="1:14" ht="15.5" hidden="1" x14ac:dyDescent="0.35">
      <c r="A27" s="21"/>
      <c r="B27" s="89" t="s">
        <v>31</v>
      </c>
      <c r="C27" s="77"/>
      <c r="D27" s="74"/>
      <c r="E27" s="74"/>
      <c r="F27" s="74"/>
      <c r="G27" s="74"/>
      <c r="H27" s="74"/>
      <c r="I27" s="74"/>
      <c r="J27" s="88">
        <f t="shared" ref="J27:J33" si="1">SUM(D27:F27)</f>
        <v>0</v>
      </c>
      <c r="K27" s="90"/>
      <c r="L27" s="74"/>
      <c r="M27" s="91"/>
      <c r="N27" s="92"/>
    </row>
    <row r="28" spans="1:14" ht="15.5" hidden="1" x14ac:dyDescent="0.35">
      <c r="A28" s="21"/>
      <c r="B28" s="89" t="s">
        <v>24</v>
      </c>
      <c r="C28" s="77"/>
      <c r="D28" s="74"/>
      <c r="E28" s="74"/>
      <c r="F28" s="74"/>
      <c r="G28" s="74"/>
      <c r="H28" s="74"/>
      <c r="I28" s="74"/>
      <c r="J28" s="88">
        <f t="shared" si="1"/>
        <v>0</v>
      </c>
      <c r="K28" s="90"/>
      <c r="L28" s="74"/>
      <c r="M28" s="91"/>
      <c r="N28" s="92"/>
    </row>
    <row r="29" spans="1:14" ht="15.5" hidden="1" x14ac:dyDescent="0.35">
      <c r="A29" s="21"/>
      <c r="B29" s="89" t="s">
        <v>25</v>
      </c>
      <c r="C29" s="77"/>
      <c r="D29" s="74"/>
      <c r="E29" s="74"/>
      <c r="F29" s="74"/>
      <c r="G29" s="74"/>
      <c r="H29" s="74"/>
      <c r="I29" s="74"/>
      <c r="J29" s="88">
        <f t="shared" si="1"/>
        <v>0</v>
      </c>
      <c r="K29" s="90"/>
      <c r="L29" s="74"/>
      <c r="M29" s="91"/>
      <c r="N29" s="92"/>
    </row>
    <row r="30" spans="1:14" ht="15.5" hidden="1" x14ac:dyDescent="0.35">
      <c r="A30" s="21"/>
      <c r="B30" s="89" t="s">
        <v>26</v>
      </c>
      <c r="C30" s="77"/>
      <c r="D30" s="74"/>
      <c r="E30" s="74"/>
      <c r="F30" s="74"/>
      <c r="G30" s="74"/>
      <c r="H30" s="74"/>
      <c r="I30" s="74"/>
      <c r="J30" s="88">
        <f t="shared" si="1"/>
        <v>0</v>
      </c>
      <c r="K30" s="90"/>
      <c r="L30" s="74"/>
      <c r="M30" s="91"/>
      <c r="N30" s="92"/>
    </row>
    <row r="31" spans="1:14" ht="15.5" hidden="1" x14ac:dyDescent="0.35">
      <c r="A31" s="21"/>
      <c r="B31" s="89" t="s">
        <v>27</v>
      </c>
      <c r="C31" s="77"/>
      <c r="D31" s="74"/>
      <c r="E31" s="74"/>
      <c r="F31" s="74"/>
      <c r="G31" s="74"/>
      <c r="H31" s="74"/>
      <c r="I31" s="74"/>
      <c r="J31" s="88">
        <f t="shared" si="1"/>
        <v>0</v>
      </c>
      <c r="K31" s="90"/>
      <c r="L31" s="74"/>
      <c r="M31" s="91"/>
      <c r="N31" s="92"/>
    </row>
    <row r="32" spans="1:14" ht="15.5" hidden="1" x14ac:dyDescent="0.35">
      <c r="A32" s="21"/>
      <c r="B32" s="89" t="s">
        <v>28</v>
      </c>
      <c r="C32" s="80"/>
      <c r="D32" s="93"/>
      <c r="E32" s="93"/>
      <c r="F32" s="93"/>
      <c r="G32" s="93"/>
      <c r="H32" s="93"/>
      <c r="I32" s="93"/>
      <c r="J32" s="88">
        <f t="shared" si="1"/>
        <v>0</v>
      </c>
      <c r="K32" s="94"/>
      <c r="L32" s="93"/>
      <c r="M32" s="95"/>
      <c r="N32" s="92"/>
    </row>
    <row r="33" spans="1:14" ht="15.5" hidden="1" x14ac:dyDescent="0.35">
      <c r="A33" s="21"/>
      <c r="B33" s="89" t="s">
        <v>29</v>
      </c>
      <c r="C33" s="80"/>
      <c r="D33" s="93"/>
      <c r="E33" s="93"/>
      <c r="F33" s="93"/>
      <c r="G33" s="93"/>
      <c r="H33" s="93"/>
      <c r="I33" s="93"/>
      <c r="J33" s="88">
        <f t="shared" si="1"/>
        <v>0</v>
      </c>
      <c r="K33" s="94"/>
      <c r="L33" s="93"/>
      <c r="M33" s="95"/>
      <c r="N33" s="92"/>
    </row>
    <row r="34" spans="1:14" ht="15.5" hidden="1" x14ac:dyDescent="0.35">
      <c r="A34" s="21"/>
      <c r="C34" s="34" t="s">
        <v>160</v>
      </c>
      <c r="D34" s="12">
        <f>SUM(D26:D33)</f>
        <v>0</v>
      </c>
      <c r="E34" s="12">
        <f>SUM(E26:E33)</f>
        <v>0</v>
      </c>
      <c r="F34" s="12">
        <f>SUM(F26:F33)</f>
        <v>0</v>
      </c>
      <c r="G34" s="12"/>
      <c r="H34" s="12"/>
      <c r="I34" s="12"/>
      <c r="J34" s="12">
        <f>SUM(J26:J33)</f>
        <v>0</v>
      </c>
      <c r="K34" s="11">
        <f>(K26*J26)+(K27*J27)+(K28*J28)+(K29*J29)+(K30*J30)+(K31*J31)+(K32*J32)+(K33*J33)</f>
        <v>0</v>
      </c>
      <c r="L34" s="11">
        <f>SUM(L26:L33)</f>
        <v>0</v>
      </c>
      <c r="M34" s="95"/>
      <c r="N34" s="27"/>
    </row>
    <row r="35" spans="1:14" ht="51" hidden="1" customHeight="1" x14ac:dyDescent="0.35">
      <c r="A35" s="21"/>
      <c r="B35" s="34" t="s">
        <v>6</v>
      </c>
      <c r="C35" s="191"/>
      <c r="D35" s="191"/>
      <c r="E35" s="191"/>
      <c r="F35" s="191"/>
      <c r="G35" s="191"/>
      <c r="H35" s="191"/>
      <c r="I35" s="191"/>
      <c r="J35" s="191"/>
      <c r="K35" s="191"/>
      <c r="L35" s="197"/>
      <c r="M35" s="191"/>
      <c r="N35" s="26"/>
    </row>
    <row r="36" spans="1:14" ht="15.5" hidden="1" x14ac:dyDescent="0.35">
      <c r="A36" s="21"/>
      <c r="B36" s="89" t="s">
        <v>32</v>
      </c>
      <c r="C36" s="77"/>
      <c r="D36" s="74"/>
      <c r="E36" s="74"/>
      <c r="F36" s="74"/>
      <c r="G36" s="74"/>
      <c r="H36" s="74"/>
      <c r="I36" s="74"/>
      <c r="J36" s="88">
        <f>SUM(D36:F36)</f>
        <v>0</v>
      </c>
      <c r="K36" s="90"/>
      <c r="L36" s="74"/>
      <c r="M36" s="91"/>
      <c r="N36" s="92"/>
    </row>
    <row r="37" spans="1:14" ht="15.5" hidden="1" x14ac:dyDescent="0.35">
      <c r="A37" s="21"/>
      <c r="B37" s="89" t="s">
        <v>33</v>
      </c>
      <c r="C37" s="77"/>
      <c r="D37" s="74"/>
      <c r="E37" s="74"/>
      <c r="F37" s="74"/>
      <c r="G37" s="74"/>
      <c r="H37" s="74"/>
      <c r="I37" s="74"/>
      <c r="J37" s="88">
        <f t="shared" ref="J37:J43" si="2">SUM(D37:F37)</f>
        <v>0</v>
      </c>
      <c r="K37" s="90"/>
      <c r="L37" s="74"/>
      <c r="M37" s="91"/>
      <c r="N37" s="92"/>
    </row>
    <row r="38" spans="1:14" ht="15.5" hidden="1" x14ac:dyDescent="0.35">
      <c r="A38" s="21"/>
      <c r="B38" s="89" t="s">
        <v>34</v>
      </c>
      <c r="C38" s="77"/>
      <c r="D38" s="74"/>
      <c r="E38" s="74"/>
      <c r="F38" s="74"/>
      <c r="G38" s="74"/>
      <c r="H38" s="74"/>
      <c r="I38" s="74"/>
      <c r="J38" s="88">
        <f t="shared" si="2"/>
        <v>0</v>
      </c>
      <c r="K38" s="90"/>
      <c r="L38" s="74"/>
      <c r="M38" s="91"/>
      <c r="N38" s="92"/>
    </row>
    <row r="39" spans="1:14" ht="15.5" hidden="1" x14ac:dyDescent="0.35">
      <c r="A39" s="21"/>
      <c r="B39" s="89" t="s">
        <v>35</v>
      </c>
      <c r="C39" s="77"/>
      <c r="D39" s="74"/>
      <c r="E39" s="74"/>
      <c r="F39" s="74"/>
      <c r="G39" s="74"/>
      <c r="H39" s="74"/>
      <c r="I39" s="74"/>
      <c r="J39" s="88">
        <f t="shared" si="2"/>
        <v>0</v>
      </c>
      <c r="K39" s="90"/>
      <c r="L39" s="74"/>
      <c r="M39" s="91"/>
      <c r="N39" s="92"/>
    </row>
    <row r="40" spans="1:14" s="21" customFormat="1" ht="15.5" hidden="1" x14ac:dyDescent="0.35">
      <c r="B40" s="89" t="s">
        <v>36</v>
      </c>
      <c r="C40" s="77"/>
      <c r="D40" s="74"/>
      <c r="E40" s="74"/>
      <c r="F40" s="74"/>
      <c r="G40" s="74"/>
      <c r="H40" s="74"/>
      <c r="I40" s="74"/>
      <c r="J40" s="88">
        <f t="shared" si="2"/>
        <v>0</v>
      </c>
      <c r="K40" s="90"/>
      <c r="L40" s="74"/>
      <c r="M40" s="91"/>
      <c r="N40" s="92"/>
    </row>
    <row r="41" spans="1:14" s="21" customFormat="1" ht="15.5" hidden="1" x14ac:dyDescent="0.35">
      <c r="B41" s="89" t="s">
        <v>37</v>
      </c>
      <c r="C41" s="77"/>
      <c r="D41" s="74"/>
      <c r="E41" s="74"/>
      <c r="F41" s="74"/>
      <c r="G41" s="74"/>
      <c r="H41" s="74"/>
      <c r="I41" s="74"/>
      <c r="J41" s="88">
        <f t="shared" si="2"/>
        <v>0</v>
      </c>
      <c r="K41" s="90"/>
      <c r="L41" s="74"/>
      <c r="M41" s="91"/>
      <c r="N41" s="92"/>
    </row>
    <row r="42" spans="1:14" s="21" customFormat="1" ht="15.5" hidden="1" x14ac:dyDescent="0.35">
      <c r="A42" s="20"/>
      <c r="B42" s="89" t="s">
        <v>38</v>
      </c>
      <c r="C42" s="80"/>
      <c r="D42" s="93"/>
      <c r="E42" s="93"/>
      <c r="F42" s="93"/>
      <c r="G42" s="93"/>
      <c r="H42" s="93"/>
      <c r="I42" s="93"/>
      <c r="J42" s="88">
        <f t="shared" si="2"/>
        <v>0</v>
      </c>
      <c r="K42" s="94"/>
      <c r="L42" s="93"/>
      <c r="M42" s="95"/>
      <c r="N42" s="92"/>
    </row>
    <row r="43" spans="1:14" ht="15.5" hidden="1" x14ac:dyDescent="0.35">
      <c r="B43" s="89" t="s">
        <v>39</v>
      </c>
      <c r="C43" s="80"/>
      <c r="D43" s="93"/>
      <c r="E43" s="93"/>
      <c r="F43" s="93"/>
      <c r="G43" s="93"/>
      <c r="H43" s="93"/>
      <c r="I43" s="93"/>
      <c r="J43" s="88">
        <f t="shared" si="2"/>
        <v>0</v>
      </c>
      <c r="K43" s="94"/>
      <c r="L43" s="93"/>
      <c r="M43" s="95"/>
      <c r="N43" s="92"/>
    </row>
    <row r="44" spans="1:14" ht="15.5" hidden="1" x14ac:dyDescent="0.35">
      <c r="C44" s="34" t="s">
        <v>160</v>
      </c>
      <c r="D44" s="12">
        <f>SUM(D36:D43)</f>
        <v>0</v>
      </c>
      <c r="E44" s="12">
        <f>SUM(E36:E43)</f>
        <v>0</v>
      </c>
      <c r="F44" s="12">
        <f>SUM(F36:F43)</f>
        <v>0</v>
      </c>
      <c r="G44" s="12"/>
      <c r="H44" s="12"/>
      <c r="I44" s="12"/>
      <c r="J44" s="12">
        <f>SUM(J36:J43)</f>
        <v>0</v>
      </c>
      <c r="K44" s="11">
        <f>(K36*J36)+(K37*J37)+(K38*J38)+(K39*J39)+(K40*J40)+(K41*J41)+(K42*J42)+(K43*J43)</f>
        <v>0</v>
      </c>
      <c r="L44" s="11">
        <f>SUM(L36:L43)</f>
        <v>0</v>
      </c>
      <c r="M44" s="95"/>
      <c r="N44" s="27"/>
    </row>
    <row r="45" spans="1:14" ht="51" hidden="1" customHeight="1" x14ac:dyDescent="0.35">
      <c r="B45" s="34" t="s">
        <v>40</v>
      </c>
      <c r="C45" s="191"/>
      <c r="D45" s="191"/>
      <c r="E45" s="191"/>
      <c r="F45" s="191"/>
      <c r="G45" s="191"/>
      <c r="H45" s="191"/>
      <c r="I45" s="191"/>
      <c r="J45" s="191"/>
      <c r="K45" s="191"/>
      <c r="L45" s="197"/>
      <c r="M45" s="191"/>
      <c r="N45" s="26"/>
    </row>
    <row r="46" spans="1:14" ht="15.5" hidden="1" x14ac:dyDescent="0.35">
      <c r="B46" s="89" t="s">
        <v>41</v>
      </c>
      <c r="C46" s="77"/>
      <c r="D46" s="74"/>
      <c r="E46" s="74"/>
      <c r="F46" s="74"/>
      <c r="G46" s="74"/>
      <c r="H46" s="74"/>
      <c r="I46" s="74"/>
      <c r="J46" s="88">
        <f>SUM(D46:F46)</f>
        <v>0</v>
      </c>
      <c r="K46" s="90"/>
      <c r="L46" s="74"/>
      <c r="M46" s="91"/>
      <c r="N46" s="92"/>
    </row>
    <row r="47" spans="1:14" ht="15.5" hidden="1" x14ac:dyDescent="0.35">
      <c r="B47" s="89" t="s">
        <v>42</v>
      </c>
      <c r="C47" s="77"/>
      <c r="D47" s="74"/>
      <c r="E47" s="74"/>
      <c r="F47" s="74"/>
      <c r="G47" s="74"/>
      <c r="H47" s="74"/>
      <c r="I47" s="74"/>
      <c r="J47" s="88">
        <f t="shared" ref="J47:J53" si="3">SUM(D47:F47)</f>
        <v>0</v>
      </c>
      <c r="K47" s="90"/>
      <c r="L47" s="74"/>
      <c r="M47" s="91"/>
      <c r="N47" s="92"/>
    </row>
    <row r="48" spans="1:14" ht="15.5" hidden="1" x14ac:dyDescent="0.35">
      <c r="B48" s="89" t="s">
        <v>43</v>
      </c>
      <c r="C48" s="77"/>
      <c r="D48" s="74"/>
      <c r="E48" s="74"/>
      <c r="F48" s="74"/>
      <c r="G48" s="74"/>
      <c r="H48" s="74"/>
      <c r="I48" s="74"/>
      <c r="J48" s="88">
        <f t="shared" si="3"/>
        <v>0</v>
      </c>
      <c r="K48" s="90"/>
      <c r="L48" s="74"/>
      <c r="M48" s="91"/>
      <c r="N48" s="92"/>
    </row>
    <row r="49" spans="1:14" ht="15.5" hidden="1" x14ac:dyDescent="0.35">
      <c r="B49" s="89" t="s">
        <v>44</v>
      </c>
      <c r="C49" s="77"/>
      <c r="D49" s="74"/>
      <c r="E49" s="74"/>
      <c r="F49" s="74"/>
      <c r="G49" s="74"/>
      <c r="H49" s="74"/>
      <c r="I49" s="74"/>
      <c r="J49" s="88">
        <f t="shared" si="3"/>
        <v>0</v>
      </c>
      <c r="K49" s="90"/>
      <c r="L49" s="74"/>
      <c r="M49" s="91"/>
      <c r="N49" s="92"/>
    </row>
    <row r="50" spans="1:14" ht="15.5" hidden="1" x14ac:dyDescent="0.35">
      <c r="B50" s="89" t="s">
        <v>45</v>
      </c>
      <c r="C50" s="77"/>
      <c r="D50" s="74"/>
      <c r="E50" s="74"/>
      <c r="F50" s="74"/>
      <c r="G50" s="74"/>
      <c r="H50" s="74"/>
      <c r="I50" s="74"/>
      <c r="J50" s="88">
        <f t="shared" si="3"/>
        <v>0</v>
      </c>
      <c r="K50" s="90"/>
      <c r="L50" s="74"/>
      <c r="M50" s="91"/>
      <c r="N50" s="92"/>
    </row>
    <row r="51" spans="1:14" ht="15.5" hidden="1" x14ac:dyDescent="0.35">
      <c r="A51" s="21"/>
      <c r="B51" s="89" t="s">
        <v>46</v>
      </c>
      <c r="C51" s="77"/>
      <c r="D51" s="74"/>
      <c r="E51" s="74"/>
      <c r="F51" s="74"/>
      <c r="G51" s="74"/>
      <c r="H51" s="74"/>
      <c r="I51" s="74"/>
      <c r="J51" s="88">
        <f t="shared" si="3"/>
        <v>0</v>
      </c>
      <c r="K51" s="90"/>
      <c r="L51" s="74"/>
      <c r="M51" s="91"/>
      <c r="N51" s="92"/>
    </row>
    <row r="52" spans="1:14" s="21" customFormat="1" ht="15.5" hidden="1" x14ac:dyDescent="0.35">
      <c r="A52" s="20"/>
      <c r="B52" s="89" t="s">
        <v>47</v>
      </c>
      <c r="C52" s="80"/>
      <c r="D52" s="93"/>
      <c r="E52" s="93"/>
      <c r="F52" s="93"/>
      <c r="G52" s="93"/>
      <c r="H52" s="93"/>
      <c r="I52" s="93"/>
      <c r="J52" s="88">
        <f t="shared" si="3"/>
        <v>0</v>
      </c>
      <c r="K52" s="94"/>
      <c r="L52" s="93"/>
      <c r="M52" s="95"/>
      <c r="N52" s="92"/>
    </row>
    <row r="53" spans="1:14" ht="15.5" hidden="1" x14ac:dyDescent="0.35">
      <c r="B53" s="89" t="s">
        <v>48</v>
      </c>
      <c r="C53" s="80"/>
      <c r="D53" s="93"/>
      <c r="E53" s="93"/>
      <c r="F53" s="93"/>
      <c r="G53" s="93"/>
      <c r="H53" s="93"/>
      <c r="I53" s="93"/>
      <c r="J53" s="88">
        <f t="shared" si="3"/>
        <v>0</v>
      </c>
      <c r="K53" s="94"/>
      <c r="L53" s="93"/>
      <c r="M53" s="95"/>
      <c r="N53" s="92"/>
    </row>
    <row r="54" spans="1:14" ht="15.5" hidden="1" x14ac:dyDescent="0.35">
      <c r="C54" s="34" t="s">
        <v>160</v>
      </c>
      <c r="D54" s="11">
        <f>SUM(D46:D53)</f>
        <v>0</v>
      </c>
      <c r="E54" s="11">
        <f>SUM(E46:E53)</f>
        <v>0</v>
      </c>
      <c r="F54" s="11">
        <f>SUM(F46:F53)</f>
        <v>0</v>
      </c>
      <c r="G54" s="11"/>
      <c r="H54" s="11"/>
      <c r="I54" s="11"/>
      <c r="J54" s="11">
        <f>SUM(J46:J53)</f>
        <v>0</v>
      </c>
      <c r="K54" s="11">
        <f>(K46*J46)+(K47*J47)+(K48*J48)+(K49*J49)+(K50*J50)+(K51*J51)+(K52*J52)+(K53*J53)</f>
        <v>0</v>
      </c>
      <c r="L54" s="11">
        <f>SUM(L46:L53)</f>
        <v>0</v>
      </c>
      <c r="M54" s="95"/>
      <c r="N54" s="27"/>
    </row>
    <row r="55" spans="1:14" ht="15.5" x14ac:dyDescent="0.35">
      <c r="B55" s="96"/>
      <c r="C55" s="97"/>
      <c r="D55" s="98"/>
      <c r="E55" s="98"/>
      <c r="F55" s="98"/>
      <c r="G55" s="98"/>
      <c r="H55" s="98"/>
      <c r="I55" s="98"/>
      <c r="J55" s="98"/>
      <c r="K55" s="98"/>
      <c r="L55" s="98"/>
      <c r="M55" s="98"/>
      <c r="N55" s="92"/>
    </row>
    <row r="56" spans="1:14" ht="51" hidden="1" customHeight="1" x14ac:dyDescent="0.35">
      <c r="B56" s="34" t="s">
        <v>7</v>
      </c>
      <c r="C56" s="183" t="s">
        <v>560</v>
      </c>
      <c r="D56" s="183"/>
      <c r="E56" s="183"/>
      <c r="F56" s="183"/>
      <c r="G56" s="183"/>
      <c r="H56" s="183"/>
      <c r="I56" s="183"/>
      <c r="J56" s="183"/>
      <c r="K56" s="183"/>
      <c r="L56" s="210"/>
      <c r="M56" s="183"/>
      <c r="N56" s="8"/>
    </row>
    <row r="57" spans="1:14" ht="51" customHeight="1" x14ac:dyDescent="0.35">
      <c r="B57" s="34" t="s">
        <v>162</v>
      </c>
      <c r="C57" s="183" t="s">
        <v>561</v>
      </c>
      <c r="D57" s="211"/>
      <c r="E57" s="211"/>
      <c r="F57" s="211"/>
      <c r="G57" s="211"/>
      <c r="H57" s="211"/>
      <c r="I57" s="211"/>
      <c r="J57" s="211"/>
      <c r="K57" s="211"/>
      <c r="L57" s="212"/>
      <c r="M57" s="211"/>
      <c r="N57" s="26"/>
    </row>
    <row r="58" spans="1:14" ht="31" x14ac:dyDescent="0.35">
      <c r="B58" s="89" t="s">
        <v>53</v>
      </c>
      <c r="C58" s="77" t="s">
        <v>562</v>
      </c>
      <c r="D58" s="74">
        <v>10000</v>
      </c>
      <c r="E58" s="74"/>
      <c r="F58" s="74"/>
      <c r="G58" s="74"/>
      <c r="H58" s="74"/>
      <c r="I58" s="74"/>
      <c r="J58" s="88">
        <f>SUM(D58:F58)</f>
        <v>10000</v>
      </c>
      <c r="K58" s="90"/>
      <c r="L58" s="74"/>
      <c r="M58" s="91"/>
      <c r="N58" s="92"/>
    </row>
    <row r="59" spans="1:14" ht="46.5" x14ac:dyDescent="0.35">
      <c r="B59" s="89" t="s">
        <v>52</v>
      </c>
      <c r="C59" s="77" t="s">
        <v>563</v>
      </c>
      <c r="D59" s="74">
        <v>9000</v>
      </c>
      <c r="E59" s="74"/>
      <c r="F59" s="74"/>
      <c r="G59" s="74"/>
      <c r="H59" s="74"/>
      <c r="I59" s="74"/>
      <c r="J59" s="88">
        <f t="shared" ref="J59:J65" si="4">SUM(D59:F59)</f>
        <v>9000</v>
      </c>
      <c r="K59" s="90"/>
      <c r="L59" s="74"/>
      <c r="M59" s="91"/>
      <c r="N59" s="92"/>
    </row>
    <row r="60" spans="1:14" ht="29" x14ac:dyDescent="0.35">
      <c r="B60" s="89" t="s">
        <v>54</v>
      </c>
      <c r="C60" s="20" t="s">
        <v>564</v>
      </c>
      <c r="D60" s="74">
        <v>6000</v>
      </c>
      <c r="E60" s="74"/>
      <c r="F60" s="74"/>
      <c r="G60" s="74"/>
      <c r="H60" s="74"/>
      <c r="I60" s="74"/>
      <c r="J60" s="88">
        <f t="shared" si="4"/>
        <v>6000</v>
      </c>
      <c r="K60" s="90"/>
      <c r="L60" s="74"/>
      <c r="M60" s="91"/>
      <c r="N60" s="92"/>
    </row>
    <row r="61" spans="1:14" ht="31" x14ac:dyDescent="0.35">
      <c r="B61" s="89" t="s">
        <v>55</v>
      </c>
      <c r="C61" s="77" t="s">
        <v>565</v>
      </c>
      <c r="D61" s="74">
        <v>6000</v>
      </c>
      <c r="E61" s="74"/>
      <c r="F61" s="74"/>
      <c r="G61" s="74"/>
      <c r="H61" s="74"/>
      <c r="I61" s="74"/>
      <c r="J61" s="88">
        <f t="shared" si="4"/>
        <v>6000</v>
      </c>
      <c r="K61" s="90"/>
      <c r="L61" s="74"/>
      <c r="M61" s="91"/>
      <c r="N61" s="92"/>
    </row>
    <row r="62" spans="1:14" ht="31" x14ac:dyDescent="0.35">
      <c r="B62" s="89" t="s">
        <v>56</v>
      </c>
      <c r="C62" s="77" t="s">
        <v>566</v>
      </c>
      <c r="D62" s="74">
        <v>40000</v>
      </c>
      <c r="E62" s="74"/>
      <c r="F62" s="74"/>
      <c r="G62" s="74"/>
      <c r="H62" s="74"/>
      <c r="I62" s="74"/>
      <c r="J62" s="88">
        <f t="shared" si="4"/>
        <v>40000</v>
      </c>
      <c r="K62" s="90"/>
      <c r="L62" s="74"/>
      <c r="M62" s="91"/>
      <c r="N62" s="92"/>
    </row>
    <row r="63" spans="1:14" ht="31" x14ac:dyDescent="0.35">
      <c r="B63" s="89" t="s">
        <v>57</v>
      </c>
      <c r="C63" s="77" t="s">
        <v>567</v>
      </c>
      <c r="D63" s="74">
        <v>10000</v>
      </c>
      <c r="E63" s="74"/>
      <c r="F63" s="74"/>
      <c r="G63" s="74"/>
      <c r="H63" s="74"/>
      <c r="I63" s="74"/>
      <c r="J63" s="88">
        <f t="shared" si="4"/>
        <v>10000</v>
      </c>
      <c r="K63" s="90"/>
      <c r="L63" s="74"/>
      <c r="M63" s="91"/>
      <c r="N63" s="92"/>
    </row>
    <row r="64" spans="1:14" ht="46.5" x14ac:dyDescent="0.35">
      <c r="A64" s="21"/>
      <c r="B64" s="89" t="s">
        <v>58</v>
      </c>
      <c r="C64" s="80" t="s">
        <v>568</v>
      </c>
      <c r="D64" s="93">
        <v>40000</v>
      </c>
      <c r="E64" s="93"/>
      <c r="F64" s="93"/>
      <c r="G64" s="93"/>
      <c r="H64" s="93"/>
      <c r="I64" s="93"/>
      <c r="J64" s="88">
        <f t="shared" si="4"/>
        <v>40000</v>
      </c>
      <c r="K64" s="94"/>
      <c r="L64" s="93"/>
      <c r="M64" s="95"/>
      <c r="N64" s="92"/>
    </row>
    <row r="65" spans="1:14" s="21" customFormat="1" ht="62" x14ac:dyDescent="0.35">
      <c r="B65" s="89" t="s">
        <v>59</v>
      </c>
      <c r="C65" s="80" t="s">
        <v>569</v>
      </c>
      <c r="D65" s="93">
        <v>30000</v>
      </c>
      <c r="E65" s="93"/>
      <c r="F65" s="93"/>
      <c r="G65" s="93"/>
      <c r="H65" s="93"/>
      <c r="I65" s="93"/>
      <c r="J65" s="88">
        <f t="shared" si="4"/>
        <v>30000</v>
      </c>
      <c r="K65" s="94"/>
      <c r="L65" s="93"/>
      <c r="M65" s="95"/>
      <c r="N65" s="92"/>
    </row>
    <row r="66" spans="1:14" s="21" customFormat="1" ht="15.5" x14ac:dyDescent="0.35">
      <c r="A66" s="20"/>
      <c r="B66" s="20"/>
      <c r="C66" s="34" t="s">
        <v>160</v>
      </c>
      <c r="D66" s="11">
        <f>SUM(D58:D65)</f>
        <v>151000</v>
      </c>
      <c r="E66" s="11">
        <f>SUM(E58:E65)</f>
        <v>0</v>
      </c>
      <c r="F66" s="11">
        <f>SUM(F58:F65)</f>
        <v>0</v>
      </c>
      <c r="G66" s="12"/>
      <c r="H66" s="12"/>
      <c r="I66" s="12"/>
      <c r="J66" s="12">
        <f>SUM(J58:J65)</f>
        <v>151000</v>
      </c>
      <c r="K66" s="11">
        <f>(K58*J58)+(K59*J59)+(K60*J60)+(K61*J61)+(K62*J62)+(K63*J63)+(K64*J64)+(K65*J65)</f>
        <v>0</v>
      </c>
      <c r="L66" s="11">
        <f>SUM(L58:L65)</f>
        <v>0</v>
      </c>
      <c r="M66" s="95"/>
      <c r="N66" s="27"/>
    </row>
    <row r="67" spans="1:14" ht="51" hidden="1" customHeight="1" x14ac:dyDescent="0.35">
      <c r="B67" s="34" t="s">
        <v>60</v>
      </c>
      <c r="C67" s="183" t="s">
        <v>570</v>
      </c>
      <c r="D67" s="183"/>
      <c r="E67" s="183"/>
      <c r="F67" s="183"/>
      <c r="G67" s="183"/>
      <c r="H67" s="183"/>
      <c r="I67" s="183"/>
      <c r="J67" s="183"/>
      <c r="K67" s="183"/>
      <c r="L67" s="210"/>
      <c r="M67" s="183"/>
      <c r="N67" s="26"/>
    </row>
    <row r="68" spans="1:14" ht="78" customHeight="1" x14ac:dyDescent="0.35">
      <c r="B68" s="89" t="s">
        <v>61</v>
      </c>
      <c r="C68" s="77" t="s">
        <v>571</v>
      </c>
      <c r="D68" s="74">
        <v>8000</v>
      </c>
      <c r="E68" s="74"/>
      <c r="F68" s="74"/>
      <c r="G68" s="74"/>
      <c r="H68" s="74"/>
      <c r="I68" s="74"/>
      <c r="J68" s="88">
        <f>SUM(D68:F68)</f>
        <v>8000</v>
      </c>
      <c r="K68" s="90"/>
      <c r="L68" s="74"/>
      <c r="M68" s="91"/>
      <c r="N68" s="92"/>
    </row>
    <row r="69" spans="1:14" ht="62" x14ac:dyDescent="0.35">
      <c r="B69" s="89" t="s">
        <v>62</v>
      </c>
      <c r="C69" s="77" t="s">
        <v>572</v>
      </c>
      <c r="D69" s="74">
        <v>10000</v>
      </c>
      <c r="E69" s="74"/>
      <c r="F69" s="74"/>
      <c r="G69" s="74"/>
      <c r="H69" s="74"/>
      <c r="I69" s="74"/>
      <c r="J69" s="88">
        <f t="shared" ref="J69:J75" si="5">SUM(D69:F69)</f>
        <v>10000</v>
      </c>
      <c r="K69" s="90"/>
      <c r="L69" s="74"/>
      <c r="M69" s="91"/>
      <c r="N69" s="92"/>
    </row>
    <row r="70" spans="1:14" ht="64.5" customHeight="1" x14ac:dyDescent="0.35">
      <c r="B70" s="89" t="s">
        <v>63</v>
      </c>
      <c r="C70" s="77" t="s">
        <v>573</v>
      </c>
      <c r="D70" s="74">
        <v>10000</v>
      </c>
      <c r="E70" s="74"/>
      <c r="F70" s="74"/>
      <c r="G70" s="74"/>
      <c r="H70" s="74"/>
      <c r="I70" s="74"/>
      <c r="J70" s="88">
        <f t="shared" si="5"/>
        <v>10000</v>
      </c>
      <c r="K70" s="90"/>
      <c r="L70" s="74"/>
      <c r="M70" s="91"/>
      <c r="N70" s="92"/>
    </row>
    <row r="71" spans="1:14" ht="62" x14ac:dyDescent="0.35">
      <c r="B71" s="89" t="s">
        <v>64</v>
      </c>
      <c r="C71" s="77" t="s">
        <v>574</v>
      </c>
      <c r="D71" s="74">
        <v>10000</v>
      </c>
      <c r="E71" s="74"/>
      <c r="F71" s="74"/>
      <c r="G71" s="74"/>
      <c r="H71" s="74"/>
      <c r="I71" s="74"/>
      <c r="J71" s="88">
        <f t="shared" si="5"/>
        <v>10000</v>
      </c>
      <c r="K71" s="90"/>
      <c r="L71" s="74"/>
      <c r="M71" s="91"/>
      <c r="N71" s="92"/>
    </row>
    <row r="72" spans="1:14" ht="93" x14ac:dyDescent="0.35">
      <c r="B72" s="89" t="s">
        <v>65</v>
      </c>
      <c r="C72" s="77" t="s">
        <v>575</v>
      </c>
      <c r="D72" s="74">
        <v>10000</v>
      </c>
      <c r="E72" s="74"/>
      <c r="F72" s="74"/>
      <c r="G72" s="74"/>
      <c r="H72" s="74"/>
      <c r="I72" s="74"/>
      <c r="J72" s="88">
        <f t="shared" si="5"/>
        <v>10000</v>
      </c>
      <c r="K72" s="90"/>
      <c r="L72" s="74"/>
      <c r="M72" s="91"/>
      <c r="N72" s="92"/>
    </row>
    <row r="73" spans="1:14" ht="85.5" customHeight="1" x14ac:dyDescent="0.35">
      <c r="B73" s="89" t="s">
        <v>66</v>
      </c>
      <c r="C73" s="77" t="s">
        <v>576</v>
      </c>
      <c r="D73" s="74">
        <v>10000</v>
      </c>
      <c r="E73" s="74"/>
      <c r="F73" s="74"/>
      <c r="G73" s="74"/>
      <c r="H73" s="74"/>
      <c r="I73" s="74"/>
      <c r="J73" s="88">
        <f t="shared" si="5"/>
        <v>10000</v>
      </c>
      <c r="K73" s="90"/>
      <c r="L73" s="74"/>
      <c r="M73" s="91"/>
      <c r="N73" s="92"/>
    </row>
    <row r="74" spans="1:14" ht="15.5" x14ac:dyDescent="0.35">
      <c r="B74" s="89" t="s">
        <v>67</v>
      </c>
      <c r="D74" s="93"/>
      <c r="E74" s="93"/>
      <c r="F74" s="93"/>
      <c r="G74" s="93"/>
      <c r="H74" s="93"/>
      <c r="I74" s="93"/>
      <c r="J74" s="88">
        <f t="shared" si="5"/>
        <v>0</v>
      </c>
      <c r="K74" s="94"/>
      <c r="L74" s="93"/>
      <c r="M74" s="95"/>
      <c r="N74" s="92"/>
    </row>
    <row r="75" spans="1:14" ht="15.5" x14ac:dyDescent="0.35">
      <c r="B75" s="89" t="s">
        <v>68</v>
      </c>
      <c r="C75" s="80"/>
      <c r="D75" s="93"/>
      <c r="E75" s="93"/>
      <c r="F75" s="93"/>
      <c r="G75" s="93"/>
      <c r="H75" s="93"/>
      <c r="I75" s="93"/>
      <c r="J75" s="88">
        <f t="shared" si="5"/>
        <v>0</v>
      </c>
      <c r="K75" s="94"/>
      <c r="L75" s="93"/>
      <c r="M75" s="95"/>
      <c r="N75" s="92"/>
    </row>
    <row r="76" spans="1:14" ht="15.5" x14ac:dyDescent="0.35">
      <c r="C76" s="34" t="s">
        <v>160</v>
      </c>
      <c r="D76" s="11">
        <f>SUM(D68:D75)</f>
        <v>58000</v>
      </c>
      <c r="E76" s="11">
        <f>SUM(E68:E75)</f>
        <v>0</v>
      </c>
      <c r="F76" s="11">
        <f>SUM(F68:F75)</f>
        <v>0</v>
      </c>
      <c r="G76" s="11"/>
      <c r="H76" s="11"/>
      <c r="I76" s="11"/>
      <c r="J76" s="11">
        <f>SUM(J68:J75)</f>
        <v>58000</v>
      </c>
      <c r="K76" s="11">
        <f>(K68*J68)+(K69*J69)+(K70*J70)+(K71*J71)+(K72*J72)+(K73*J73)+(K74*J74)+(K75*J75)</f>
        <v>0</v>
      </c>
      <c r="L76" s="66">
        <f>SUM(L68:L75)</f>
        <v>0</v>
      </c>
      <c r="M76" s="95"/>
      <c r="N76" s="27"/>
    </row>
    <row r="77" spans="1:14" ht="78.75" customHeight="1" x14ac:dyDescent="0.35">
      <c r="B77" s="34" t="s">
        <v>69</v>
      </c>
      <c r="C77" s="213" t="s">
        <v>577</v>
      </c>
      <c r="D77" s="213"/>
      <c r="E77" s="213"/>
      <c r="F77" s="213"/>
      <c r="G77" s="213"/>
      <c r="H77" s="213"/>
      <c r="I77" s="213"/>
      <c r="J77" s="213"/>
      <c r="K77" s="213"/>
      <c r="L77" s="213"/>
      <c r="M77" s="213"/>
      <c r="N77" s="26"/>
    </row>
    <row r="78" spans="1:14" ht="81" customHeight="1" x14ac:dyDescent="0.35">
      <c r="B78" s="89" t="s">
        <v>70</v>
      </c>
      <c r="C78" s="77" t="s">
        <v>578</v>
      </c>
      <c r="D78" s="74">
        <v>10000</v>
      </c>
      <c r="E78" s="74"/>
      <c r="F78" s="74"/>
      <c r="G78" s="74"/>
      <c r="H78" s="74"/>
      <c r="I78" s="74"/>
      <c r="J78" s="88">
        <f>SUM(D78:F78)</f>
        <v>10000</v>
      </c>
      <c r="K78" s="90"/>
      <c r="L78" s="74"/>
      <c r="M78" s="91"/>
      <c r="N78" s="92"/>
    </row>
    <row r="79" spans="1:14" ht="62" x14ac:dyDescent="0.35">
      <c r="B79" s="89" t="s">
        <v>71</v>
      </c>
      <c r="C79" s="77" t="s">
        <v>579</v>
      </c>
      <c r="D79" s="74">
        <v>22000</v>
      </c>
      <c r="E79" s="74"/>
      <c r="F79" s="74"/>
      <c r="G79" s="74"/>
      <c r="H79" s="74"/>
      <c r="I79" s="74"/>
      <c r="J79" s="88">
        <f t="shared" ref="J79:J85" si="6">SUM(D79:F79)</f>
        <v>22000</v>
      </c>
      <c r="K79" s="90"/>
      <c r="L79" s="74"/>
      <c r="M79" s="91"/>
      <c r="N79" s="92"/>
    </row>
    <row r="80" spans="1:14" ht="18" customHeight="1" x14ac:dyDescent="0.35">
      <c r="B80" s="89" t="s">
        <v>72</v>
      </c>
      <c r="C80" s="77"/>
      <c r="D80" s="74"/>
      <c r="E80" s="74"/>
      <c r="F80" s="74"/>
      <c r="G80" s="74"/>
      <c r="H80" s="74"/>
      <c r="I80" s="74"/>
      <c r="J80" s="88">
        <f t="shared" si="6"/>
        <v>0</v>
      </c>
      <c r="K80" s="90"/>
      <c r="L80" s="74"/>
      <c r="M80" s="91"/>
      <c r="N80" s="92"/>
    </row>
    <row r="81" spans="1:14" ht="15.5" x14ac:dyDescent="0.35">
      <c r="A81" s="21"/>
      <c r="B81" s="89" t="s">
        <v>73</v>
      </c>
      <c r="C81" s="77"/>
      <c r="D81" s="74"/>
      <c r="E81" s="74"/>
      <c r="F81" s="74"/>
      <c r="G81" s="74"/>
      <c r="H81" s="74"/>
      <c r="I81" s="74"/>
      <c r="J81" s="88">
        <f t="shared" si="6"/>
        <v>0</v>
      </c>
      <c r="K81" s="90"/>
      <c r="L81" s="74"/>
      <c r="M81" s="91"/>
      <c r="N81" s="92"/>
    </row>
    <row r="82" spans="1:14" s="21" customFormat="1" ht="15.5" x14ac:dyDescent="0.35">
      <c r="A82" s="20"/>
      <c r="B82" s="89" t="s">
        <v>74</v>
      </c>
      <c r="C82" s="77"/>
      <c r="D82" s="74"/>
      <c r="E82" s="74"/>
      <c r="F82" s="74"/>
      <c r="G82" s="74"/>
      <c r="H82" s="74"/>
      <c r="I82" s="74"/>
      <c r="J82" s="88">
        <f t="shared" si="6"/>
        <v>0</v>
      </c>
      <c r="K82" s="90"/>
      <c r="L82" s="74"/>
      <c r="M82" s="91"/>
      <c r="N82" s="92"/>
    </row>
    <row r="83" spans="1:14" ht="15.5" x14ac:dyDescent="0.35">
      <c r="B83" s="89" t="s">
        <v>75</v>
      </c>
      <c r="C83" s="77"/>
      <c r="D83" s="74"/>
      <c r="E83" s="74"/>
      <c r="F83" s="74"/>
      <c r="G83" s="74"/>
      <c r="H83" s="74"/>
      <c r="I83" s="74"/>
      <c r="J83" s="88">
        <f t="shared" si="6"/>
        <v>0</v>
      </c>
      <c r="K83" s="90"/>
      <c r="L83" s="74"/>
      <c r="M83" s="91"/>
      <c r="N83" s="92"/>
    </row>
    <row r="84" spans="1:14" ht="15.5" x14ac:dyDescent="0.35">
      <c r="B84" s="89" t="s">
        <v>76</v>
      </c>
      <c r="C84" s="80"/>
      <c r="D84" s="93"/>
      <c r="E84" s="93"/>
      <c r="F84" s="93"/>
      <c r="G84" s="93"/>
      <c r="H84" s="93"/>
      <c r="I84" s="93"/>
      <c r="J84" s="88">
        <f t="shared" si="6"/>
        <v>0</v>
      </c>
      <c r="K84" s="94"/>
      <c r="L84" s="93"/>
      <c r="M84" s="95"/>
      <c r="N84" s="92"/>
    </row>
    <row r="85" spans="1:14" ht="15.5" x14ac:dyDescent="0.35">
      <c r="B85" s="89" t="s">
        <v>77</v>
      </c>
      <c r="C85" s="80"/>
      <c r="D85" s="93"/>
      <c r="E85" s="93"/>
      <c r="F85" s="93"/>
      <c r="G85" s="93"/>
      <c r="H85" s="93"/>
      <c r="I85" s="93"/>
      <c r="J85" s="88">
        <f t="shared" si="6"/>
        <v>0</v>
      </c>
      <c r="K85" s="94"/>
      <c r="L85" s="93"/>
      <c r="M85" s="95"/>
      <c r="N85" s="92"/>
    </row>
    <row r="86" spans="1:14" ht="15.5" x14ac:dyDescent="0.35">
      <c r="C86" s="34" t="s">
        <v>160</v>
      </c>
      <c r="D86" s="12">
        <f>SUM(D78:D85)</f>
        <v>32000</v>
      </c>
      <c r="E86" s="12">
        <f>SUM(E78:E85)</f>
        <v>0</v>
      </c>
      <c r="F86" s="12">
        <f>SUM(F78:F85)</f>
        <v>0</v>
      </c>
      <c r="G86" s="12"/>
      <c r="H86" s="12"/>
      <c r="I86" s="12"/>
      <c r="J86" s="12">
        <f>SUM(J78:J85)</f>
        <v>32000</v>
      </c>
      <c r="K86" s="11">
        <f>(K78*J78)+(K79*J79)+(K80*J80)+(K81*J81)+(K82*J82)+(K83*J83)+(K84*J84)+(K85*J85)</f>
        <v>0</v>
      </c>
      <c r="L86" s="66">
        <f>SUM(L78:L85)</f>
        <v>0</v>
      </c>
      <c r="M86" s="95"/>
      <c r="N86" s="27"/>
    </row>
    <row r="87" spans="1:14" ht="51" customHeight="1" x14ac:dyDescent="0.35">
      <c r="B87" s="34" t="s">
        <v>86</v>
      </c>
      <c r="C87" s="183" t="s">
        <v>580</v>
      </c>
      <c r="D87" s="183"/>
      <c r="E87" s="183"/>
      <c r="F87" s="183"/>
      <c r="G87" s="183"/>
      <c r="H87" s="183"/>
      <c r="I87" s="183"/>
      <c r="J87" s="183"/>
      <c r="K87" s="183"/>
      <c r="L87" s="210"/>
      <c r="M87" s="183"/>
      <c r="N87" s="26"/>
    </row>
    <row r="88" spans="1:14" ht="31" x14ac:dyDescent="0.35">
      <c r="B88" s="89" t="s">
        <v>78</v>
      </c>
      <c r="C88" s="77" t="s">
        <v>581</v>
      </c>
      <c r="D88" s="74">
        <v>20000</v>
      </c>
      <c r="E88" s="74"/>
      <c r="F88" s="74"/>
      <c r="G88" s="74"/>
      <c r="H88" s="74"/>
      <c r="I88" s="74"/>
      <c r="J88" s="88">
        <f>SUM(D88:F88)</f>
        <v>20000</v>
      </c>
      <c r="K88" s="90"/>
      <c r="L88" s="74"/>
      <c r="M88" s="91"/>
      <c r="N88" s="92"/>
    </row>
    <row r="89" spans="1:14" ht="62.25" customHeight="1" x14ac:dyDescent="0.35">
      <c r="B89" s="89" t="s">
        <v>79</v>
      </c>
      <c r="C89" s="77" t="s">
        <v>582</v>
      </c>
      <c r="D89" s="74">
        <v>250000</v>
      </c>
      <c r="E89" s="74"/>
      <c r="F89" s="74"/>
      <c r="G89" s="74"/>
      <c r="H89" s="74"/>
      <c r="I89" s="74"/>
      <c r="J89" s="88">
        <f t="shared" ref="J89:J95" si="7">SUM(D89:F89)</f>
        <v>250000</v>
      </c>
      <c r="K89" s="90"/>
      <c r="L89" s="74"/>
      <c r="M89" s="91"/>
      <c r="N89" s="92"/>
    </row>
    <row r="90" spans="1:14" ht="62" x14ac:dyDescent="0.35">
      <c r="B90" s="89" t="s">
        <v>80</v>
      </c>
      <c r="C90" s="77" t="s">
        <v>583</v>
      </c>
      <c r="D90" s="74">
        <v>10000</v>
      </c>
      <c r="E90" s="74"/>
      <c r="F90" s="74"/>
      <c r="G90" s="74"/>
      <c r="H90" s="74"/>
      <c r="I90" s="74"/>
      <c r="J90" s="88">
        <f t="shared" si="7"/>
        <v>10000</v>
      </c>
      <c r="K90" s="90"/>
      <c r="L90" s="74"/>
      <c r="M90" s="91"/>
      <c r="N90" s="92"/>
    </row>
    <row r="91" spans="1:14" ht="46.5" x14ac:dyDescent="0.35">
      <c r="B91" s="89" t="s">
        <v>81</v>
      </c>
      <c r="C91" s="77" t="s">
        <v>584</v>
      </c>
      <c r="D91" s="74">
        <v>9000</v>
      </c>
      <c r="E91" s="74"/>
      <c r="F91" s="74"/>
      <c r="G91" s="74"/>
      <c r="H91" s="74"/>
      <c r="I91" s="74"/>
      <c r="J91" s="88">
        <f t="shared" si="7"/>
        <v>9000</v>
      </c>
      <c r="K91" s="90"/>
      <c r="L91" s="74"/>
      <c r="M91" s="91"/>
      <c r="N91" s="92"/>
    </row>
    <row r="92" spans="1:14" ht="46.5" x14ac:dyDescent="0.35">
      <c r="B92" s="89" t="s">
        <v>82</v>
      </c>
      <c r="C92" s="77" t="s">
        <v>585</v>
      </c>
      <c r="D92" s="74">
        <v>10000</v>
      </c>
      <c r="E92" s="74"/>
      <c r="F92" s="74"/>
      <c r="G92" s="74"/>
      <c r="H92" s="74"/>
      <c r="I92" s="74"/>
      <c r="J92" s="88">
        <f t="shared" si="7"/>
        <v>10000</v>
      </c>
      <c r="K92" s="90"/>
      <c r="L92" s="74"/>
      <c r="M92" s="91"/>
      <c r="N92" s="92"/>
    </row>
    <row r="93" spans="1:14" ht="31" x14ac:dyDescent="0.35">
      <c r="B93" s="89" t="s">
        <v>83</v>
      </c>
      <c r="C93" s="77" t="s">
        <v>586</v>
      </c>
      <c r="D93" s="74">
        <v>10000</v>
      </c>
      <c r="E93" s="74"/>
      <c r="F93" s="74"/>
      <c r="G93" s="74"/>
      <c r="H93" s="74"/>
      <c r="I93" s="74"/>
      <c r="J93" s="88">
        <f t="shared" si="7"/>
        <v>10000</v>
      </c>
      <c r="K93" s="90"/>
      <c r="L93" s="74"/>
      <c r="M93" s="91"/>
      <c r="N93" s="92"/>
    </row>
    <row r="94" spans="1:14" ht="31" x14ac:dyDescent="0.35">
      <c r="B94" s="89" t="s">
        <v>84</v>
      </c>
      <c r="C94" s="80" t="s">
        <v>587</v>
      </c>
      <c r="D94" s="93">
        <v>20000</v>
      </c>
      <c r="E94" s="93"/>
      <c r="F94" s="93"/>
      <c r="G94" s="93"/>
      <c r="H94" s="93"/>
      <c r="I94" s="93"/>
      <c r="J94" s="88">
        <f t="shared" si="7"/>
        <v>20000</v>
      </c>
      <c r="K94" s="94"/>
      <c r="L94" s="93"/>
      <c r="M94" s="95"/>
      <c r="N94" s="92"/>
    </row>
    <row r="95" spans="1:14" ht="77.5" x14ac:dyDescent="0.35">
      <c r="B95" s="89" t="s">
        <v>85</v>
      </c>
      <c r="C95" s="80" t="s">
        <v>588</v>
      </c>
      <c r="D95" s="93">
        <v>15000</v>
      </c>
      <c r="E95" s="93"/>
      <c r="F95" s="93"/>
      <c r="G95" s="93"/>
      <c r="H95" s="93"/>
      <c r="I95" s="93"/>
      <c r="J95" s="88">
        <f t="shared" si="7"/>
        <v>15000</v>
      </c>
      <c r="K95" s="94"/>
      <c r="L95" s="93"/>
      <c r="M95" s="95"/>
      <c r="N95" s="92"/>
    </row>
    <row r="96" spans="1:14" ht="15.5" x14ac:dyDescent="0.35">
      <c r="C96" s="34" t="s">
        <v>160</v>
      </c>
      <c r="D96" s="11">
        <f>SUM(D88:D95)</f>
        <v>344000</v>
      </c>
      <c r="E96" s="11">
        <f>SUM(E88:E95)</f>
        <v>0</v>
      </c>
      <c r="F96" s="11">
        <f>SUM(F88:F95)</f>
        <v>0</v>
      </c>
      <c r="G96" s="11"/>
      <c r="H96" s="11"/>
      <c r="I96" s="11"/>
      <c r="J96" s="11">
        <f>SUM(J88:J95)</f>
        <v>344000</v>
      </c>
      <c r="K96" s="11">
        <f>(K88*J88)+(K89*J89)+(K90*J90)+(K91*J91)+(K92*J92)+(K93*J93)+(K94*J94)+(K95*J95)</f>
        <v>0</v>
      </c>
      <c r="L96" s="66">
        <f>SUM(L88:L95)</f>
        <v>0</v>
      </c>
      <c r="M96" s="95"/>
      <c r="N96" s="27"/>
    </row>
    <row r="97" spans="2:14" ht="15.75" customHeight="1" x14ac:dyDescent="0.35">
      <c r="B97" s="2"/>
      <c r="C97" s="96"/>
      <c r="D97" s="99"/>
      <c r="E97" s="99"/>
      <c r="F97" s="99"/>
      <c r="G97" s="99"/>
      <c r="H97" s="99"/>
      <c r="I97" s="99"/>
      <c r="J97" s="99"/>
      <c r="K97" s="99"/>
      <c r="L97" s="99"/>
      <c r="M97" s="96"/>
      <c r="N97" s="100"/>
    </row>
    <row r="98" spans="2:14" ht="51" customHeight="1" x14ac:dyDescent="0.35">
      <c r="B98" s="34" t="s">
        <v>87</v>
      </c>
      <c r="C98" s="182" t="s">
        <v>539</v>
      </c>
      <c r="D98" s="182"/>
      <c r="E98" s="182"/>
      <c r="F98" s="182"/>
      <c r="G98" s="182"/>
      <c r="H98" s="182"/>
      <c r="I98" s="182"/>
      <c r="J98" s="182"/>
      <c r="K98" s="182"/>
      <c r="L98" s="196"/>
      <c r="M98" s="182"/>
      <c r="N98" s="8"/>
    </row>
    <row r="99" spans="2:14" ht="51" customHeight="1" x14ac:dyDescent="0.35">
      <c r="B99" s="34" t="s">
        <v>88</v>
      </c>
      <c r="C99" s="183" t="s">
        <v>589</v>
      </c>
      <c r="D99" s="183"/>
      <c r="E99" s="183"/>
      <c r="F99" s="183"/>
      <c r="G99" s="183"/>
      <c r="H99" s="183"/>
      <c r="I99" s="183"/>
      <c r="J99" s="183"/>
      <c r="K99" s="183"/>
      <c r="L99" s="210"/>
      <c r="M99" s="183"/>
      <c r="N99" s="26"/>
    </row>
    <row r="100" spans="2:14" ht="78.75" customHeight="1" x14ac:dyDescent="0.35">
      <c r="B100" s="89" t="s">
        <v>89</v>
      </c>
      <c r="C100" s="77" t="s">
        <v>590</v>
      </c>
      <c r="D100" s="74">
        <v>240000</v>
      </c>
      <c r="E100" s="74"/>
      <c r="F100" s="74"/>
      <c r="G100" s="74"/>
      <c r="H100" s="74"/>
      <c r="I100" s="74"/>
      <c r="J100" s="88">
        <f>SUM(D100:F100)</f>
        <v>240000</v>
      </c>
      <c r="K100" s="90"/>
      <c r="L100" s="74"/>
      <c r="M100" s="91"/>
      <c r="N100" s="92"/>
    </row>
    <row r="101" spans="2:14" ht="31" x14ac:dyDescent="0.35">
      <c r="B101" s="89" t="s">
        <v>90</v>
      </c>
      <c r="C101" s="77" t="s">
        <v>591</v>
      </c>
      <c r="D101" s="74">
        <v>5000</v>
      </c>
      <c r="E101" s="74"/>
      <c r="F101" s="74"/>
      <c r="G101" s="74"/>
      <c r="H101" s="74"/>
      <c r="I101" s="74"/>
      <c r="J101" s="88">
        <f t="shared" ref="J101:J107" si="8">SUM(D101:F101)</f>
        <v>5000</v>
      </c>
      <c r="K101" s="90"/>
      <c r="L101" s="74"/>
      <c r="M101" s="91"/>
      <c r="N101" s="92"/>
    </row>
    <row r="102" spans="2:14" ht="31" x14ac:dyDescent="0.35">
      <c r="B102" s="89" t="s">
        <v>91</v>
      </c>
      <c r="C102" s="77" t="s">
        <v>592</v>
      </c>
      <c r="D102" s="74">
        <v>8000</v>
      </c>
      <c r="E102" s="74"/>
      <c r="F102" s="74"/>
      <c r="G102" s="74"/>
      <c r="H102" s="74"/>
      <c r="I102" s="74"/>
      <c r="J102" s="88">
        <f t="shared" si="8"/>
        <v>8000</v>
      </c>
      <c r="K102" s="90"/>
      <c r="L102" s="74"/>
      <c r="M102" s="91"/>
      <c r="N102" s="92"/>
    </row>
    <row r="103" spans="2:14" ht="31" x14ac:dyDescent="0.35">
      <c r="B103" s="89" t="s">
        <v>92</v>
      </c>
      <c r="C103" s="77" t="s">
        <v>593</v>
      </c>
      <c r="D103" s="74">
        <v>6000</v>
      </c>
      <c r="E103" s="74"/>
      <c r="F103" s="74"/>
      <c r="G103" s="74"/>
      <c r="H103" s="74"/>
      <c r="I103" s="74"/>
      <c r="J103" s="88">
        <f t="shared" si="8"/>
        <v>6000</v>
      </c>
      <c r="K103" s="90"/>
      <c r="L103" s="74"/>
      <c r="M103" s="91"/>
      <c r="N103" s="92"/>
    </row>
    <row r="104" spans="2:14" ht="37.5" customHeight="1" x14ac:dyDescent="0.35">
      <c r="B104" s="89" t="s">
        <v>93</v>
      </c>
      <c r="C104" s="77" t="s">
        <v>594</v>
      </c>
      <c r="D104" s="74">
        <v>34000</v>
      </c>
      <c r="E104" s="74"/>
      <c r="F104" s="74"/>
      <c r="G104" s="74"/>
      <c r="H104" s="74"/>
      <c r="I104" s="74"/>
      <c r="J104" s="88">
        <f t="shared" si="8"/>
        <v>34000</v>
      </c>
      <c r="K104" s="90"/>
      <c r="L104" s="74"/>
      <c r="M104" s="91"/>
      <c r="N104" s="92"/>
    </row>
    <row r="105" spans="2:14" ht="29" x14ac:dyDescent="0.35">
      <c r="B105" s="89" t="s">
        <v>94</v>
      </c>
      <c r="C105" s="20" t="s">
        <v>595</v>
      </c>
      <c r="D105" s="74">
        <v>40000</v>
      </c>
      <c r="E105" s="74"/>
      <c r="F105" s="74"/>
      <c r="G105" s="74"/>
      <c r="H105" s="74"/>
      <c r="I105" s="74"/>
      <c r="J105" s="88">
        <f t="shared" si="8"/>
        <v>40000</v>
      </c>
      <c r="K105" s="90"/>
      <c r="L105" s="74"/>
      <c r="M105" s="91"/>
      <c r="N105" s="92"/>
    </row>
    <row r="106" spans="2:14" ht="31" x14ac:dyDescent="0.35">
      <c r="B106" s="89" t="s">
        <v>95</v>
      </c>
      <c r="C106" s="77" t="s">
        <v>596</v>
      </c>
      <c r="D106" s="93">
        <v>6000</v>
      </c>
      <c r="E106" s="93"/>
      <c r="F106" s="93"/>
      <c r="G106" s="93"/>
      <c r="H106" s="93"/>
      <c r="I106" s="93"/>
      <c r="J106" s="88">
        <f t="shared" si="8"/>
        <v>6000</v>
      </c>
      <c r="K106" s="94"/>
      <c r="L106" s="93"/>
      <c r="M106" s="95"/>
      <c r="N106" s="92"/>
    </row>
    <row r="107" spans="2:14" ht="31" x14ac:dyDescent="0.35">
      <c r="B107" s="89" t="s">
        <v>96</v>
      </c>
      <c r="C107" s="80" t="s">
        <v>597</v>
      </c>
      <c r="D107" s="93">
        <v>10000</v>
      </c>
      <c r="E107" s="93"/>
      <c r="F107" s="93"/>
      <c r="G107" s="93"/>
      <c r="H107" s="93"/>
      <c r="I107" s="93"/>
      <c r="J107" s="88">
        <f t="shared" si="8"/>
        <v>10000</v>
      </c>
      <c r="K107" s="94"/>
      <c r="L107" s="93"/>
      <c r="M107" s="95"/>
      <c r="N107" s="92"/>
    </row>
    <row r="108" spans="2:14" ht="15.5" x14ac:dyDescent="0.35">
      <c r="C108" s="34" t="s">
        <v>160</v>
      </c>
      <c r="D108" s="11">
        <f>SUM(D100:D107)</f>
        <v>349000</v>
      </c>
      <c r="E108" s="11">
        <f>SUM(E100:E107)</f>
        <v>0</v>
      </c>
      <c r="F108" s="11">
        <f>SUM(F100:F107)</f>
        <v>0</v>
      </c>
      <c r="G108" s="12"/>
      <c r="H108" s="12"/>
      <c r="I108" s="12"/>
      <c r="J108" s="12">
        <f>SUM(J100:J107)</f>
        <v>349000</v>
      </c>
      <c r="K108" s="11">
        <f>(K100*J100)+(K101*J101)+(K102*J102)+(K103*J103)+(K104*J104)+(K105*J105)+(K106*J106)+(K107*J107)</f>
        <v>0</v>
      </c>
      <c r="L108" s="66">
        <f>SUM(L100:L107)</f>
        <v>0</v>
      </c>
      <c r="M108" s="95"/>
      <c r="N108" s="27"/>
    </row>
    <row r="109" spans="2:14" ht="51" hidden="1" customHeight="1" x14ac:dyDescent="0.35">
      <c r="B109" s="34" t="s">
        <v>8</v>
      </c>
      <c r="C109" s="191"/>
      <c r="D109" s="191"/>
      <c r="E109" s="191"/>
      <c r="F109" s="191"/>
      <c r="G109" s="191"/>
      <c r="H109" s="191"/>
      <c r="I109" s="191"/>
      <c r="J109" s="191"/>
      <c r="K109" s="191"/>
      <c r="L109" s="197"/>
      <c r="M109" s="191"/>
      <c r="N109" s="26"/>
    </row>
    <row r="110" spans="2:14" ht="15.5" hidden="1" x14ac:dyDescent="0.35">
      <c r="B110" s="89" t="s">
        <v>97</v>
      </c>
      <c r="C110" s="77"/>
      <c r="D110" s="74"/>
      <c r="E110" s="74"/>
      <c r="F110" s="74"/>
      <c r="G110" s="74"/>
      <c r="H110" s="74"/>
      <c r="I110" s="74"/>
      <c r="J110" s="88">
        <f>SUM(D110:F110)</f>
        <v>0</v>
      </c>
      <c r="K110" s="90"/>
      <c r="L110" s="74"/>
      <c r="M110" s="91"/>
      <c r="N110" s="92"/>
    </row>
    <row r="111" spans="2:14" ht="15.5" hidden="1" x14ac:dyDescent="0.35">
      <c r="B111" s="89" t="s">
        <v>98</v>
      </c>
      <c r="C111" s="77"/>
      <c r="D111" s="74"/>
      <c r="E111" s="74"/>
      <c r="F111" s="74"/>
      <c r="G111" s="74"/>
      <c r="H111" s="74"/>
      <c r="I111" s="74"/>
      <c r="J111" s="88">
        <f t="shared" ref="J111:J117" si="9">SUM(D111:F111)</f>
        <v>0</v>
      </c>
      <c r="K111" s="90"/>
      <c r="L111" s="74"/>
      <c r="M111" s="91"/>
      <c r="N111" s="92"/>
    </row>
    <row r="112" spans="2:14" ht="15.5" hidden="1" x14ac:dyDescent="0.35">
      <c r="B112" s="89" t="s">
        <v>99</v>
      </c>
      <c r="C112" s="77"/>
      <c r="D112" s="74"/>
      <c r="E112" s="74"/>
      <c r="F112" s="74"/>
      <c r="G112" s="74"/>
      <c r="H112" s="74"/>
      <c r="I112" s="74"/>
      <c r="J112" s="88">
        <f t="shared" si="9"/>
        <v>0</v>
      </c>
      <c r="K112" s="90"/>
      <c r="L112" s="74"/>
      <c r="M112" s="91"/>
      <c r="N112" s="92"/>
    </row>
    <row r="113" spans="2:14" ht="15.5" hidden="1" x14ac:dyDescent="0.35">
      <c r="B113" s="89" t="s">
        <v>100</v>
      </c>
      <c r="C113" s="77"/>
      <c r="D113" s="74"/>
      <c r="E113" s="74"/>
      <c r="F113" s="74"/>
      <c r="G113" s="74"/>
      <c r="H113" s="74"/>
      <c r="I113" s="74"/>
      <c r="J113" s="88">
        <f t="shared" si="9"/>
        <v>0</v>
      </c>
      <c r="K113" s="90"/>
      <c r="L113" s="74"/>
      <c r="M113" s="91"/>
      <c r="N113" s="92"/>
    </row>
    <row r="114" spans="2:14" ht="15.5" hidden="1" x14ac:dyDescent="0.35">
      <c r="B114" s="89" t="s">
        <v>101</v>
      </c>
      <c r="C114" s="77"/>
      <c r="D114" s="74"/>
      <c r="E114" s="74"/>
      <c r="F114" s="74"/>
      <c r="G114" s="74"/>
      <c r="H114" s="74"/>
      <c r="I114" s="74"/>
      <c r="J114" s="88">
        <f t="shared" si="9"/>
        <v>0</v>
      </c>
      <c r="K114" s="90"/>
      <c r="L114" s="74"/>
      <c r="M114" s="91"/>
      <c r="N114" s="92"/>
    </row>
    <row r="115" spans="2:14" ht="15.5" hidden="1" x14ac:dyDescent="0.35">
      <c r="B115" s="89" t="s">
        <v>102</v>
      </c>
      <c r="C115" s="77"/>
      <c r="D115" s="74"/>
      <c r="E115" s="74"/>
      <c r="F115" s="74"/>
      <c r="G115" s="74"/>
      <c r="H115" s="74"/>
      <c r="I115" s="74"/>
      <c r="J115" s="88">
        <f t="shared" si="9"/>
        <v>0</v>
      </c>
      <c r="K115" s="90"/>
      <c r="L115" s="74"/>
      <c r="M115" s="91"/>
      <c r="N115" s="92"/>
    </row>
    <row r="116" spans="2:14" ht="15.5" hidden="1" x14ac:dyDescent="0.35">
      <c r="B116" s="89" t="s">
        <v>103</v>
      </c>
      <c r="C116" s="80"/>
      <c r="D116" s="93"/>
      <c r="E116" s="93"/>
      <c r="F116" s="93"/>
      <c r="G116" s="93"/>
      <c r="H116" s="93"/>
      <c r="I116" s="93"/>
      <c r="J116" s="88">
        <f t="shared" si="9"/>
        <v>0</v>
      </c>
      <c r="K116" s="94"/>
      <c r="L116" s="93"/>
      <c r="M116" s="95"/>
      <c r="N116" s="92"/>
    </row>
    <row r="117" spans="2:14" ht="15.5" hidden="1" x14ac:dyDescent="0.35">
      <c r="B117" s="89" t="s">
        <v>104</v>
      </c>
      <c r="C117" s="80"/>
      <c r="D117" s="93"/>
      <c r="E117" s="93"/>
      <c r="F117" s="93"/>
      <c r="G117" s="93"/>
      <c r="H117" s="93"/>
      <c r="I117" s="93"/>
      <c r="J117" s="88">
        <f t="shared" si="9"/>
        <v>0</v>
      </c>
      <c r="K117" s="94"/>
      <c r="L117" s="93"/>
      <c r="M117" s="95"/>
      <c r="N117" s="92"/>
    </row>
    <row r="118" spans="2:14" ht="15.5" hidden="1" x14ac:dyDescent="0.35">
      <c r="C118" s="34" t="s">
        <v>160</v>
      </c>
      <c r="D118" s="12">
        <f>SUM(D110:D117)</f>
        <v>0</v>
      </c>
      <c r="E118" s="12">
        <f>SUM(E110:E117)</f>
        <v>0</v>
      </c>
      <c r="F118" s="12">
        <f>SUM(F110:F117)</f>
        <v>0</v>
      </c>
      <c r="G118" s="12"/>
      <c r="H118" s="12"/>
      <c r="I118" s="12"/>
      <c r="J118" s="12">
        <f>SUM(J110:J117)</f>
        <v>0</v>
      </c>
      <c r="K118" s="11">
        <f>(K110*J110)+(K111*J111)+(K112*J112)+(K113*J113)+(K114*J114)+(K115*J115)+(K116*J116)+(K117*J117)</f>
        <v>0</v>
      </c>
      <c r="L118" s="66">
        <f>SUM(L110:L117)</f>
        <v>0</v>
      </c>
      <c r="M118" s="95"/>
      <c r="N118" s="27"/>
    </row>
    <row r="119" spans="2:14" ht="51" hidden="1" customHeight="1" x14ac:dyDescent="0.35">
      <c r="B119" s="34" t="s">
        <v>105</v>
      </c>
      <c r="C119" s="191"/>
      <c r="D119" s="191"/>
      <c r="E119" s="191"/>
      <c r="F119" s="191"/>
      <c r="G119" s="191"/>
      <c r="H119" s="191"/>
      <c r="I119" s="191"/>
      <c r="J119" s="191"/>
      <c r="K119" s="191"/>
      <c r="L119" s="197"/>
      <c r="M119" s="191"/>
      <c r="N119" s="26"/>
    </row>
    <row r="120" spans="2:14" ht="15.5" hidden="1" x14ac:dyDescent="0.35">
      <c r="B120" s="89" t="s">
        <v>106</v>
      </c>
      <c r="C120" s="77"/>
      <c r="D120" s="74"/>
      <c r="E120" s="74"/>
      <c r="F120" s="74"/>
      <c r="G120" s="74"/>
      <c r="H120" s="74"/>
      <c r="I120" s="74"/>
      <c r="J120" s="88">
        <f>SUM(D120:F120)</f>
        <v>0</v>
      </c>
      <c r="K120" s="90"/>
      <c r="L120" s="74"/>
      <c r="M120" s="91"/>
      <c r="N120" s="92"/>
    </row>
    <row r="121" spans="2:14" ht="15.5" hidden="1" x14ac:dyDescent="0.35">
      <c r="B121" s="89" t="s">
        <v>107</v>
      </c>
      <c r="C121" s="77"/>
      <c r="D121" s="74"/>
      <c r="E121" s="74"/>
      <c r="F121" s="74"/>
      <c r="G121" s="74"/>
      <c r="H121" s="74"/>
      <c r="I121" s="74"/>
      <c r="J121" s="88">
        <f t="shared" ref="J121:J127" si="10">SUM(D121:F121)</f>
        <v>0</v>
      </c>
      <c r="K121" s="90"/>
      <c r="L121" s="74"/>
      <c r="M121" s="91"/>
      <c r="N121" s="92"/>
    </row>
    <row r="122" spans="2:14" ht="15.5" hidden="1" x14ac:dyDescent="0.35">
      <c r="B122" s="89" t="s">
        <v>108</v>
      </c>
      <c r="C122" s="77"/>
      <c r="D122" s="74"/>
      <c r="E122" s="74"/>
      <c r="F122" s="74"/>
      <c r="G122" s="74"/>
      <c r="H122" s="74"/>
      <c r="I122" s="74"/>
      <c r="J122" s="88">
        <f t="shared" si="10"/>
        <v>0</v>
      </c>
      <c r="K122" s="90"/>
      <c r="L122" s="74"/>
      <c r="M122" s="91"/>
      <c r="N122" s="92"/>
    </row>
    <row r="123" spans="2:14" ht="15.5" hidden="1" x14ac:dyDescent="0.35">
      <c r="B123" s="89" t="s">
        <v>109</v>
      </c>
      <c r="C123" s="77"/>
      <c r="D123" s="74"/>
      <c r="E123" s="74"/>
      <c r="F123" s="74"/>
      <c r="G123" s="74"/>
      <c r="H123" s="74"/>
      <c r="I123" s="74"/>
      <c r="J123" s="88">
        <f t="shared" si="10"/>
        <v>0</v>
      </c>
      <c r="K123" s="90"/>
      <c r="L123" s="74"/>
      <c r="M123" s="91"/>
      <c r="N123" s="92"/>
    </row>
    <row r="124" spans="2:14" ht="15.5" hidden="1" x14ac:dyDescent="0.35">
      <c r="B124" s="89" t="s">
        <v>110</v>
      </c>
      <c r="C124" s="77"/>
      <c r="D124" s="74"/>
      <c r="E124" s="74"/>
      <c r="F124" s="74"/>
      <c r="G124" s="74"/>
      <c r="H124" s="74"/>
      <c r="I124" s="74"/>
      <c r="J124" s="88">
        <f t="shared" si="10"/>
        <v>0</v>
      </c>
      <c r="K124" s="90"/>
      <c r="L124" s="74"/>
      <c r="M124" s="91"/>
      <c r="N124" s="92"/>
    </row>
    <row r="125" spans="2:14" ht="15.5" hidden="1" x14ac:dyDescent="0.35">
      <c r="B125" s="89" t="s">
        <v>111</v>
      </c>
      <c r="C125" s="77"/>
      <c r="D125" s="74"/>
      <c r="E125" s="74"/>
      <c r="F125" s="74"/>
      <c r="G125" s="74"/>
      <c r="H125" s="74"/>
      <c r="I125" s="74"/>
      <c r="J125" s="88">
        <f t="shared" si="10"/>
        <v>0</v>
      </c>
      <c r="K125" s="90"/>
      <c r="L125" s="74"/>
      <c r="M125" s="91"/>
      <c r="N125" s="92"/>
    </row>
    <row r="126" spans="2:14" ht="15.5" hidden="1" x14ac:dyDescent="0.35">
      <c r="B126" s="89" t="s">
        <v>112</v>
      </c>
      <c r="C126" s="80"/>
      <c r="D126" s="93"/>
      <c r="E126" s="93"/>
      <c r="F126" s="93"/>
      <c r="G126" s="93"/>
      <c r="H126" s="93"/>
      <c r="I126" s="93"/>
      <c r="J126" s="88">
        <f t="shared" si="10"/>
        <v>0</v>
      </c>
      <c r="K126" s="94"/>
      <c r="L126" s="93"/>
      <c r="M126" s="95"/>
      <c r="N126" s="92"/>
    </row>
    <row r="127" spans="2:14" ht="15.5" hidden="1" x14ac:dyDescent="0.35">
      <c r="B127" s="89" t="s">
        <v>113</v>
      </c>
      <c r="C127" s="80"/>
      <c r="D127" s="93"/>
      <c r="E127" s="93"/>
      <c r="F127" s="93"/>
      <c r="G127" s="93"/>
      <c r="H127" s="93"/>
      <c r="I127" s="93"/>
      <c r="J127" s="88">
        <f t="shared" si="10"/>
        <v>0</v>
      </c>
      <c r="K127" s="94"/>
      <c r="L127" s="93"/>
      <c r="M127" s="95"/>
      <c r="N127" s="92"/>
    </row>
    <row r="128" spans="2:14" ht="15.5" hidden="1" x14ac:dyDescent="0.35">
      <c r="C128" s="34" t="s">
        <v>160</v>
      </c>
      <c r="D128" s="12">
        <f>SUM(D120:D127)</f>
        <v>0</v>
      </c>
      <c r="E128" s="12">
        <f>SUM(E120:E127)</f>
        <v>0</v>
      </c>
      <c r="F128" s="12">
        <f>SUM(F120:F127)</f>
        <v>0</v>
      </c>
      <c r="G128" s="12"/>
      <c r="H128" s="12"/>
      <c r="I128" s="12"/>
      <c r="J128" s="12">
        <f>SUM(J120:J127)</f>
        <v>0</v>
      </c>
      <c r="K128" s="11">
        <f>(K120*J120)+(K121*J121)+(K122*J122)+(K123*J123)+(K124*J124)+(K125*J125)+(K126*J126)+(K127*J127)</f>
        <v>0</v>
      </c>
      <c r="L128" s="66">
        <f>SUM(L120:L127)</f>
        <v>0</v>
      </c>
      <c r="M128" s="95"/>
      <c r="N128" s="27"/>
    </row>
    <row r="129" spans="2:14" ht="51" hidden="1" customHeight="1" x14ac:dyDescent="0.35">
      <c r="B129" s="34" t="s">
        <v>114</v>
      </c>
      <c r="C129" s="191"/>
      <c r="D129" s="191"/>
      <c r="E129" s="191"/>
      <c r="F129" s="191"/>
      <c r="G129" s="191"/>
      <c r="H129" s="191"/>
      <c r="I129" s="191"/>
      <c r="J129" s="191"/>
      <c r="K129" s="191"/>
      <c r="L129" s="197"/>
      <c r="M129" s="191"/>
      <c r="N129" s="26"/>
    </row>
    <row r="130" spans="2:14" ht="15.5" hidden="1" x14ac:dyDescent="0.35">
      <c r="B130" s="89" t="s">
        <v>115</v>
      </c>
      <c r="C130" s="77"/>
      <c r="D130" s="74"/>
      <c r="E130" s="74"/>
      <c r="F130" s="74"/>
      <c r="G130" s="74"/>
      <c r="H130" s="74"/>
      <c r="I130" s="74"/>
      <c r="J130" s="88">
        <f>SUM(D130:F130)</f>
        <v>0</v>
      </c>
      <c r="K130" s="90"/>
      <c r="L130" s="74"/>
      <c r="M130" s="91"/>
      <c r="N130" s="92"/>
    </row>
    <row r="131" spans="2:14" ht="15.5" hidden="1" x14ac:dyDescent="0.35">
      <c r="B131" s="89" t="s">
        <v>116</v>
      </c>
      <c r="C131" s="77"/>
      <c r="D131" s="74"/>
      <c r="E131" s="74"/>
      <c r="F131" s="74"/>
      <c r="G131" s="74"/>
      <c r="H131" s="74"/>
      <c r="I131" s="74"/>
      <c r="J131" s="88">
        <f t="shared" ref="J131:J137" si="11">SUM(D131:F131)</f>
        <v>0</v>
      </c>
      <c r="K131" s="90"/>
      <c r="L131" s="74"/>
      <c r="M131" s="91"/>
      <c r="N131" s="92"/>
    </row>
    <row r="132" spans="2:14" ht="15.5" hidden="1" x14ac:dyDescent="0.35">
      <c r="B132" s="89" t="s">
        <v>117</v>
      </c>
      <c r="C132" s="77"/>
      <c r="D132" s="74"/>
      <c r="E132" s="74"/>
      <c r="F132" s="74"/>
      <c r="G132" s="74"/>
      <c r="H132" s="74"/>
      <c r="I132" s="74"/>
      <c r="J132" s="88">
        <f t="shared" si="11"/>
        <v>0</v>
      </c>
      <c r="K132" s="90"/>
      <c r="L132" s="74"/>
      <c r="M132" s="91"/>
      <c r="N132" s="92"/>
    </row>
    <row r="133" spans="2:14" ht="15.5" hidden="1" x14ac:dyDescent="0.35">
      <c r="B133" s="89" t="s">
        <v>118</v>
      </c>
      <c r="C133" s="77"/>
      <c r="D133" s="74"/>
      <c r="E133" s="74"/>
      <c r="F133" s="74"/>
      <c r="G133" s="74"/>
      <c r="H133" s="74"/>
      <c r="I133" s="74"/>
      <c r="J133" s="88">
        <f t="shared" si="11"/>
        <v>0</v>
      </c>
      <c r="K133" s="90"/>
      <c r="L133" s="74"/>
      <c r="M133" s="91"/>
      <c r="N133" s="92"/>
    </row>
    <row r="134" spans="2:14" ht="15.5" hidden="1" x14ac:dyDescent="0.35">
      <c r="B134" s="89" t="s">
        <v>119</v>
      </c>
      <c r="C134" s="77"/>
      <c r="D134" s="74"/>
      <c r="E134" s="74"/>
      <c r="F134" s="74"/>
      <c r="G134" s="74"/>
      <c r="H134" s="74"/>
      <c r="I134" s="74"/>
      <c r="J134" s="88">
        <f t="shared" si="11"/>
        <v>0</v>
      </c>
      <c r="K134" s="90"/>
      <c r="L134" s="74"/>
      <c r="M134" s="91"/>
      <c r="N134" s="92"/>
    </row>
    <row r="135" spans="2:14" ht="15.5" hidden="1" x14ac:dyDescent="0.35">
      <c r="B135" s="89" t="s">
        <v>120</v>
      </c>
      <c r="C135" s="77"/>
      <c r="D135" s="74"/>
      <c r="E135" s="74"/>
      <c r="F135" s="74"/>
      <c r="G135" s="74"/>
      <c r="H135" s="74"/>
      <c r="I135" s="74"/>
      <c r="J135" s="88">
        <f t="shared" si="11"/>
        <v>0</v>
      </c>
      <c r="K135" s="90"/>
      <c r="L135" s="74"/>
      <c r="M135" s="91"/>
      <c r="N135" s="92"/>
    </row>
    <row r="136" spans="2:14" ht="15.5" hidden="1" x14ac:dyDescent="0.35">
      <c r="B136" s="89" t="s">
        <v>121</v>
      </c>
      <c r="C136" s="80"/>
      <c r="D136" s="93"/>
      <c r="E136" s="93"/>
      <c r="F136" s="93"/>
      <c r="G136" s="93"/>
      <c r="H136" s="93"/>
      <c r="I136" s="93"/>
      <c r="J136" s="88">
        <f t="shared" si="11"/>
        <v>0</v>
      </c>
      <c r="K136" s="94"/>
      <c r="L136" s="93"/>
      <c r="M136" s="95"/>
      <c r="N136" s="92"/>
    </row>
    <row r="137" spans="2:14" ht="15.5" hidden="1" x14ac:dyDescent="0.35">
      <c r="B137" s="89" t="s">
        <v>122</v>
      </c>
      <c r="C137" s="80"/>
      <c r="D137" s="93"/>
      <c r="E137" s="93"/>
      <c r="F137" s="93"/>
      <c r="G137" s="93"/>
      <c r="H137" s="93"/>
      <c r="I137" s="93"/>
      <c r="J137" s="88">
        <f t="shared" si="11"/>
        <v>0</v>
      </c>
      <c r="K137" s="94"/>
      <c r="L137" s="93"/>
      <c r="M137" s="95"/>
      <c r="N137" s="92"/>
    </row>
    <row r="138" spans="2:14" ht="15.5" hidden="1" x14ac:dyDescent="0.35">
      <c r="C138" s="34" t="s">
        <v>160</v>
      </c>
      <c r="D138" s="11">
        <f>SUM(D130:D137)</f>
        <v>0</v>
      </c>
      <c r="E138" s="11">
        <f>SUM(E130:E137)</f>
        <v>0</v>
      </c>
      <c r="F138" s="11">
        <f>SUM(F130:F137)</f>
        <v>0</v>
      </c>
      <c r="G138" s="11"/>
      <c r="H138" s="11"/>
      <c r="I138" s="11"/>
      <c r="J138" s="11">
        <f>SUM(J130:J137)</f>
        <v>0</v>
      </c>
      <c r="K138" s="11">
        <f>(K130*J130)+(K131*J131)+(K132*J132)+(K133*J133)+(K134*J134)+(K135*J135)+(K136*J136)+(K137*J137)</f>
        <v>0</v>
      </c>
      <c r="L138" s="66">
        <f>SUM(L130:L137)</f>
        <v>0</v>
      </c>
      <c r="M138" s="95"/>
      <c r="N138" s="27"/>
    </row>
    <row r="139" spans="2:14" ht="15.75" hidden="1" customHeight="1" x14ac:dyDescent="0.35">
      <c r="B139" s="2"/>
      <c r="C139" s="96"/>
      <c r="D139" s="99"/>
      <c r="E139" s="99"/>
      <c r="F139" s="99"/>
      <c r="G139" s="99"/>
      <c r="H139" s="99"/>
      <c r="I139" s="99"/>
      <c r="J139" s="99"/>
      <c r="K139" s="99"/>
      <c r="L139" s="99"/>
      <c r="M139" s="101"/>
      <c r="N139" s="100"/>
    </row>
    <row r="140" spans="2:14" ht="51" hidden="1" customHeight="1" x14ac:dyDescent="0.35">
      <c r="B140" s="34" t="s">
        <v>123</v>
      </c>
      <c r="C140" s="182"/>
      <c r="D140" s="182"/>
      <c r="E140" s="182"/>
      <c r="F140" s="182"/>
      <c r="G140" s="182"/>
      <c r="H140" s="182"/>
      <c r="I140" s="182"/>
      <c r="J140" s="182"/>
      <c r="K140" s="182"/>
      <c r="L140" s="196"/>
      <c r="M140" s="182"/>
      <c r="N140" s="8"/>
    </row>
    <row r="141" spans="2:14" ht="51" hidden="1" customHeight="1" x14ac:dyDescent="0.35">
      <c r="B141" s="34" t="s">
        <v>124</v>
      </c>
      <c r="C141" s="191"/>
      <c r="D141" s="191"/>
      <c r="E141" s="191"/>
      <c r="F141" s="191"/>
      <c r="G141" s="191"/>
      <c r="H141" s="191"/>
      <c r="I141" s="191"/>
      <c r="J141" s="191"/>
      <c r="K141" s="191"/>
      <c r="L141" s="197"/>
      <c r="M141" s="191"/>
      <c r="N141" s="26"/>
    </row>
    <row r="142" spans="2:14" ht="15.5" hidden="1" x14ac:dyDescent="0.35">
      <c r="B142" s="89" t="s">
        <v>125</v>
      </c>
      <c r="C142" s="77"/>
      <c r="D142" s="74"/>
      <c r="E142" s="74"/>
      <c r="F142" s="74"/>
      <c r="G142" s="74"/>
      <c r="H142" s="74"/>
      <c r="I142" s="74"/>
      <c r="J142" s="88">
        <f>SUM(D142:F142)</f>
        <v>0</v>
      </c>
      <c r="K142" s="90"/>
      <c r="L142" s="74"/>
      <c r="M142" s="91"/>
      <c r="N142" s="92"/>
    </row>
    <row r="143" spans="2:14" ht="15.5" hidden="1" x14ac:dyDescent="0.35">
      <c r="B143" s="89" t="s">
        <v>126</v>
      </c>
      <c r="C143" s="77"/>
      <c r="D143" s="74"/>
      <c r="E143" s="74"/>
      <c r="F143" s="74"/>
      <c r="G143" s="74"/>
      <c r="H143" s="74"/>
      <c r="I143" s="74"/>
      <c r="J143" s="88">
        <f t="shared" ref="J143:J149" si="12">SUM(D143:F143)</f>
        <v>0</v>
      </c>
      <c r="K143" s="90"/>
      <c r="L143" s="74"/>
      <c r="M143" s="91"/>
      <c r="N143" s="92"/>
    </row>
    <row r="144" spans="2:14" ht="15.5" hidden="1" x14ac:dyDescent="0.35">
      <c r="B144" s="89" t="s">
        <v>127</v>
      </c>
      <c r="C144" s="77"/>
      <c r="D144" s="74"/>
      <c r="E144" s="74"/>
      <c r="F144" s="74"/>
      <c r="G144" s="74"/>
      <c r="H144" s="74"/>
      <c r="I144" s="74"/>
      <c r="J144" s="88">
        <f t="shared" si="12"/>
        <v>0</v>
      </c>
      <c r="K144" s="90"/>
      <c r="L144" s="74"/>
      <c r="M144" s="91"/>
      <c r="N144" s="92"/>
    </row>
    <row r="145" spans="2:14" ht="15.5" hidden="1" x14ac:dyDescent="0.35">
      <c r="B145" s="89" t="s">
        <v>128</v>
      </c>
      <c r="C145" s="77"/>
      <c r="D145" s="74"/>
      <c r="E145" s="74"/>
      <c r="F145" s="74"/>
      <c r="G145" s="74"/>
      <c r="H145" s="74"/>
      <c r="I145" s="74"/>
      <c r="J145" s="88">
        <f t="shared" si="12"/>
        <v>0</v>
      </c>
      <c r="K145" s="90"/>
      <c r="L145" s="74"/>
      <c r="M145" s="91"/>
      <c r="N145" s="92"/>
    </row>
    <row r="146" spans="2:14" ht="15.5" hidden="1" x14ac:dyDescent="0.35">
      <c r="B146" s="89" t="s">
        <v>129</v>
      </c>
      <c r="C146" s="77"/>
      <c r="D146" s="74"/>
      <c r="E146" s="74"/>
      <c r="F146" s="74"/>
      <c r="G146" s="74"/>
      <c r="H146" s="74"/>
      <c r="I146" s="74"/>
      <c r="J146" s="88">
        <f t="shared" si="12"/>
        <v>0</v>
      </c>
      <c r="K146" s="90"/>
      <c r="L146" s="74"/>
      <c r="M146" s="91"/>
      <c r="N146" s="92"/>
    </row>
    <row r="147" spans="2:14" ht="15.5" hidden="1" x14ac:dyDescent="0.35">
      <c r="B147" s="89" t="s">
        <v>130</v>
      </c>
      <c r="C147" s="77"/>
      <c r="D147" s="74"/>
      <c r="E147" s="74"/>
      <c r="F147" s="74"/>
      <c r="G147" s="74"/>
      <c r="H147" s="74"/>
      <c r="I147" s="74"/>
      <c r="J147" s="88">
        <f t="shared" si="12"/>
        <v>0</v>
      </c>
      <c r="K147" s="90"/>
      <c r="L147" s="74"/>
      <c r="M147" s="91"/>
      <c r="N147" s="92"/>
    </row>
    <row r="148" spans="2:14" ht="15.5" hidden="1" x14ac:dyDescent="0.35">
      <c r="B148" s="89" t="s">
        <v>131</v>
      </c>
      <c r="C148" s="80"/>
      <c r="D148" s="93"/>
      <c r="E148" s="93"/>
      <c r="F148" s="93"/>
      <c r="G148" s="93"/>
      <c r="H148" s="93"/>
      <c r="I148" s="93"/>
      <c r="J148" s="88">
        <f t="shared" si="12"/>
        <v>0</v>
      </c>
      <c r="K148" s="94"/>
      <c r="L148" s="93"/>
      <c r="M148" s="95"/>
      <c r="N148" s="92"/>
    </row>
    <row r="149" spans="2:14" ht="15.5" hidden="1" x14ac:dyDescent="0.35">
      <c r="B149" s="89" t="s">
        <v>132</v>
      </c>
      <c r="C149" s="80"/>
      <c r="D149" s="93"/>
      <c r="E149" s="93"/>
      <c r="F149" s="93"/>
      <c r="G149" s="93"/>
      <c r="H149" s="93"/>
      <c r="I149" s="93"/>
      <c r="J149" s="88">
        <f t="shared" si="12"/>
        <v>0</v>
      </c>
      <c r="K149" s="94"/>
      <c r="L149" s="93"/>
      <c r="M149" s="95"/>
      <c r="N149" s="92"/>
    </row>
    <row r="150" spans="2:14" ht="15.5" hidden="1" x14ac:dyDescent="0.35">
      <c r="C150" s="34" t="s">
        <v>160</v>
      </c>
      <c r="D150" s="11">
        <f>SUM(D142:D149)</f>
        <v>0</v>
      </c>
      <c r="E150" s="11">
        <f>SUM(E142:E149)</f>
        <v>0</v>
      </c>
      <c r="F150" s="11">
        <f>SUM(F142:F149)</f>
        <v>0</v>
      </c>
      <c r="G150" s="12"/>
      <c r="H150" s="12"/>
      <c r="I150" s="12"/>
      <c r="J150" s="12">
        <f>SUM(J142:J149)</f>
        <v>0</v>
      </c>
      <c r="K150" s="11">
        <f>(K142*J142)+(K143*J143)+(K144*J144)+(K145*J145)+(K146*J146)+(K147*J147)+(K148*J148)+(K149*J149)</f>
        <v>0</v>
      </c>
      <c r="L150" s="66">
        <f>SUM(L142:L149)</f>
        <v>0</v>
      </c>
      <c r="M150" s="95"/>
      <c r="N150" s="27"/>
    </row>
    <row r="151" spans="2:14" ht="51" hidden="1" customHeight="1" x14ac:dyDescent="0.35">
      <c r="B151" s="34" t="s">
        <v>133</v>
      </c>
      <c r="C151" s="191"/>
      <c r="D151" s="191"/>
      <c r="E151" s="191"/>
      <c r="F151" s="191"/>
      <c r="G151" s="191"/>
      <c r="H151" s="191"/>
      <c r="I151" s="191"/>
      <c r="J151" s="191"/>
      <c r="K151" s="191"/>
      <c r="L151" s="197"/>
      <c r="M151" s="191"/>
      <c r="N151" s="26"/>
    </row>
    <row r="152" spans="2:14" ht="15.5" hidden="1" x14ac:dyDescent="0.35">
      <c r="B152" s="89" t="s">
        <v>134</v>
      </c>
      <c r="C152" s="77"/>
      <c r="D152" s="74"/>
      <c r="E152" s="74"/>
      <c r="F152" s="74"/>
      <c r="G152" s="74"/>
      <c r="H152" s="74"/>
      <c r="I152" s="74"/>
      <c r="J152" s="88">
        <f>SUM(D152:F152)</f>
        <v>0</v>
      </c>
      <c r="K152" s="90"/>
      <c r="L152" s="74"/>
      <c r="M152" s="91"/>
      <c r="N152" s="92"/>
    </row>
    <row r="153" spans="2:14" ht="15.5" hidden="1" x14ac:dyDescent="0.35">
      <c r="B153" s="89" t="s">
        <v>135</v>
      </c>
      <c r="C153" s="77"/>
      <c r="D153" s="74"/>
      <c r="E153" s="74"/>
      <c r="F153" s="74"/>
      <c r="G153" s="74"/>
      <c r="H153" s="74"/>
      <c r="I153" s="74"/>
      <c r="J153" s="88">
        <f t="shared" ref="J153:J159" si="13">SUM(D153:F153)</f>
        <v>0</v>
      </c>
      <c r="K153" s="90"/>
      <c r="L153" s="74"/>
      <c r="M153" s="91"/>
      <c r="N153" s="92"/>
    </row>
    <row r="154" spans="2:14" ht="15.5" hidden="1" x14ac:dyDescent="0.35">
      <c r="B154" s="89" t="s">
        <v>136</v>
      </c>
      <c r="C154" s="77"/>
      <c r="D154" s="74"/>
      <c r="E154" s="74"/>
      <c r="F154" s="74"/>
      <c r="G154" s="74"/>
      <c r="H154" s="74"/>
      <c r="I154" s="74"/>
      <c r="J154" s="88">
        <f t="shared" si="13"/>
        <v>0</v>
      </c>
      <c r="K154" s="90"/>
      <c r="L154" s="74"/>
      <c r="M154" s="91"/>
      <c r="N154" s="92"/>
    </row>
    <row r="155" spans="2:14" ht="15.5" hidden="1" x14ac:dyDescent="0.35">
      <c r="B155" s="89" t="s">
        <v>137</v>
      </c>
      <c r="C155" s="77"/>
      <c r="D155" s="74"/>
      <c r="E155" s="74"/>
      <c r="F155" s="74"/>
      <c r="G155" s="74"/>
      <c r="H155" s="74"/>
      <c r="I155" s="74"/>
      <c r="J155" s="88">
        <f t="shared" si="13"/>
        <v>0</v>
      </c>
      <c r="K155" s="90"/>
      <c r="L155" s="74"/>
      <c r="M155" s="91"/>
      <c r="N155" s="92"/>
    </row>
    <row r="156" spans="2:14" ht="15.5" hidden="1" x14ac:dyDescent="0.35">
      <c r="B156" s="89" t="s">
        <v>138</v>
      </c>
      <c r="C156" s="77"/>
      <c r="D156" s="74"/>
      <c r="E156" s="74"/>
      <c r="F156" s="74"/>
      <c r="G156" s="74"/>
      <c r="H156" s="74"/>
      <c r="I156" s="74"/>
      <c r="J156" s="88">
        <f t="shared" si="13"/>
        <v>0</v>
      </c>
      <c r="K156" s="90"/>
      <c r="L156" s="74"/>
      <c r="M156" s="91"/>
      <c r="N156" s="92"/>
    </row>
    <row r="157" spans="2:14" ht="15.5" hidden="1" x14ac:dyDescent="0.35">
      <c r="B157" s="89" t="s">
        <v>139</v>
      </c>
      <c r="C157" s="77"/>
      <c r="D157" s="74"/>
      <c r="E157" s="74"/>
      <c r="F157" s="74"/>
      <c r="G157" s="74"/>
      <c r="H157" s="74"/>
      <c r="I157" s="74"/>
      <c r="J157" s="88">
        <f t="shared" si="13"/>
        <v>0</v>
      </c>
      <c r="K157" s="90"/>
      <c r="L157" s="74"/>
      <c r="M157" s="91"/>
      <c r="N157" s="92"/>
    </row>
    <row r="158" spans="2:14" ht="15.5" hidden="1" x14ac:dyDescent="0.35">
      <c r="B158" s="89" t="s">
        <v>140</v>
      </c>
      <c r="C158" s="80"/>
      <c r="D158" s="93"/>
      <c r="E158" s="93"/>
      <c r="F158" s="93"/>
      <c r="G158" s="93"/>
      <c r="H158" s="93"/>
      <c r="I158" s="93"/>
      <c r="J158" s="88">
        <f t="shared" si="13"/>
        <v>0</v>
      </c>
      <c r="K158" s="94"/>
      <c r="L158" s="93"/>
      <c r="M158" s="95"/>
      <c r="N158" s="92"/>
    </row>
    <row r="159" spans="2:14" ht="15.5" hidden="1" x14ac:dyDescent="0.35">
      <c r="B159" s="89" t="s">
        <v>141</v>
      </c>
      <c r="C159" s="80"/>
      <c r="D159" s="93"/>
      <c r="E159" s="93"/>
      <c r="F159" s="93"/>
      <c r="G159" s="93"/>
      <c r="H159" s="93"/>
      <c r="I159" s="93"/>
      <c r="J159" s="88">
        <f t="shared" si="13"/>
        <v>0</v>
      </c>
      <c r="K159" s="94"/>
      <c r="L159" s="93"/>
      <c r="M159" s="95"/>
      <c r="N159" s="92"/>
    </row>
    <row r="160" spans="2:14" ht="15.5" hidden="1" x14ac:dyDescent="0.35">
      <c r="C160" s="34" t="s">
        <v>160</v>
      </c>
      <c r="D160" s="12">
        <f>SUM(D152:D159)</f>
        <v>0</v>
      </c>
      <c r="E160" s="12">
        <f>SUM(E152:E159)</f>
        <v>0</v>
      </c>
      <c r="F160" s="12">
        <f>SUM(F152:F159)</f>
        <v>0</v>
      </c>
      <c r="G160" s="12"/>
      <c r="H160" s="12"/>
      <c r="I160" s="12"/>
      <c r="J160" s="12">
        <f>SUM(J152:J159)</f>
        <v>0</v>
      </c>
      <c r="K160" s="11">
        <f>(K152*J152)+(K153*J153)+(K154*J154)+(K155*J155)+(K156*J156)+(K157*J157)+(K158*J158)+(K159*J159)</f>
        <v>0</v>
      </c>
      <c r="L160" s="66">
        <f>SUM(L152:L159)</f>
        <v>0</v>
      </c>
      <c r="M160" s="95"/>
      <c r="N160" s="27"/>
    </row>
    <row r="161" spans="2:14" ht="51" hidden="1" customHeight="1" x14ac:dyDescent="0.35">
      <c r="B161" s="34" t="s">
        <v>142</v>
      </c>
      <c r="C161" s="191"/>
      <c r="D161" s="191"/>
      <c r="E161" s="191"/>
      <c r="F161" s="191"/>
      <c r="G161" s="191"/>
      <c r="H161" s="191"/>
      <c r="I161" s="191"/>
      <c r="J161" s="191"/>
      <c r="K161" s="191"/>
      <c r="L161" s="197"/>
      <c r="M161" s="191"/>
      <c r="N161" s="26"/>
    </row>
    <row r="162" spans="2:14" ht="15.5" hidden="1" x14ac:dyDescent="0.35">
      <c r="B162" s="89" t="s">
        <v>143</v>
      </c>
      <c r="C162" s="77"/>
      <c r="D162" s="74"/>
      <c r="E162" s="74"/>
      <c r="F162" s="74"/>
      <c r="G162" s="74"/>
      <c r="H162" s="74"/>
      <c r="I162" s="74"/>
      <c r="J162" s="88">
        <f>SUM(D162:F162)</f>
        <v>0</v>
      </c>
      <c r="K162" s="90"/>
      <c r="L162" s="74"/>
      <c r="M162" s="91"/>
      <c r="N162" s="92"/>
    </row>
    <row r="163" spans="2:14" ht="15.5" hidden="1" x14ac:dyDescent="0.35">
      <c r="B163" s="89" t="s">
        <v>144</v>
      </c>
      <c r="C163" s="77"/>
      <c r="D163" s="74"/>
      <c r="E163" s="74"/>
      <c r="F163" s="74"/>
      <c r="G163" s="74"/>
      <c r="H163" s="74"/>
      <c r="I163" s="74"/>
      <c r="J163" s="88">
        <f t="shared" ref="J163:J169" si="14">SUM(D163:F163)</f>
        <v>0</v>
      </c>
      <c r="K163" s="90"/>
      <c r="L163" s="74"/>
      <c r="M163" s="91"/>
      <c r="N163" s="92"/>
    </row>
    <row r="164" spans="2:14" ht="15.5" hidden="1" x14ac:dyDescent="0.35">
      <c r="B164" s="89" t="s">
        <v>145</v>
      </c>
      <c r="C164" s="77"/>
      <c r="D164" s="74"/>
      <c r="E164" s="74"/>
      <c r="F164" s="74"/>
      <c r="G164" s="74"/>
      <c r="H164" s="74"/>
      <c r="I164" s="74"/>
      <c r="J164" s="88">
        <f t="shared" si="14"/>
        <v>0</v>
      </c>
      <c r="K164" s="90"/>
      <c r="L164" s="74"/>
      <c r="M164" s="91"/>
      <c r="N164" s="92"/>
    </row>
    <row r="165" spans="2:14" ht="15.5" hidden="1" x14ac:dyDescent="0.35">
      <c r="B165" s="89" t="s">
        <v>146</v>
      </c>
      <c r="C165" s="77"/>
      <c r="D165" s="74"/>
      <c r="E165" s="74"/>
      <c r="F165" s="74"/>
      <c r="G165" s="74"/>
      <c r="H165" s="74"/>
      <c r="I165" s="74"/>
      <c r="J165" s="88">
        <f t="shared" si="14"/>
        <v>0</v>
      </c>
      <c r="K165" s="90"/>
      <c r="L165" s="74"/>
      <c r="M165" s="91"/>
      <c r="N165" s="92"/>
    </row>
    <row r="166" spans="2:14" ht="15.5" hidden="1" x14ac:dyDescent="0.35">
      <c r="B166" s="89" t="s">
        <v>147</v>
      </c>
      <c r="C166" s="77"/>
      <c r="D166" s="74"/>
      <c r="E166" s="74"/>
      <c r="F166" s="74"/>
      <c r="G166" s="74"/>
      <c r="H166" s="74"/>
      <c r="I166" s="74"/>
      <c r="J166" s="88">
        <f t="shared" si="14"/>
        <v>0</v>
      </c>
      <c r="K166" s="90"/>
      <c r="L166" s="74"/>
      <c r="M166" s="91"/>
      <c r="N166" s="92"/>
    </row>
    <row r="167" spans="2:14" ht="15.5" hidden="1" x14ac:dyDescent="0.35">
      <c r="B167" s="89" t="s">
        <v>148</v>
      </c>
      <c r="C167" s="77"/>
      <c r="D167" s="74"/>
      <c r="E167" s="74"/>
      <c r="F167" s="74"/>
      <c r="G167" s="74"/>
      <c r="H167" s="74"/>
      <c r="I167" s="74"/>
      <c r="J167" s="88">
        <f t="shared" si="14"/>
        <v>0</v>
      </c>
      <c r="K167" s="90"/>
      <c r="L167" s="74"/>
      <c r="M167" s="91"/>
      <c r="N167" s="92"/>
    </row>
    <row r="168" spans="2:14" ht="15.5" hidden="1" x14ac:dyDescent="0.35">
      <c r="B168" s="89" t="s">
        <v>149</v>
      </c>
      <c r="C168" s="80"/>
      <c r="D168" s="93"/>
      <c r="E168" s="93"/>
      <c r="F168" s="93"/>
      <c r="G168" s="93"/>
      <c r="H168" s="93"/>
      <c r="I168" s="93"/>
      <c r="J168" s="88">
        <f t="shared" si="14"/>
        <v>0</v>
      </c>
      <c r="K168" s="94"/>
      <c r="L168" s="93"/>
      <c r="M168" s="95"/>
      <c r="N168" s="92"/>
    </row>
    <row r="169" spans="2:14" ht="15.5" hidden="1" x14ac:dyDescent="0.35">
      <c r="B169" s="89" t="s">
        <v>150</v>
      </c>
      <c r="C169" s="80"/>
      <c r="D169" s="93"/>
      <c r="E169" s="93"/>
      <c r="F169" s="93"/>
      <c r="G169" s="93"/>
      <c r="H169" s="93"/>
      <c r="I169" s="93"/>
      <c r="J169" s="88">
        <f t="shared" si="14"/>
        <v>0</v>
      </c>
      <c r="K169" s="94"/>
      <c r="L169" s="93"/>
      <c r="M169" s="95"/>
      <c r="N169" s="92"/>
    </row>
    <row r="170" spans="2:14" ht="15.5" hidden="1" x14ac:dyDescent="0.35">
      <c r="C170" s="34" t="s">
        <v>160</v>
      </c>
      <c r="D170" s="12">
        <f>SUM(D162:D169)</f>
        <v>0</v>
      </c>
      <c r="E170" s="12">
        <f>SUM(E162:E169)</f>
        <v>0</v>
      </c>
      <c r="F170" s="12">
        <f>SUM(F162:F169)</f>
        <v>0</v>
      </c>
      <c r="G170" s="12"/>
      <c r="H170" s="12"/>
      <c r="I170" s="12"/>
      <c r="J170" s="12">
        <f>SUM(J162:J169)</f>
        <v>0</v>
      </c>
      <c r="K170" s="11">
        <f>(K162*J162)+(K163*J163)+(K164*J164)+(K165*J165)+(K166*J166)+(K167*J167)+(K168*J168)+(K169*J169)</f>
        <v>0</v>
      </c>
      <c r="L170" s="66">
        <f>SUM(L162:L169)</f>
        <v>0</v>
      </c>
      <c r="M170" s="95"/>
      <c r="N170" s="27"/>
    </row>
    <row r="171" spans="2:14" ht="51" hidden="1" customHeight="1" x14ac:dyDescent="0.35">
      <c r="B171" s="34" t="s">
        <v>151</v>
      </c>
      <c r="C171" s="191"/>
      <c r="D171" s="191"/>
      <c r="E171" s="191"/>
      <c r="F171" s="191"/>
      <c r="G171" s="191"/>
      <c r="H171" s="191"/>
      <c r="I171" s="191"/>
      <c r="J171" s="191"/>
      <c r="K171" s="191"/>
      <c r="L171" s="197"/>
      <c r="M171" s="191"/>
      <c r="N171" s="26"/>
    </row>
    <row r="172" spans="2:14" ht="15.5" hidden="1" x14ac:dyDescent="0.35">
      <c r="B172" s="89" t="s">
        <v>152</v>
      </c>
      <c r="C172" s="77"/>
      <c r="D172" s="74"/>
      <c r="E172" s="74"/>
      <c r="F172" s="74"/>
      <c r="G172" s="74"/>
      <c r="H172" s="74"/>
      <c r="I172" s="74"/>
      <c r="J172" s="88">
        <f>SUM(D172:F172)</f>
        <v>0</v>
      </c>
      <c r="K172" s="90"/>
      <c r="L172" s="74"/>
      <c r="M172" s="91"/>
      <c r="N172" s="92"/>
    </row>
    <row r="173" spans="2:14" ht="15.5" hidden="1" x14ac:dyDescent="0.35">
      <c r="B173" s="89" t="s">
        <v>153</v>
      </c>
      <c r="C173" s="77"/>
      <c r="D173" s="74"/>
      <c r="E173" s="74"/>
      <c r="F173" s="74"/>
      <c r="G173" s="74"/>
      <c r="H173" s="74"/>
      <c r="I173" s="74"/>
      <c r="J173" s="88">
        <f t="shared" ref="J173:J179" si="15">SUM(D173:F173)</f>
        <v>0</v>
      </c>
      <c r="K173" s="90"/>
      <c r="L173" s="74"/>
      <c r="M173" s="91"/>
      <c r="N173" s="92"/>
    </row>
    <row r="174" spans="2:14" ht="15.5" hidden="1" x14ac:dyDescent="0.35">
      <c r="B174" s="89" t="s">
        <v>154</v>
      </c>
      <c r="C174" s="77"/>
      <c r="D174" s="74"/>
      <c r="E174" s="74"/>
      <c r="F174" s="74"/>
      <c r="G174" s="74"/>
      <c r="H174" s="74"/>
      <c r="I174" s="74"/>
      <c r="J174" s="88">
        <f t="shared" si="15"/>
        <v>0</v>
      </c>
      <c r="K174" s="90"/>
      <c r="L174" s="74"/>
      <c r="M174" s="91"/>
      <c r="N174" s="92"/>
    </row>
    <row r="175" spans="2:14" ht="15.5" hidden="1" x14ac:dyDescent="0.35">
      <c r="B175" s="89" t="s">
        <v>155</v>
      </c>
      <c r="C175" s="77"/>
      <c r="D175" s="74"/>
      <c r="E175" s="74"/>
      <c r="F175" s="74"/>
      <c r="G175" s="74"/>
      <c r="H175" s="74"/>
      <c r="I175" s="74"/>
      <c r="J175" s="88">
        <f t="shared" si="15"/>
        <v>0</v>
      </c>
      <c r="K175" s="90"/>
      <c r="L175" s="74"/>
      <c r="M175" s="91"/>
      <c r="N175" s="92"/>
    </row>
    <row r="176" spans="2:14" ht="15.5" hidden="1" x14ac:dyDescent="0.35">
      <c r="B176" s="89" t="s">
        <v>156</v>
      </c>
      <c r="C176" s="77"/>
      <c r="D176" s="74"/>
      <c r="E176" s="74"/>
      <c r="F176" s="74"/>
      <c r="G176" s="74"/>
      <c r="H176" s="74"/>
      <c r="I176" s="74"/>
      <c r="J176" s="88">
        <f>SUM(D176:F176)</f>
        <v>0</v>
      </c>
      <c r="K176" s="90"/>
      <c r="L176" s="74"/>
      <c r="M176" s="91"/>
      <c r="N176" s="92"/>
    </row>
    <row r="177" spans="2:14" ht="15.5" hidden="1" x14ac:dyDescent="0.35">
      <c r="B177" s="89" t="s">
        <v>157</v>
      </c>
      <c r="C177" s="77"/>
      <c r="D177" s="74"/>
      <c r="E177" s="74"/>
      <c r="F177" s="74"/>
      <c r="G177" s="74"/>
      <c r="H177" s="74"/>
      <c r="I177" s="74"/>
      <c r="J177" s="88">
        <f t="shared" si="15"/>
        <v>0</v>
      </c>
      <c r="K177" s="90"/>
      <c r="L177" s="74"/>
      <c r="M177" s="91"/>
      <c r="N177" s="92"/>
    </row>
    <row r="178" spans="2:14" ht="15.5" hidden="1" x14ac:dyDescent="0.35">
      <c r="B178" s="89" t="s">
        <v>158</v>
      </c>
      <c r="C178" s="80"/>
      <c r="D178" s="93"/>
      <c r="E178" s="93"/>
      <c r="F178" s="93"/>
      <c r="G178" s="93"/>
      <c r="H178" s="93"/>
      <c r="I178" s="93"/>
      <c r="J178" s="88">
        <f t="shared" si="15"/>
        <v>0</v>
      </c>
      <c r="K178" s="94"/>
      <c r="L178" s="93"/>
      <c r="M178" s="95"/>
      <c r="N178" s="92"/>
    </row>
    <row r="179" spans="2:14" ht="15.5" hidden="1" x14ac:dyDescent="0.35">
      <c r="B179" s="89" t="s">
        <v>159</v>
      </c>
      <c r="C179" s="80"/>
      <c r="D179" s="93"/>
      <c r="E179" s="93"/>
      <c r="F179" s="93"/>
      <c r="G179" s="93"/>
      <c r="H179" s="93"/>
      <c r="I179" s="93"/>
      <c r="J179" s="88">
        <f t="shared" si="15"/>
        <v>0</v>
      </c>
      <c r="K179" s="94"/>
      <c r="L179" s="93"/>
      <c r="M179" s="95"/>
      <c r="N179" s="92"/>
    </row>
    <row r="180" spans="2:14" ht="15.5" hidden="1" x14ac:dyDescent="0.35">
      <c r="C180" s="34" t="s">
        <v>160</v>
      </c>
      <c r="D180" s="11">
        <f>SUM(D172:D179)</f>
        <v>0</v>
      </c>
      <c r="E180" s="11">
        <f>SUM(E172:E179)</f>
        <v>0</v>
      </c>
      <c r="F180" s="11">
        <f>SUM(F172:F179)</f>
        <v>0</v>
      </c>
      <c r="G180" s="11"/>
      <c r="H180" s="11"/>
      <c r="I180" s="11"/>
      <c r="J180" s="11">
        <f>SUM(J172:J179)</f>
        <v>0</v>
      </c>
      <c r="K180" s="11">
        <f>(K172*J172)+(K173*J173)+(K174*J174)+(K175*J175)+(K176*J176)+(K177*J177)+(K178*J178)+(K179*J179)</f>
        <v>0</v>
      </c>
      <c r="L180" s="66">
        <f>SUM(L172:L179)</f>
        <v>0</v>
      </c>
      <c r="M180" s="95"/>
      <c r="N180" s="27"/>
    </row>
    <row r="181" spans="2:14" ht="15.75" hidden="1" customHeight="1" x14ac:dyDescent="0.35">
      <c r="B181" s="2"/>
      <c r="C181" s="96"/>
      <c r="D181" s="99"/>
      <c r="E181" s="99"/>
      <c r="F181" s="99"/>
      <c r="G181" s="99"/>
      <c r="H181" s="99"/>
      <c r="I181" s="99"/>
      <c r="J181" s="99"/>
      <c r="K181" s="99"/>
      <c r="L181" s="99"/>
      <c r="M181" s="96"/>
      <c r="N181" s="100"/>
    </row>
    <row r="182" spans="2:14" ht="15.75" hidden="1" customHeight="1" x14ac:dyDescent="0.35">
      <c r="B182" s="2"/>
      <c r="C182" s="96"/>
      <c r="D182" s="99"/>
      <c r="E182" s="99"/>
      <c r="F182" s="99"/>
      <c r="G182" s="99"/>
      <c r="H182" s="99"/>
      <c r="I182" s="99"/>
      <c r="J182" s="99"/>
      <c r="K182" s="99"/>
      <c r="L182" s="99"/>
      <c r="M182" s="96"/>
      <c r="N182" s="100"/>
    </row>
    <row r="183" spans="2:14" ht="63.75" hidden="1" customHeight="1" x14ac:dyDescent="0.35">
      <c r="B183" s="34" t="s">
        <v>509</v>
      </c>
      <c r="C183" s="78"/>
      <c r="D183" s="102"/>
      <c r="E183" s="102"/>
      <c r="F183" s="102"/>
      <c r="G183" s="102"/>
      <c r="H183" s="102"/>
      <c r="I183" s="102"/>
      <c r="J183" s="103">
        <f>SUM(D183:F183)</f>
        <v>0</v>
      </c>
      <c r="K183" s="104"/>
      <c r="L183" s="102"/>
      <c r="M183" s="105"/>
      <c r="N183" s="27"/>
    </row>
    <row r="184" spans="2:14" ht="69.75" hidden="1" customHeight="1" x14ac:dyDescent="0.35">
      <c r="B184" s="34" t="s">
        <v>507</v>
      </c>
      <c r="C184" s="78"/>
      <c r="D184" s="102"/>
      <c r="E184" s="102"/>
      <c r="F184" s="102"/>
      <c r="G184" s="102"/>
      <c r="H184" s="102"/>
      <c r="I184" s="102"/>
      <c r="J184" s="103">
        <f>SUM(D184:F184)</f>
        <v>0</v>
      </c>
      <c r="K184" s="104"/>
      <c r="L184" s="102"/>
      <c r="M184" s="105"/>
      <c r="N184" s="27"/>
    </row>
    <row r="185" spans="2:14" ht="57" hidden="1" customHeight="1" x14ac:dyDescent="0.35">
      <c r="B185" s="34" t="s">
        <v>510</v>
      </c>
      <c r="C185" s="79"/>
      <c r="D185" s="102"/>
      <c r="E185" s="102"/>
      <c r="F185" s="102"/>
      <c r="G185" s="102"/>
      <c r="H185" s="102"/>
      <c r="I185" s="102"/>
      <c r="J185" s="103">
        <f>SUM(D185:F185)</f>
        <v>0</v>
      </c>
      <c r="K185" s="104"/>
      <c r="L185" s="102"/>
      <c r="M185" s="105"/>
      <c r="N185" s="27"/>
    </row>
    <row r="186" spans="2:14" ht="65.25" hidden="1" customHeight="1" x14ac:dyDescent="0.35">
      <c r="B186" s="47" t="s">
        <v>512</v>
      </c>
      <c r="C186" s="78"/>
      <c r="D186" s="102"/>
      <c r="E186" s="102"/>
      <c r="F186" s="102"/>
      <c r="G186" s="102"/>
      <c r="H186" s="102"/>
      <c r="I186" s="102"/>
      <c r="J186" s="103">
        <f>SUM(D186:F186)</f>
        <v>0</v>
      </c>
      <c r="K186" s="104"/>
      <c r="L186" s="102"/>
      <c r="M186" s="105"/>
      <c r="N186" s="27"/>
    </row>
    <row r="187" spans="2:14" ht="21.75" hidden="1" customHeight="1" x14ac:dyDescent="0.35">
      <c r="B187" s="2"/>
      <c r="C187" s="48" t="s">
        <v>508</v>
      </c>
      <c r="D187" s="51">
        <f t="shared" ref="D187:J187" si="16">SUM(D183:D186)</f>
        <v>0</v>
      </c>
      <c r="E187" s="51">
        <f t="shared" si="16"/>
        <v>0</v>
      </c>
      <c r="F187" s="51">
        <f t="shared" si="16"/>
        <v>0</v>
      </c>
      <c r="G187" s="51">
        <f t="shared" si="16"/>
        <v>0</v>
      </c>
      <c r="H187" s="51">
        <f t="shared" si="16"/>
        <v>0</v>
      </c>
      <c r="I187" s="51">
        <f t="shared" si="16"/>
        <v>0</v>
      </c>
      <c r="J187" s="51">
        <f t="shared" si="16"/>
        <v>0</v>
      </c>
      <c r="K187" s="11">
        <f>(K183*J183)+(K184*J184)+(K185*J185)+(K186*J186)</f>
        <v>0</v>
      </c>
      <c r="L187" s="66">
        <f>SUM(L183:L186)</f>
        <v>0</v>
      </c>
      <c r="M187" s="78"/>
      <c r="N187" s="106"/>
    </row>
    <row r="188" spans="2:14" ht="15.75" hidden="1" customHeight="1" x14ac:dyDescent="0.35">
      <c r="B188" s="2"/>
      <c r="C188" s="96"/>
      <c r="D188" s="99"/>
      <c r="E188" s="99"/>
      <c r="F188" s="99"/>
      <c r="G188" s="99"/>
      <c r="H188" s="99"/>
      <c r="I188" s="99"/>
      <c r="J188" s="99"/>
      <c r="K188" s="99"/>
      <c r="L188" s="99"/>
      <c r="M188" s="96"/>
      <c r="N188" s="106"/>
    </row>
    <row r="189" spans="2:14" ht="15.75" hidden="1" customHeight="1" x14ac:dyDescent="0.35">
      <c r="B189" s="2"/>
      <c r="C189" s="96"/>
      <c r="D189" s="99"/>
      <c r="E189" s="99"/>
      <c r="F189" s="99"/>
      <c r="G189" s="99"/>
      <c r="H189" s="99"/>
      <c r="I189" s="99"/>
      <c r="J189" s="99"/>
      <c r="K189" s="99"/>
      <c r="L189" s="99"/>
      <c r="M189" s="96"/>
      <c r="N189" s="106"/>
    </row>
    <row r="190" spans="2:14" ht="15.75" hidden="1" customHeight="1" x14ac:dyDescent="0.35">
      <c r="B190" s="2"/>
      <c r="C190" s="96"/>
      <c r="D190" s="99"/>
      <c r="E190" s="99"/>
      <c r="F190" s="99"/>
      <c r="G190" s="99"/>
      <c r="H190" s="99"/>
      <c r="I190" s="99"/>
      <c r="J190" s="99"/>
      <c r="K190" s="99"/>
      <c r="L190" s="99"/>
      <c r="M190" s="96"/>
      <c r="N190" s="106"/>
    </row>
    <row r="191" spans="2:14" ht="15.75" hidden="1" customHeight="1" x14ac:dyDescent="0.35">
      <c r="B191" s="2"/>
      <c r="C191" s="96"/>
      <c r="D191" s="99"/>
      <c r="E191" s="99"/>
      <c r="F191" s="99"/>
      <c r="G191" s="99"/>
      <c r="H191" s="99"/>
      <c r="I191" s="99"/>
      <c r="J191" s="99"/>
      <c r="K191" s="99"/>
      <c r="L191" s="99"/>
      <c r="M191" s="96"/>
      <c r="N191" s="106"/>
    </row>
    <row r="192" spans="2:14" ht="15.75" hidden="1" customHeight="1" x14ac:dyDescent="0.35">
      <c r="B192" s="2"/>
      <c r="C192" s="96"/>
      <c r="D192" s="99"/>
      <c r="E192" s="99"/>
      <c r="F192" s="99"/>
      <c r="G192" s="99"/>
      <c r="H192" s="99"/>
      <c r="I192" s="99"/>
      <c r="J192" s="99"/>
      <c r="K192" s="99"/>
      <c r="L192" s="99"/>
      <c r="M192" s="96"/>
      <c r="N192" s="106"/>
    </row>
    <row r="193" spans="2:14" ht="15.75" hidden="1" customHeight="1" x14ac:dyDescent="0.35">
      <c r="B193" s="2"/>
      <c r="C193" s="96"/>
      <c r="D193" s="99"/>
      <c r="E193" s="99"/>
      <c r="F193" s="99"/>
      <c r="G193" s="99"/>
      <c r="H193" s="99"/>
      <c r="I193" s="99"/>
      <c r="J193" s="99"/>
      <c r="K193" s="99"/>
      <c r="L193" s="99"/>
      <c r="M193" s="96"/>
      <c r="N193" s="106"/>
    </row>
    <row r="194" spans="2:14" ht="15.75" customHeight="1" thickBot="1" x14ac:dyDescent="0.4">
      <c r="B194" s="2"/>
      <c r="C194" s="96"/>
      <c r="D194" s="99"/>
      <c r="E194" s="99"/>
      <c r="F194" s="99"/>
      <c r="G194" s="99"/>
      <c r="H194" s="99"/>
      <c r="I194" s="99"/>
      <c r="J194" s="99"/>
      <c r="K194" s="99"/>
      <c r="L194" s="99"/>
      <c r="M194" s="96"/>
      <c r="N194" s="106"/>
    </row>
    <row r="195" spans="2:14" ht="15.5" x14ac:dyDescent="0.35">
      <c r="B195" s="2"/>
      <c r="C195" s="177" t="s">
        <v>13</v>
      </c>
      <c r="D195" s="178"/>
      <c r="E195" s="178"/>
      <c r="F195" s="178"/>
      <c r="G195" s="178"/>
      <c r="H195" s="178"/>
      <c r="I195" s="178"/>
      <c r="J195" s="179"/>
      <c r="K195" s="106"/>
      <c r="L195" s="99"/>
      <c r="M195" s="106"/>
    </row>
    <row r="196" spans="2:14" ht="40.5" customHeight="1" x14ac:dyDescent="0.35">
      <c r="B196" s="2"/>
      <c r="C196" s="198"/>
      <c r="D196" s="11" t="s">
        <v>504</v>
      </c>
      <c r="E196" s="11" t="s">
        <v>505</v>
      </c>
      <c r="F196" s="11" t="s">
        <v>506</v>
      </c>
      <c r="G196" s="11" t="s">
        <v>530</v>
      </c>
      <c r="H196" s="11" t="s">
        <v>531</v>
      </c>
      <c r="I196" s="11" t="s">
        <v>532</v>
      </c>
      <c r="J196" s="200" t="s">
        <v>50</v>
      </c>
      <c r="K196" s="96"/>
      <c r="L196" s="99"/>
      <c r="M196" s="106"/>
    </row>
    <row r="197" spans="2:14" ht="24.75" customHeight="1" x14ac:dyDescent="0.35">
      <c r="B197" s="2"/>
      <c r="C197" s="199"/>
      <c r="D197" s="41">
        <f>D13</f>
        <v>0</v>
      </c>
      <c r="E197" s="41">
        <f>E13</f>
        <v>0</v>
      </c>
      <c r="F197" s="41">
        <f>F13</f>
        <v>0</v>
      </c>
      <c r="G197" s="75"/>
      <c r="H197" s="75"/>
      <c r="I197" s="75"/>
      <c r="J197" s="201"/>
      <c r="K197" s="96"/>
      <c r="L197" s="99"/>
      <c r="M197" s="106"/>
    </row>
    <row r="198" spans="2:14" ht="41.25" customHeight="1" x14ac:dyDescent="0.35">
      <c r="B198" s="107"/>
      <c r="C198" s="108" t="s">
        <v>49</v>
      </c>
      <c r="D198" s="109">
        <f>SUM(D24,D34,D44,D54,D66,D76,D86,D96,D108,D118,D128,D138,D150,D160,D170,D180,D183,D184,D185,D186)</f>
        <v>934000</v>
      </c>
      <c r="E198" s="109">
        <f>SUM(E24,E34,E44,E54,E66,E76,E86,E96,E108,E118,E128,E138,E150,E160,E170,E180,E183,E184,E185,E186)</f>
        <v>0</v>
      </c>
      <c r="F198" s="109">
        <f>SUM(F24,F34,F44,F54,F66,F76,F86,F96,F108,F118,F128,F138,F150,F160,F170,F180,F183,F184,F185,F186)</f>
        <v>0</v>
      </c>
      <c r="G198" s="110"/>
      <c r="H198" s="110"/>
      <c r="I198" s="110"/>
      <c r="J198" s="111">
        <f>SUM(D198:I198)</f>
        <v>934000</v>
      </c>
      <c r="K198" s="96"/>
      <c r="L198" s="112"/>
      <c r="M198" s="107"/>
    </row>
    <row r="199" spans="2:14" ht="51.75" customHeight="1" x14ac:dyDescent="0.35">
      <c r="B199" s="113"/>
      <c r="C199" s="108" t="s">
        <v>9</v>
      </c>
      <c r="D199" s="109">
        <f>D198*0.07</f>
        <v>65380.000000000007</v>
      </c>
      <c r="E199" s="109">
        <f>E198*0.07</f>
        <v>0</v>
      </c>
      <c r="F199" s="109">
        <f>F198*0.07</f>
        <v>0</v>
      </c>
      <c r="G199" s="110"/>
      <c r="H199" s="110"/>
      <c r="I199" s="110"/>
      <c r="J199" s="111">
        <f>J198*0.07</f>
        <v>65380.000000000007</v>
      </c>
      <c r="K199" s="113"/>
      <c r="L199" s="112"/>
      <c r="M199" s="114"/>
    </row>
    <row r="200" spans="2:14" ht="51.75" customHeight="1" thickBot="1" x14ac:dyDescent="0.4">
      <c r="B200" s="113"/>
      <c r="C200" s="3" t="s">
        <v>50</v>
      </c>
      <c r="D200" s="38">
        <f>SUM(D198:D199)</f>
        <v>999380</v>
      </c>
      <c r="E200" s="38">
        <f>SUM(E198:E199)</f>
        <v>0</v>
      </c>
      <c r="F200" s="38">
        <f>SUM(F198:F199)</f>
        <v>0</v>
      </c>
      <c r="G200" s="76"/>
      <c r="H200" s="76"/>
      <c r="I200" s="76"/>
      <c r="J200" s="46">
        <f>SUM(J198:J199)</f>
        <v>999380</v>
      </c>
      <c r="K200" s="113"/>
      <c r="M200" s="114"/>
    </row>
    <row r="201" spans="2:14" ht="42" customHeight="1" x14ac:dyDescent="0.35">
      <c r="B201" s="113"/>
      <c r="L201" s="63"/>
      <c r="M201" s="100"/>
      <c r="N201" s="114"/>
    </row>
    <row r="202" spans="2:14" s="21" customFormat="1" ht="29.25" customHeight="1" thickBot="1" x14ac:dyDescent="0.4">
      <c r="B202" s="96"/>
      <c r="C202" s="2"/>
      <c r="D202" s="115"/>
      <c r="E202" s="115"/>
      <c r="F202" s="115"/>
      <c r="G202" s="115"/>
      <c r="H202" s="115"/>
      <c r="I202" s="115"/>
      <c r="J202" s="115"/>
      <c r="K202" s="115"/>
      <c r="L202" s="67"/>
      <c r="M202" s="106"/>
      <c r="N202" s="107"/>
    </row>
    <row r="203" spans="2:14" ht="23.25" customHeight="1" x14ac:dyDescent="0.35">
      <c r="B203" s="114"/>
      <c r="C203" s="202" t="s">
        <v>15</v>
      </c>
      <c r="D203" s="203"/>
      <c r="E203" s="204"/>
      <c r="F203" s="204"/>
      <c r="G203" s="204"/>
      <c r="H203" s="204"/>
      <c r="I203" s="204"/>
      <c r="J203" s="204"/>
      <c r="K203" s="205"/>
      <c r="L203" s="67"/>
      <c r="M203" s="114"/>
    </row>
    <row r="204" spans="2:14" ht="41.25" customHeight="1" x14ac:dyDescent="0.35">
      <c r="B204" s="114"/>
      <c r="C204" s="17"/>
      <c r="D204" s="15" t="s">
        <v>504</v>
      </c>
      <c r="E204" s="15" t="s">
        <v>505</v>
      </c>
      <c r="F204" s="15" t="s">
        <v>506</v>
      </c>
      <c r="G204" s="15" t="s">
        <v>530</v>
      </c>
      <c r="H204" s="15" t="s">
        <v>531</v>
      </c>
      <c r="I204" s="15" t="s">
        <v>532</v>
      </c>
      <c r="J204" s="206" t="s">
        <v>50</v>
      </c>
      <c r="K204" s="208" t="s">
        <v>17</v>
      </c>
      <c r="L204" s="67"/>
      <c r="M204" s="114"/>
    </row>
    <row r="205" spans="2:14" ht="27.75" customHeight="1" x14ac:dyDescent="0.35">
      <c r="B205" s="114"/>
      <c r="C205" s="17"/>
      <c r="D205" s="15">
        <f>D13</f>
        <v>0</v>
      </c>
      <c r="E205" s="15">
        <f>E13</f>
        <v>0</v>
      </c>
      <c r="F205" s="15">
        <f>F13</f>
        <v>0</v>
      </c>
      <c r="G205" s="81"/>
      <c r="H205" s="81"/>
      <c r="I205" s="81"/>
      <c r="J205" s="207"/>
      <c r="K205" s="209"/>
      <c r="L205" s="62"/>
      <c r="M205" s="114"/>
    </row>
    <row r="206" spans="2:14" ht="55.5" customHeight="1" x14ac:dyDescent="0.35">
      <c r="B206" s="114"/>
      <c r="C206" s="16" t="s">
        <v>16</v>
      </c>
      <c r="D206" s="36">
        <f>$D$200*K206</f>
        <v>699566</v>
      </c>
      <c r="E206" s="37">
        <f>$E$200*K206</f>
        <v>0</v>
      </c>
      <c r="F206" s="37">
        <f>$F$200*K206</f>
        <v>0</v>
      </c>
      <c r="G206" s="37">
        <f>$G$200*K206</f>
        <v>0</v>
      </c>
      <c r="H206" s="37">
        <f>$H$200*K206</f>
        <v>0</v>
      </c>
      <c r="I206" s="37">
        <f>$I$200*K206</f>
        <v>0</v>
      </c>
      <c r="J206" s="37">
        <f>SUM(D206:I206)</f>
        <v>699566</v>
      </c>
      <c r="K206" s="52">
        <v>0.7</v>
      </c>
      <c r="L206" s="62"/>
      <c r="M206" s="114"/>
    </row>
    <row r="207" spans="2:14" ht="57.75" customHeight="1" x14ac:dyDescent="0.35">
      <c r="B207" s="180"/>
      <c r="C207" s="116" t="s">
        <v>18</v>
      </c>
      <c r="D207" s="36">
        <f>$D$200*K207</f>
        <v>299814</v>
      </c>
      <c r="E207" s="37">
        <f>$E$200*K207</f>
        <v>0</v>
      </c>
      <c r="F207" s="37">
        <f>$F$200*K207</f>
        <v>0</v>
      </c>
      <c r="G207" s="49">
        <f>$G$200*K207</f>
        <v>0</v>
      </c>
      <c r="H207" s="49">
        <f>$H$200*K207</f>
        <v>0</v>
      </c>
      <c r="I207" s="49">
        <f>$I$200*K207</f>
        <v>0</v>
      </c>
      <c r="J207" s="49">
        <f>SUM(D207:F207)</f>
        <v>299814</v>
      </c>
      <c r="K207" s="53">
        <v>0.3</v>
      </c>
      <c r="L207" s="64"/>
    </row>
    <row r="208" spans="2:14" ht="57.75" customHeight="1" x14ac:dyDescent="0.35">
      <c r="B208" s="180"/>
      <c r="C208" s="116" t="s">
        <v>513</v>
      </c>
      <c r="D208" s="36">
        <f>$D$200*K208</f>
        <v>0</v>
      </c>
      <c r="E208" s="37">
        <f>$E$200*K208</f>
        <v>0</v>
      </c>
      <c r="F208" s="37">
        <f>$F$200*K208</f>
        <v>0</v>
      </c>
      <c r="G208" s="49">
        <f>$G$200*K208</f>
        <v>0</v>
      </c>
      <c r="H208" s="49">
        <f>$H$200*K208</f>
        <v>0</v>
      </c>
      <c r="I208" s="49">
        <f>$I$200*K208</f>
        <v>0</v>
      </c>
      <c r="J208" s="49">
        <f>SUM(D208:F208)</f>
        <v>0</v>
      </c>
      <c r="K208" s="54">
        <v>0</v>
      </c>
      <c r="L208" s="68"/>
    </row>
    <row r="209" spans="2:14" ht="38.25" customHeight="1" thickBot="1" x14ac:dyDescent="0.4">
      <c r="B209" s="180"/>
      <c r="C209" s="3" t="s">
        <v>511</v>
      </c>
      <c r="D209" s="38">
        <f t="shared" ref="D209:K209" si="17">SUM(D206:D208)</f>
        <v>999380</v>
      </c>
      <c r="E209" s="38">
        <f t="shared" si="17"/>
        <v>0</v>
      </c>
      <c r="F209" s="38">
        <f t="shared" si="17"/>
        <v>0</v>
      </c>
      <c r="G209" s="38">
        <f t="shared" si="17"/>
        <v>0</v>
      </c>
      <c r="H209" s="38">
        <f t="shared" si="17"/>
        <v>0</v>
      </c>
      <c r="I209" s="38">
        <f t="shared" si="17"/>
        <v>0</v>
      </c>
      <c r="J209" s="38">
        <f t="shared" si="17"/>
        <v>999380</v>
      </c>
      <c r="K209" s="39">
        <f t="shared" si="17"/>
        <v>1</v>
      </c>
      <c r="L209" s="65"/>
    </row>
    <row r="210" spans="2:14" ht="21.75" customHeight="1" thickBot="1" x14ac:dyDescent="0.4">
      <c r="B210" s="180"/>
      <c r="C210" s="117"/>
      <c r="D210" s="118"/>
      <c r="E210" s="118"/>
      <c r="F210" s="118"/>
      <c r="G210" s="118"/>
      <c r="H210" s="118"/>
      <c r="I210" s="118"/>
      <c r="J210" s="118"/>
      <c r="K210" s="118"/>
      <c r="L210" s="65"/>
    </row>
    <row r="211" spans="2:14" ht="49.5" customHeight="1" x14ac:dyDescent="0.35">
      <c r="B211" s="180"/>
      <c r="C211" s="119" t="s">
        <v>523</v>
      </c>
      <c r="D211" s="120">
        <v>300000</v>
      </c>
      <c r="E211" s="115"/>
      <c r="F211" s="115"/>
      <c r="G211" s="115"/>
      <c r="H211" s="115"/>
      <c r="I211" s="115"/>
      <c r="J211" s="115"/>
      <c r="K211" s="71" t="s">
        <v>525</v>
      </c>
      <c r="L211" s="72">
        <f>SUM(L187,L180,L170,L160,L150,L138,L128,L118,L108,L96,L86,L76,L66,L54,L44,L34,L24)</f>
        <v>0</v>
      </c>
    </row>
    <row r="212" spans="2:14" ht="28.5" customHeight="1" thickBot="1" x14ac:dyDescent="0.4">
      <c r="B212" s="180"/>
      <c r="C212" s="121" t="s">
        <v>11</v>
      </c>
      <c r="D212" s="57">
        <f>D211/J200</f>
        <v>0.30018611539154277</v>
      </c>
      <c r="E212" s="23"/>
      <c r="F212" s="23"/>
      <c r="G212" s="23"/>
      <c r="H212" s="23"/>
      <c r="I212" s="23"/>
      <c r="J212" s="23"/>
      <c r="K212" s="122" t="s">
        <v>526</v>
      </c>
      <c r="L212" s="73">
        <f>L211/J198</f>
        <v>0</v>
      </c>
    </row>
    <row r="213" spans="2:14" ht="28.5" customHeight="1" x14ac:dyDescent="0.35">
      <c r="B213" s="180"/>
      <c r="C213" s="192"/>
      <c r="D213" s="193"/>
      <c r="E213" s="123"/>
      <c r="F213" s="123"/>
      <c r="G213" s="123"/>
      <c r="H213" s="123"/>
      <c r="I213" s="123"/>
      <c r="J213" s="123"/>
    </row>
    <row r="214" spans="2:14" ht="32.25" customHeight="1" x14ac:dyDescent="0.35">
      <c r="B214" s="180"/>
      <c r="C214" s="121" t="s">
        <v>524</v>
      </c>
      <c r="D214" s="40">
        <v>50000</v>
      </c>
      <c r="E214" s="24"/>
      <c r="F214" s="24"/>
      <c r="G214" s="24"/>
      <c r="H214" s="24"/>
      <c r="I214" s="24"/>
      <c r="J214" s="24"/>
    </row>
    <row r="215" spans="2:14" ht="23.25" customHeight="1" x14ac:dyDescent="0.35">
      <c r="B215" s="180"/>
      <c r="C215" s="121" t="s">
        <v>12</v>
      </c>
      <c r="D215" s="57">
        <f>D214/J200</f>
        <v>5.0031019231923796E-2</v>
      </c>
      <c r="E215" s="24"/>
      <c r="F215" s="24"/>
      <c r="G215" s="24"/>
      <c r="H215" s="24"/>
      <c r="I215" s="24"/>
      <c r="J215" s="24"/>
      <c r="L215" s="61"/>
    </row>
    <row r="216" spans="2:14" ht="66.75" customHeight="1" thickBot="1" x14ac:dyDescent="0.4">
      <c r="B216" s="180"/>
      <c r="C216" s="194" t="s">
        <v>520</v>
      </c>
      <c r="D216" s="195"/>
      <c r="E216" s="124"/>
      <c r="F216" s="124"/>
      <c r="G216" s="124"/>
      <c r="H216" s="124"/>
      <c r="I216" s="124"/>
      <c r="J216" s="124"/>
    </row>
    <row r="217" spans="2:14" ht="55.5" customHeight="1" x14ac:dyDescent="0.35">
      <c r="B217" s="180"/>
      <c r="N217" s="21"/>
    </row>
    <row r="218" spans="2:14" ht="42.75" customHeight="1" x14ac:dyDescent="0.35">
      <c r="B218" s="180"/>
    </row>
    <row r="219" spans="2:14" ht="21.75" customHeight="1" x14ac:dyDescent="0.35">
      <c r="B219" s="180"/>
    </row>
    <row r="220" spans="2:14" ht="21.75" customHeight="1" x14ac:dyDescent="0.35">
      <c r="B220" s="180"/>
    </row>
    <row r="221" spans="2:14" ht="23.25" customHeight="1" x14ac:dyDescent="0.35">
      <c r="B221" s="180"/>
    </row>
    <row r="222" spans="2:14" ht="23.25" customHeight="1" x14ac:dyDescent="0.35"/>
    <row r="223" spans="2:14" ht="21.75" customHeight="1" x14ac:dyDescent="0.35"/>
    <row r="224" spans="2:14" ht="16.5" customHeight="1" x14ac:dyDescent="0.35"/>
    <row r="225" ht="29.25" customHeight="1" x14ac:dyDescent="0.35"/>
    <row r="226" ht="24.75" customHeight="1" x14ac:dyDescent="0.35"/>
    <row r="227" ht="33" customHeight="1" x14ac:dyDescent="0.35"/>
    <row r="229" ht="15" customHeight="1" x14ac:dyDescent="0.35"/>
    <row r="230" ht="25.5" customHeight="1" x14ac:dyDescent="0.35"/>
  </sheetData>
  <sheetProtection formatCells="0" formatColumns="0" formatRows="0"/>
  <mergeCells count="32">
    <mergeCell ref="C25:M25"/>
    <mergeCell ref="B2:E2"/>
    <mergeCell ref="B6:M6"/>
    <mergeCell ref="B9:K9"/>
    <mergeCell ref="C14:M14"/>
    <mergeCell ref="C15:M15"/>
    <mergeCell ref="C129:M129"/>
    <mergeCell ref="C35:M35"/>
    <mergeCell ref="C45:M45"/>
    <mergeCell ref="C56:M56"/>
    <mergeCell ref="C57:M57"/>
    <mergeCell ref="C67:M67"/>
    <mergeCell ref="C77:M77"/>
    <mergeCell ref="C87:M87"/>
    <mergeCell ref="C98:M98"/>
    <mergeCell ref="C99:M99"/>
    <mergeCell ref="C109:M109"/>
    <mergeCell ref="C119:M119"/>
    <mergeCell ref="B207:B221"/>
    <mergeCell ref="C213:D213"/>
    <mergeCell ref="C216:D216"/>
    <mergeCell ref="C140:M140"/>
    <mergeCell ref="C141:M141"/>
    <mergeCell ref="C151:M151"/>
    <mergeCell ref="C161:M161"/>
    <mergeCell ref="C171:M171"/>
    <mergeCell ref="C195:J195"/>
    <mergeCell ref="C196:C197"/>
    <mergeCell ref="J196:J197"/>
    <mergeCell ref="C203:K203"/>
    <mergeCell ref="J204:J205"/>
    <mergeCell ref="K204:K205"/>
  </mergeCells>
  <conditionalFormatting sqref="D212">
    <cfRule type="cellIs" dxfId="5" priority="3" operator="lessThan">
      <formula>0.15</formula>
    </cfRule>
  </conditionalFormatting>
  <conditionalFormatting sqref="D215">
    <cfRule type="cellIs" dxfId="4" priority="2" operator="lessThan">
      <formula>0.05</formula>
    </cfRule>
  </conditionalFormatting>
  <conditionalFormatting sqref="K209 L208">
    <cfRule type="cellIs" dxfId="3" priority="1" operator="greaterThan">
      <formula>1</formula>
    </cfRule>
  </conditionalFormatting>
  <dataValidations count="7">
    <dataValidation allowBlank="1" showErrorMessage="1" prompt="% Towards Gender Equality and Women's Empowerment Must be Higher than 15%_x000a_" sqref="D214:J214" xr:uid="{00000000-0002-0000-0200-000000000000}"/>
    <dataValidation allowBlank="1" showInputMessage="1" showErrorMessage="1" prompt="Insert name of recipient agency here _x000a_" sqref="D13:J13" xr:uid="{00000000-0002-0000-0200-000001000000}"/>
    <dataValidation allowBlank="1" showInputMessage="1" showErrorMessage="1" prompt="Insert *text* description of Activity here" sqref="C16 C26 C36 C46 C58 C172 C78:C79 C88 C100 C110 C120 C130 C142 C152 C162 C68:C69" xr:uid="{00000000-0002-0000-0200-000002000000}"/>
    <dataValidation allowBlank="1" showInputMessage="1" showErrorMessage="1" prompt="Insert *text* description of Output here" sqref="C15 C25 C35 C45 C57 C171 C67 C87 C99 C109 C119 C129 C141 C151 C161" xr:uid="{00000000-0002-0000-0200-000003000000}"/>
    <dataValidation allowBlank="1" showInputMessage="1" showErrorMessage="1" prompt="Insert *text* description of Outcome here" sqref="C14:M14 C56:M56 C98:M98 C140:M140" xr:uid="{00000000-0002-0000-0200-000004000000}"/>
    <dataValidation allowBlank="1" showInputMessage="1" showErrorMessage="1" prompt="M&amp;E Budget Cannot be Less than 5%_x000a_" sqref="D215:J215" xr:uid="{00000000-0002-0000-0200-000005000000}"/>
    <dataValidation allowBlank="1" showInputMessage="1" showErrorMessage="1" prompt="% Towards Gender Equality and Women's Empowerment Must be Higher than 15%_x000a_" sqref="D212:J212" xr:uid="{00000000-0002-0000-0200-000006000000}"/>
  </dataValidations>
  <pageMargins left="0.7" right="0.7" top="0.75" bottom="0.75" header="0.3" footer="0.3"/>
  <pageSetup scale="74" orientation="landscape"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2:N230"/>
  <sheetViews>
    <sheetView showGridLines="0" showZeros="0" topLeftCell="A66" zoomScale="85" zoomScaleNormal="85" workbookViewId="0">
      <selection activeCell="C100" sqref="C100"/>
    </sheetView>
  </sheetViews>
  <sheetFormatPr defaultColWidth="9.1796875" defaultRowHeight="14.5" x14ac:dyDescent="0.35"/>
  <cols>
    <col min="1" max="1" width="9.1796875" style="20"/>
    <col min="2" max="2" width="30.7265625" style="20" customWidth="1"/>
    <col min="3" max="3" width="32.81640625" style="20" customWidth="1"/>
    <col min="4" max="6" width="23.1796875" style="20" customWidth="1"/>
    <col min="7" max="10" width="23.1796875" style="20" hidden="1" customWidth="1"/>
    <col min="11" max="11" width="22.453125" style="20" hidden="1" customWidth="1"/>
    <col min="12" max="12" width="22.453125" style="59" hidden="1" customWidth="1"/>
    <col min="13" max="13" width="30.26953125" style="20" hidden="1" customWidth="1"/>
    <col min="14" max="14" width="18.81640625" style="20" customWidth="1"/>
    <col min="15" max="15" width="9.1796875" style="20"/>
    <col min="16" max="16" width="17.7265625" style="20" customWidth="1"/>
    <col min="17" max="17" width="26.453125" style="20" customWidth="1"/>
    <col min="18" max="18" width="22.453125" style="20" customWidth="1"/>
    <col min="19" max="19" width="29.7265625" style="20" customWidth="1"/>
    <col min="20" max="20" width="23.453125" style="20" customWidth="1"/>
    <col min="21" max="21" width="18.453125" style="20" customWidth="1"/>
    <col min="22" max="22" width="17.453125" style="20" customWidth="1"/>
    <col min="23" max="23" width="25.1796875" style="20" customWidth="1"/>
    <col min="24" max="16384" width="9.1796875" style="20"/>
  </cols>
  <sheetData>
    <row r="2" spans="2:14" ht="47.25" customHeight="1" x14ac:dyDescent="1">
      <c r="B2" s="186" t="s">
        <v>503</v>
      </c>
      <c r="C2" s="186"/>
      <c r="D2" s="186"/>
      <c r="E2" s="186"/>
      <c r="F2" s="19"/>
      <c r="G2" s="19"/>
      <c r="H2" s="19"/>
      <c r="I2" s="19"/>
      <c r="J2" s="19"/>
      <c r="K2" s="82"/>
      <c r="L2" s="58"/>
      <c r="M2" s="82"/>
    </row>
    <row r="3" spans="2:14" ht="15.5" x14ac:dyDescent="0.35">
      <c r="B3" s="83"/>
    </row>
    <row r="4" spans="2:14" ht="15.5" hidden="1" x14ac:dyDescent="0.35">
      <c r="B4" s="83"/>
    </row>
    <row r="5" spans="2:14" ht="36.75" hidden="1" customHeight="1" x14ac:dyDescent="0.8">
      <c r="B5" s="42" t="s">
        <v>10</v>
      </c>
      <c r="C5" s="43"/>
      <c r="D5" s="43"/>
      <c r="E5" s="43"/>
      <c r="F5" s="43"/>
      <c r="G5" s="43"/>
      <c r="H5" s="43"/>
      <c r="I5" s="43"/>
      <c r="J5" s="43"/>
      <c r="K5" s="84"/>
      <c r="L5" s="60"/>
      <c r="M5" s="85"/>
    </row>
    <row r="6" spans="2:14" ht="175.5" hidden="1" customHeight="1" thickBot="1" x14ac:dyDescent="0.55000000000000004">
      <c r="B6" s="214" t="s">
        <v>519</v>
      </c>
      <c r="C6" s="215"/>
      <c r="D6" s="215"/>
      <c r="E6" s="215"/>
      <c r="F6" s="215"/>
      <c r="G6" s="215"/>
      <c r="H6" s="215"/>
      <c r="I6" s="215"/>
      <c r="J6" s="215"/>
      <c r="K6" s="215"/>
      <c r="L6" s="216"/>
      <c r="M6" s="217"/>
    </row>
    <row r="7" spans="2:14" hidden="1" x14ac:dyDescent="0.35">
      <c r="B7" s="86"/>
    </row>
    <row r="8" spans="2:14" hidden="1" x14ac:dyDescent="0.35"/>
    <row r="9" spans="2:14" ht="27" hidden="1" customHeight="1" thickBot="1" x14ac:dyDescent="0.65">
      <c r="B9" s="187" t="s">
        <v>161</v>
      </c>
      <c r="C9" s="188"/>
      <c r="D9" s="188"/>
      <c r="E9" s="188"/>
      <c r="F9" s="188"/>
      <c r="G9" s="188"/>
      <c r="H9" s="188"/>
      <c r="I9" s="188"/>
      <c r="J9" s="188"/>
      <c r="K9" s="218"/>
      <c r="L9" s="69"/>
    </row>
    <row r="10" spans="2:14" hidden="1" x14ac:dyDescent="0.35"/>
    <row r="11" spans="2:14" ht="25.5" hidden="1" customHeight="1" x14ac:dyDescent="0.35">
      <c r="D11" s="22"/>
      <c r="E11" s="22"/>
      <c r="F11" s="22"/>
      <c r="G11" s="22"/>
      <c r="H11" s="22"/>
      <c r="I11" s="22"/>
      <c r="J11" s="22"/>
      <c r="L11" s="61"/>
      <c r="M11" s="21"/>
      <c r="N11" s="21"/>
    </row>
    <row r="12" spans="2:14" ht="99.75" customHeight="1" x14ac:dyDescent="0.35">
      <c r="B12" s="70" t="s">
        <v>514</v>
      </c>
      <c r="C12" s="70" t="s">
        <v>515</v>
      </c>
      <c r="D12" s="70" t="s">
        <v>559</v>
      </c>
      <c r="E12" s="70" t="s">
        <v>516</v>
      </c>
      <c r="F12" s="70" t="s">
        <v>517</v>
      </c>
      <c r="G12" s="15" t="s">
        <v>527</v>
      </c>
      <c r="H12" s="15" t="s">
        <v>528</v>
      </c>
      <c r="I12" s="15" t="s">
        <v>529</v>
      </c>
      <c r="J12" s="15" t="s">
        <v>50</v>
      </c>
      <c r="K12" s="70" t="s">
        <v>518</v>
      </c>
      <c r="L12" s="70" t="s">
        <v>522</v>
      </c>
      <c r="M12" s="70" t="s">
        <v>14</v>
      </c>
      <c r="N12" s="87"/>
    </row>
    <row r="13" spans="2:14" ht="18.75" hidden="1" customHeight="1" x14ac:dyDescent="0.35">
      <c r="B13" s="70"/>
      <c r="C13" s="70"/>
      <c r="D13" s="28" t="s">
        <v>598</v>
      </c>
      <c r="E13" s="28"/>
      <c r="F13" s="28"/>
      <c r="G13" s="28"/>
      <c r="H13" s="28"/>
      <c r="I13" s="28"/>
      <c r="J13" s="15"/>
      <c r="K13" s="70"/>
      <c r="L13" s="88"/>
      <c r="M13" s="70"/>
      <c r="N13" s="87"/>
    </row>
    <row r="14" spans="2:14" ht="51" hidden="1" customHeight="1" x14ac:dyDescent="0.35">
      <c r="B14" s="34" t="s">
        <v>0</v>
      </c>
      <c r="C14" s="219" t="s">
        <v>533</v>
      </c>
      <c r="D14" s="219"/>
      <c r="E14" s="219"/>
      <c r="F14" s="219"/>
      <c r="G14" s="219"/>
      <c r="H14" s="219"/>
      <c r="I14" s="219"/>
      <c r="J14" s="219"/>
      <c r="K14" s="219"/>
      <c r="L14" s="196"/>
      <c r="M14" s="219"/>
      <c r="N14" s="8"/>
    </row>
    <row r="15" spans="2:14" ht="51" hidden="1" customHeight="1" x14ac:dyDescent="0.35">
      <c r="B15" s="34" t="s">
        <v>1</v>
      </c>
      <c r="C15" s="189" t="s">
        <v>599</v>
      </c>
      <c r="D15" s="189"/>
      <c r="E15" s="189"/>
      <c r="F15" s="189"/>
      <c r="G15" s="189"/>
      <c r="H15" s="189"/>
      <c r="I15" s="189"/>
      <c r="J15" s="189"/>
      <c r="K15" s="189"/>
      <c r="L15" s="197"/>
      <c r="M15" s="189"/>
      <c r="N15" s="26"/>
    </row>
    <row r="16" spans="2:14" ht="62" x14ac:dyDescent="0.35">
      <c r="B16" s="89" t="s">
        <v>2</v>
      </c>
      <c r="C16" s="125" t="s">
        <v>600</v>
      </c>
      <c r="D16" s="74">
        <v>25000</v>
      </c>
      <c r="E16" s="74"/>
      <c r="F16" s="74"/>
      <c r="G16" s="74"/>
      <c r="H16" s="74"/>
      <c r="I16" s="74"/>
      <c r="J16" s="88">
        <f>SUM(D16:F16)</f>
        <v>25000</v>
      </c>
      <c r="K16" s="90"/>
      <c r="L16" s="74"/>
      <c r="M16" s="91"/>
      <c r="N16" s="92"/>
    </row>
    <row r="17" spans="1:14" ht="15.5" hidden="1" x14ac:dyDescent="0.35">
      <c r="B17" s="89" t="s">
        <v>3</v>
      </c>
      <c r="C17" s="77"/>
      <c r="D17" s="74"/>
      <c r="E17" s="74"/>
      <c r="F17" s="74"/>
      <c r="G17" s="74"/>
      <c r="H17" s="74"/>
      <c r="I17" s="74"/>
      <c r="J17" s="88">
        <f t="shared" ref="J17:J23" si="0">SUM(D17:F17)</f>
        <v>0</v>
      </c>
      <c r="K17" s="90"/>
      <c r="L17" s="74"/>
      <c r="M17" s="91"/>
      <c r="N17" s="92"/>
    </row>
    <row r="18" spans="1:14" ht="15.5" hidden="1" x14ac:dyDescent="0.35">
      <c r="B18" s="89" t="s">
        <v>4</v>
      </c>
      <c r="C18" s="77"/>
      <c r="D18" s="74"/>
      <c r="E18" s="74"/>
      <c r="F18" s="74"/>
      <c r="G18" s="74"/>
      <c r="H18" s="74"/>
      <c r="I18" s="74"/>
      <c r="J18" s="88">
        <f t="shared" si="0"/>
        <v>0</v>
      </c>
      <c r="K18" s="90"/>
      <c r="L18" s="74"/>
      <c r="M18" s="91"/>
      <c r="N18" s="92"/>
    </row>
    <row r="19" spans="1:14" ht="15.5" hidden="1" x14ac:dyDescent="0.35">
      <c r="B19" s="89" t="s">
        <v>19</v>
      </c>
      <c r="C19" s="77"/>
      <c r="D19" s="74"/>
      <c r="E19" s="74"/>
      <c r="F19" s="74"/>
      <c r="G19" s="74"/>
      <c r="H19" s="74"/>
      <c r="I19" s="74"/>
      <c r="J19" s="88">
        <f t="shared" si="0"/>
        <v>0</v>
      </c>
      <c r="K19" s="90"/>
      <c r="L19" s="74"/>
      <c r="M19" s="91"/>
      <c r="N19" s="92"/>
    </row>
    <row r="20" spans="1:14" ht="15.5" hidden="1" x14ac:dyDescent="0.35">
      <c r="B20" s="89" t="s">
        <v>20</v>
      </c>
      <c r="C20" s="77"/>
      <c r="D20" s="74"/>
      <c r="E20" s="74"/>
      <c r="F20" s="74"/>
      <c r="G20" s="74"/>
      <c r="H20" s="74"/>
      <c r="I20" s="74"/>
      <c r="J20" s="88">
        <f t="shared" si="0"/>
        <v>0</v>
      </c>
      <c r="K20" s="90"/>
      <c r="L20" s="74"/>
      <c r="M20" s="91"/>
      <c r="N20" s="92"/>
    </row>
    <row r="21" spans="1:14" ht="15.5" hidden="1" x14ac:dyDescent="0.35">
      <c r="B21" s="89" t="s">
        <v>21</v>
      </c>
      <c r="C21" s="77"/>
      <c r="D21" s="74"/>
      <c r="E21" s="74"/>
      <c r="F21" s="74"/>
      <c r="G21" s="74"/>
      <c r="H21" s="74"/>
      <c r="I21" s="74"/>
      <c r="J21" s="88">
        <f t="shared" si="0"/>
        <v>0</v>
      </c>
      <c r="K21" s="90"/>
      <c r="L21" s="74"/>
      <c r="M21" s="91"/>
      <c r="N21" s="92"/>
    </row>
    <row r="22" spans="1:14" ht="15.5" hidden="1" x14ac:dyDescent="0.35">
      <c r="B22" s="89" t="s">
        <v>22</v>
      </c>
      <c r="C22" s="80"/>
      <c r="D22" s="93"/>
      <c r="E22" s="93"/>
      <c r="F22" s="93"/>
      <c r="G22" s="93"/>
      <c r="H22" s="93"/>
      <c r="I22" s="93"/>
      <c r="J22" s="88">
        <f t="shared" si="0"/>
        <v>0</v>
      </c>
      <c r="K22" s="94"/>
      <c r="L22" s="93"/>
      <c r="M22" s="95"/>
      <c r="N22" s="92"/>
    </row>
    <row r="23" spans="1:14" ht="15.5" hidden="1" x14ac:dyDescent="0.35">
      <c r="A23" s="21"/>
      <c r="B23" s="89" t="s">
        <v>23</v>
      </c>
      <c r="C23" s="80"/>
      <c r="D23" s="93"/>
      <c r="E23" s="93"/>
      <c r="F23" s="93"/>
      <c r="G23" s="93"/>
      <c r="H23" s="93"/>
      <c r="I23" s="93"/>
      <c r="J23" s="88">
        <f t="shared" si="0"/>
        <v>0</v>
      </c>
      <c r="K23" s="94"/>
      <c r="L23" s="93"/>
      <c r="M23" s="95"/>
    </row>
    <row r="24" spans="1:14" ht="15.5" x14ac:dyDescent="0.35">
      <c r="A24" s="21"/>
      <c r="C24" s="34" t="s">
        <v>160</v>
      </c>
      <c r="D24" s="11">
        <f>SUM(D16:D23)</f>
        <v>25000</v>
      </c>
      <c r="E24" s="11">
        <f>SUM(E16:E23)</f>
        <v>0</v>
      </c>
      <c r="F24" s="11">
        <f>SUM(F16:F23)</f>
        <v>0</v>
      </c>
      <c r="G24" s="11"/>
      <c r="H24" s="11"/>
      <c r="I24" s="11"/>
      <c r="J24" s="11">
        <f>SUM(J16:J23)</f>
        <v>25000</v>
      </c>
      <c r="K24" s="11">
        <f>(K16*J16)+(K17*J17)+(K18*J18)+(K19*J19)+(K20*J20)+(K21*J21)+(K22*J22)+(K23*J23)</f>
        <v>0</v>
      </c>
      <c r="L24" s="11">
        <f>SUM(L16:L23)</f>
        <v>0</v>
      </c>
      <c r="M24" s="95"/>
      <c r="N24" s="27"/>
    </row>
    <row r="25" spans="1:14" ht="51" hidden="1" customHeight="1" x14ac:dyDescent="0.35">
      <c r="A25" s="21"/>
      <c r="B25" s="34" t="s">
        <v>5</v>
      </c>
      <c r="C25" s="191" t="s">
        <v>601</v>
      </c>
      <c r="D25" s="191"/>
      <c r="E25" s="191"/>
      <c r="F25" s="191"/>
      <c r="G25" s="191"/>
      <c r="H25" s="191"/>
      <c r="I25" s="191"/>
      <c r="J25" s="191"/>
      <c r="K25" s="191"/>
      <c r="L25" s="197"/>
      <c r="M25" s="191"/>
      <c r="N25" s="26"/>
    </row>
    <row r="26" spans="1:14" ht="46.5" x14ac:dyDescent="0.35">
      <c r="A26" s="21"/>
      <c r="B26" s="89" t="s">
        <v>30</v>
      </c>
      <c r="C26" s="125" t="s">
        <v>602</v>
      </c>
      <c r="D26" s="74">
        <v>21500</v>
      </c>
      <c r="E26" s="74"/>
      <c r="F26" s="74"/>
      <c r="G26" s="74"/>
      <c r="H26" s="74"/>
      <c r="I26" s="74"/>
      <c r="J26" s="88">
        <f>SUM(D26:F26)</f>
        <v>21500</v>
      </c>
      <c r="K26" s="90"/>
      <c r="L26" s="74"/>
      <c r="M26" s="91"/>
      <c r="N26" s="92"/>
    </row>
    <row r="27" spans="1:14" ht="46.5" x14ac:dyDescent="0.35">
      <c r="A27" s="21"/>
      <c r="B27" s="89" t="s">
        <v>31</v>
      </c>
      <c r="C27" s="125" t="s">
        <v>603</v>
      </c>
      <c r="D27" s="74">
        <v>15000</v>
      </c>
      <c r="E27" s="74"/>
      <c r="F27" s="74"/>
      <c r="G27" s="74"/>
      <c r="H27" s="74"/>
      <c r="I27" s="74"/>
      <c r="J27" s="88">
        <f t="shared" ref="J27:J33" si="1">SUM(D27:F27)</f>
        <v>15000</v>
      </c>
      <c r="K27" s="90"/>
      <c r="L27" s="74"/>
      <c r="M27" s="91"/>
      <c r="N27" s="92"/>
    </row>
    <row r="28" spans="1:14" ht="15.5" hidden="1" x14ac:dyDescent="0.35">
      <c r="A28" s="21"/>
      <c r="B28" s="89" t="s">
        <v>24</v>
      </c>
      <c r="C28" s="77"/>
      <c r="D28" s="74"/>
      <c r="E28" s="74"/>
      <c r="F28" s="74"/>
      <c r="G28" s="74"/>
      <c r="H28" s="74"/>
      <c r="I28" s="74"/>
      <c r="J28" s="88">
        <f t="shared" si="1"/>
        <v>0</v>
      </c>
      <c r="K28" s="90"/>
      <c r="L28" s="74"/>
      <c r="M28" s="91"/>
      <c r="N28" s="92"/>
    </row>
    <row r="29" spans="1:14" ht="15.5" hidden="1" x14ac:dyDescent="0.35">
      <c r="A29" s="21"/>
      <c r="B29" s="89" t="s">
        <v>25</v>
      </c>
      <c r="C29" s="77"/>
      <c r="D29" s="74"/>
      <c r="E29" s="74"/>
      <c r="F29" s="74"/>
      <c r="G29" s="74"/>
      <c r="H29" s="74"/>
      <c r="I29" s="74"/>
      <c r="J29" s="88">
        <f t="shared" si="1"/>
        <v>0</v>
      </c>
      <c r="K29" s="90"/>
      <c r="L29" s="74"/>
      <c r="M29" s="91"/>
      <c r="N29" s="92"/>
    </row>
    <row r="30" spans="1:14" ht="15.5" hidden="1" x14ac:dyDescent="0.35">
      <c r="A30" s="21"/>
      <c r="B30" s="89" t="s">
        <v>26</v>
      </c>
      <c r="C30" s="77"/>
      <c r="D30" s="74"/>
      <c r="E30" s="74"/>
      <c r="F30" s="74"/>
      <c r="G30" s="74"/>
      <c r="H30" s="74"/>
      <c r="I30" s="74"/>
      <c r="J30" s="88">
        <f t="shared" si="1"/>
        <v>0</v>
      </c>
      <c r="K30" s="90"/>
      <c r="L30" s="74"/>
      <c r="M30" s="91"/>
      <c r="N30" s="92"/>
    </row>
    <row r="31" spans="1:14" ht="15.5" hidden="1" x14ac:dyDescent="0.35">
      <c r="A31" s="21"/>
      <c r="B31" s="89" t="s">
        <v>27</v>
      </c>
      <c r="C31" s="77"/>
      <c r="D31" s="74"/>
      <c r="E31" s="74"/>
      <c r="F31" s="74"/>
      <c r="G31" s="74"/>
      <c r="H31" s="74"/>
      <c r="I31" s="74"/>
      <c r="J31" s="88">
        <f t="shared" si="1"/>
        <v>0</v>
      </c>
      <c r="K31" s="90"/>
      <c r="L31" s="74"/>
      <c r="M31" s="91"/>
      <c r="N31" s="92"/>
    </row>
    <row r="32" spans="1:14" ht="15.5" hidden="1" x14ac:dyDescent="0.35">
      <c r="A32" s="21"/>
      <c r="B32" s="89" t="s">
        <v>28</v>
      </c>
      <c r="C32" s="80"/>
      <c r="D32" s="93"/>
      <c r="E32" s="93"/>
      <c r="F32" s="93"/>
      <c r="G32" s="93"/>
      <c r="H32" s="93"/>
      <c r="I32" s="93"/>
      <c r="J32" s="88">
        <f t="shared" si="1"/>
        <v>0</v>
      </c>
      <c r="K32" s="94"/>
      <c r="L32" s="93"/>
      <c r="M32" s="95"/>
      <c r="N32" s="92"/>
    </row>
    <row r="33" spans="1:14" ht="15.5" hidden="1" x14ac:dyDescent="0.35">
      <c r="A33" s="21"/>
      <c r="B33" s="89" t="s">
        <v>29</v>
      </c>
      <c r="C33" s="80"/>
      <c r="D33" s="93"/>
      <c r="E33" s="93"/>
      <c r="F33" s="93"/>
      <c r="G33" s="93"/>
      <c r="H33" s="93"/>
      <c r="I33" s="93"/>
      <c r="J33" s="88">
        <f t="shared" si="1"/>
        <v>0</v>
      </c>
      <c r="K33" s="94"/>
      <c r="L33" s="93"/>
      <c r="M33" s="95"/>
      <c r="N33" s="92"/>
    </row>
    <row r="34" spans="1:14" ht="15.5" x14ac:dyDescent="0.35">
      <c r="A34" s="21"/>
      <c r="C34" s="34" t="s">
        <v>160</v>
      </c>
      <c r="D34" s="12">
        <f>SUM(D26:D33)</f>
        <v>36500</v>
      </c>
      <c r="E34" s="12">
        <f>SUM(E26:E33)</f>
        <v>0</v>
      </c>
      <c r="F34" s="12">
        <f>SUM(F26:F33)</f>
        <v>0</v>
      </c>
      <c r="G34" s="12"/>
      <c r="H34" s="12"/>
      <c r="I34" s="12"/>
      <c r="J34" s="12">
        <f>SUM(J26:J33)</f>
        <v>36500</v>
      </c>
      <c r="K34" s="11">
        <f>(K26*J26)+(K27*J27)+(K28*J28)+(K29*J29)+(K30*J30)+(K31*J31)+(K32*J32)+(K33*J33)</f>
        <v>0</v>
      </c>
      <c r="L34" s="11">
        <f>SUM(L26:L33)</f>
        <v>0</v>
      </c>
      <c r="M34" s="95"/>
      <c r="N34" s="27"/>
    </row>
    <row r="35" spans="1:14" ht="51" hidden="1" customHeight="1" x14ac:dyDescent="0.35">
      <c r="A35" s="21"/>
      <c r="B35" s="34" t="s">
        <v>6</v>
      </c>
      <c r="C35" s="191" t="s">
        <v>604</v>
      </c>
      <c r="D35" s="191"/>
      <c r="E35" s="191"/>
      <c r="F35" s="191"/>
      <c r="G35" s="191"/>
      <c r="H35" s="191"/>
      <c r="I35" s="191"/>
      <c r="J35" s="191"/>
      <c r="K35" s="191"/>
      <c r="L35" s="197"/>
      <c r="M35" s="191"/>
      <c r="N35" s="26"/>
    </row>
    <row r="36" spans="1:14" ht="31" x14ac:dyDescent="0.35">
      <c r="A36" s="21"/>
      <c r="B36" s="89" t="s">
        <v>32</v>
      </c>
      <c r="C36" s="77" t="s">
        <v>605</v>
      </c>
      <c r="D36" s="74">
        <v>2000</v>
      </c>
      <c r="E36" s="74"/>
      <c r="F36" s="74"/>
      <c r="G36" s="74"/>
      <c r="H36" s="74"/>
      <c r="I36" s="74"/>
      <c r="J36" s="88">
        <f>SUM(D36:F36)</f>
        <v>2000</v>
      </c>
      <c r="K36" s="90"/>
      <c r="L36" s="74"/>
      <c r="M36" s="91"/>
      <c r="N36" s="92"/>
    </row>
    <row r="37" spans="1:14" ht="31" x14ac:dyDescent="0.35">
      <c r="A37" s="21"/>
      <c r="B37" s="89" t="s">
        <v>33</v>
      </c>
      <c r="C37" s="77" t="s">
        <v>606</v>
      </c>
      <c r="D37" s="74">
        <v>3000</v>
      </c>
      <c r="E37" s="74"/>
      <c r="F37" s="74"/>
      <c r="G37" s="74"/>
      <c r="H37" s="74"/>
      <c r="I37" s="74"/>
      <c r="J37" s="88">
        <f t="shared" ref="J37:J43" si="2">SUM(D37:F37)</f>
        <v>3000</v>
      </c>
      <c r="K37" s="90"/>
      <c r="L37" s="74"/>
      <c r="M37" s="91"/>
      <c r="N37" s="92"/>
    </row>
    <row r="38" spans="1:14" ht="15.5" hidden="1" x14ac:dyDescent="0.35">
      <c r="A38" s="21"/>
      <c r="B38" s="89" t="s">
        <v>34</v>
      </c>
      <c r="C38" s="77"/>
      <c r="D38" s="74"/>
      <c r="E38" s="74"/>
      <c r="F38" s="74"/>
      <c r="G38" s="74"/>
      <c r="H38" s="74"/>
      <c r="I38" s="74"/>
      <c r="J38" s="88">
        <f t="shared" si="2"/>
        <v>0</v>
      </c>
      <c r="K38" s="90"/>
      <c r="L38" s="74"/>
      <c r="M38" s="91"/>
      <c r="N38" s="92"/>
    </row>
    <row r="39" spans="1:14" ht="15.5" hidden="1" x14ac:dyDescent="0.35">
      <c r="A39" s="21"/>
      <c r="B39" s="89" t="s">
        <v>35</v>
      </c>
      <c r="C39" s="77"/>
      <c r="D39" s="74"/>
      <c r="E39" s="74"/>
      <c r="F39" s="74"/>
      <c r="G39" s="74"/>
      <c r="H39" s="74"/>
      <c r="I39" s="74"/>
      <c r="J39" s="88">
        <f t="shared" si="2"/>
        <v>0</v>
      </c>
      <c r="K39" s="90"/>
      <c r="L39" s="74"/>
      <c r="M39" s="91"/>
      <c r="N39" s="92"/>
    </row>
    <row r="40" spans="1:14" s="21" customFormat="1" ht="15.5" hidden="1" x14ac:dyDescent="0.35">
      <c r="B40" s="89" t="s">
        <v>36</v>
      </c>
      <c r="C40" s="77"/>
      <c r="D40" s="74"/>
      <c r="E40" s="74"/>
      <c r="F40" s="74"/>
      <c r="G40" s="74"/>
      <c r="H40" s="74"/>
      <c r="I40" s="74"/>
      <c r="J40" s="88">
        <f t="shared" si="2"/>
        <v>0</v>
      </c>
      <c r="K40" s="90"/>
      <c r="L40" s="74"/>
      <c r="M40" s="91"/>
      <c r="N40" s="92"/>
    </row>
    <row r="41" spans="1:14" s="21" customFormat="1" ht="15.5" hidden="1" x14ac:dyDescent="0.35">
      <c r="B41" s="89" t="s">
        <v>37</v>
      </c>
      <c r="C41" s="77"/>
      <c r="D41" s="74"/>
      <c r="E41" s="74"/>
      <c r="F41" s="74"/>
      <c r="G41" s="74"/>
      <c r="H41" s="74"/>
      <c r="I41" s="74"/>
      <c r="J41" s="88">
        <f t="shared" si="2"/>
        <v>0</v>
      </c>
      <c r="K41" s="90"/>
      <c r="L41" s="74"/>
      <c r="M41" s="91"/>
      <c r="N41" s="92"/>
    </row>
    <row r="42" spans="1:14" s="21" customFormat="1" ht="15.5" hidden="1" x14ac:dyDescent="0.35">
      <c r="A42" s="20"/>
      <c r="B42" s="89" t="s">
        <v>38</v>
      </c>
      <c r="C42" s="80"/>
      <c r="D42" s="93"/>
      <c r="E42" s="93"/>
      <c r="F42" s="93"/>
      <c r="G42" s="93"/>
      <c r="H42" s="93"/>
      <c r="I42" s="93"/>
      <c r="J42" s="88">
        <f t="shared" si="2"/>
        <v>0</v>
      </c>
      <c r="K42" s="94"/>
      <c r="L42" s="93"/>
      <c r="M42" s="95"/>
      <c r="N42" s="92"/>
    </row>
    <row r="43" spans="1:14" ht="15.5" hidden="1" x14ac:dyDescent="0.35">
      <c r="B43" s="89" t="s">
        <v>39</v>
      </c>
      <c r="C43" s="80"/>
      <c r="D43" s="93"/>
      <c r="E43" s="93"/>
      <c r="F43" s="93"/>
      <c r="G43" s="93"/>
      <c r="H43" s="93"/>
      <c r="I43" s="93"/>
      <c r="J43" s="88">
        <f t="shared" si="2"/>
        <v>0</v>
      </c>
      <c r="K43" s="94"/>
      <c r="L43" s="93"/>
      <c r="M43" s="95"/>
      <c r="N43" s="92"/>
    </row>
    <row r="44" spans="1:14" ht="15.5" x14ac:dyDescent="0.35">
      <c r="C44" s="34" t="s">
        <v>160</v>
      </c>
      <c r="D44" s="12">
        <f>SUM(D36:D43)</f>
        <v>5000</v>
      </c>
      <c r="E44" s="12">
        <f>SUM(E36:E43)</f>
        <v>0</v>
      </c>
      <c r="F44" s="12">
        <f>SUM(F36:F43)</f>
        <v>0</v>
      </c>
      <c r="G44" s="12"/>
      <c r="H44" s="12"/>
      <c r="I44" s="12"/>
      <c r="J44" s="12">
        <f>SUM(J36:J43)</f>
        <v>5000</v>
      </c>
      <c r="K44" s="11">
        <f>(K36*J36)+(K37*J37)+(K38*J38)+(K39*J39)+(K40*J40)+(K41*J41)+(K42*J42)+(K43*J43)</f>
        <v>0</v>
      </c>
      <c r="L44" s="11">
        <f>SUM(L36:L43)</f>
        <v>0</v>
      </c>
      <c r="M44" s="95"/>
      <c r="N44" s="27"/>
    </row>
    <row r="45" spans="1:14" ht="51" hidden="1" customHeight="1" x14ac:dyDescent="0.35">
      <c r="B45" s="34" t="s">
        <v>40</v>
      </c>
      <c r="C45" s="191" t="s">
        <v>607</v>
      </c>
      <c r="D45" s="191"/>
      <c r="E45" s="191"/>
      <c r="F45" s="191"/>
      <c r="G45" s="191"/>
      <c r="H45" s="191"/>
      <c r="I45" s="191"/>
      <c r="J45" s="191"/>
      <c r="K45" s="191"/>
      <c r="L45" s="197"/>
      <c r="M45" s="191"/>
      <c r="N45" s="26"/>
    </row>
    <row r="46" spans="1:14" ht="62" x14ac:dyDescent="0.35">
      <c r="B46" s="89" t="s">
        <v>41</v>
      </c>
      <c r="C46" s="77" t="s">
        <v>608</v>
      </c>
      <c r="D46" s="74">
        <v>20000</v>
      </c>
      <c r="E46" s="74"/>
      <c r="F46" s="74"/>
      <c r="G46" s="74"/>
      <c r="H46" s="74"/>
      <c r="I46" s="74"/>
      <c r="J46" s="88">
        <f>SUM(D46:F46)</f>
        <v>20000</v>
      </c>
      <c r="K46" s="90"/>
      <c r="L46" s="74"/>
      <c r="M46" s="91"/>
      <c r="N46" s="92"/>
    </row>
    <row r="47" spans="1:14" ht="46.5" x14ac:dyDescent="0.35">
      <c r="B47" s="89" t="s">
        <v>42</v>
      </c>
      <c r="C47" s="77" t="s">
        <v>609</v>
      </c>
      <c r="D47" s="74">
        <v>23097</v>
      </c>
      <c r="E47" s="74"/>
      <c r="F47" s="74"/>
      <c r="G47" s="74"/>
      <c r="H47" s="74"/>
      <c r="I47" s="74"/>
      <c r="J47" s="88">
        <f t="shared" ref="J47:J53" si="3">SUM(D47:F47)</f>
        <v>23097</v>
      </c>
      <c r="K47" s="90"/>
      <c r="L47" s="74"/>
      <c r="M47" s="91"/>
      <c r="N47" s="92"/>
    </row>
    <row r="48" spans="1:14" ht="15.5" hidden="1" x14ac:dyDescent="0.35">
      <c r="B48" s="89" t="s">
        <v>43</v>
      </c>
      <c r="C48" s="77"/>
      <c r="D48" s="74"/>
      <c r="E48" s="74"/>
      <c r="F48" s="74"/>
      <c r="G48" s="74"/>
      <c r="H48" s="74"/>
      <c r="I48" s="74"/>
      <c r="J48" s="88">
        <f t="shared" si="3"/>
        <v>0</v>
      </c>
      <c r="K48" s="90"/>
      <c r="L48" s="74"/>
      <c r="M48" s="91"/>
      <c r="N48" s="92"/>
    </row>
    <row r="49" spans="1:14" ht="15.5" hidden="1" x14ac:dyDescent="0.35">
      <c r="B49" s="89" t="s">
        <v>44</v>
      </c>
      <c r="C49" s="77"/>
      <c r="D49" s="74"/>
      <c r="E49" s="74"/>
      <c r="F49" s="74"/>
      <c r="G49" s="74"/>
      <c r="H49" s="74"/>
      <c r="I49" s="74"/>
      <c r="J49" s="88">
        <f t="shared" si="3"/>
        <v>0</v>
      </c>
      <c r="K49" s="90"/>
      <c r="L49" s="74"/>
      <c r="M49" s="91"/>
      <c r="N49" s="92"/>
    </row>
    <row r="50" spans="1:14" ht="15.5" hidden="1" x14ac:dyDescent="0.35">
      <c r="B50" s="89" t="s">
        <v>45</v>
      </c>
      <c r="C50" s="77"/>
      <c r="D50" s="74"/>
      <c r="E50" s="74"/>
      <c r="F50" s="74"/>
      <c r="G50" s="74"/>
      <c r="H50" s="74"/>
      <c r="I50" s="74"/>
      <c r="J50" s="88">
        <f t="shared" si="3"/>
        <v>0</v>
      </c>
      <c r="K50" s="90"/>
      <c r="L50" s="74"/>
      <c r="M50" s="91"/>
      <c r="N50" s="92"/>
    </row>
    <row r="51" spans="1:14" ht="15.5" hidden="1" x14ac:dyDescent="0.35">
      <c r="A51" s="21"/>
      <c r="B51" s="89" t="s">
        <v>46</v>
      </c>
      <c r="C51" s="77"/>
      <c r="D51" s="74"/>
      <c r="E51" s="74"/>
      <c r="F51" s="74"/>
      <c r="G51" s="74"/>
      <c r="H51" s="74"/>
      <c r="I51" s="74"/>
      <c r="J51" s="88">
        <f t="shared" si="3"/>
        <v>0</v>
      </c>
      <c r="K51" s="90"/>
      <c r="L51" s="74"/>
      <c r="M51" s="91"/>
      <c r="N51" s="92"/>
    </row>
    <row r="52" spans="1:14" s="21" customFormat="1" ht="15.5" hidden="1" x14ac:dyDescent="0.35">
      <c r="A52" s="20"/>
      <c r="B52" s="89" t="s">
        <v>47</v>
      </c>
      <c r="C52" s="80"/>
      <c r="D52" s="93"/>
      <c r="E52" s="93"/>
      <c r="F52" s="93"/>
      <c r="G52" s="93"/>
      <c r="H52" s="93"/>
      <c r="I52" s="93"/>
      <c r="J52" s="88">
        <f t="shared" si="3"/>
        <v>0</v>
      </c>
      <c r="K52" s="94"/>
      <c r="L52" s="93"/>
      <c r="M52" s="95"/>
      <c r="N52" s="92"/>
    </row>
    <row r="53" spans="1:14" ht="15.5" hidden="1" x14ac:dyDescent="0.35">
      <c r="B53" s="89" t="s">
        <v>48</v>
      </c>
      <c r="C53" s="80"/>
      <c r="D53" s="93"/>
      <c r="E53" s="93"/>
      <c r="F53" s="93"/>
      <c r="G53" s="93"/>
      <c r="H53" s="93"/>
      <c r="I53" s="93"/>
      <c r="J53" s="88">
        <f t="shared" si="3"/>
        <v>0</v>
      </c>
      <c r="K53" s="94"/>
      <c r="L53" s="93"/>
      <c r="M53" s="95"/>
      <c r="N53" s="92"/>
    </row>
    <row r="54" spans="1:14" ht="15.5" x14ac:dyDescent="0.35">
      <c r="C54" s="34" t="s">
        <v>160</v>
      </c>
      <c r="D54" s="11">
        <f>SUM(D46:D53)</f>
        <v>43097</v>
      </c>
      <c r="E54" s="11">
        <f>SUM(E46:E53)</f>
        <v>0</v>
      </c>
      <c r="F54" s="11">
        <f>SUM(F46:F53)</f>
        <v>0</v>
      </c>
      <c r="G54" s="11"/>
      <c r="H54" s="11"/>
      <c r="I54" s="11"/>
      <c r="J54" s="11">
        <f>SUM(J46:J53)</f>
        <v>43097</v>
      </c>
      <c r="K54" s="11">
        <f>(K46*J46)+(K47*J47)+(K48*J48)+(K49*J49)+(K50*J50)+(K51*J51)+(K52*J52)+(K53*J53)</f>
        <v>0</v>
      </c>
      <c r="L54" s="11">
        <f>SUM(L46:L53)</f>
        <v>0</v>
      </c>
      <c r="M54" s="95"/>
      <c r="N54" s="27"/>
    </row>
    <row r="55" spans="1:14" ht="15.5" hidden="1" x14ac:dyDescent="0.35">
      <c r="B55" s="96"/>
      <c r="C55" s="97"/>
      <c r="D55" s="98"/>
      <c r="E55" s="98"/>
      <c r="F55" s="98"/>
      <c r="G55" s="98"/>
      <c r="H55" s="98"/>
      <c r="I55" s="98"/>
      <c r="J55" s="98"/>
      <c r="K55" s="98"/>
      <c r="L55" s="98"/>
      <c r="M55" s="98"/>
      <c r="N55" s="92"/>
    </row>
    <row r="56" spans="1:14" ht="51" hidden="1" customHeight="1" x14ac:dyDescent="0.35">
      <c r="B56" s="34" t="s">
        <v>7</v>
      </c>
      <c r="C56" s="182"/>
      <c r="D56" s="182"/>
      <c r="E56" s="182"/>
      <c r="F56" s="182"/>
      <c r="G56" s="182"/>
      <c r="H56" s="182"/>
      <c r="I56" s="182"/>
      <c r="J56" s="182"/>
      <c r="K56" s="182"/>
      <c r="L56" s="196"/>
      <c r="M56" s="182"/>
      <c r="N56" s="8"/>
    </row>
    <row r="57" spans="1:14" ht="51" hidden="1" customHeight="1" x14ac:dyDescent="0.35">
      <c r="B57" s="34" t="s">
        <v>51</v>
      </c>
      <c r="C57" s="191" t="s">
        <v>610</v>
      </c>
      <c r="D57" s="191"/>
      <c r="E57" s="191"/>
      <c r="F57" s="191"/>
      <c r="G57" s="191"/>
      <c r="H57" s="191"/>
      <c r="I57" s="191"/>
      <c r="J57" s="191"/>
      <c r="K57" s="191"/>
      <c r="L57" s="197"/>
      <c r="M57" s="191"/>
      <c r="N57" s="26"/>
    </row>
    <row r="58" spans="1:14" ht="31" x14ac:dyDescent="0.35">
      <c r="B58" s="89" t="s">
        <v>53</v>
      </c>
      <c r="C58" s="77" t="s">
        <v>611</v>
      </c>
      <c r="D58" s="74">
        <v>25840</v>
      </c>
      <c r="E58" s="74"/>
      <c r="F58" s="74"/>
      <c r="G58" s="74"/>
      <c r="H58" s="74"/>
      <c r="I58" s="74"/>
      <c r="J58" s="88">
        <f>SUM(D58:F58)</f>
        <v>25840</v>
      </c>
      <c r="K58" s="90"/>
      <c r="L58" s="74"/>
      <c r="M58" s="91"/>
      <c r="N58" s="92"/>
    </row>
    <row r="59" spans="1:14" ht="31" x14ac:dyDescent="0.35">
      <c r="B59" s="89" t="s">
        <v>52</v>
      </c>
      <c r="C59" s="77" t="s">
        <v>612</v>
      </c>
      <c r="D59" s="74">
        <v>15000</v>
      </c>
      <c r="E59" s="74"/>
      <c r="F59" s="74"/>
      <c r="G59" s="74"/>
      <c r="H59" s="74"/>
      <c r="I59" s="74"/>
      <c r="J59" s="88">
        <f t="shared" ref="J59:J65" si="4">SUM(D59:F59)</f>
        <v>15000</v>
      </c>
      <c r="K59" s="90"/>
      <c r="L59" s="74"/>
      <c r="M59" s="91"/>
      <c r="N59" s="92"/>
    </row>
    <row r="60" spans="1:14" ht="15.5" hidden="1" x14ac:dyDescent="0.35">
      <c r="B60" s="89" t="s">
        <v>54</v>
      </c>
      <c r="C60" s="77"/>
      <c r="D60" s="74"/>
      <c r="E60" s="74"/>
      <c r="F60" s="74"/>
      <c r="G60" s="74"/>
      <c r="H60" s="74"/>
      <c r="I60" s="74"/>
      <c r="J60" s="88">
        <f t="shared" si="4"/>
        <v>0</v>
      </c>
      <c r="K60" s="90"/>
      <c r="L60" s="74"/>
      <c r="M60" s="91"/>
      <c r="N60" s="92"/>
    </row>
    <row r="61" spans="1:14" ht="15.5" hidden="1" x14ac:dyDescent="0.35">
      <c r="B61" s="89" t="s">
        <v>55</v>
      </c>
      <c r="C61" s="77"/>
      <c r="D61" s="74"/>
      <c r="E61" s="74"/>
      <c r="F61" s="74"/>
      <c r="G61" s="74"/>
      <c r="H61" s="74"/>
      <c r="I61" s="74"/>
      <c r="J61" s="88">
        <f t="shared" si="4"/>
        <v>0</v>
      </c>
      <c r="K61" s="90"/>
      <c r="L61" s="74"/>
      <c r="M61" s="91"/>
      <c r="N61" s="92"/>
    </row>
    <row r="62" spans="1:14" ht="15.5" hidden="1" x14ac:dyDescent="0.35">
      <c r="B62" s="89" t="s">
        <v>56</v>
      </c>
      <c r="C62" s="77"/>
      <c r="D62" s="74"/>
      <c r="E62" s="74"/>
      <c r="F62" s="74"/>
      <c r="G62" s="74"/>
      <c r="H62" s="74"/>
      <c r="I62" s="74"/>
      <c r="J62" s="88">
        <f t="shared" si="4"/>
        <v>0</v>
      </c>
      <c r="K62" s="90"/>
      <c r="L62" s="74"/>
      <c r="M62" s="91"/>
      <c r="N62" s="92"/>
    </row>
    <row r="63" spans="1:14" ht="15.5" hidden="1" x14ac:dyDescent="0.35">
      <c r="B63" s="89" t="s">
        <v>57</v>
      </c>
      <c r="C63" s="77"/>
      <c r="D63" s="74"/>
      <c r="E63" s="74"/>
      <c r="F63" s="74"/>
      <c r="G63" s="74"/>
      <c r="H63" s="74"/>
      <c r="I63" s="74"/>
      <c r="J63" s="88">
        <f t="shared" si="4"/>
        <v>0</v>
      </c>
      <c r="K63" s="90"/>
      <c r="L63" s="74"/>
      <c r="M63" s="91"/>
      <c r="N63" s="92"/>
    </row>
    <row r="64" spans="1:14" ht="15.5" hidden="1" x14ac:dyDescent="0.35">
      <c r="A64" s="21"/>
      <c r="B64" s="89" t="s">
        <v>58</v>
      </c>
      <c r="C64" s="80"/>
      <c r="D64" s="93"/>
      <c r="E64" s="93"/>
      <c r="F64" s="93"/>
      <c r="G64" s="93"/>
      <c r="H64" s="93"/>
      <c r="I64" s="93"/>
      <c r="J64" s="88">
        <f t="shared" si="4"/>
        <v>0</v>
      </c>
      <c r="K64" s="94"/>
      <c r="L64" s="93"/>
      <c r="M64" s="95"/>
      <c r="N64" s="92"/>
    </row>
    <row r="65" spans="1:14" s="21" customFormat="1" ht="15.5" hidden="1" x14ac:dyDescent="0.35">
      <c r="B65" s="89" t="s">
        <v>59</v>
      </c>
      <c r="C65" s="80"/>
      <c r="D65" s="93"/>
      <c r="E65" s="93"/>
      <c r="F65" s="93"/>
      <c r="G65" s="93"/>
      <c r="H65" s="93"/>
      <c r="I65" s="93"/>
      <c r="J65" s="88">
        <f t="shared" si="4"/>
        <v>0</v>
      </c>
      <c r="K65" s="94"/>
      <c r="L65" s="93"/>
      <c r="M65" s="95"/>
      <c r="N65" s="92"/>
    </row>
    <row r="66" spans="1:14" s="21" customFormat="1" ht="15.5" x14ac:dyDescent="0.35">
      <c r="A66" s="20"/>
      <c r="B66" s="20"/>
      <c r="C66" s="34" t="s">
        <v>160</v>
      </c>
      <c r="D66" s="11">
        <f>SUM(D58:D65)</f>
        <v>40840</v>
      </c>
      <c r="E66" s="11">
        <f>SUM(E58:E65)</f>
        <v>0</v>
      </c>
      <c r="F66" s="11">
        <f>SUM(F58:F65)</f>
        <v>0</v>
      </c>
      <c r="G66" s="12"/>
      <c r="H66" s="12"/>
      <c r="I66" s="12"/>
      <c r="J66" s="12">
        <f>SUM(J58:J65)</f>
        <v>40840</v>
      </c>
      <c r="K66" s="11">
        <f>(K58*J58)+(K59*J59)+(K60*J60)+(K61*J61)+(K62*J62)+(K63*J63)+(K64*J64)+(K65*J65)</f>
        <v>0</v>
      </c>
      <c r="L66" s="11">
        <f>SUM(L58:L65)</f>
        <v>0</v>
      </c>
      <c r="M66" s="95"/>
      <c r="N66" s="27"/>
    </row>
    <row r="67" spans="1:14" ht="51" hidden="1" customHeight="1" x14ac:dyDescent="0.35">
      <c r="B67" s="34" t="s">
        <v>60</v>
      </c>
      <c r="C67" s="191" t="s">
        <v>613</v>
      </c>
      <c r="D67" s="191"/>
      <c r="E67" s="191"/>
      <c r="F67" s="191"/>
      <c r="G67" s="191"/>
      <c r="H67" s="191"/>
      <c r="I67" s="191"/>
      <c r="J67" s="191"/>
      <c r="K67" s="191"/>
      <c r="L67" s="197"/>
      <c r="M67" s="191"/>
      <c r="N67" s="26"/>
    </row>
    <row r="68" spans="1:14" ht="31" x14ac:dyDescent="0.35">
      <c r="B68" s="89" t="s">
        <v>61</v>
      </c>
      <c r="C68" s="77" t="s">
        <v>614</v>
      </c>
      <c r="D68" s="74">
        <v>5000</v>
      </c>
      <c r="E68" s="74"/>
      <c r="F68" s="74"/>
      <c r="G68" s="74"/>
      <c r="H68" s="74"/>
      <c r="I68" s="74"/>
      <c r="J68" s="88">
        <f>SUM(D68:F68)</f>
        <v>5000</v>
      </c>
      <c r="K68" s="90"/>
      <c r="L68" s="74"/>
      <c r="M68" s="91"/>
      <c r="N68" s="92"/>
    </row>
    <row r="69" spans="1:14" ht="46.5" x14ac:dyDescent="0.35">
      <c r="B69" s="89" t="s">
        <v>62</v>
      </c>
      <c r="C69" s="77" t="s">
        <v>615</v>
      </c>
      <c r="D69" s="74">
        <v>25000</v>
      </c>
      <c r="E69" s="74"/>
      <c r="F69" s="74"/>
      <c r="G69" s="74"/>
      <c r="H69" s="74"/>
      <c r="I69" s="74"/>
      <c r="J69" s="88">
        <f t="shared" ref="J69:J75" si="5">SUM(D69:F69)</f>
        <v>25000</v>
      </c>
      <c r="K69" s="90"/>
      <c r="L69" s="74"/>
      <c r="M69" s="91"/>
      <c r="N69" s="92"/>
    </row>
    <row r="70" spans="1:14" ht="15.5" hidden="1" x14ac:dyDescent="0.35">
      <c r="B70" s="89" t="s">
        <v>63</v>
      </c>
      <c r="C70" s="77"/>
      <c r="D70" s="74"/>
      <c r="E70" s="74"/>
      <c r="F70" s="74"/>
      <c r="G70" s="74"/>
      <c r="H70" s="74"/>
      <c r="I70" s="74"/>
      <c r="J70" s="88">
        <f t="shared" si="5"/>
        <v>0</v>
      </c>
      <c r="K70" s="90"/>
      <c r="L70" s="74"/>
      <c r="M70" s="91"/>
      <c r="N70" s="92"/>
    </row>
    <row r="71" spans="1:14" ht="15.5" hidden="1" x14ac:dyDescent="0.35">
      <c r="B71" s="89" t="s">
        <v>64</v>
      </c>
      <c r="C71" s="77"/>
      <c r="D71" s="74"/>
      <c r="E71" s="74"/>
      <c r="F71" s="74"/>
      <c r="G71" s="74"/>
      <c r="H71" s="74"/>
      <c r="I71" s="74"/>
      <c r="J71" s="88">
        <f t="shared" si="5"/>
        <v>0</v>
      </c>
      <c r="K71" s="90"/>
      <c r="L71" s="74"/>
      <c r="M71" s="91"/>
      <c r="N71" s="92"/>
    </row>
    <row r="72" spans="1:14" ht="15.5" hidden="1" x14ac:dyDescent="0.35">
      <c r="B72" s="89" t="s">
        <v>65</v>
      </c>
      <c r="C72" s="77"/>
      <c r="D72" s="74"/>
      <c r="E72" s="74"/>
      <c r="F72" s="74"/>
      <c r="G72" s="74"/>
      <c r="H72" s="74"/>
      <c r="I72" s="74"/>
      <c r="J72" s="88">
        <f t="shared" si="5"/>
        <v>0</v>
      </c>
      <c r="K72" s="90"/>
      <c r="L72" s="74"/>
      <c r="M72" s="91"/>
      <c r="N72" s="92"/>
    </row>
    <row r="73" spans="1:14" ht="15.5" hidden="1" x14ac:dyDescent="0.35">
      <c r="B73" s="89" t="s">
        <v>66</v>
      </c>
      <c r="C73" s="77"/>
      <c r="D73" s="74"/>
      <c r="E73" s="74"/>
      <c r="F73" s="74"/>
      <c r="G73" s="74"/>
      <c r="H73" s="74"/>
      <c r="I73" s="74"/>
      <c r="J73" s="88">
        <f t="shared" si="5"/>
        <v>0</v>
      </c>
      <c r="K73" s="90"/>
      <c r="L73" s="74"/>
      <c r="M73" s="91"/>
      <c r="N73" s="92"/>
    </row>
    <row r="74" spans="1:14" ht="15.5" hidden="1" x14ac:dyDescent="0.35">
      <c r="B74" s="89" t="s">
        <v>67</v>
      </c>
      <c r="C74" s="80"/>
      <c r="D74" s="93"/>
      <c r="E74" s="93"/>
      <c r="F74" s="93"/>
      <c r="G74" s="93"/>
      <c r="H74" s="93"/>
      <c r="I74" s="93"/>
      <c r="J74" s="88">
        <f t="shared" si="5"/>
        <v>0</v>
      </c>
      <c r="K74" s="94"/>
      <c r="L74" s="93"/>
      <c r="M74" s="95"/>
      <c r="N74" s="92"/>
    </row>
    <row r="75" spans="1:14" ht="15.5" hidden="1" x14ac:dyDescent="0.35">
      <c r="B75" s="89" t="s">
        <v>68</v>
      </c>
      <c r="C75" s="80"/>
      <c r="D75" s="93"/>
      <c r="E75" s="93"/>
      <c r="F75" s="93"/>
      <c r="G75" s="93"/>
      <c r="H75" s="93"/>
      <c r="I75" s="93"/>
      <c r="J75" s="88">
        <f t="shared" si="5"/>
        <v>0</v>
      </c>
      <c r="K75" s="94"/>
      <c r="L75" s="93"/>
      <c r="M75" s="95"/>
      <c r="N75" s="92"/>
    </row>
    <row r="76" spans="1:14" ht="15.5" x14ac:dyDescent="0.35">
      <c r="C76" s="34" t="s">
        <v>160</v>
      </c>
      <c r="D76" s="12">
        <f>SUM(D68:D75)</f>
        <v>30000</v>
      </c>
      <c r="E76" s="12">
        <f>SUM(E68:E75)</f>
        <v>0</v>
      </c>
      <c r="F76" s="12">
        <f>SUM(F68:F75)</f>
        <v>0</v>
      </c>
      <c r="G76" s="12"/>
      <c r="H76" s="12"/>
      <c r="I76" s="12"/>
      <c r="J76" s="12">
        <f>SUM(J68:J75)</f>
        <v>30000</v>
      </c>
      <c r="K76" s="11">
        <f>(K68*J68)+(K69*J69)+(K70*J70)+(K71*J71)+(K72*J72)+(K73*J73)+(K74*J74)+(K75*J75)</f>
        <v>0</v>
      </c>
      <c r="L76" s="66">
        <f>SUM(L68:L75)</f>
        <v>0</v>
      </c>
      <c r="M76" s="95"/>
      <c r="N76" s="27"/>
    </row>
    <row r="77" spans="1:14" ht="51" hidden="1" customHeight="1" x14ac:dyDescent="0.35">
      <c r="B77" s="34" t="s">
        <v>69</v>
      </c>
      <c r="C77" s="221"/>
      <c r="D77" s="222"/>
      <c r="E77" s="222"/>
      <c r="F77" s="222"/>
      <c r="G77" s="222"/>
      <c r="H77" s="222"/>
      <c r="I77" s="222"/>
      <c r="J77" s="222"/>
      <c r="K77" s="222"/>
      <c r="L77" s="222"/>
      <c r="M77" s="223"/>
      <c r="N77" s="26"/>
    </row>
    <row r="78" spans="1:14" ht="15.5" hidden="1" x14ac:dyDescent="0.35">
      <c r="B78" s="89" t="s">
        <v>70</v>
      </c>
      <c r="C78" s="77"/>
      <c r="D78" s="74"/>
      <c r="E78" s="74"/>
      <c r="F78" s="74"/>
      <c r="G78" s="74"/>
      <c r="H78" s="74"/>
      <c r="I78" s="74"/>
      <c r="J78" s="88">
        <f>SUM(D78:F78)</f>
        <v>0</v>
      </c>
      <c r="K78" s="90"/>
      <c r="L78" s="74"/>
      <c r="M78" s="91"/>
      <c r="N78" s="92"/>
    </row>
    <row r="79" spans="1:14" ht="15.5" hidden="1" x14ac:dyDescent="0.35">
      <c r="B79" s="89" t="s">
        <v>71</v>
      </c>
      <c r="C79" s="77"/>
      <c r="D79" s="74"/>
      <c r="E79" s="74"/>
      <c r="F79" s="74"/>
      <c r="G79" s="74"/>
      <c r="H79" s="74"/>
      <c r="I79" s="74"/>
      <c r="J79" s="88">
        <f t="shared" ref="J79:J85" si="6">SUM(D79:F79)</f>
        <v>0</v>
      </c>
      <c r="K79" s="90"/>
      <c r="L79" s="74"/>
      <c r="M79" s="91"/>
      <c r="N79" s="92"/>
    </row>
    <row r="80" spans="1:14" ht="15.5" hidden="1" x14ac:dyDescent="0.35">
      <c r="B80" s="89" t="s">
        <v>72</v>
      </c>
      <c r="C80" s="77"/>
      <c r="D80" s="74"/>
      <c r="E80" s="74"/>
      <c r="F80" s="74"/>
      <c r="G80" s="74"/>
      <c r="H80" s="74"/>
      <c r="I80" s="74"/>
      <c r="J80" s="88">
        <f t="shared" si="6"/>
        <v>0</v>
      </c>
      <c r="K80" s="90"/>
      <c r="L80" s="74"/>
      <c r="M80" s="91"/>
      <c r="N80" s="92"/>
    </row>
    <row r="81" spans="1:14" ht="15.5" hidden="1" x14ac:dyDescent="0.35">
      <c r="A81" s="21"/>
      <c r="B81" s="89" t="s">
        <v>73</v>
      </c>
      <c r="C81" s="77"/>
      <c r="D81" s="74"/>
      <c r="E81" s="74"/>
      <c r="F81" s="74"/>
      <c r="G81" s="74"/>
      <c r="H81" s="74"/>
      <c r="I81" s="74"/>
      <c r="J81" s="88">
        <f t="shared" si="6"/>
        <v>0</v>
      </c>
      <c r="K81" s="90"/>
      <c r="L81" s="74"/>
      <c r="M81" s="91"/>
      <c r="N81" s="92"/>
    </row>
    <row r="82" spans="1:14" s="21" customFormat="1" ht="15.5" hidden="1" x14ac:dyDescent="0.35">
      <c r="A82" s="20"/>
      <c r="B82" s="89" t="s">
        <v>74</v>
      </c>
      <c r="C82" s="77"/>
      <c r="D82" s="74"/>
      <c r="E82" s="74"/>
      <c r="F82" s="74"/>
      <c r="G82" s="74"/>
      <c r="H82" s="74"/>
      <c r="I82" s="74"/>
      <c r="J82" s="88">
        <f t="shared" si="6"/>
        <v>0</v>
      </c>
      <c r="K82" s="90"/>
      <c r="L82" s="74"/>
      <c r="M82" s="91"/>
      <c r="N82" s="92"/>
    </row>
    <row r="83" spans="1:14" ht="15.5" hidden="1" x14ac:dyDescent="0.35">
      <c r="B83" s="89" t="s">
        <v>75</v>
      </c>
      <c r="C83" s="77"/>
      <c r="D83" s="74"/>
      <c r="E83" s="74"/>
      <c r="F83" s="74"/>
      <c r="G83" s="74"/>
      <c r="H83" s="74"/>
      <c r="I83" s="74"/>
      <c r="J83" s="88">
        <f t="shared" si="6"/>
        <v>0</v>
      </c>
      <c r="K83" s="90"/>
      <c r="L83" s="74"/>
      <c r="M83" s="91"/>
      <c r="N83" s="92"/>
    </row>
    <row r="84" spans="1:14" ht="15.5" hidden="1" x14ac:dyDescent="0.35">
      <c r="B84" s="89" t="s">
        <v>76</v>
      </c>
      <c r="C84" s="80"/>
      <c r="D84" s="93"/>
      <c r="E84" s="93"/>
      <c r="F84" s="93"/>
      <c r="G84" s="93"/>
      <c r="H84" s="93"/>
      <c r="I84" s="93"/>
      <c r="J84" s="88">
        <f t="shared" si="6"/>
        <v>0</v>
      </c>
      <c r="K84" s="94"/>
      <c r="L84" s="93"/>
      <c r="M84" s="95"/>
      <c r="N84" s="92"/>
    </row>
    <row r="85" spans="1:14" ht="15.5" hidden="1" x14ac:dyDescent="0.35">
      <c r="B85" s="89" t="s">
        <v>77</v>
      </c>
      <c r="C85" s="80"/>
      <c r="D85" s="93"/>
      <c r="E85" s="93"/>
      <c r="F85" s="93"/>
      <c r="G85" s="93"/>
      <c r="H85" s="93"/>
      <c r="I85" s="93"/>
      <c r="J85" s="88">
        <f t="shared" si="6"/>
        <v>0</v>
      </c>
      <c r="K85" s="94"/>
      <c r="L85" s="93"/>
      <c r="M85" s="95"/>
      <c r="N85" s="92"/>
    </row>
    <row r="86" spans="1:14" ht="15.5" hidden="1" x14ac:dyDescent="0.35">
      <c r="C86" s="34" t="s">
        <v>160</v>
      </c>
      <c r="D86" s="12">
        <f>SUM(D78:D85)</f>
        <v>0</v>
      </c>
      <c r="E86" s="12">
        <f>SUM(E78:E85)</f>
        <v>0</v>
      </c>
      <c r="F86" s="12">
        <f>SUM(F78:F85)</f>
        <v>0</v>
      </c>
      <c r="G86" s="12"/>
      <c r="H86" s="12"/>
      <c r="I86" s="12"/>
      <c r="J86" s="12">
        <f>SUM(J78:J85)</f>
        <v>0</v>
      </c>
      <c r="K86" s="11">
        <f>(K78*J78)+(K79*J79)+(K80*J80)+(K81*J81)+(K82*J82)+(K83*J83)+(K84*J84)+(K85*J85)</f>
        <v>0</v>
      </c>
      <c r="L86" s="66">
        <f>SUM(L78:L85)</f>
        <v>0</v>
      </c>
      <c r="M86" s="95"/>
      <c r="N86" s="27"/>
    </row>
    <row r="87" spans="1:14" ht="51" hidden="1" customHeight="1" x14ac:dyDescent="0.35">
      <c r="B87" s="34" t="s">
        <v>86</v>
      </c>
      <c r="C87" s="221"/>
      <c r="D87" s="222"/>
      <c r="E87" s="222"/>
      <c r="F87" s="222"/>
      <c r="G87" s="222"/>
      <c r="H87" s="222"/>
      <c r="I87" s="222"/>
      <c r="J87" s="222"/>
      <c r="K87" s="222"/>
      <c r="L87" s="222"/>
      <c r="M87" s="223"/>
      <c r="N87" s="26"/>
    </row>
    <row r="88" spans="1:14" ht="15.5" hidden="1" x14ac:dyDescent="0.35">
      <c r="B88" s="89" t="s">
        <v>78</v>
      </c>
      <c r="C88" s="77"/>
      <c r="D88" s="74"/>
      <c r="E88" s="74"/>
      <c r="F88" s="74"/>
      <c r="G88" s="74"/>
      <c r="H88" s="74"/>
      <c r="I88" s="74"/>
      <c r="J88" s="88">
        <f>SUM(D88:F88)</f>
        <v>0</v>
      </c>
      <c r="K88" s="90"/>
      <c r="L88" s="74"/>
      <c r="M88" s="91"/>
      <c r="N88" s="92"/>
    </row>
    <row r="89" spans="1:14" ht="15.5" hidden="1" x14ac:dyDescent="0.35">
      <c r="B89" s="89" t="s">
        <v>79</v>
      </c>
      <c r="C89" s="77"/>
      <c r="D89" s="74"/>
      <c r="E89" s="74"/>
      <c r="F89" s="74"/>
      <c r="G89" s="74"/>
      <c r="H89" s="74"/>
      <c r="I89" s="74"/>
      <c r="J89" s="88">
        <f t="shared" ref="J89:J95" si="7">SUM(D89:F89)</f>
        <v>0</v>
      </c>
      <c r="K89" s="90"/>
      <c r="L89" s="74"/>
      <c r="M89" s="91"/>
      <c r="N89" s="92"/>
    </row>
    <row r="90" spans="1:14" ht="15.5" hidden="1" x14ac:dyDescent="0.35">
      <c r="B90" s="89" t="s">
        <v>80</v>
      </c>
      <c r="C90" s="77"/>
      <c r="D90" s="74"/>
      <c r="E90" s="74"/>
      <c r="F90" s="74"/>
      <c r="G90" s="74"/>
      <c r="H90" s="74"/>
      <c r="I90" s="74"/>
      <c r="J90" s="88">
        <f t="shared" si="7"/>
        <v>0</v>
      </c>
      <c r="K90" s="90"/>
      <c r="L90" s="74"/>
      <c r="M90" s="91"/>
      <c r="N90" s="92"/>
    </row>
    <row r="91" spans="1:14" ht="15.5" hidden="1" x14ac:dyDescent="0.35">
      <c r="B91" s="89" t="s">
        <v>81</v>
      </c>
      <c r="C91" s="77"/>
      <c r="D91" s="74"/>
      <c r="E91" s="74"/>
      <c r="F91" s="74"/>
      <c r="G91" s="74"/>
      <c r="H91" s="74"/>
      <c r="I91" s="74"/>
      <c r="J91" s="88">
        <f t="shared" si="7"/>
        <v>0</v>
      </c>
      <c r="K91" s="90"/>
      <c r="L91" s="74"/>
      <c r="M91" s="91"/>
      <c r="N91" s="92"/>
    </row>
    <row r="92" spans="1:14" ht="15.5" hidden="1" x14ac:dyDescent="0.35">
      <c r="B92" s="89" t="s">
        <v>82</v>
      </c>
      <c r="C92" s="77"/>
      <c r="D92" s="74"/>
      <c r="E92" s="74"/>
      <c r="F92" s="74"/>
      <c r="G92" s="74"/>
      <c r="H92" s="74"/>
      <c r="I92" s="74"/>
      <c r="J92" s="88">
        <f t="shared" si="7"/>
        <v>0</v>
      </c>
      <c r="K92" s="90"/>
      <c r="L92" s="74"/>
      <c r="M92" s="91"/>
      <c r="N92" s="92"/>
    </row>
    <row r="93" spans="1:14" ht="15.5" hidden="1" x14ac:dyDescent="0.35">
      <c r="B93" s="89" t="s">
        <v>83</v>
      </c>
      <c r="C93" s="77"/>
      <c r="D93" s="74"/>
      <c r="E93" s="74"/>
      <c r="F93" s="74"/>
      <c r="G93" s="74"/>
      <c r="H93" s="74"/>
      <c r="I93" s="74"/>
      <c r="J93" s="88">
        <f t="shared" si="7"/>
        <v>0</v>
      </c>
      <c r="K93" s="90"/>
      <c r="L93" s="74"/>
      <c r="M93" s="91"/>
      <c r="N93" s="92"/>
    </row>
    <row r="94" spans="1:14" ht="15.5" hidden="1" x14ac:dyDescent="0.35">
      <c r="B94" s="89" t="s">
        <v>84</v>
      </c>
      <c r="C94" s="80"/>
      <c r="D94" s="93"/>
      <c r="E94" s="93"/>
      <c r="F94" s="93"/>
      <c r="G94" s="93"/>
      <c r="H94" s="93"/>
      <c r="I94" s="93"/>
      <c r="J94" s="88">
        <f t="shared" si="7"/>
        <v>0</v>
      </c>
      <c r="K94" s="94"/>
      <c r="L94" s="93"/>
      <c r="M94" s="95"/>
      <c r="N94" s="92"/>
    </row>
    <row r="95" spans="1:14" ht="15.5" hidden="1" x14ac:dyDescent="0.35">
      <c r="B95" s="89" t="s">
        <v>85</v>
      </c>
      <c r="C95" s="80"/>
      <c r="D95" s="93"/>
      <c r="E95" s="93"/>
      <c r="F95" s="93"/>
      <c r="G95" s="93"/>
      <c r="H95" s="93"/>
      <c r="I95" s="93"/>
      <c r="J95" s="88">
        <f t="shared" si="7"/>
        <v>0</v>
      </c>
      <c r="K95" s="94"/>
      <c r="L95" s="93"/>
      <c r="M95" s="95"/>
      <c r="N95" s="92"/>
    </row>
    <row r="96" spans="1:14" ht="15.5" hidden="1" x14ac:dyDescent="0.35">
      <c r="C96" s="34" t="s">
        <v>160</v>
      </c>
      <c r="D96" s="11">
        <f>SUM(D88:D95)</f>
        <v>0</v>
      </c>
      <c r="E96" s="11">
        <f>SUM(E88:E95)</f>
        <v>0</v>
      </c>
      <c r="F96" s="11">
        <f>SUM(F88:F95)</f>
        <v>0</v>
      </c>
      <c r="G96" s="11"/>
      <c r="H96" s="11"/>
      <c r="I96" s="11"/>
      <c r="J96" s="11">
        <f>SUM(J88:J95)</f>
        <v>0</v>
      </c>
      <c r="K96" s="11">
        <f>(K88*J88)+(K89*J89)+(K90*J90)+(K91*J91)+(K92*J92)+(K93*J93)+(K94*J94)+(K95*J95)</f>
        <v>0</v>
      </c>
      <c r="L96" s="66">
        <f>SUM(L88:L95)</f>
        <v>0</v>
      </c>
      <c r="M96" s="95"/>
      <c r="N96" s="27"/>
    </row>
    <row r="97" spans="2:14" ht="15.75" customHeight="1" x14ac:dyDescent="0.35">
      <c r="B97" s="2"/>
      <c r="C97" s="96"/>
      <c r="D97" s="99"/>
      <c r="E97" s="99"/>
      <c r="F97" s="99"/>
      <c r="G97" s="99"/>
      <c r="H97" s="99"/>
      <c r="I97" s="99"/>
      <c r="J97" s="99"/>
      <c r="K97" s="99"/>
      <c r="L97" s="99"/>
      <c r="M97" s="96"/>
      <c r="N97" s="100"/>
    </row>
    <row r="98" spans="2:14" ht="51" hidden="1" customHeight="1" x14ac:dyDescent="0.35">
      <c r="B98" s="34" t="s">
        <v>87</v>
      </c>
      <c r="C98" s="182" t="s">
        <v>539</v>
      </c>
      <c r="D98" s="182"/>
      <c r="E98" s="182"/>
      <c r="F98" s="182"/>
      <c r="G98" s="182"/>
      <c r="H98" s="182"/>
      <c r="I98" s="182"/>
      <c r="J98" s="182"/>
      <c r="K98" s="182"/>
      <c r="L98" s="196"/>
      <c r="M98" s="182"/>
      <c r="N98" s="8"/>
    </row>
    <row r="99" spans="2:14" ht="51" hidden="1" customHeight="1" x14ac:dyDescent="0.35">
      <c r="B99" s="34" t="s">
        <v>88</v>
      </c>
      <c r="C99" s="191" t="s">
        <v>616</v>
      </c>
      <c r="D99" s="191"/>
      <c r="E99" s="191"/>
      <c r="F99" s="191"/>
      <c r="G99" s="191"/>
      <c r="H99" s="191"/>
      <c r="I99" s="191"/>
      <c r="J99" s="191"/>
      <c r="K99" s="191"/>
      <c r="L99" s="197"/>
      <c r="M99" s="191"/>
      <c r="N99" s="26"/>
    </row>
    <row r="100" spans="2:14" ht="77.5" x14ac:dyDescent="0.35">
      <c r="B100" s="89" t="s">
        <v>89</v>
      </c>
      <c r="C100" s="77" t="s">
        <v>617</v>
      </c>
      <c r="D100" s="74">
        <v>20000</v>
      </c>
      <c r="E100" s="74"/>
      <c r="F100" s="74"/>
      <c r="G100" s="74"/>
      <c r="H100" s="74"/>
      <c r="I100" s="74"/>
      <c r="J100" s="88">
        <f>SUM(D100:F100)</f>
        <v>20000</v>
      </c>
      <c r="K100" s="90"/>
      <c r="L100" s="74"/>
      <c r="M100" s="91"/>
      <c r="N100" s="92"/>
    </row>
    <row r="101" spans="2:14" ht="15.5" hidden="1" x14ac:dyDescent="0.35">
      <c r="B101" s="89" t="s">
        <v>90</v>
      </c>
      <c r="C101" s="77"/>
      <c r="D101" s="74"/>
      <c r="E101" s="74"/>
      <c r="F101" s="74"/>
      <c r="G101" s="74"/>
      <c r="H101" s="74"/>
      <c r="I101" s="74"/>
      <c r="J101" s="88">
        <f t="shared" ref="J101:J107" si="8">SUM(D101:F101)</f>
        <v>0</v>
      </c>
      <c r="K101" s="90"/>
      <c r="L101" s="74"/>
      <c r="M101" s="91"/>
      <c r="N101" s="92"/>
    </row>
    <row r="102" spans="2:14" ht="15.5" hidden="1" x14ac:dyDescent="0.35">
      <c r="B102" s="89" t="s">
        <v>91</v>
      </c>
      <c r="C102" s="77"/>
      <c r="D102" s="74"/>
      <c r="E102" s="74"/>
      <c r="F102" s="74"/>
      <c r="G102" s="74"/>
      <c r="H102" s="74"/>
      <c r="I102" s="74"/>
      <c r="J102" s="88">
        <f t="shared" si="8"/>
        <v>0</v>
      </c>
      <c r="K102" s="90"/>
      <c r="L102" s="74"/>
      <c r="M102" s="91"/>
      <c r="N102" s="92"/>
    </row>
    <row r="103" spans="2:14" ht="15.5" hidden="1" x14ac:dyDescent="0.35">
      <c r="B103" s="89" t="s">
        <v>92</v>
      </c>
      <c r="C103" s="77"/>
      <c r="D103" s="74"/>
      <c r="E103" s="74"/>
      <c r="F103" s="74"/>
      <c r="G103" s="74"/>
      <c r="H103" s="74"/>
      <c r="I103" s="74"/>
      <c r="J103" s="88">
        <f t="shared" si="8"/>
        <v>0</v>
      </c>
      <c r="K103" s="90"/>
      <c r="L103" s="74"/>
      <c r="M103" s="91"/>
      <c r="N103" s="92"/>
    </row>
    <row r="104" spans="2:14" ht="15.5" hidden="1" x14ac:dyDescent="0.35">
      <c r="B104" s="89" t="s">
        <v>93</v>
      </c>
      <c r="C104" s="77"/>
      <c r="D104" s="74"/>
      <c r="E104" s="74"/>
      <c r="F104" s="74"/>
      <c r="G104" s="74"/>
      <c r="H104" s="74"/>
      <c r="I104" s="74"/>
      <c r="J104" s="88">
        <f t="shared" si="8"/>
        <v>0</v>
      </c>
      <c r="K104" s="90"/>
      <c r="L104" s="74"/>
      <c r="M104" s="91"/>
      <c r="N104" s="92"/>
    </row>
    <row r="105" spans="2:14" ht="15.5" hidden="1" x14ac:dyDescent="0.35">
      <c r="B105" s="89" t="s">
        <v>94</v>
      </c>
      <c r="C105" s="77"/>
      <c r="D105" s="74"/>
      <c r="E105" s="74"/>
      <c r="F105" s="74"/>
      <c r="G105" s="74"/>
      <c r="H105" s="74"/>
      <c r="I105" s="74"/>
      <c r="J105" s="88">
        <f t="shared" si="8"/>
        <v>0</v>
      </c>
      <c r="K105" s="90"/>
      <c r="L105" s="74"/>
      <c r="M105" s="91"/>
      <c r="N105" s="92"/>
    </row>
    <row r="106" spans="2:14" ht="15.5" hidden="1" x14ac:dyDescent="0.35">
      <c r="B106" s="89" t="s">
        <v>95</v>
      </c>
      <c r="C106" s="80"/>
      <c r="D106" s="93"/>
      <c r="E106" s="93"/>
      <c r="F106" s="93"/>
      <c r="G106" s="93"/>
      <c r="H106" s="93"/>
      <c r="I106" s="93"/>
      <c r="J106" s="88">
        <f t="shared" si="8"/>
        <v>0</v>
      </c>
      <c r="K106" s="94"/>
      <c r="L106" s="93"/>
      <c r="M106" s="95"/>
      <c r="N106" s="92"/>
    </row>
    <row r="107" spans="2:14" ht="15.5" hidden="1" x14ac:dyDescent="0.35">
      <c r="B107" s="89" t="s">
        <v>96</v>
      </c>
      <c r="C107" s="80"/>
      <c r="D107" s="93"/>
      <c r="E107" s="93"/>
      <c r="F107" s="93"/>
      <c r="G107" s="93"/>
      <c r="H107" s="93"/>
      <c r="I107" s="93"/>
      <c r="J107" s="88">
        <f t="shared" si="8"/>
        <v>0</v>
      </c>
      <c r="K107" s="94"/>
      <c r="L107" s="93"/>
      <c r="M107" s="95"/>
      <c r="N107" s="92"/>
    </row>
    <row r="108" spans="2:14" ht="15.5" x14ac:dyDescent="0.35">
      <c r="C108" s="34" t="s">
        <v>160</v>
      </c>
      <c r="D108" s="11">
        <f>SUM(D100:D107)</f>
        <v>20000</v>
      </c>
      <c r="E108" s="11">
        <f>SUM(E100:E107)</f>
        <v>0</v>
      </c>
      <c r="F108" s="11">
        <f>SUM(F100:F107)</f>
        <v>0</v>
      </c>
      <c r="G108" s="12"/>
      <c r="H108" s="12"/>
      <c r="I108" s="12"/>
      <c r="J108" s="12">
        <f>SUM(J100:J107)</f>
        <v>20000</v>
      </c>
      <c r="K108" s="11">
        <f>(K100*J100)+(K101*J101)+(K102*J102)+(K103*J103)+(K104*J104)+(K105*J105)+(K106*J106)+(K107*J107)</f>
        <v>0</v>
      </c>
      <c r="L108" s="66">
        <f>SUM(L100:L107)</f>
        <v>0</v>
      </c>
      <c r="M108" s="95"/>
      <c r="N108" s="27"/>
    </row>
    <row r="109" spans="2:14" ht="51" hidden="1" customHeight="1" x14ac:dyDescent="0.35">
      <c r="B109" s="34" t="s">
        <v>8</v>
      </c>
      <c r="C109" s="191" t="s">
        <v>618</v>
      </c>
      <c r="D109" s="191"/>
      <c r="E109" s="191"/>
      <c r="F109" s="191"/>
      <c r="G109" s="191"/>
      <c r="H109" s="191"/>
      <c r="I109" s="191"/>
      <c r="J109" s="191"/>
      <c r="K109" s="191"/>
      <c r="L109" s="197"/>
      <c r="M109" s="191"/>
      <c r="N109" s="26"/>
    </row>
    <row r="110" spans="2:14" ht="31" x14ac:dyDescent="0.35">
      <c r="B110" s="89" t="s">
        <v>97</v>
      </c>
      <c r="C110" s="77" t="s">
        <v>619</v>
      </c>
      <c r="D110" s="74">
        <v>43743</v>
      </c>
      <c r="E110" s="74"/>
      <c r="F110" s="74"/>
      <c r="G110" s="74"/>
      <c r="H110" s="74"/>
      <c r="I110" s="74"/>
      <c r="J110" s="88">
        <f>SUM(D110:F110)</f>
        <v>43743</v>
      </c>
      <c r="K110" s="90"/>
      <c r="L110" s="74"/>
      <c r="M110" s="91"/>
      <c r="N110" s="92"/>
    </row>
    <row r="111" spans="2:14" ht="31" x14ac:dyDescent="0.35">
      <c r="B111" s="89" t="s">
        <v>98</v>
      </c>
      <c r="C111" s="77" t="s">
        <v>620</v>
      </c>
      <c r="D111" s="74">
        <v>37194</v>
      </c>
      <c r="E111" s="74"/>
      <c r="F111" s="74"/>
      <c r="G111" s="74"/>
      <c r="H111" s="74"/>
      <c r="I111" s="74"/>
      <c r="J111" s="88">
        <f t="shared" ref="J111:J117" si="9">SUM(D111:F111)</f>
        <v>37194</v>
      </c>
      <c r="K111" s="90"/>
      <c r="L111" s="74"/>
      <c r="M111" s="91"/>
      <c r="N111" s="92"/>
    </row>
    <row r="112" spans="2:14" ht="15.5" hidden="1" x14ac:dyDescent="0.35">
      <c r="B112" s="89" t="s">
        <v>99</v>
      </c>
      <c r="D112" s="74"/>
      <c r="E112" s="74"/>
      <c r="F112" s="74"/>
      <c r="G112" s="74"/>
      <c r="H112" s="74"/>
      <c r="I112" s="74"/>
      <c r="J112" s="88">
        <f t="shared" si="9"/>
        <v>0</v>
      </c>
      <c r="K112" s="90"/>
      <c r="L112" s="74"/>
      <c r="M112" s="91"/>
      <c r="N112" s="92"/>
    </row>
    <row r="113" spans="2:14" ht="15.5" hidden="1" x14ac:dyDescent="0.35">
      <c r="B113" s="89" t="s">
        <v>100</v>
      </c>
      <c r="C113" s="77"/>
      <c r="D113" s="74"/>
      <c r="E113" s="74"/>
      <c r="F113" s="74"/>
      <c r="G113" s="74"/>
      <c r="H113" s="74"/>
      <c r="I113" s="74"/>
      <c r="J113" s="88">
        <f t="shared" si="9"/>
        <v>0</v>
      </c>
      <c r="K113" s="90"/>
      <c r="L113" s="74"/>
      <c r="M113" s="91"/>
      <c r="N113" s="92"/>
    </row>
    <row r="114" spans="2:14" ht="15.5" hidden="1" x14ac:dyDescent="0.35">
      <c r="B114" s="89" t="s">
        <v>101</v>
      </c>
      <c r="C114" s="77"/>
      <c r="D114" s="74"/>
      <c r="E114" s="74"/>
      <c r="F114" s="74"/>
      <c r="G114" s="74"/>
      <c r="H114" s="74"/>
      <c r="I114" s="74"/>
      <c r="J114" s="88">
        <f t="shared" si="9"/>
        <v>0</v>
      </c>
      <c r="K114" s="90"/>
      <c r="L114" s="74"/>
      <c r="M114" s="91"/>
      <c r="N114" s="92"/>
    </row>
    <row r="115" spans="2:14" ht="15.5" hidden="1" x14ac:dyDescent="0.35">
      <c r="B115" s="89" t="s">
        <v>102</v>
      </c>
      <c r="C115" s="77"/>
      <c r="D115" s="74"/>
      <c r="E115" s="74"/>
      <c r="F115" s="74"/>
      <c r="G115" s="74"/>
      <c r="H115" s="74"/>
      <c r="I115" s="74"/>
      <c r="J115" s="88">
        <f t="shared" si="9"/>
        <v>0</v>
      </c>
      <c r="K115" s="90"/>
      <c r="L115" s="74"/>
      <c r="M115" s="91"/>
      <c r="N115" s="92"/>
    </row>
    <row r="116" spans="2:14" ht="15.5" hidden="1" x14ac:dyDescent="0.35">
      <c r="B116" s="89" t="s">
        <v>103</v>
      </c>
      <c r="C116" s="80"/>
      <c r="D116" s="93"/>
      <c r="E116" s="93"/>
      <c r="F116" s="93"/>
      <c r="G116" s="93"/>
      <c r="H116" s="93"/>
      <c r="I116" s="93"/>
      <c r="J116" s="88">
        <f t="shared" si="9"/>
        <v>0</v>
      </c>
      <c r="K116" s="94"/>
      <c r="L116" s="93"/>
      <c r="M116" s="95"/>
      <c r="N116" s="92"/>
    </row>
    <row r="117" spans="2:14" ht="15.5" hidden="1" x14ac:dyDescent="0.35">
      <c r="B117" s="89" t="s">
        <v>104</v>
      </c>
      <c r="C117" s="80"/>
      <c r="D117" s="93"/>
      <c r="E117" s="93"/>
      <c r="F117" s="93"/>
      <c r="G117" s="93"/>
      <c r="H117" s="93"/>
      <c r="I117" s="93"/>
      <c r="J117" s="88">
        <f t="shared" si="9"/>
        <v>0</v>
      </c>
      <c r="K117" s="94"/>
      <c r="L117" s="93"/>
      <c r="M117" s="95"/>
      <c r="N117" s="92"/>
    </row>
    <row r="118" spans="2:14" ht="15.5" x14ac:dyDescent="0.35">
      <c r="C118" s="34" t="s">
        <v>160</v>
      </c>
      <c r="D118" s="12">
        <f>SUM(D110:D117)</f>
        <v>80937</v>
      </c>
      <c r="E118" s="12">
        <f>SUM(E110:E117)</f>
        <v>0</v>
      </c>
      <c r="F118" s="12">
        <f>SUM(F110:F117)</f>
        <v>0</v>
      </c>
      <c r="G118" s="12"/>
      <c r="H118" s="12"/>
      <c r="I118" s="12"/>
      <c r="J118" s="12">
        <f>SUM(J110:J117)</f>
        <v>80937</v>
      </c>
      <c r="K118" s="11">
        <f>(K110*J110)+(K111*J111)+(K112*J112)+(K113*J113)+(K114*J114)+(K115*J115)+(K116*J116)+(K117*J117)</f>
        <v>0</v>
      </c>
      <c r="L118" s="66">
        <f>SUM(L110:L117)</f>
        <v>0</v>
      </c>
      <c r="M118" s="95"/>
      <c r="N118" s="27"/>
    </row>
    <row r="119" spans="2:14" ht="51" hidden="1" customHeight="1" x14ac:dyDescent="0.35">
      <c r="B119" s="34" t="s">
        <v>105</v>
      </c>
      <c r="C119" s="191" t="s">
        <v>621</v>
      </c>
      <c r="D119" s="191"/>
      <c r="E119" s="191"/>
      <c r="F119" s="191"/>
      <c r="G119" s="191"/>
      <c r="H119" s="191"/>
      <c r="I119" s="191"/>
      <c r="J119" s="191"/>
      <c r="K119" s="191"/>
      <c r="L119" s="197"/>
      <c r="M119" s="191"/>
      <c r="N119" s="26"/>
    </row>
    <row r="120" spans="2:14" ht="31" x14ac:dyDescent="0.35">
      <c r="B120" s="89" t="s">
        <v>106</v>
      </c>
      <c r="C120" s="77" t="s">
        <v>622</v>
      </c>
      <c r="D120" s="74">
        <v>34744</v>
      </c>
      <c r="E120" s="74"/>
      <c r="F120" s="74"/>
      <c r="G120" s="74"/>
      <c r="H120" s="74"/>
      <c r="I120" s="74"/>
      <c r="J120" s="88">
        <f>SUM(D120:F120)</f>
        <v>34744</v>
      </c>
      <c r="K120" s="90"/>
      <c r="L120" s="74"/>
      <c r="M120" s="91"/>
      <c r="N120" s="92"/>
    </row>
    <row r="121" spans="2:14" ht="15.5" hidden="1" x14ac:dyDescent="0.35">
      <c r="B121" s="89" t="s">
        <v>107</v>
      </c>
      <c r="C121" s="77"/>
      <c r="D121" s="74"/>
      <c r="E121" s="74"/>
      <c r="F121" s="74"/>
      <c r="G121" s="74"/>
      <c r="H121" s="74"/>
      <c r="I121" s="74"/>
      <c r="J121" s="88">
        <f t="shared" ref="J121:J127" si="10">SUM(D121:F121)</f>
        <v>0</v>
      </c>
      <c r="K121" s="90"/>
      <c r="L121" s="74"/>
      <c r="M121" s="91"/>
      <c r="N121" s="92"/>
    </row>
    <row r="122" spans="2:14" ht="15.5" hidden="1" x14ac:dyDescent="0.35">
      <c r="B122" s="89" t="s">
        <v>108</v>
      </c>
      <c r="C122" s="77"/>
      <c r="D122" s="74"/>
      <c r="E122" s="74"/>
      <c r="F122" s="74"/>
      <c r="G122" s="74"/>
      <c r="H122" s="74"/>
      <c r="I122" s="74"/>
      <c r="J122" s="88">
        <f t="shared" si="10"/>
        <v>0</v>
      </c>
      <c r="K122" s="90"/>
      <c r="L122" s="74"/>
      <c r="M122" s="91"/>
      <c r="N122" s="92"/>
    </row>
    <row r="123" spans="2:14" ht="15.5" hidden="1" x14ac:dyDescent="0.35">
      <c r="B123" s="89" t="s">
        <v>109</v>
      </c>
      <c r="C123" s="77"/>
      <c r="D123" s="74"/>
      <c r="E123" s="74"/>
      <c r="F123" s="74"/>
      <c r="G123" s="74"/>
      <c r="H123" s="74"/>
      <c r="I123" s="74"/>
      <c r="J123" s="88">
        <f t="shared" si="10"/>
        <v>0</v>
      </c>
      <c r="K123" s="90"/>
      <c r="L123" s="74"/>
      <c r="M123" s="91"/>
      <c r="N123" s="92"/>
    </row>
    <row r="124" spans="2:14" ht="15.5" hidden="1" x14ac:dyDescent="0.35">
      <c r="B124" s="89" t="s">
        <v>110</v>
      </c>
      <c r="C124" s="77"/>
      <c r="D124" s="74"/>
      <c r="E124" s="74"/>
      <c r="F124" s="74"/>
      <c r="G124" s="74"/>
      <c r="H124" s="74"/>
      <c r="I124" s="74"/>
      <c r="J124" s="88">
        <f t="shared" si="10"/>
        <v>0</v>
      </c>
      <c r="K124" s="90"/>
      <c r="L124" s="74"/>
      <c r="M124" s="91"/>
      <c r="N124" s="92"/>
    </row>
    <row r="125" spans="2:14" ht="15.5" hidden="1" x14ac:dyDescent="0.35">
      <c r="B125" s="89" t="s">
        <v>111</v>
      </c>
      <c r="C125" s="77"/>
      <c r="D125" s="74"/>
      <c r="E125" s="74"/>
      <c r="F125" s="74"/>
      <c r="G125" s="74"/>
      <c r="H125" s="74"/>
      <c r="I125" s="74"/>
      <c r="J125" s="88">
        <f t="shared" si="10"/>
        <v>0</v>
      </c>
      <c r="K125" s="90"/>
      <c r="L125" s="74"/>
      <c r="M125" s="91"/>
      <c r="N125" s="92"/>
    </row>
    <row r="126" spans="2:14" ht="15.5" hidden="1" x14ac:dyDescent="0.35">
      <c r="B126" s="89" t="s">
        <v>112</v>
      </c>
      <c r="C126" s="80"/>
      <c r="D126" s="93"/>
      <c r="E126" s="93"/>
      <c r="F126" s="93"/>
      <c r="G126" s="93"/>
      <c r="H126" s="93"/>
      <c r="I126" s="93"/>
      <c r="J126" s="88">
        <f t="shared" si="10"/>
        <v>0</v>
      </c>
      <c r="K126" s="94"/>
      <c r="L126" s="93"/>
      <c r="M126" s="95"/>
      <c r="N126" s="92"/>
    </row>
    <row r="127" spans="2:14" ht="15.5" hidden="1" x14ac:dyDescent="0.35">
      <c r="B127" s="89" t="s">
        <v>113</v>
      </c>
      <c r="C127" s="80"/>
      <c r="D127" s="93"/>
      <c r="E127" s="93"/>
      <c r="F127" s="93"/>
      <c r="G127" s="93"/>
      <c r="H127" s="93"/>
      <c r="I127" s="93"/>
      <c r="J127" s="88">
        <f t="shared" si="10"/>
        <v>0</v>
      </c>
      <c r="K127" s="94"/>
      <c r="L127" s="93"/>
      <c r="M127" s="95"/>
      <c r="N127" s="92"/>
    </row>
    <row r="128" spans="2:14" ht="15.5" x14ac:dyDescent="0.35">
      <c r="C128" s="34" t="s">
        <v>160</v>
      </c>
      <c r="D128" s="12">
        <f>SUM(D120:D127)</f>
        <v>34744</v>
      </c>
      <c r="E128" s="12">
        <f>SUM(E120:E127)</f>
        <v>0</v>
      </c>
      <c r="F128" s="12">
        <f>SUM(F120:F127)</f>
        <v>0</v>
      </c>
      <c r="G128" s="12"/>
      <c r="H128" s="12"/>
      <c r="I128" s="12"/>
      <c r="J128" s="12">
        <f>SUM(J120:J127)</f>
        <v>34744</v>
      </c>
      <c r="K128" s="11">
        <f>(K120*J120)+(K121*J121)+(K122*J122)+(K123*J123)+(K124*J124)+(K125*J125)+(K126*J126)+(K127*J127)</f>
        <v>0</v>
      </c>
      <c r="L128" s="66">
        <f>SUM(L120:L127)</f>
        <v>0</v>
      </c>
      <c r="M128" s="95"/>
      <c r="N128" s="27"/>
    </row>
    <row r="129" spans="2:14" ht="51" hidden="1" customHeight="1" x14ac:dyDescent="0.35">
      <c r="B129" s="34" t="s">
        <v>114</v>
      </c>
      <c r="C129" s="221"/>
      <c r="D129" s="222"/>
      <c r="E129" s="222"/>
      <c r="F129" s="222"/>
      <c r="G129" s="222"/>
      <c r="H129" s="222"/>
      <c r="I129" s="222"/>
      <c r="J129" s="222"/>
      <c r="K129" s="222"/>
      <c r="L129" s="222"/>
      <c r="M129" s="223"/>
      <c r="N129" s="26"/>
    </row>
    <row r="130" spans="2:14" ht="15.5" hidden="1" x14ac:dyDescent="0.35">
      <c r="B130" s="89" t="s">
        <v>115</v>
      </c>
      <c r="C130" s="77"/>
      <c r="D130" s="74"/>
      <c r="E130" s="74"/>
      <c r="F130" s="74"/>
      <c r="G130" s="74"/>
      <c r="H130" s="74"/>
      <c r="I130" s="74"/>
      <c r="J130" s="88">
        <f>SUM(D130:F130)</f>
        <v>0</v>
      </c>
      <c r="K130" s="90"/>
      <c r="L130" s="74"/>
      <c r="M130" s="91"/>
      <c r="N130" s="92"/>
    </row>
    <row r="131" spans="2:14" ht="15.5" hidden="1" x14ac:dyDescent="0.35">
      <c r="B131" s="89" t="s">
        <v>116</v>
      </c>
      <c r="C131" s="77"/>
      <c r="D131" s="74"/>
      <c r="E131" s="74"/>
      <c r="F131" s="74"/>
      <c r="G131" s="74"/>
      <c r="H131" s="74"/>
      <c r="I131" s="74"/>
      <c r="J131" s="88">
        <f t="shared" ref="J131:J137" si="11">SUM(D131:F131)</f>
        <v>0</v>
      </c>
      <c r="K131" s="90"/>
      <c r="L131" s="74"/>
      <c r="M131" s="91"/>
      <c r="N131" s="92"/>
    </row>
    <row r="132" spans="2:14" ht="15.5" hidden="1" x14ac:dyDescent="0.35">
      <c r="B132" s="89" t="s">
        <v>117</v>
      </c>
      <c r="C132" s="77"/>
      <c r="D132" s="74"/>
      <c r="E132" s="74"/>
      <c r="F132" s="74"/>
      <c r="G132" s="74"/>
      <c r="H132" s="74"/>
      <c r="I132" s="74"/>
      <c r="J132" s="88">
        <f t="shared" si="11"/>
        <v>0</v>
      </c>
      <c r="K132" s="90"/>
      <c r="L132" s="74"/>
      <c r="M132" s="91"/>
      <c r="N132" s="92"/>
    </row>
    <row r="133" spans="2:14" ht="15.5" hidden="1" x14ac:dyDescent="0.35">
      <c r="B133" s="89" t="s">
        <v>118</v>
      </c>
      <c r="C133" s="77"/>
      <c r="D133" s="74"/>
      <c r="E133" s="74"/>
      <c r="F133" s="74"/>
      <c r="G133" s="74"/>
      <c r="H133" s="74"/>
      <c r="I133" s="74"/>
      <c r="J133" s="88">
        <f t="shared" si="11"/>
        <v>0</v>
      </c>
      <c r="K133" s="90"/>
      <c r="L133" s="74"/>
      <c r="M133" s="91"/>
      <c r="N133" s="92"/>
    </row>
    <row r="134" spans="2:14" ht="15.5" hidden="1" x14ac:dyDescent="0.35">
      <c r="B134" s="89" t="s">
        <v>119</v>
      </c>
      <c r="C134" s="77"/>
      <c r="D134" s="74"/>
      <c r="E134" s="74"/>
      <c r="F134" s="74"/>
      <c r="G134" s="74"/>
      <c r="H134" s="74"/>
      <c r="I134" s="74"/>
      <c r="J134" s="88">
        <f t="shared" si="11"/>
        <v>0</v>
      </c>
      <c r="K134" s="90"/>
      <c r="L134" s="74"/>
      <c r="M134" s="91"/>
      <c r="N134" s="92"/>
    </row>
    <row r="135" spans="2:14" ht="15.5" hidden="1" x14ac:dyDescent="0.35">
      <c r="B135" s="89" t="s">
        <v>120</v>
      </c>
      <c r="C135" s="77"/>
      <c r="D135" s="74"/>
      <c r="E135" s="74"/>
      <c r="F135" s="74"/>
      <c r="G135" s="74"/>
      <c r="H135" s="74"/>
      <c r="I135" s="74"/>
      <c r="J135" s="88">
        <f t="shared" si="11"/>
        <v>0</v>
      </c>
      <c r="K135" s="90"/>
      <c r="L135" s="74"/>
      <c r="M135" s="91"/>
      <c r="N135" s="92"/>
    </row>
    <row r="136" spans="2:14" ht="15.5" hidden="1" x14ac:dyDescent="0.35">
      <c r="B136" s="89" t="s">
        <v>121</v>
      </c>
      <c r="C136" s="80"/>
      <c r="D136" s="93"/>
      <c r="E136" s="93"/>
      <c r="F136" s="93"/>
      <c r="G136" s="93"/>
      <c r="H136" s="93"/>
      <c r="I136" s="93"/>
      <c r="J136" s="88">
        <f t="shared" si="11"/>
        <v>0</v>
      </c>
      <c r="K136" s="94"/>
      <c r="L136" s="93"/>
      <c r="M136" s="95"/>
      <c r="N136" s="92"/>
    </row>
    <row r="137" spans="2:14" ht="15.5" hidden="1" x14ac:dyDescent="0.35">
      <c r="B137" s="89" t="s">
        <v>122</v>
      </c>
      <c r="C137" s="80"/>
      <c r="D137" s="93"/>
      <c r="E137" s="93"/>
      <c r="F137" s="93"/>
      <c r="G137" s="93"/>
      <c r="H137" s="93"/>
      <c r="I137" s="93"/>
      <c r="J137" s="88">
        <f t="shared" si="11"/>
        <v>0</v>
      </c>
      <c r="K137" s="94"/>
      <c r="L137" s="93"/>
      <c r="M137" s="95"/>
      <c r="N137" s="92"/>
    </row>
    <row r="138" spans="2:14" ht="15.5" hidden="1" x14ac:dyDescent="0.35">
      <c r="C138" s="34" t="s">
        <v>160</v>
      </c>
      <c r="D138" s="11">
        <f>SUM(D130:D137)</f>
        <v>0</v>
      </c>
      <c r="E138" s="11">
        <f>SUM(E130:E137)</f>
        <v>0</v>
      </c>
      <c r="F138" s="11">
        <f>SUM(F130:F137)</f>
        <v>0</v>
      </c>
      <c r="G138" s="11"/>
      <c r="H138" s="11"/>
      <c r="I138" s="11"/>
      <c r="J138" s="11">
        <f>SUM(J130:J137)</f>
        <v>0</v>
      </c>
      <c r="K138" s="11">
        <f>(K130*J130)+(K131*J131)+(K132*J132)+(K133*J133)+(K134*J134)+(K135*J135)+(K136*J136)+(K137*J137)</f>
        <v>0</v>
      </c>
      <c r="L138" s="66">
        <f>SUM(L130:L137)</f>
        <v>0</v>
      </c>
      <c r="M138" s="95"/>
      <c r="N138" s="27"/>
    </row>
    <row r="139" spans="2:14" ht="15.75" customHeight="1" x14ac:dyDescent="0.35">
      <c r="B139" s="2"/>
      <c r="C139" s="96"/>
      <c r="D139" s="99"/>
      <c r="E139" s="99"/>
      <c r="F139" s="99"/>
      <c r="G139" s="99"/>
      <c r="H139" s="99"/>
      <c r="I139" s="99"/>
      <c r="J139" s="99"/>
      <c r="K139" s="99"/>
      <c r="L139" s="99"/>
      <c r="M139" s="101"/>
      <c r="N139" s="100"/>
    </row>
    <row r="140" spans="2:14" ht="51" hidden="1" customHeight="1" x14ac:dyDescent="0.35">
      <c r="B140" s="34" t="s">
        <v>123</v>
      </c>
      <c r="C140" s="184"/>
      <c r="D140" s="185"/>
      <c r="E140" s="185"/>
      <c r="F140" s="185"/>
      <c r="G140" s="185"/>
      <c r="H140" s="185"/>
      <c r="I140" s="185"/>
      <c r="J140" s="185"/>
      <c r="K140" s="185"/>
      <c r="L140" s="185"/>
      <c r="M140" s="220"/>
      <c r="N140" s="8"/>
    </row>
    <row r="141" spans="2:14" ht="51" hidden="1" customHeight="1" x14ac:dyDescent="0.35">
      <c r="B141" s="34" t="s">
        <v>124</v>
      </c>
      <c r="C141" s="221"/>
      <c r="D141" s="222"/>
      <c r="E141" s="222"/>
      <c r="F141" s="222"/>
      <c r="G141" s="222"/>
      <c r="H141" s="222"/>
      <c r="I141" s="222"/>
      <c r="J141" s="222"/>
      <c r="K141" s="222"/>
      <c r="L141" s="222"/>
      <c r="M141" s="223"/>
      <c r="N141" s="26"/>
    </row>
    <row r="142" spans="2:14" ht="15.5" hidden="1" x14ac:dyDescent="0.35">
      <c r="B142" s="89" t="s">
        <v>125</v>
      </c>
      <c r="C142" s="77"/>
      <c r="D142" s="74"/>
      <c r="E142" s="74"/>
      <c r="F142" s="74"/>
      <c r="G142" s="74"/>
      <c r="H142" s="74"/>
      <c r="I142" s="74"/>
      <c r="J142" s="88">
        <f>SUM(D142:F142)</f>
        <v>0</v>
      </c>
      <c r="K142" s="90"/>
      <c r="L142" s="74"/>
      <c r="M142" s="91"/>
      <c r="N142" s="92"/>
    </row>
    <row r="143" spans="2:14" ht="15.5" hidden="1" x14ac:dyDescent="0.35">
      <c r="B143" s="89" t="s">
        <v>126</v>
      </c>
      <c r="C143" s="77"/>
      <c r="D143" s="74"/>
      <c r="E143" s="74"/>
      <c r="F143" s="74"/>
      <c r="G143" s="74"/>
      <c r="H143" s="74"/>
      <c r="I143" s="74"/>
      <c r="J143" s="88">
        <f t="shared" ref="J143:J149" si="12">SUM(D143:F143)</f>
        <v>0</v>
      </c>
      <c r="K143" s="90"/>
      <c r="L143" s="74"/>
      <c r="M143" s="91"/>
      <c r="N143" s="92"/>
    </row>
    <row r="144" spans="2:14" ht="15.5" hidden="1" x14ac:dyDescent="0.35">
      <c r="B144" s="89" t="s">
        <v>127</v>
      </c>
      <c r="C144" s="77"/>
      <c r="D144" s="74"/>
      <c r="E144" s="74"/>
      <c r="F144" s="74"/>
      <c r="G144" s="74"/>
      <c r="H144" s="74"/>
      <c r="I144" s="74"/>
      <c r="J144" s="88">
        <f t="shared" si="12"/>
        <v>0</v>
      </c>
      <c r="K144" s="90"/>
      <c r="L144" s="74"/>
      <c r="M144" s="91"/>
      <c r="N144" s="92"/>
    </row>
    <row r="145" spans="2:14" ht="15.5" hidden="1" x14ac:dyDescent="0.35">
      <c r="B145" s="89" t="s">
        <v>128</v>
      </c>
      <c r="C145" s="77"/>
      <c r="D145" s="74"/>
      <c r="E145" s="74"/>
      <c r="F145" s="74"/>
      <c r="G145" s="74"/>
      <c r="H145" s="74"/>
      <c r="I145" s="74"/>
      <c r="J145" s="88">
        <f t="shared" si="12"/>
        <v>0</v>
      </c>
      <c r="K145" s="90"/>
      <c r="L145" s="74"/>
      <c r="M145" s="91"/>
      <c r="N145" s="92"/>
    </row>
    <row r="146" spans="2:14" ht="15.5" hidden="1" x14ac:dyDescent="0.35">
      <c r="B146" s="89" t="s">
        <v>129</v>
      </c>
      <c r="C146" s="77"/>
      <c r="D146" s="74"/>
      <c r="E146" s="74"/>
      <c r="F146" s="74"/>
      <c r="G146" s="74"/>
      <c r="H146" s="74"/>
      <c r="I146" s="74"/>
      <c r="J146" s="88">
        <f t="shared" si="12"/>
        <v>0</v>
      </c>
      <c r="K146" s="90"/>
      <c r="L146" s="74"/>
      <c r="M146" s="91"/>
      <c r="N146" s="92"/>
    </row>
    <row r="147" spans="2:14" ht="15.5" hidden="1" x14ac:dyDescent="0.35">
      <c r="B147" s="89" t="s">
        <v>130</v>
      </c>
      <c r="C147" s="77"/>
      <c r="D147" s="74"/>
      <c r="E147" s="74"/>
      <c r="F147" s="74"/>
      <c r="G147" s="74"/>
      <c r="H147" s="74"/>
      <c r="I147" s="74"/>
      <c r="J147" s="88">
        <f t="shared" si="12"/>
        <v>0</v>
      </c>
      <c r="K147" s="90"/>
      <c r="L147" s="74"/>
      <c r="M147" s="91"/>
      <c r="N147" s="92"/>
    </row>
    <row r="148" spans="2:14" ht="15.5" hidden="1" x14ac:dyDescent="0.35">
      <c r="B148" s="89" t="s">
        <v>131</v>
      </c>
      <c r="C148" s="80"/>
      <c r="D148" s="93"/>
      <c r="E148" s="93"/>
      <c r="F148" s="93"/>
      <c r="G148" s="93"/>
      <c r="H148" s="93"/>
      <c r="I148" s="93"/>
      <c r="J148" s="88">
        <f t="shared" si="12"/>
        <v>0</v>
      </c>
      <c r="K148" s="94"/>
      <c r="L148" s="93"/>
      <c r="M148" s="95"/>
      <c r="N148" s="92"/>
    </row>
    <row r="149" spans="2:14" ht="15.5" hidden="1" x14ac:dyDescent="0.35">
      <c r="B149" s="89" t="s">
        <v>132</v>
      </c>
      <c r="C149" s="80"/>
      <c r="D149" s="93"/>
      <c r="E149" s="93"/>
      <c r="F149" s="93"/>
      <c r="G149" s="93"/>
      <c r="H149" s="93"/>
      <c r="I149" s="93"/>
      <c r="J149" s="88">
        <f t="shared" si="12"/>
        <v>0</v>
      </c>
      <c r="K149" s="94"/>
      <c r="L149" s="93"/>
      <c r="M149" s="95"/>
      <c r="N149" s="92"/>
    </row>
    <row r="150" spans="2:14" ht="15.5" hidden="1" x14ac:dyDescent="0.35">
      <c r="C150" s="34" t="s">
        <v>160</v>
      </c>
      <c r="D150" s="11">
        <f>SUM(D142:D149)</f>
        <v>0</v>
      </c>
      <c r="E150" s="11">
        <f>SUM(E142:E149)</f>
        <v>0</v>
      </c>
      <c r="F150" s="11">
        <f>SUM(F142:F149)</f>
        <v>0</v>
      </c>
      <c r="G150" s="12"/>
      <c r="H150" s="12"/>
      <c r="I150" s="12"/>
      <c r="J150" s="12">
        <f>SUM(J142:J149)</f>
        <v>0</v>
      </c>
      <c r="K150" s="11">
        <f>(K142*J142)+(K143*J143)+(K144*J144)+(K145*J145)+(K146*J146)+(K147*J147)+(K148*J148)+(K149*J149)</f>
        <v>0</v>
      </c>
      <c r="L150" s="66">
        <f>SUM(L142:L149)</f>
        <v>0</v>
      </c>
      <c r="M150" s="95"/>
      <c r="N150" s="27"/>
    </row>
    <row r="151" spans="2:14" ht="51" hidden="1" customHeight="1" x14ac:dyDescent="0.35">
      <c r="B151" s="34" t="s">
        <v>133</v>
      </c>
      <c r="C151" s="221"/>
      <c r="D151" s="222"/>
      <c r="E151" s="222"/>
      <c r="F151" s="222"/>
      <c r="G151" s="222"/>
      <c r="H151" s="222"/>
      <c r="I151" s="222"/>
      <c r="J151" s="222"/>
      <c r="K151" s="222"/>
      <c r="L151" s="222"/>
      <c r="M151" s="223"/>
      <c r="N151" s="26"/>
    </row>
    <row r="152" spans="2:14" ht="15.5" hidden="1" x14ac:dyDescent="0.35">
      <c r="B152" s="89" t="s">
        <v>134</v>
      </c>
      <c r="C152" s="77"/>
      <c r="D152" s="74"/>
      <c r="E152" s="74"/>
      <c r="F152" s="74"/>
      <c r="G152" s="74"/>
      <c r="H152" s="74"/>
      <c r="I152" s="74"/>
      <c r="J152" s="88">
        <f>SUM(D152:F152)</f>
        <v>0</v>
      </c>
      <c r="K152" s="90"/>
      <c r="L152" s="74"/>
      <c r="M152" s="91"/>
      <c r="N152" s="92"/>
    </row>
    <row r="153" spans="2:14" ht="15.5" hidden="1" x14ac:dyDescent="0.35">
      <c r="B153" s="89" t="s">
        <v>135</v>
      </c>
      <c r="C153" s="77"/>
      <c r="D153" s="74"/>
      <c r="E153" s="74"/>
      <c r="F153" s="74"/>
      <c r="G153" s="74"/>
      <c r="H153" s="74"/>
      <c r="I153" s="74"/>
      <c r="J153" s="88">
        <f t="shared" ref="J153:J159" si="13">SUM(D153:F153)</f>
        <v>0</v>
      </c>
      <c r="K153" s="90"/>
      <c r="L153" s="74"/>
      <c r="M153" s="91"/>
      <c r="N153" s="92"/>
    </row>
    <row r="154" spans="2:14" ht="15.5" hidden="1" x14ac:dyDescent="0.35">
      <c r="B154" s="89" t="s">
        <v>136</v>
      </c>
      <c r="C154" s="77"/>
      <c r="D154" s="74"/>
      <c r="E154" s="74"/>
      <c r="F154" s="74"/>
      <c r="G154" s="74"/>
      <c r="H154" s="74"/>
      <c r="I154" s="74"/>
      <c r="J154" s="88">
        <f t="shared" si="13"/>
        <v>0</v>
      </c>
      <c r="K154" s="90"/>
      <c r="L154" s="74"/>
      <c r="M154" s="91"/>
      <c r="N154" s="92"/>
    </row>
    <row r="155" spans="2:14" ht="15.5" hidden="1" x14ac:dyDescent="0.35">
      <c r="B155" s="89" t="s">
        <v>137</v>
      </c>
      <c r="C155" s="77"/>
      <c r="D155" s="74"/>
      <c r="E155" s="74"/>
      <c r="F155" s="74"/>
      <c r="G155" s="74"/>
      <c r="H155" s="74"/>
      <c r="I155" s="74"/>
      <c r="J155" s="88">
        <f t="shared" si="13"/>
        <v>0</v>
      </c>
      <c r="K155" s="90"/>
      <c r="L155" s="74"/>
      <c r="M155" s="91"/>
      <c r="N155" s="92"/>
    </row>
    <row r="156" spans="2:14" ht="15.5" hidden="1" x14ac:dyDescent="0.35">
      <c r="B156" s="89" t="s">
        <v>138</v>
      </c>
      <c r="C156" s="77"/>
      <c r="D156" s="74"/>
      <c r="E156" s="74"/>
      <c r="F156" s="74"/>
      <c r="G156" s="74"/>
      <c r="H156" s="74"/>
      <c r="I156" s="74"/>
      <c r="J156" s="88">
        <f t="shared" si="13"/>
        <v>0</v>
      </c>
      <c r="K156" s="90"/>
      <c r="L156" s="74"/>
      <c r="M156" s="91"/>
      <c r="N156" s="92"/>
    </row>
    <row r="157" spans="2:14" ht="15.5" hidden="1" x14ac:dyDescent="0.35">
      <c r="B157" s="89" t="s">
        <v>139</v>
      </c>
      <c r="C157" s="77"/>
      <c r="D157" s="74"/>
      <c r="E157" s="74"/>
      <c r="F157" s="74"/>
      <c r="G157" s="74"/>
      <c r="H157" s="74"/>
      <c r="I157" s="74"/>
      <c r="J157" s="88">
        <f t="shared" si="13"/>
        <v>0</v>
      </c>
      <c r="K157" s="90"/>
      <c r="L157" s="74"/>
      <c r="M157" s="91"/>
      <c r="N157" s="92"/>
    </row>
    <row r="158" spans="2:14" ht="15.5" hidden="1" x14ac:dyDescent="0.35">
      <c r="B158" s="89" t="s">
        <v>140</v>
      </c>
      <c r="C158" s="80"/>
      <c r="D158" s="93"/>
      <c r="E158" s="93"/>
      <c r="F158" s="93"/>
      <c r="G158" s="93"/>
      <c r="H158" s="93"/>
      <c r="I158" s="93"/>
      <c r="J158" s="88">
        <f t="shared" si="13"/>
        <v>0</v>
      </c>
      <c r="K158" s="94"/>
      <c r="L158" s="93"/>
      <c r="M158" s="95"/>
      <c r="N158" s="92"/>
    </row>
    <row r="159" spans="2:14" ht="15.5" hidden="1" x14ac:dyDescent="0.35">
      <c r="B159" s="89" t="s">
        <v>141</v>
      </c>
      <c r="C159" s="80"/>
      <c r="D159" s="93"/>
      <c r="E159" s="93"/>
      <c r="F159" s="93"/>
      <c r="G159" s="93"/>
      <c r="H159" s="93"/>
      <c r="I159" s="93"/>
      <c r="J159" s="88">
        <f t="shared" si="13"/>
        <v>0</v>
      </c>
      <c r="K159" s="94"/>
      <c r="L159" s="93"/>
      <c r="M159" s="95"/>
      <c r="N159" s="92"/>
    </row>
    <row r="160" spans="2:14" ht="15.5" hidden="1" x14ac:dyDescent="0.35">
      <c r="C160" s="34" t="s">
        <v>160</v>
      </c>
      <c r="D160" s="12">
        <f>SUM(D152:D159)</f>
        <v>0</v>
      </c>
      <c r="E160" s="12">
        <f>SUM(E152:E159)</f>
        <v>0</v>
      </c>
      <c r="F160" s="12">
        <f>SUM(F152:F159)</f>
        <v>0</v>
      </c>
      <c r="G160" s="12"/>
      <c r="H160" s="12"/>
      <c r="I160" s="12"/>
      <c r="J160" s="12">
        <f>SUM(J152:J159)</f>
        <v>0</v>
      </c>
      <c r="K160" s="11">
        <f>(K152*J152)+(K153*J153)+(K154*J154)+(K155*J155)+(K156*J156)+(K157*J157)+(K158*J158)+(K159*J159)</f>
        <v>0</v>
      </c>
      <c r="L160" s="66">
        <f>SUM(L152:L159)</f>
        <v>0</v>
      </c>
      <c r="M160" s="95"/>
      <c r="N160" s="27"/>
    </row>
    <row r="161" spans="2:14" ht="51" hidden="1" customHeight="1" x14ac:dyDescent="0.35">
      <c r="B161" s="34" t="s">
        <v>142</v>
      </c>
      <c r="C161" s="221"/>
      <c r="D161" s="222"/>
      <c r="E161" s="222"/>
      <c r="F161" s="222"/>
      <c r="G161" s="222"/>
      <c r="H161" s="222"/>
      <c r="I161" s="222"/>
      <c r="J161" s="222"/>
      <c r="K161" s="222"/>
      <c r="L161" s="222"/>
      <c r="M161" s="223"/>
      <c r="N161" s="26"/>
    </row>
    <row r="162" spans="2:14" ht="15.5" hidden="1" x14ac:dyDescent="0.35">
      <c r="B162" s="89" t="s">
        <v>143</v>
      </c>
      <c r="C162" s="77"/>
      <c r="D162" s="74"/>
      <c r="E162" s="74"/>
      <c r="F162" s="74"/>
      <c r="G162" s="74"/>
      <c r="H162" s="74"/>
      <c r="I162" s="74"/>
      <c r="J162" s="88">
        <f>SUM(D162:F162)</f>
        <v>0</v>
      </c>
      <c r="K162" s="90"/>
      <c r="L162" s="74"/>
      <c r="M162" s="91"/>
      <c r="N162" s="92"/>
    </row>
    <row r="163" spans="2:14" ht="15.5" hidden="1" x14ac:dyDescent="0.35">
      <c r="B163" s="89" t="s">
        <v>144</v>
      </c>
      <c r="C163" s="77"/>
      <c r="D163" s="74"/>
      <c r="E163" s="74"/>
      <c r="F163" s="74"/>
      <c r="G163" s="74"/>
      <c r="H163" s="74"/>
      <c r="I163" s="74"/>
      <c r="J163" s="88">
        <f t="shared" ref="J163:J169" si="14">SUM(D163:F163)</f>
        <v>0</v>
      </c>
      <c r="K163" s="90"/>
      <c r="L163" s="74"/>
      <c r="M163" s="91"/>
      <c r="N163" s="92"/>
    </row>
    <row r="164" spans="2:14" ht="15.5" hidden="1" x14ac:dyDescent="0.35">
      <c r="B164" s="89" t="s">
        <v>145</v>
      </c>
      <c r="C164" s="77"/>
      <c r="D164" s="74"/>
      <c r="E164" s="74"/>
      <c r="F164" s="74"/>
      <c r="G164" s="74"/>
      <c r="H164" s="74"/>
      <c r="I164" s="74"/>
      <c r="J164" s="88">
        <f t="shared" si="14"/>
        <v>0</v>
      </c>
      <c r="K164" s="90"/>
      <c r="L164" s="74"/>
      <c r="M164" s="91"/>
      <c r="N164" s="92"/>
    </row>
    <row r="165" spans="2:14" ht="15.5" hidden="1" x14ac:dyDescent="0.35">
      <c r="B165" s="89" t="s">
        <v>146</v>
      </c>
      <c r="C165" s="77"/>
      <c r="D165" s="74"/>
      <c r="E165" s="74"/>
      <c r="F165" s="74"/>
      <c r="G165" s="74"/>
      <c r="H165" s="74"/>
      <c r="I165" s="74"/>
      <c r="J165" s="88">
        <f t="shared" si="14"/>
        <v>0</v>
      </c>
      <c r="K165" s="90"/>
      <c r="L165" s="74"/>
      <c r="M165" s="91"/>
      <c r="N165" s="92"/>
    </row>
    <row r="166" spans="2:14" ht="15.5" hidden="1" x14ac:dyDescent="0.35">
      <c r="B166" s="89" t="s">
        <v>147</v>
      </c>
      <c r="C166" s="77"/>
      <c r="D166" s="74"/>
      <c r="E166" s="74"/>
      <c r="F166" s="74"/>
      <c r="G166" s="74"/>
      <c r="H166" s="74"/>
      <c r="I166" s="74"/>
      <c r="J166" s="88">
        <f t="shared" si="14"/>
        <v>0</v>
      </c>
      <c r="K166" s="90"/>
      <c r="L166" s="74"/>
      <c r="M166" s="91"/>
      <c r="N166" s="92"/>
    </row>
    <row r="167" spans="2:14" ht="15.5" hidden="1" x14ac:dyDescent="0.35">
      <c r="B167" s="89" t="s">
        <v>148</v>
      </c>
      <c r="C167" s="77"/>
      <c r="D167" s="74"/>
      <c r="E167" s="74"/>
      <c r="F167" s="74"/>
      <c r="G167" s="74"/>
      <c r="H167" s="74"/>
      <c r="I167" s="74"/>
      <c r="J167" s="88">
        <f t="shared" si="14"/>
        <v>0</v>
      </c>
      <c r="K167" s="90"/>
      <c r="L167" s="74"/>
      <c r="M167" s="91"/>
      <c r="N167" s="92"/>
    </row>
    <row r="168" spans="2:14" ht="15.5" hidden="1" x14ac:dyDescent="0.35">
      <c r="B168" s="89" t="s">
        <v>149</v>
      </c>
      <c r="C168" s="80"/>
      <c r="D168" s="93"/>
      <c r="E168" s="93"/>
      <c r="F168" s="93"/>
      <c r="G168" s="93"/>
      <c r="H168" s="93"/>
      <c r="I168" s="93"/>
      <c r="J168" s="88">
        <f t="shared" si="14"/>
        <v>0</v>
      </c>
      <c r="K168" s="94"/>
      <c r="L168" s="93"/>
      <c r="M168" s="95"/>
      <c r="N168" s="92"/>
    </row>
    <row r="169" spans="2:14" ht="15.5" hidden="1" x14ac:dyDescent="0.35">
      <c r="B169" s="89" t="s">
        <v>150</v>
      </c>
      <c r="C169" s="80"/>
      <c r="D169" s="93"/>
      <c r="E169" s="93"/>
      <c r="F169" s="93"/>
      <c r="G169" s="93"/>
      <c r="H169" s="93"/>
      <c r="I169" s="93"/>
      <c r="J169" s="88">
        <f t="shared" si="14"/>
        <v>0</v>
      </c>
      <c r="K169" s="94"/>
      <c r="L169" s="93"/>
      <c r="M169" s="95"/>
      <c r="N169" s="92"/>
    </row>
    <row r="170" spans="2:14" ht="15.5" hidden="1" x14ac:dyDescent="0.35">
      <c r="C170" s="34" t="s">
        <v>160</v>
      </c>
      <c r="D170" s="12">
        <f>SUM(D162:D169)</f>
        <v>0</v>
      </c>
      <c r="E170" s="12">
        <f>SUM(E162:E169)</f>
        <v>0</v>
      </c>
      <c r="F170" s="12">
        <f>SUM(F162:F169)</f>
        <v>0</v>
      </c>
      <c r="G170" s="12"/>
      <c r="H170" s="12"/>
      <c r="I170" s="12"/>
      <c r="J170" s="12">
        <f>SUM(J162:J169)</f>
        <v>0</v>
      </c>
      <c r="K170" s="11">
        <f>(K162*J162)+(K163*J163)+(K164*J164)+(K165*J165)+(K166*J166)+(K167*J167)+(K168*J168)+(K169*J169)</f>
        <v>0</v>
      </c>
      <c r="L170" s="66">
        <f>SUM(L162:L169)</f>
        <v>0</v>
      </c>
      <c r="M170" s="95"/>
      <c r="N170" s="27"/>
    </row>
    <row r="171" spans="2:14" ht="51" hidden="1" customHeight="1" x14ac:dyDescent="0.35">
      <c r="B171" s="34" t="s">
        <v>151</v>
      </c>
      <c r="C171" s="221"/>
      <c r="D171" s="222"/>
      <c r="E171" s="222"/>
      <c r="F171" s="222"/>
      <c r="G171" s="222"/>
      <c r="H171" s="222"/>
      <c r="I171" s="222"/>
      <c r="J171" s="222"/>
      <c r="K171" s="222"/>
      <c r="L171" s="222"/>
      <c r="M171" s="223"/>
      <c r="N171" s="26"/>
    </row>
    <row r="172" spans="2:14" ht="15.5" hidden="1" x14ac:dyDescent="0.35">
      <c r="B172" s="89" t="s">
        <v>152</v>
      </c>
      <c r="C172" s="77"/>
      <c r="D172" s="74"/>
      <c r="E172" s="74"/>
      <c r="F172" s="74"/>
      <c r="G172" s="74"/>
      <c r="H172" s="74"/>
      <c r="I172" s="74"/>
      <c r="J172" s="88">
        <f>SUM(D172:F172)</f>
        <v>0</v>
      </c>
      <c r="K172" s="90"/>
      <c r="L172" s="74"/>
      <c r="M172" s="91"/>
      <c r="N172" s="92"/>
    </row>
    <row r="173" spans="2:14" ht="15.5" hidden="1" x14ac:dyDescent="0.35">
      <c r="B173" s="89" t="s">
        <v>153</v>
      </c>
      <c r="C173" s="77"/>
      <c r="D173" s="74"/>
      <c r="E173" s="74"/>
      <c r="F173" s="74"/>
      <c r="G173" s="74"/>
      <c r="H173" s="74"/>
      <c r="I173" s="74"/>
      <c r="J173" s="88">
        <f t="shared" ref="J173:J179" si="15">SUM(D173:F173)</f>
        <v>0</v>
      </c>
      <c r="K173" s="90"/>
      <c r="L173" s="74"/>
      <c r="M173" s="91"/>
      <c r="N173" s="92"/>
    </row>
    <row r="174" spans="2:14" ht="15.5" hidden="1" x14ac:dyDescent="0.35">
      <c r="B174" s="89" t="s">
        <v>154</v>
      </c>
      <c r="C174" s="77"/>
      <c r="D174" s="74"/>
      <c r="E174" s="74"/>
      <c r="F174" s="74"/>
      <c r="G174" s="74"/>
      <c r="H174" s="74"/>
      <c r="I174" s="74"/>
      <c r="J174" s="88">
        <f t="shared" si="15"/>
        <v>0</v>
      </c>
      <c r="K174" s="90"/>
      <c r="L174" s="74"/>
      <c r="M174" s="91"/>
      <c r="N174" s="92"/>
    </row>
    <row r="175" spans="2:14" ht="15.5" hidden="1" x14ac:dyDescent="0.35">
      <c r="B175" s="89" t="s">
        <v>155</v>
      </c>
      <c r="C175" s="77"/>
      <c r="D175" s="74"/>
      <c r="E175" s="74"/>
      <c r="F175" s="74"/>
      <c r="G175" s="74"/>
      <c r="H175" s="74"/>
      <c r="I175" s="74"/>
      <c r="J175" s="88">
        <f t="shared" si="15"/>
        <v>0</v>
      </c>
      <c r="K175" s="90"/>
      <c r="L175" s="74"/>
      <c r="M175" s="91"/>
      <c r="N175" s="92"/>
    </row>
    <row r="176" spans="2:14" ht="15.5" hidden="1" x14ac:dyDescent="0.35">
      <c r="B176" s="89" t="s">
        <v>156</v>
      </c>
      <c r="C176" s="77"/>
      <c r="D176" s="74"/>
      <c r="E176" s="74"/>
      <c r="F176" s="74"/>
      <c r="G176" s="74"/>
      <c r="H176" s="74"/>
      <c r="I176" s="74"/>
      <c r="J176" s="88">
        <f>SUM(D176:F176)</f>
        <v>0</v>
      </c>
      <c r="K176" s="90"/>
      <c r="L176" s="74"/>
      <c r="M176" s="91"/>
      <c r="N176" s="92"/>
    </row>
    <row r="177" spans="2:14" ht="15.5" hidden="1" x14ac:dyDescent="0.35">
      <c r="B177" s="89" t="s">
        <v>157</v>
      </c>
      <c r="C177" s="77"/>
      <c r="D177" s="74"/>
      <c r="E177" s="74"/>
      <c r="F177" s="74"/>
      <c r="G177" s="74"/>
      <c r="H177" s="74"/>
      <c r="I177" s="74"/>
      <c r="J177" s="88">
        <f t="shared" si="15"/>
        <v>0</v>
      </c>
      <c r="K177" s="90"/>
      <c r="L177" s="74"/>
      <c r="M177" s="91"/>
      <c r="N177" s="92"/>
    </row>
    <row r="178" spans="2:14" ht="15.5" hidden="1" x14ac:dyDescent="0.35">
      <c r="B178" s="89" t="s">
        <v>158</v>
      </c>
      <c r="C178" s="80"/>
      <c r="D178" s="93"/>
      <c r="E178" s="93"/>
      <c r="F178" s="93"/>
      <c r="G178" s="93"/>
      <c r="H178" s="93"/>
      <c r="I178" s="93"/>
      <c r="J178" s="88">
        <f t="shared" si="15"/>
        <v>0</v>
      </c>
      <c r="K178" s="94"/>
      <c r="L178" s="93"/>
      <c r="M178" s="95"/>
      <c r="N178" s="92"/>
    </row>
    <row r="179" spans="2:14" ht="15.5" hidden="1" x14ac:dyDescent="0.35">
      <c r="B179" s="89" t="s">
        <v>159</v>
      </c>
      <c r="C179" s="80"/>
      <c r="D179" s="93"/>
      <c r="E179" s="93"/>
      <c r="F179" s="93"/>
      <c r="G179" s="93"/>
      <c r="H179" s="93"/>
      <c r="I179" s="93"/>
      <c r="J179" s="88">
        <f t="shared" si="15"/>
        <v>0</v>
      </c>
      <c r="K179" s="94"/>
      <c r="L179" s="93"/>
      <c r="M179" s="95"/>
      <c r="N179" s="92"/>
    </row>
    <row r="180" spans="2:14" ht="15.5" hidden="1" x14ac:dyDescent="0.35">
      <c r="C180" s="34" t="s">
        <v>160</v>
      </c>
      <c r="D180" s="11">
        <f>SUM(D172:D179)</f>
        <v>0</v>
      </c>
      <c r="E180" s="11">
        <f>SUM(E172:E179)</f>
        <v>0</v>
      </c>
      <c r="F180" s="11">
        <f>SUM(F172:F179)</f>
        <v>0</v>
      </c>
      <c r="G180" s="11"/>
      <c r="H180" s="11"/>
      <c r="I180" s="11"/>
      <c r="J180" s="11">
        <f>SUM(J172:J179)</f>
        <v>0</v>
      </c>
      <c r="K180" s="11">
        <f>(K172*J172)+(K173*J173)+(K174*J174)+(K175*J175)+(K176*J176)+(K177*J177)+(K178*J178)+(K179*J179)</f>
        <v>0</v>
      </c>
      <c r="L180" s="66">
        <f>SUM(L172:L179)</f>
        <v>0</v>
      </c>
      <c r="M180" s="95"/>
      <c r="N180" s="27"/>
    </row>
    <row r="181" spans="2:14" ht="15.75" hidden="1" customHeight="1" x14ac:dyDescent="0.35">
      <c r="B181" s="2"/>
      <c r="C181" s="96"/>
      <c r="D181" s="99"/>
      <c r="E181" s="99"/>
      <c r="F181" s="99"/>
      <c r="G181" s="99"/>
      <c r="H181" s="99"/>
      <c r="I181" s="99"/>
      <c r="J181" s="99"/>
      <c r="K181" s="99"/>
      <c r="L181" s="99"/>
      <c r="M181" s="96"/>
      <c r="N181" s="100"/>
    </row>
    <row r="182" spans="2:14" ht="15.75" hidden="1" customHeight="1" x14ac:dyDescent="0.35">
      <c r="B182" s="2"/>
      <c r="C182" s="96"/>
      <c r="D182" s="99"/>
      <c r="E182" s="99"/>
      <c r="F182" s="99"/>
      <c r="G182" s="99"/>
      <c r="H182" s="99"/>
      <c r="I182" s="99"/>
      <c r="J182" s="99"/>
      <c r="K182" s="99"/>
      <c r="L182" s="99"/>
      <c r="M182" s="96"/>
      <c r="N182" s="100"/>
    </row>
    <row r="183" spans="2:14" ht="63.75" hidden="1" customHeight="1" x14ac:dyDescent="0.35">
      <c r="B183" s="34" t="s">
        <v>509</v>
      </c>
      <c r="C183" s="78"/>
      <c r="D183" s="102"/>
      <c r="E183" s="102"/>
      <c r="F183" s="102"/>
      <c r="G183" s="102"/>
      <c r="H183" s="102"/>
      <c r="I183" s="102"/>
      <c r="J183" s="103">
        <f>SUM(D183:F183)</f>
        <v>0</v>
      </c>
      <c r="K183" s="104"/>
      <c r="L183" s="102"/>
      <c r="M183" s="105"/>
      <c r="N183" s="27"/>
    </row>
    <row r="184" spans="2:14" ht="69.75" hidden="1" customHeight="1" x14ac:dyDescent="0.35">
      <c r="B184" s="34" t="s">
        <v>507</v>
      </c>
      <c r="C184" s="78"/>
      <c r="D184" s="102"/>
      <c r="E184" s="102"/>
      <c r="F184" s="102"/>
      <c r="G184" s="102"/>
      <c r="H184" s="102"/>
      <c r="I184" s="102"/>
      <c r="J184" s="103">
        <f>SUM(D184:F184)</f>
        <v>0</v>
      </c>
      <c r="K184" s="104"/>
      <c r="L184" s="102"/>
      <c r="M184" s="105"/>
      <c r="N184" s="27"/>
    </row>
    <row r="185" spans="2:14" ht="57" hidden="1" customHeight="1" x14ac:dyDescent="0.35">
      <c r="B185" s="34" t="s">
        <v>510</v>
      </c>
      <c r="C185" s="79"/>
      <c r="D185" s="102"/>
      <c r="E185" s="102"/>
      <c r="F185" s="102"/>
      <c r="G185" s="102"/>
      <c r="H185" s="102"/>
      <c r="I185" s="102"/>
      <c r="J185" s="103">
        <f>SUM(D185:F185)</f>
        <v>0</v>
      </c>
      <c r="K185" s="104"/>
      <c r="L185" s="102"/>
      <c r="M185" s="105"/>
      <c r="N185" s="27"/>
    </row>
    <row r="186" spans="2:14" ht="65.25" hidden="1" customHeight="1" x14ac:dyDescent="0.35">
      <c r="B186" s="47" t="s">
        <v>512</v>
      </c>
      <c r="C186" s="78"/>
      <c r="D186" s="102"/>
      <c r="E186" s="102"/>
      <c r="F186" s="102"/>
      <c r="G186" s="102"/>
      <c r="H186" s="102"/>
      <c r="I186" s="102"/>
      <c r="J186" s="103">
        <f>SUM(D186:F186)</f>
        <v>0</v>
      </c>
      <c r="K186" s="104"/>
      <c r="L186" s="102"/>
      <c r="M186" s="105"/>
      <c r="N186" s="27"/>
    </row>
    <row r="187" spans="2:14" ht="21.75" hidden="1" customHeight="1" x14ac:dyDescent="0.35">
      <c r="B187" s="2"/>
      <c r="C187" s="48" t="s">
        <v>508</v>
      </c>
      <c r="D187" s="51">
        <f t="shared" ref="D187:J187" si="16">SUM(D183:D186)</f>
        <v>0</v>
      </c>
      <c r="E187" s="51">
        <f t="shared" si="16"/>
        <v>0</v>
      </c>
      <c r="F187" s="51">
        <f t="shared" si="16"/>
        <v>0</v>
      </c>
      <c r="G187" s="51">
        <f t="shared" si="16"/>
        <v>0</v>
      </c>
      <c r="H187" s="51">
        <f t="shared" si="16"/>
        <v>0</v>
      </c>
      <c r="I187" s="51">
        <f t="shared" si="16"/>
        <v>0</v>
      </c>
      <c r="J187" s="51">
        <f t="shared" si="16"/>
        <v>0</v>
      </c>
      <c r="K187" s="11">
        <f>(K183*J183)+(K184*J184)+(K185*J185)+(K186*J186)</f>
        <v>0</v>
      </c>
      <c r="L187" s="66">
        <f>SUM(L183:L186)</f>
        <v>0</v>
      </c>
      <c r="M187" s="78"/>
      <c r="N187" s="106"/>
    </row>
    <row r="188" spans="2:14" ht="15.75" hidden="1" customHeight="1" x14ac:dyDescent="0.35">
      <c r="B188" s="2"/>
      <c r="C188" s="96"/>
      <c r="D188" s="99"/>
      <c r="E188" s="99"/>
      <c r="F188" s="99"/>
      <c r="G188" s="99"/>
      <c r="H188" s="99"/>
      <c r="I188" s="99"/>
      <c r="J188" s="99"/>
      <c r="K188" s="99"/>
      <c r="L188" s="99"/>
      <c r="M188" s="96"/>
      <c r="N188" s="106"/>
    </row>
    <row r="189" spans="2:14" ht="15.75" hidden="1" customHeight="1" x14ac:dyDescent="0.35">
      <c r="B189" s="2"/>
      <c r="C189" s="96"/>
      <c r="D189" s="99"/>
      <c r="E189" s="99"/>
      <c r="F189" s="99"/>
      <c r="G189" s="99"/>
      <c r="H189" s="99"/>
      <c r="I189" s="99"/>
      <c r="J189" s="99"/>
      <c r="K189" s="99"/>
      <c r="L189" s="99"/>
      <c r="M189" s="96"/>
      <c r="N189" s="106"/>
    </row>
    <row r="190" spans="2:14" ht="15.75" hidden="1" customHeight="1" x14ac:dyDescent="0.35">
      <c r="B190" s="2"/>
      <c r="C190" s="96"/>
      <c r="D190" s="99"/>
      <c r="E190" s="99"/>
      <c r="F190" s="99"/>
      <c r="G190" s="99"/>
      <c r="H190" s="99"/>
      <c r="I190" s="99"/>
      <c r="J190" s="99"/>
      <c r="K190" s="99"/>
      <c r="L190" s="99"/>
      <c r="M190" s="96"/>
      <c r="N190" s="106"/>
    </row>
    <row r="191" spans="2:14" ht="15.75" hidden="1" customHeight="1" x14ac:dyDescent="0.35">
      <c r="B191" s="2"/>
      <c r="C191" s="96"/>
      <c r="D191" s="99"/>
      <c r="E191" s="99"/>
      <c r="F191" s="99"/>
      <c r="G191" s="99"/>
      <c r="H191" s="99"/>
      <c r="I191" s="99"/>
      <c r="J191" s="99"/>
      <c r="K191" s="99"/>
      <c r="L191" s="99"/>
      <c r="M191" s="96"/>
      <c r="N191" s="106"/>
    </row>
    <row r="192" spans="2:14" ht="15.75" hidden="1" customHeight="1" x14ac:dyDescent="0.35">
      <c r="B192" s="2"/>
      <c r="C192" s="96"/>
      <c r="D192" s="99"/>
      <c r="E192" s="99"/>
      <c r="F192" s="99"/>
      <c r="G192" s="99"/>
      <c r="H192" s="99"/>
      <c r="I192" s="99"/>
      <c r="J192" s="99"/>
      <c r="K192" s="99"/>
      <c r="L192" s="99"/>
      <c r="M192" s="96"/>
      <c r="N192" s="106"/>
    </row>
    <row r="193" spans="2:14" ht="15.75" customHeight="1" x14ac:dyDescent="0.35">
      <c r="B193" s="2"/>
      <c r="C193" s="96"/>
      <c r="D193" s="99"/>
      <c r="E193" s="99"/>
      <c r="F193" s="99"/>
      <c r="G193" s="99"/>
      <c r="H193" s="99"/>
      <c r="I193" s="99"/>
      <c r="J193" s="99"/>
      <c r="K193" s="99"/>
      <c r="L193" s="99"/>
      <c r="M193" s="96"/>
      <c r="N193" s="106"/>
    </row>
    <row r="194" spans="2:14" ht="15.75" customHeight="1" thickBot="1" x14ac:dyDescent="0.4">
      <c r="B194" s="2"/>
      <c r="C194" s="96"/>
      <c r="D194" s="99"/>
      <c r="E194" s="99"/>
      <c r="F194" s="99"/>
      <c r="G194" s="99"/>
      <c r="H194" s="99"/>
      <c r="I194" s="99"/>
      <c r="J194" s="99"/>
      <c r="K194" s="99"/>
      <c r="L194" s="99"/>
      <c r="M194" s="96"/>
      <c r="N194" s="106"/>
    </row>
    <row r="195" spans="2:14" ht="15.5" x14ac:dyDescent="0.35">
      <c r="B195" s="2"/>
      <c r="C195" s="177" t="s">
        <v>13</v>
      </c>
      <c r="D195" s="178"/>
      <c r="E195" s="178"/>
      <c r="F195" s="178"/>
      <c r="G195" s="178"/>
      <c r="H195" s="178"/>
      <c r="I195" s="178"/>
      <c r="J195" s="179"/>
      <c r="K195" s="106"/>
      <c r="L195" s="99"/>
      <c r="M195" s="106"/>
    </row>
    <row r="196" spans="2:14" ht="40.5" customHeight="1" x14ac:dyDescent="0.35">
      <c r="B196" s="2"/>
      <c r="C196" s="198"/>
      <c r="D196" s="11" t="s">
        <v>504</v>
      </c>
      <c r="E196" s="11" t="s">
        <v>505</v>
      </c>
      <c r="F196" s="11" t="s">
        <v>506</v>
      </c>
      <c r="G196" s="11" t="s">
        <v>530</v>
      </c>
      <c r="H196" s="11" t="s">
        <v>531</v>
      </c>
      <c r="I196" s="11" t="s">
        <v>532</v>
      </c>
      <c r="J196" s="200" t="s">
        <v>50</v>
      </c>
      <c r="K196" s="96"/>
      <c r="L196" s="99"/>
      <c r="M196" s="106"/>
    </row>
    <row r="197" spans="2:14" ht="24.75" customHeight="1" x14ac:dyDescent="0.35">
      <c r="B197" s="2"/>
      <c r="C197" s="199"/>
      <c r="D197" s="41" t="str">
        <f>D13</f>
        <v>FAO-SN</v>
      </c>
      <c r="E197" s="41">
        <f>E13</f>
        <v>0</v>
      </c>
      <c r="F197" s="41">
        <f>F13</f>
        <v>0</v>
      </c>
      <c r="G197" s="75"/>
      <c r="H197" s="75"/>
      <c r="I197" s="75"/>
      <c r="J197" s="201"/>
      <c r="K197" s="96"/>
      <c r="L197" s="99"/>
      <c r="M197" s="106"/>
    </row>
    <row r="198" spans="2:14" ht="41.25" customHeight="1" x14ac:dyDescent="0.35">
      <c r="B198" s="107"/>
      <c r="C198" s="108" t="s">
        <v>49</v>
      </c>
      <c r="D198" s="109">
        <f>SUM(D24,D34,D44,D54,D66,D76,D86,D96,D108,D118,D128,D138,D150,D160,D170,D180,D183,D184,D185,D186)</f>
        <v>316118</v>
      </c>
      <c r="E198" s="109">
        <f>SUM(E24,E34,E44,E54,E66,E76,E86,E96,E108,E118,E128,E138,E150,E160,E170,E180,E183,E184,E185,E186)</f>
        <v>0</v>
      </c>
      <c r="F198" s="109">
        <f>SUM(F24,F34,F44,F54,F66,F76,F86,F96,F108,F118,F128,F138,F150,F160,F170,F180,F183,F184,F185,F186)</f>
        <v>0</v>
      </c>
      <c r="G198" s="110"/>
      <c r="H198" s="110"/>
      <c r="I198" s="110"/>
      <c r="J198" s="111">
        <f>SUM(D198:I198)</f>
        <v>316118</v>
      </c>
      <c r="K198" s="96"/>
      <c r="L198" s="112"/>
      <c r="M198" s="107"/>
    </row>
    <row r="199" spans="2:14" ht="51.75" customHeight="1" x14ac:dyDescent="0.35">
      <c r="B199" s="113"/>
      <c r="C199" s="108" t="s">
        <v>9</v>
      </c>
      <c r="D199" s="109">
        <f>D198*0.07</f>
        <v>22128.260000000002</v>
      </c>
      <c r="E199" s="109">
        <f>E198*0.07</f>
        <v>0</v>
      </c>
      <c r="F199" s="109">
        <f>F198*0.07</f>
        <v>0</v>
      </c>
      <c r="G199" s="110"/>
      <c r="H199" s="110"/>
      <c r="I199" s="110"/>
      <c r="J199" s="111">
        <f>J198*0.07</f>
        <v>22128.260000000002</v>
      </c>
      <c r="K199" s="113"/>
      <c r="L199" s="112"/>
      <c r="M199" s="114"/>
    </row>
    <row r="200" spans="2:14" ht="51.75" customHeight="1" thickBot="1" x14ac:dyDescent="0.4">
      <c r="B200" s="113"/>
      <c r="C200" s="3" t="s">
        <v>50</v>
      </c>
      <c r="D200" s="38">
        <f>SUM(D198:D199)</f>
        <v>338246.26</v>
      </c>
      <c r="E200" s="38">
        <f>SUM(E198:E199)</f>
        <v>0</v>
      </c>
      <c r="F200" s="38">
        <f>SUM(F198:F199)</f>
        <v>0</v>
      </c>
      <c r="G200" s="76"/>
      <c r="H200" s="76"/>
      <c r="I200" s="76"/>
      <c r="J200" s="46">
        <f>SUM(J198:J199)</f>
        <v>338246.26</v>
      </c>
      <c r="K200" s="113"/>
      <c r="M200" s="114"/>
    </row>
    <row r="201" spans="2:14" ht="42" customHeight="1" x14ac:dyDescent="0.35">
      <c r="B201" s="113"/>
      <c r="L201" s="63"/>
      <c r="M201" s="100"/>
      <c r="N201" s="114"/>
    </row>
    <row r="202" spans="2:14" s="21" customFormat="1" ht="29.25" customHeight="1" thickBot="1" x14ac:dyDescent="0.4">
      <c r="B202" s="96"/>
      <c r="C202" s="2"/>
      <c r="D202" s="115"/>
      <c r="E202" s="115"/>
      <c r="F202" s="115"/>
      <c r="G202" s="115"/>
      <c r="H202" s="115"/>
      <c r="I202" s="115"/>
      <c r="J202" s="115"/>
      <c r="K202" s="115"/>
      <c r="L202" s="67"/>
      <c r="M202" s="106"/>
      <c r="N202" s="107"/>
    </row>
    <row r="203" spans="2:14" ht="23.25" customHeight="1" x14ac:dyDescent="0.35">
      <c r="B203" s="114"/>
      <c r="C203" s="202" t="s">
        <v>15</v>
      </c>
      <c r="D203" s="203"/>
      <c r="E203" s="204"/>
      <c r="F203" s="204"/>
      <c r="G203" s="204"/>
      <c r="H203" s="204"/>
      <c r="I203" s="204"/>
      <c r="J203" s="204"/>
      <c r="K203" s="205"/>
      <c r="L203" s="67"/>
      <c r="M203" s="114"/>
    </row>
    <row r="204" spans="2:14" ht="41.25" customHeight="1" x14ac:dyDescent="0.35">
      <c r="B204" s="114"/>
      <c r="C204" s="17"/>
      <c r="D204" s="15" t="s">
        <v>504</v>
      </c>
      <c r="E204" s="15" t="s">
        <v>505</v>
      </c>
      <c r="F204" s="15" t="s">
        <v>506</v>
      </c>
      <c r="G204" s="15" t="s">
        <v>530</v>
      </c>
      <c r="H204" s="15" t="s">
        <v>531</v>
      </c>
      <c r="I204" s="15" t="s">
        <v>532</v>
      </c>
      <c r="J204" s="206" t="s">
        <v>50</v>
      </c>
      <c r="K204" s="208" t="s">
        <v>17</v>
      </c>
      <c r="L204" s="67"/>
      <c r="M204" s="114"/>
    </row>
    <row r="205" spans="2:14" ht="27.75" customHeight="1" x14ac:dyDescent="0.35">
      <c r="B205" s="114"/>
      <c r="C205" s="17"/>
      <c r="D205" s="15" t="str">
        <f>D13</f>
        <v>FAO-SN</v>
      </c>
      <c r="E205" s="15">
        <f>E13</f>
        <v>0</v>
      </c>
      <c r="F205" s="15">
        <f>F13</f>
        <v>0</v>
      </c>
      <c r="G205" s="81"/>
      <c r="H205" s="81"/>
      <c r="I205" s="81"/>
      <c r="J205" s="207"/>
      <c r="K205" s="209"/>
      <c r="L205" s="62"/>
      <c r="M205" s="114"/>
    </row>
    <row r="206" spans="2:14" ht="55.5" customHeight="1" x14ac:dyDescent="0.35">
      <c r="B206" s="114"/>
      <c r="C206" s="16" t="s">
        <v>16</v>
      </c>
      <c r="D206" s="36">
        <f>$D$200*K206</f>
        <v>236772.38199999998</v>
      </c>
      <c r="E206" s="37">
        <f>$E$200*K206</f>
        <v>0</v>
      </c>
      <c r="F206" s="37">
        <f>$F$200*K206</f>
        <v>0</v>
      </c>
      <c r="G206" s="37">
        <f>$G$200*K206</f>
        <v>0</v>
      </c>
      <c r="H206" s="37">
        <f>$H$200*K206</f>
        <v>0</v>
      </c>
      <c r="I206" s="37">
        <f>$I$200*K206</f>
        <v>0</v>
      </c>
      <c r="J206" s="37">
        <f>SUM(D206:I206)</f>
        <v>236772.38199999998</v>
      </c>
      <c r="K206" s="52">
        <v>0.7</v>
      </c>
      <c r="L206" s="62"/>
      <c r="M206" s="114"/>
    </row>
    <row r="207" spans="2:14" ht="57.75" customHeight="1" x14ac:dyDescent="0.35">
      <c r="B207" s="180"/>
      <c r="C207" s="116" t="s">
        <v>18</v>
      </c>
      <c r="D207" s="36">
        <f>$D$200*K207</f>
        <v>101473.878</v>
      </c>
      <c r="E207" s="37">
        <f>$E$200*K207</f>
        <v>0</v>
      </c>
      <c r="F207" s="37">
        <f>$F$200*K207</f>
        <v>0</v>
      </c>
      <c r="G207" s="49">
        <f>$G$200*K207</f>
        <v>0</v>
      </c>
      <c r="H207" s="49">
        <f>$H$200*K207</f>
        <v>0</v>
      </c>
      <c r="I207" s="49">
        <f>$I$200*K207</f>
        <v>0</v>
      </c>
      <c r="J207" s="49">
        <f>SUM(D207:F207)</f>
        <v>101473.878</v>
      </c>
      <c r="K207" s="53">
        <v>0.3</v>
      </c>
      <c r="L207" s="64"/>
    </row>
    <row r="208" spans="2:14" ht="57.75" customHeight="1" x14ac:dyDescent="0.35">
      <c r="B208" s="180"/>
      <c r="C208" s="116" t="s">
        <v>513</v>
      </c>
      <c r="D208" s="36">
        <f>$D$200*K208</f>
        <v>0</v>
      </c>
      <c r="E208" s="37">
        <f>$E$200*K208</f>
        <v>0</v>
      </c>
      <c r="F208" s="37">
        <f>$F$200*K208</f>
        <v>0</v>
      </c>
      <c r="G208" s="49">
        <f>$G$200*K208</f>
        <v>0</v>
      </c>
      <c r="H208" s="49">
        <f>$H$200*K208</f>
        <v>0</v>
      </c>
      <c r="I208" s="49">
        <f>$I$200*K208</f>
        <v>0</v>
      </c>
      <c r="J208" s="49">
        <f>SUM(D208:F208)</f>
        <v>0</v>
      </c>
      <c r="K208" s="54">
        <v>0</v>
      </c>
      <c r="L208" s="68"/>
    </row>
    <row r="209" spans="2:14" ht="38.25" customHeight="1" thickBot="1" x14ac:dyDescent="0.4">
      <c r="B209" s="180"/>
      <c r="C209" s="3" t="s">
        <v>511</v>
      </c>
      <c r="D209" s="38">
        <f t="shared" ref="D209:K209" si="17">SUM(D206:D208)</f>
        <v>338246.26</v>
      </c>
      <c r="E209" s="38">
        <f t="shared" si="17"/>
        <v>0</v>
      </c>
      <c r="F209" s="38">
        <f t="shared" si="17"/>
        <v>0</v>
      </c>
      <c r="G209" s="38">
        <f t="shared" si="17"/>
        <v>0</v>
      </c>
      <c r="H209" s="38">
        <f t="shared" si="17"/>
        <v>0</v>
      </c>
      <c r="I209" s="38">
        <f t="shared" si="17"/>
        <v>0</v>
      </c>
      <c r="J209" s="38">
        <f t="shared" si="17"/>
        <v>338246.26</v>
      </c>
      <c r="K209" s="39">
        <f t="shared" si="17"/>
        <v>1</v>
      </c>
      <c r="L209" s="65"/>
    </row>
    <row r="210" spans="2:14" ht="21.75" customHeight="1" thickBot="1" x14ac:dyDescent="0.4">
      <c r="B210" s="180"/>
      <c r="C210" s="117"/>
      <c r="D210" s="118"/>
      <c r="E210" s="118"/>
      <c r="F210" s="118"/>
      <c r="G210" s="118"/>
      <c r="H210" s="118"/>
      <c r="I210" s="118"/>
      <c r="J210" s="118"/>
      <c r="K210" s="118"/>
      <c r="L210" s="65"/>
    </row>
    <row r="211" spans="2:14" ht="49.5" customHeight="1" x14ac:dyDescent="0.35">
      <c r="B211" s="180"/>
      <c r="C211" s="119" t="s">
        <v>523</v>
      </c>
      <c r="D211" s="120">
        <f>SUM(K24,K34,K44,K54,K66,K76,K86,K96,K108,K118,K128,K138,K150,K160,K170,K180,K187)*1.07</f>
        <v>0</v>
      </c>
      <c r="E211" s="115"/>
      <c r="F211" s="115"/>
      <c r="G211" s="115"/>
      <c r="H211" s="115"/>
      <c r="I211" s="115"/>
      <c r="J211" s="115"/>
      <c r="K211" s="71" t="s">
        <v>525</v>
      </c>
      <c r="L211" s="72">
        <f>SUM(L187,L180,L170,L160,L150,L138,L128,L118,L108,L96,L86,L76,L66,L54,L44,L34,L24)</f>
        <v>0</v>
      </c>
    </row>
    <row r="212" spans="2:14" ht="28.5" customHeight="1" thickBot="1" x14ac:dyDescent="0.4">
      <c r="B212" s="180"/>
      <c r="C212" s="121" t="s">
        <v>11</v>
      </c>
      <c r="D212" s="57">
        <f>D211/J200</f>
        <v>0</v>
      </c>
      <c r="E212" s="23"/>
      <c r="F212" s="23"/>
      <c r="G212" s="23"/>
      <c r="H212" s="23"/>
      <c r="I212" s="23"/>
      <c r="J212" s="23"/>
      <c r="K212" s="122" t="s">
        <v>526</v>
      </c>
      <c r="L212" s="73">
        <f>L211/J198</f>
        <v>0</v>
      </c>
    </row>
    <row r="213" spans="2:14" ht="28.5" customHeight="1" x14ac:dyDescent="0.35">
      <c r="B213" s="180"/>
      <c r="C213" s="192"/>
      <c r="D213" s="193"/>
      <c r="E213" s="123"/>
      <c r="F213" s="123"/>
      <c r="G213" s="123"/>
      <c r="H213" s="123"/>
      <c r="I213" s="123"/>
      <c r="J213" s="123"/>
    </row>
    <row r="214" spans="2:14" ht="32.25" customHeight="1" x14ac:dyDescent="0.35">
      <c r="B214" s="180"/>
      <c r="C214" s="121" t="s">
        <v>524</v>
      </c>
      <c r="D214" s="40">
        <f>SUM(D185:F186)*1.07</f>
        <v>0</v>
      </c>
      <c r="E214" s="24"/>
      <c r="F214" s="24"/>
      <c r="G214" s="24"/>
      <c r="H214" s="24"/>
      <c r="I214" s="24"/>
      <c r="J214" s="24"/>
    </row>
    <row r="215" spans="2:14" ht="23.25" customHeight="1" x14ac:dyDescent="0.35">
      <c r="B215" s="180"/>
      <c r="C215" s="121" t="s">
        <v>12</v>
      </c>
      <c r="D215" s="57">
        <f>D214/J200</f>
        <v>0</v>
      </c>
      <c r="E215" s="24"/>
      <c r="F215" s="24"/>
      <c r="G215" s="24"/>
      <c r="H215" s="24"/>
      <c r="I215" s="24"/>
      <c r="J215" s="24"/>
      <c r="L215" s="61"/>
    </row>
    <row r="216" spans="2:14" ht="66.75" customHeight="1" thickBot="1" x14ac:dyDescent="0.4">
      <c r="B216" s="180"/>
      <c r="C216" s="194" t="s">
        <v>520</v>
      </c>
      <c r="D216" s="195"/>
      <c r="E216" s="124"/>
      <c r="F216" s="124"/>
      <c r="G216" s="124"/>
      <c r="H216" s="124"/>
      <c r="I216" s="124"/>
      <c r="J216" s="124"/>
    </row>
    <row r="217" spans="2:14" ht="55.5" customHeight="1" x14ac:dyDescent="0.35">
      <c r="B217" s="180"/>
      <c r="N217" s="21"/>
    </row>
    <row r="218" spans="2:14" ht="42.75" customHeight="1" x14ac:dyDescent="0.35">
      <c r="B218" s="180"/>
    </row>
    <row r="219" spans="2:14" ht="21.75" customHeight="1" x14ac:dyDescent="0.35">
      <c r="B219" s="180"/>
    </row>
    <row r="220" spans="2:14" ht="21.75" customHeight="1" x14ac:dyDescent="0.35">
      <c r="B220" s="180"/>
    </row>
    <row r="221" spans="2:14" ht="23.25" customHeight="1" x14ac:dyDescent="0.35">
      <c r="B221" s="180"/>
    </row>
    <row r="222" spans="2:14" ht="23.25" customHeight="1" x14ac:dyDescent="0.35"/>
    <row r="223" spans="2:14" ht="21.75" customHeight="1" x14ac:dyDescent="0.35"/>
    <row r="224" spans="2:14" ht="16.5" customHeight="1" x14ac:dyDescent="0.35"/>
    <row r="225" ht="29.25" customHeight="1" x14ac:dyDescent="0.35"/>
    <row r="226" ht="24.75" customHeight="1" x14ac:dyDescent="0.35"/>
    <row r="227" ht="33" customHeight="1" x14ac:dyDescent="0.35"/>
    <row r="229" ht="15" customHeight="1" x14ac:dyDescent="0.35"/>
    <row r="230" ht="25.5" customHeight="1" x14ac:dyDescent="0.35"/>
  </sheetData>
  <sheetProtection formatCells="0" formatColumns="0" formatRows="0"/>
  <mergeCells count="32">
    <mergeCell ref="C25:M25"/>
    <mergeCell ref="B2:E2"/>
    <mergeCell ref="B6:M6"/>
    <mergeCell ref="B9:K9"/>
    <mergeCell ref="C14:M14"/>
    <mergeCell ref="C15:M15"/>
    <mergeCell ref="C129:M129"/>
    <mergeCell ref="C35:M35"/>
    <mergeCell ref="C45:M45"/>
    <mergeCell ref="C56:M56"/>
    <mergeCell ref="C57:M57"/>
    <mergeCell ref="C67:M67"/>
    <mergeCell ref="C77:M77"/>
    <mergeCell ref="C87:M87"/>
    <mergeCell ref="C98:M98"/>
    <mergeCell ref="C99:M99"/>
    <mergeCell ref="C109:M109"/>
    <mergeCell ref="C119:M119"/>
    <mergeCell ref="B207:B221"/>
    <mergeCell ref="C213:D213"/>
    <mergeCell ref="C216:D216"/>
    <mergeCell ref="C140:M140"/>
    <mergeCell ref="C141:M141"/>
    <mergeCell ref="C151:M151"/>
    <mergeCell ref="C161:M161"/>
    <mergeCell ref="C171:M171"/>
    <mergeCell ref="C195:J195"/>
    <mergeCell ref="C196:C197"/>
    <mergeCell ref="J196:J197"/>
    <mergeCell ref="C203:K203"/>
    <mergeCell ref="J204:J205"/>
    <mergeCell ref="K204:K205"/>
  </mergeCells>
  <conditionalFormatting sqref="D212">
    <cfRule type="cellIs" dxfId="2" priority="3" operator="lessThan">
      <formula>0.15</formula>
    </cfRule>
  </conditionalFormatting>
  <conditionalFormatting sqref="D215">
    <cfRule type="cellIs" dxfId="1" priority="2" operator="lessThan">
      <formula>0.05</formula>
    </cfRule>
  </conditionalFormatting>
  <conditionalFormatting sqref="K209 L208">
    <cfRule type="cellIs" dxfId="0" priority="1" operator="greaterThan">
      <formula>1</formula>
    </cfRule>
  </conditionalFormatting>
  <dataValidations count="7">
    <dataValidation allowBlank="1" showErrorMessage="1" prompt="% Towards Gender Equality and Women's Empowerment Must be Higher than 15%_x000a_" sqref="D214:J214" xr:uid="{00000000-0002-0000-0300-000000000000}"/>
    <dataValidation allowBlank="1" showInputMessage="1" showErrorMessage="1" prompt="Insert name of recipient agency here _x000a_" sqref="D13:J13" xr:uid="{00000000-0002-0000-0300-000001000000}"/>
    <dataValidation allowBlank="1" showInputMessage="1" showErrorMessage="1" prompt="Insert *text* description of Activity here" sqref="C172 C162 C36 C46 C58 C68 C78 C88 C100 C110 C152 C130 C142" xr:uid="{00000000-0002-0000-0300-000002000000}"/>
    <dataValidation allowBlank="1" showInputMessage="1" showErrorMessage="1" prompt="Insert *text* description of Output here" sqref="C15 C25 C35 C45 C57 C67 C77 C87 C99 C109 C119 C129 C141 C151 C161 C171" xr:uid="{00000000-0002-0000-0300-000003000000}"/>
    <dataValidation allowBlank="1" showInputMessage="1" showErrorMessage="1" prompt="Insert *text* description of Outcome here" sqref="C14:M14 C56:M56 C98:M98 C140:M140" xr:uid="{00000000-0002-0000-0300-000004000000}"/>
    <dataValidation allowBlank="1" showInputMessage="1" showErrorMessage="1" prompt="M&amp;E Budget Cannot be Less than 5%_x000a_" sqref="D215:J215" xr:uid="{00000000-0002-0000-0300-000005000000}"/>
    <dataValidation allowBlank="1" showInputMessage="1" showErrorMessage="1" prompt="% Towards Gender Equality and Women's Empowerment Must be Higher than 15%_x000a_" sqref="D212:J212" xr:uid="{00000000-0002-0000-0300-000006000000}"/>
  </dataValidations>
  <pageMargins left="0.7" right="0.7" top="0.75" bottom="0.75" header="0.3" footer="0.3"/>
  <pageSetup scale="74" orientation="landscape" r:id="rId1"/>
  <rowBreaks count="1" manualBreakCount="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55">
        <v>0</v>
      </c>
    </row>
    <row r="2" spans="1:1" x14ac:dyDescent="0.35">
      <c r="A2" s="55">
        <v>0.2</v>
      </c>
    </row>
    <row r="3" spans="1:1" x14ac:dyDescent="0.35">
      <c r="A3" s="55">
        <v>0.4</v>
      </c>
    </row>
    <row r="4" spans="1:1" x14ac:dyDescent="0.35">
      <c r="A4" s="55">
        <v>0.6</v>
      </c>
    </row>
    <row r="5" spans="1:1" x14ac:dyDescent="0.35">
      <c r="A5" s="55">
        <v>0.8</v>
      </c>
    </row>
    <row r="6" spans="1:1" x14ac:dyDescent="0.35">
      <c r="A6" s="55">
        <v>1</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0"/>
  <sheetViews>
    <sheetView topLeftCell="A148" workbookViewId="0">
      <selection activeCell="D3" sqref="D3"/>
    </sheetView>
  </sheetViews>
  <sheetFormatPr defaultColWidth="8.81640625" defaultRowHeight="14.5" x14ac:dyDescent="0.35"/>
  <sheetData>
    <row r="1" spans="1:2" x14ac:dyDescent="0.35">
      <c r="A1" s="29" t="s">
        <v>163</v>
      </c>
      <c r="B1" s="30" t="s">
        <v>164</v>
      </c>
    </row>
    <row r="2" spans="1:2" x14ac:dyDescent="0.35">
      <c r="A2" s="31" t="s">
        <v>165</v>
      </c>
      <c r="B2" s="32" t="s">
        <v>166</v>
      </c>
    </row>
    <row r="3" spans="1:2" x14ac:dyDescent="0.35">
      <c r="A3" s="31" t="s">
        <v>167</v>
      </c>
      <c r="B3" s="32" t="s">
        <v>168</v>
      </c>
    </row>
    <row r="4" spans="1:2" x14ac:dyDescent="0.35">
      <c r="A4" s="31" t="s">
        <v>169</v>
      </c>
      <c r="B4" s="32" t="s">
        <v>170</v>
      </c>
    </row>
    <row r="5" spans="1:2" x14ac:dyDescent="0.35">
      <c r="A5" s="31" t="s">
        <v>171</v>
      </c>
      <c r="B5" s="32" t="s">
        <v>172</v>
      </c>
    </row>
    <row r="6" spans="1:2" x14ac:dyDescent="0.35">
      <c r="A6" s="31" t="s">
        <v>173</v>
      </c>
      <c r="B6" s="32" t="s">
        <v>174</v>
      </c>
    </row>
    <row r="7" spans="1:2" x14ac:dyDescent="0.35">
      <c r="A7" s="31" t="s">
        <v>175</v>
      </c>
      <c r="B7" s="32" t="s">
        <v>176</v>
      </c>
    </row>
    <row r="8" spans="1:2" x14ac:dyDescent="0.35">
      <c r="A8" s="31" t="s">
        <v>177</v>
      </c>
      <c r="B8" s="32" t="s">
        <v>178</v>
      </c>
    </row>
    <row r="9" spans="1:2" x14ac:dyDescent="0.35">
      <c r="A9" s="31" t="s">
        <v>179</v>
      </c>
      <c r="B9" s="32" t="s">
        <v>180</v>
      </c>
    </row>
    <row r="10" spans="1:2" x14ac:dyDescent="0.35">
      <c r="A10" s="31" t="s">
        <v>181</v>
      </c>
      <c r="B10" s="32" t="s">
        <v>182</v>
      </c>
    </row>
    <row r="11" spans="1:2" x14ac:dyDescent="0.35">
      <c r="A11" s="31" t="s">
        <v>183</v>
      </c>
      <c r="B11" s="32" t="s">
        <v>184</v>
      </c>
    </row>
    <row r="12" spans="1:2" x14ac:dyDescent="0.35">
      <c r="A12" s="31" t="s">
        <v>185</v>
      </c>
      <c r="B12" s="32" t="s">
        <v>186</v>
      </c>
    </row>
    <row r="13" spans="1:2" x14ac:dyDescent="0.35">
      <c r="A13" s="31" t="s">
        <v>187</v>
      </c>
      <c r="B13" s="32" t="s">
        <v>188</v>
      </c>
    </row>
    <row r="14" spans="1:2" x14ac:dyDescent="0.35">
      <c r="A14" s="31" t="s">
        <v>189</v>
      </c>
      <c r="B14" s="32" t="s">
        <v>190</v>
      </c>
    </row>
    <row r="15" spans="1:2" x14ac:dyDescent="0.35">
      <c r="A15" s="31" t="s">
        <v>191</v>
      </c>
      <c r="B15" s="32" t="s">
        <v>192</v>
      </c>
    </row>
    <row r="16" spans="1:2" x14ac:dyDescent="0.35">
      <c r="A16" s="31" t="s">
        <v>193</v>
      </c>
      <c r="B16" s="32" t="s">
        <v>194</v>
      </c>
    </row>
    <row r="17" spans="1:2" x14ac:dyDescent="0.35">
      <c r="A17" s="31" t="s">
        <v>195</v>
      </c>
      <c r="B17" s="32" t="s">
        <v>196</v>
      </c>
    </row>
    <row r="18" spans="1:2" x14ac:dyDescent="0.35">
      <c r="A18" s="31" t="s">
        <v>197</v>
      </c>
      <c r="B18" s="32" t="s">
        <v>198</v>
      </c>
    </row>
    <row r="19" spans="1:2" x14ac:dyDescent="0.35">
      <c r="A19" s="31" t="s">
        <v>199</v>
      </c>
      <c r="B19" s="32" t="s">
        <v>200</v>
      </c>
    </row>
    <row r="20" spans="1:2" x14ac:dyDescent="0.35">
      <c r="A20" s="31" t="s">
        <v>201</v>
      </c>
      <c r="B20" s="32" t="s">
        <v>202</v>
      </c>
    </row>
    <row r="21" spans="1:2" x14ac:dyDescent="0.35">
      <c r="A21" s="31" t="s">
        <v>203</v>
      </c>
      <c r="B21" s="32" t="s">
        <v>204</v>
      </c>
    </row>
    <row r="22" spans="1:2" x14ac:dyDescent="0.35">
      <c r="A22" s="31" t="s">
        <v>205</v>
      </c>
      <c r="B22" s="32" t="s">
        <v>206</v>
      </c>
    </row>
    <row r="23" spans="1:2" x14ac:dyDescent="0.35">
      <c r="A23" s="31" t="s">
        <v>207</v>
      </c>
      <c r="B23" s="32" t="s">
        <v>208</v>
      </c>
    </row>
    <row r="24" spans="1:2" x14ac:dyDescent="0.35">
      <c r="A24" s="31" t="s">
        <v>209</v>
      </c>
      <c r="B24" s="32" t="s">
        <v>210</v>
      </c>
    </row>
    <row r="25" spans="1:2" x14ac:dyDescent="0.35">
      <c r="A25" s="31" t="s">
        <v>211</v>
      </c>
      <c r="B25" s="32" t="s">
        <v>212</v>
      </c>
    </row>
    <row r="26" spans="1:2" x14ac:dyDescent="0.35">
      <c r="A26" s="31" t="s">
        <v>213</v>
      </c>
      <c r="B26" s="32" t="s">
        <v>214</v>
      </c>
    </row>
    <row r="27" spans="1:2" x14ac:dyDescent="0.35">
      <c r="A27" s="31" t="s">
        <v>215</v>
      </c>
      <c r="B27" s="32" t="s">
        <v>216</v>
      </c>
    </row>
    <row r="28" spans="1:2" x14ac:dyDescent="0.35">
      <c r="A28" s="31" t="s">
        <v>217</v>
      </c>
      <c r="B28" s="32" t="s">
        <v>218</v>
      </c>
    </row>
    <row r="29" spans="1:2" x14ac:dyDescent="0.35">
      <c r="A29" s="31" t="s">
        <v>219</v>
      </c>
      <c r="B29" s="32" t="s">
        <v>220</v>
      </c>
    </row>
    <row r="30" spans="1:2" x14ac:dyDescent="0.35">
      <c r="A30" s="31" t="s">
        <v>221</v>
      </c>
      <c r="B30" s="32" t="s">
        <v>222</v>
      </c>
    </row>
    <row r="31" spans="1:2" x14ac:dyDescent="0.35">
      <c r="A31" s="31" t="s">
        <v>223</v>
      </c>
      <c r="B31" s="32" t="s">
        <v>224</v>
      </c>
    </row>
    <row r="32" spans="1:2" x14ac:dyDescent="0.35">
      <c r="A32" s="31" t="s">
        <v>225</v>
      </c>
      <c r="B32" s="32" t="s">
        <v>226</v>
      </c>
    </row>
    <row r="33" spans="1:2" x14ac:dyDescent="0.35">
      <c r="A33" s="31" t="s">
        <v>227</v>
      </c>
      <c r="B33" s="32" t="s">
        <v>228</v>
      </c>
    </row>
    <row r="34" spans="1:2" x14ac:dyDescent="0.35">
      <c r="A34" s="31" t="s">
        <v>229</v>
      </c>
      <c r="B34" s="32" t="s">
        <v>230</v>
      </c>
    </row>
    <row r="35" spans="1:2" x14ac:dyDescent="0.35">
      <c r="A35" s="31" t="s">
        <v>231</v>
      </c>
      <c r="B35" s="32" t="s">
        <v>232</v>
      </c>
    </row>
    <row r="36" spans="1:2" x14ac:dyDescent="0.35">
      <c r="A36" s="31" t="s">
        <v>233</v>
      </c>
      <c r="B36" s="32" t="s">
        <v>234</v>
      </c>
    </row>
    <row r="37" spans="1:2" x14ac:dyDescent="0.35">
      <c r="A37" s="31" t="s">
        <v>235</v>
      </c>
      <c r="B37" s="32" t="s">
        <v>236</v>
      </c>
    </row>
    <row r="38" spans="1:2" x14ac:dyDescent="0.35">
      <c r="A38" s="31" t="s">
        <v>237</v>
      </c>
      <c r="B38" s="32" t="s">
        <v>238</v>
      </c>
    </row>
    <row r="39" spans="1:2" x14ac:dyDescent="0.35">
      <c r="A39" s="31" t="s">
        <v>239</v>
      </c>
      <c r="B39" s="32" t="s">
        <v>240</v>
      </c>
    </row>
    <row r="40" spans="1:2" x14ac:dyDescent="0.35">
      <c r="A40" s="31" t="s">
        <v>241</v>
      </c>
      <c r="B40" s="32" t="s">
        <v>242</v>
      </c>
    </row>
    <row r="41" spans="1:2" x14ac:dyDescent="0.35">
      <c r="A41" s="31" t="s">
        <v>243</v>
      </c>
      <c r="B41" s="32" t="s">
        <v>244</v>
      </c>
    </row>
    <row r="42" spans="1:2" x14ac:dyDescent="0.35">
      <c r="A42" s="31" t="s">
        <v>245</v>
      </c>
      <c r="B42" s="32" t="s">
        <v>246</v>
      </c>
    </row>
    <row r="43" spans="1:2" x14ac:dyDescent="0.35">
      <c r="A43" s="31" t="s">
        <v>247</v>
      </c>
      <c r="B43" s="32" t="s">
        <v>248</v>
      </c>
    </row>
    <row r="44" spans="1:2" x14ac:dyDescent="0.35">
      <c r="A44" s="31" t="s">
        <v>249</v>
      </c>
      <c r="B44" s="32" t="s">
        <v>250</v>
      </c>
    </row>
    <row r="45" spans="1:2" x14ac:dyDescent="0.35">
      <c r="A45" s="31" t="s">
        <v>251</v>
      </c>
      <c r="B45" s="32" t="s">
        <v>252</v>
      </c>
    </row>
    <row r="46" spans="1:2" x14ac:dyDescent="0.35">
      <c r="A46" s="31" t="s">
        <v>253</v>
      </c>
      <c r="B46" s="32" t="s">
        <v>254</v>
      </c>
    </row>
    <row r="47" spans="1:2" x14ac:dyDescent="0.35">
      <c r="A47" s="31" t="s">
        <v>255</v>
      </c>
      <c r="B47" s="32" t="s">
        <v>256</v>
      </c>
    </row>
    <row r="48" spans="1:2" x14ac:dyDescent="0.35">
      <c r="A48" s="31" t="s">
        <v>257</v>
      </c>
      <c r="B48" s="32" t="s">
        <v>258</v>
      </c>
    </row>
    <row r="49" spans="1:2" x14ac:dyDescent="0.35">
      <c r="A49" s="31" t="s">
        <v>259</v>
      </c>
      <c r="B49" s="32" t="s">
        <v>260</v>
      </c>
    </row>
    <row r="50" spans="1:2" x14ac:dyDescent="0.35">
      <c r="A50" s="31" t="s">
        <v>261</v>
      </c>
      <c r="B50" s="32" t="s">
        <v>262</v>
      </c>
    </row>
    <row r="51" spans="1:2" x14ac:dyDescent="0.35">
      <c r="A51" s="31" t="s">
        <v>263</v>
      </c>
      <c r="B51" s="32" t="s">
        <v>264</v>
      </c>
    </row>
    <row r="52" spans="1:2" x14ac:dyDescent="0.35">
      <c r="A52" s="31" t="s">
        <v>265</v>
      </c>
      <c r="B52" s="32" t="s">
        <v>266</v>
      </c>
    </row>
    <row r="53" spans="1:2" x14ac:dyDescent="0.35">
      <c r="A53" s="31" t="s">
        <v>267</v>
      </c>
      <c r="B53" s="32" t="s">
        <v>268</v>
      </c>
    </row>
    <row r="54" spans="1:2" x14ac:dyDescent="0.35">
      <c r="A54" s="31" t="s">
        <v>269</v>
      </c>
      <c r="B54" s="32" t="s">
        <v>270</v>
      </c>
    </row>
    <row r="55" spans="1:2" x14ac:dyDescent="0.35">
      <c r="A55" s="31" t="s">
        <v>271</v>
      </c>
      <c r="B55" s="32" t="s">
        <v>272</v>
      </c>
    </row>
    <row r="56" spans="1:2" x14ac:dyDescent="0.35">
      <c r="A56" s="31" t="s">
        <v>273</v>
      </c>
      <c r="B56" s="32" t="s">
        <v>274</v>
      </c>
    </row>
    <row r="57" spans="1:2" x14ac:dyDescent="0.35">
      <c r="A57" s="31" t="s">
        <v>275</v>
      </c>
      <c r="B57" s="32" t="s">
        <v>276</v>
      </c>
    </row>
    <row r="58" spans="1:2" x14ac:dyDescent="0.35">
      <c r="A58" s="31" t="s">
        <v>277</v>
      </c>
      <c r="B58" s="32" t="s">
        <v>278</v>
      </c>
    </row>
    <row r="59" spans="1:2" x14ac:dyDescent="0.35">
      <c r="A59" s="31" t="s">
        <v>279</v>
      </c>
      <c r="B59" s="32" t="s">
        <v>280</v>
      </c>
    </row>
    <row r="60" spans="1:2" x14ac:dyDescent="0.35">
      <c r="A60" s="31" t="s">
        <v>281</v>
      </c>
      <c r="B60" s="32" t="s">
        <v>282</v>
      </c>
    </row>
    <row r="61" spans="1:2" x14ac:dyDescent="0.35">
      <c r="A61" s="31" t="s">
        <v>283</v>
      </c>
      <c r="B61" s="32" t="s">
        <v>284</v>
      </c>
    </row>
    <row r="62" spans="1:2" x14ac:dyDescent="0.35">
      <c r="A62" s="31" t="s">
        <v>285</v>
      </c>
      <c r="B62" s="32" t="s">
        <v>286</v>
      </c>
    </row>
    <row r="63" spans="1:2" x14ac:dyDescent="0.35">
      <c r="A63" s="31" t="s">
        <v>287</v>
      </c>
      <c r="B63" s="32" t="s">
        <v>288</v>
      </c>
    </row>
    <row r="64" spans="1:2" x14ac:dyDescent="0.35">
      <c r="A64" s="31" t="s">
        <v>289</v>
      </c>
      <c r="B64" s="32" t="s">
        <v>290</v>
      </c>
    </row>
    <row r="65" spans="1:2" x14ac:dyDescent="0.35">
      <c r="A65" s="31" t="s">
        <v>291</v>
      </c>
      <c r="B65" s="32" t="s">
        <v>292</v>
      </c>
    </row>
    <row r="66" spans="1:2" x14ac:dyDescent="0.35">
      <c r="A66" s="31" t="s">
        <v>293</v>
      </c>
      <c r="B66" s="32" t="s">
        <v>294</v>
      </c>
    </row>
    <row r="67" spans="1:2" x14ac:dyDescent="0.35">
      <c r="A67" s="31" t="s">
        <v>295</v>
      </c>
      <c r="B67" s="32" t="s">
        <v>296</v>
      </c>
    </row>
    <row r="68" spans="1:2" x14ac:dyDescent="0.35">
      <c r="A68" s="31" t="s">
        <v>297</v>
      </c>
      <c r="B68" s="32" t="s">
        <v>298</v>
      </c>
    </row>
    <row r="69" spans="1:2" x14ac:dyDescent="0.35">
      <c r="A69" s="31" t="s">
        <v>299</v>
      </c>
      <c r="B69" s="32" t="s">
        <v>300</v>
      </c>
    </row>
    <row r="70" spans="1:2" x14ac:dyDescent="0.35">
      <c r="A70" s="31" t="s">
        <v>301</v>
      </c>
      <c r="B70" s="32" t="s">
        <v>302</v>
      </c>
    </row>
    <row r="71" spans="1:2" x14ac:dyDescent="0.35">
      <c r="A71" s="31" t="s">
        <v>303</v>
      </c>
      <c r="B71" s="32" t="s">
        <v>304</v>
      </c>
    </row>
    <row r="72" spans="1:2" x14ac:dyDescent="0.35">
      <c r="A72" s="31" t="s">
        <v>305</v>
      </c>
      <c r="B72" s="32" t="s">
        <v>306</v>
      </c>
    </row>
    <row r="73" spans="1:2" x14ac:dyDescent="0.35">
      <c r="A73" s="31" t="s">
        <v>307</v>
      </c>
      <c r="B73" s="32" t="s">
        <v>308</v>
      </c>
    </row>
    <row r="74" spans="1:2" x14ac:dyDescent="0.35">
      <c r="A74" s="31" t="s">
        <v>309</v>
      </c>
      <c r="B74" s="32" t="s">
        <v>310</v>
      </c>
    </row>
    <row r="75" spans="1:2" x14ac:dyDescent="0.35">
      <c r="A75" s="31" t="s">
        <v>311</v>
      </c>
      <c r="B75" s="33" t="s">
        <v>312</v>
      </c>
    </row>
    <row r="76" spans="1:2" x14ac:dyDescent="0.35">
      <c r="A76" s="31" t="s">
        <v>313</v>
      </c>
      <c r="B76" s="33" t="s">
        <v>314</v>
      </c>
    </row>
    <row r="77" spans="1:2" x14ac:dyDescent="0.35">
      <c r="A77" s="31" t="s">
        <v>315</v>
      </c>
      <c r="B77" s="33" t="s">
        <v>316</v>
      </c>
    </row>
    <row r="78" spans="1:2" x14ac:dyDescent="0.35">
      <c r="A78" s="31" t="s">
        <v>317</v>
      </c>
      <c r="B78" s="33" t="s">
        <v>318</v>
      </c>
    </row>
    <row r="79" spans="1:2" x14ac:dyDescent="0.35">
      <c r="A79" s="31" t="s">
        <v>319</v>
      </c>
      <c r="B79" s="33" t="s">
        <v>320</v>
      </c>
    </row>
    <row r="80" spans="1:2" x14ac:dyDescent="0.35">
      <c r="A80" s="31" t="s">
        <v>321</v>
      </c>
      <c r="B80" s="33" t="s">
        <v>322</v>
      </c>
    </row>
    <row r="81" spans="1:2" x14ac:dyDescent="0.35">
      <c r="A81" s="31" t="s">
        <v>323</v>
      </c>
      <c r="B81" s="33" t="s">
        <v>324</v>
      </c>
    </row>
    <row r="82" spans="1:2" x14ac:dyDescent="0.35">
      <c r="A82" s="31" t="s">
        <v>325</v>
      </c>
      <c r="B82" s="33" t="s">
        <v>326</v>
      </c>
    </row>
    <row r="83" spans="1:2" x14ac:dyDescent="0.35">
      <c r="A83" s="31" t="s">
        <v>327</v>
      </c>
      <c r="B83" s="33" t="s">
        <v>328</v>
      </c>
    </row>
    <row r="84" spans="1:2" x14ac:dyDescent="0.35">
      <c r="A84" s="31" t="s">
        <v>329</v>
      </c>
      <c r="B84" s="33" t="s">
        <v>330</v>
      </c>
    </row>
    <row r="85" spans="1:2" x14ac:dyDescent="0.35">
      <c r="A85" s="31" t="s">
        <v>331</v>
      </c>
      <c r="B85" s="33" t="s">
        <v>332</v>
      </c>
    </row>
    <row r="86" spans="1:2" x14ac:dyDescent="0.35">
      <c r="A86" s="31" t="s">
        <v>333</v>
      </c>
      <c r="B86" s="33" t="s">
        <v>334</v>
      </c>
    </row>
    <row r="87" spans="1:2" x14ac:dyDescent="0.35">
      <c r="A87" s="31" t="s">
        <v>335</v>
      </c>
      <c r="B87" s="33" t="s">
        <v>336</v>
      </c>
    </row>
    <row r="88" spans="1:2" x14ac:dyDescent="0.35">
      <c r="A88" s="31" t="s">
        <v>337</v>
      </c>
      <c r="B88" s="33" t="s">
        <v>338</v>
      </c>
    </row>
    <row r="89" spans="1:2" x14ac:dyDescent="0.35">
      <c r="A89" s="31" t="s">
        <v>339</v>
      </c>
      <c r="B89" s="33" t="s">
        <v>340</v>
      </c>
    </row>
    <row r="90" spans="1:2" x14ac:dyDescent="0.35">
      <c r="A90" s="31" t="s">
        <v>341</v>
      </c>
      <c r="B90" s="33" t="s">
        <v>342</v>
      </c>
    </row>
    <row r="91" spans="1:2" x14ac:dyDescent="0.35">
      <c r="A91" s="31" t="s">
        <v>343</v>
      </c>
      <c r="B91" s="33" t="s">
        <v>344</v>
      </c>
    </row>
    <row r="92" spans="1:2" x14ac:dyDescent="0.35">
      <c r="A92" s="31" t="s">
        <v>345</v>
      </c>
      <c r="B92" s="33" t="s">
        <v>346</v>
      </c>
    </row>
    <row r="93" spans="1:2" x14ac:dyDescent="0.35">
      <c r="A93" s="31" t="s">
        <v>347</v>
      </c>
      <c r="B93" s="33" t="s">
        <v>348</v>
      </c>
    </row>
    <row r="94" spans="1:2" x14ac:dyDescent="0.35">
      <c r="A94" s="31" t="s">
        <v>349</v>
      </c>
      <c r="B94" s="33" t="s">
        <v>350</v>
      </c>
    </row>
    <row r="95" spans="1:2" x14ac:dyDescent="0.35">
      <c r="A95" s="31" t="s">
        <v>351</v>
      </c>
      <c r="B95" s="33" t="s">
        <v>352</v>
      </c>
    </row>
    <row r="96" spans="1:2" x14ac:dyDescent="0.35">
      <c r="A96" s="31" t="s">
        <v>353</v>
      </c>
      <c r="B96" s="33" t="s">
        <v>354</v>
      </c>
    </row>
    <row r="97" spans="1:2" x14ac:dyDescent="0.35">
      <c r="A97" s="31" t="s">
        <v>355</v>
      </c>
      <c r="B97" s="33" t="s">
        <v>356</v>
      </c>
    </row>
    <row r="98" spans="1:2" x14ac:dyDescent="0.35">
      <c r="A98" s="31" t="s">
        <v>357</v>
      </c>
      <c r="B98" s="33" t="s">
        <v>358</v>
      </c>
    </row>
    <row r="99" spans="1:2" x14ac:dyDescent="0.35">
      <c r="A99" s="31" t="s">
        <v>359</v>
      </c>
      <c r="B99" s="33" t="s">
        <v>360</v>
      </c>
    </row>
    <row r="100" spans="1:2" x14ac:dyDescent="0.35">
      <c r="A100" s="31" t="s">
        <v>361</v>
      </c>
      <c r="B100" s="33" t="s">
        <v>362</v>
      </c>
    </row>
    <row r="101" spans="1:2" x14ac:dyDescent="0.35">
      <c r="A101" s="31" t="s">
        <v>363</v>
      </c>
      <c r="B101" s="33" t="s">
        <v>364</v>
      </c>
    </row>
    <row r="102" spans="1:2" x14ac:dyDescent="0.35">
      <c r="A102" s="31" t="s">
        <v>365</v>
      </c>
      <c r="B102" s="33" t="s">
        <v>366</v>
      </c>
    </row>
    <row r="103" spans="1:2" x14ac:dyDescent="0.35">
      <c r="A103" s="31" t="s">
        <v>367</v>
      </c>
      <c r="B103" s="33" t="s">
        <v>368</v>
      </c>
    </row>
    <row r="104" spans="1:2" x14ac:dyDescent="0.35">
      <c r="A104" s="31" t="s">
        <v>369</v>
      </c>
      <c r="B104" s="33" t="s">
        <v>370</v>
      </c>
    </row>
    <row r="105" spans="1:2" x14ac:dyDescent="0.35">
      <c r="A105" s="31" t="s">
        <v>371</v>
      </c>
      <c r="B105" s="33" t="s">
        <v>372</v>
      </c>
    </row>
    <row r="106" spans="1:2" x14ac:dyDescent="0.35">
      <c r="A106" s="31" t="s">
        <v>373</v>
      </c>
      <c r="B106" s="33" t="s">
        <v>374</v>
      </c>
    </row>
    <row r="107" spans="1:2" x14ac:dyDescent="0.35">
      <c r="A107" s="31" t="s">
        <v>375</v>
      </c>
      <c r="B107" s="33" t="s">
        <v>376</v>
      </c>
    </row>
    <row r="108" spans="1:2" x14ac:dyDescent="0.35">
      <c r="A108" s="31" t="s">
        <v>377</v>
      </c>
      <c r="B108" s="33" t="s">
        <v>378</v>
      </c>
    </row>
    <row r="109" spans="1:2" x14ac:dyDescent="0.35">
      <c r="A109" s="31" t="s">
        <v>379</v>
      </c>
      <c r="B109" s="33" t="s">
        <v>380</v>
      </c>
    </row>
    <row r="110" spans="1:2" x14ac:dyDescent="0.35">
      <c r="A110" s="31" t="s">
        <v>381</v>
      </c>
      <c r="B110" s="33" t="s">
        <v>382</v>
      </c>
    </row>
    <row r="111" spans="1:2" x14ac:dyDescent="0.35">
      <c r="A111" s="31" t="s">
        <v>383</v>
      </c>
      <c r="B111" s="33" t="s">
        <v>384</v>
      </c>
    </row>
    <row r="112" spans="1:2" x14ac:dyDescent="0.35">
      <c r="A112" s="31" t="s">
        <v>385</v>
      </c>
      <c r="B112" s="33" t="s">
        <v>386</v>
      </c>
    </row>
    <row r="113" spans="1:2" x14ac:dyDescent="0.35">
      <c r="A113" s="31" t="s">
        <v>387</v>
      </c>
      <c r="B113" s="33" t="s">
        <v>388</v>
      </c>
    </row>
    <row r="114" spans="1:2" x14ac:dyDescent="0.35">
      <c r="A114" s="31" t="s">
        <v>389</v>
      </c>
      <c r="B114" s="33" t="s">
        <v>390</v>
      </c>
    </row>
    <row r="115" spans="1:2" x14ac:dyDescent="0.35">
      <c r="A115" s="31" t="s">
        <v>391</v>
      </c>
      <c r="B115" s="33" t="s">
        <v>392</v>
      </c>
    </row>
    <row r="116" spans="1:2" x14ac:dyDescent="0.35">
      <c r="A116" s="31" t="s">
        <v>393</v>
      </c>
      <c r="B116" s="33" t="s">
        <v>394</v>
      </c>
    </row>
    <row r="117" spans="1:2" x14ac:dyDescent="0.35">
      <c r="A117" s="31" t="s">
        <v>395</v>
      </c>
      <c r="B117" s="33" t="s">
        <v>396</v>
      </c>
    </row>
    <row r="118" spans="1:2" x14ac:dyDescent="0.35">
      <c r="A118" s="31" t="s">
        <v>397</v>
      </c>
      <c r="B118" s="33" t="s">
        <v>398</v>
      </c>
    </row>
    <row r="119" spans="1:2" x14ac:dyDescent="0.35">
      <c r="A119" s="31" t="s">
        <v>399</v>
      </c>
      <c r="B119" s="33" t="s">
        <v>400</v>
      </c>
    </row>
    <row r="120" spans="1:2" x14ac:dyDescent="0.35">
      <c r="A120" s="31" t="s">
        <v>401</v>
      </c>
      <c r="B120" s="33" t="s">
        <v>402</v>
      </c>
    </row>
    <row r="121" spans="1:2" x14ac:dyDescent="0.35">
      <c r="A121" s="31" t="s">
        <v>403</v>
      </c>
      <c r="B121" s="33" t="s">
        <v>404</v>
      </c>
    </row>
    <row r="122" spans="1:2" x14ac:dyDescent="0.35">
      <c r="A122" s="31" t="s">
        <v>405</v>
      </c>
      <c r="B122" s="33" t="s">
        <v>406</v>
      </c>
    </row>
    <row r="123" spans="1:2" x14ac:dyDescent="0.35">
      <c r="A123" s="31" t="s">
        <v>407</v>
      </c>
      <c r="B123" s="33" t="s">
        <v>408</v>
      </c>
    </row>
    <row r="124" spans="1:2" x14ac:dyDescent="0.35">
      <c r="A124" s="31" t="s">
        <v>409</v>
      </c>
      <c r="B124" s="33" t="s">
        <v>410</v>
      </c>
    </row>
    <row r="125" spans="1:2" x14ac:dyDescent="0.35">
      <c r="A125" s="31" t="s">
        <v>411</v>
      </c>
      <c r="B125" s="33" t="s">
        <v>412</v>
      </c>
    </row>
    <row r="126" spans="1:2" x14ac:dyDescent="0.35">
      <c r="A126" s="31" t="s">
        <v>413</v>
      </c>
      <c r="B126" s="33" t="s">
        <v>414</v>
      </c>
    </row>
    <row r="127" spans="1:2" x14ac:dyDescent="0.35">
      <c r="A127" s="31" t="s">
        <v>415</v>
      </c>
      <c r="B127" s="33" t="s">
        <v>416</v>
      </c>
    </row>
    <row r="128" spans="1:2" x14ac:dyDescent="0.35">
      <c r="A128" s="31" t="s">
        <v>417</v>
      </c>
      <c r="B128" s="33" t="s">
        <v>418</v>
      </c>
    </row>
    <row r="129" spans="1:2" x14ac:dyDescent="0.35">
      <c r="A129" s="31" t="s">
        <v>419</v>
      </c>
      <c r="B129" s="33" t="s">
        <v>420</v>
      </c>
    </row>
    <row r="130" spans="1:2" x14ac:dyDescent="0.35">
      <c r="A130" s="31" t="s">
        <v>421</v>
      </c>
      <c r="B130" s="33" t="s">
        <v>422</v>
      </c>
    </row>
    <row r="131" spans="1:2" x14ac:dyDescent="0.35">
      <c r="A131" s="31" t="s">
        <v>423</v>
      </c>
      <c r="B131" s="33" t="s">
        <v>424</v>
      </c>
    </row>
    <row r="132" spans="1:2" x14ac:dyDescent="0.35">
      <c r="A132" s="31" t="s">
        <v>425</v>
      </c>
      <c r="B132" s="33" t="s">
        <v>426</v>
      </c>
    </row>
    <row r="133" spans="1:2" x14ac:dyDescent="0.35">
      <c r="A133" s="31" t="s">
        <v>427</v>
      </c>
      <c r="B133" s="33" t="s">
        <v>428</v>
      </c>
    </row>
    <row r="134" spans="1:2" x14ac:dyDescent="0.35">
      <c r="A134" s="31" t="s">
        <v>429</v>
      </c>
      <c r="B134" s="33" t="s">
        <v>430</v>
      </c>
    </row>
    <row r="135" spans="1:2" x14ac:dyDescent="0.35">
      <c r="A135" s="31" t="s">
        <v>431</v>
      </c>
      <c r="B135" s="33" t="s">
        <v>432</v>
      </c>
    </row>
    <row r="136" spans="1:2" x14ac:dyDescent="0.35">
      <c r="A136" s="31" t="s">
        <v>433</v>
      </c>
      <c r="B136" s="33" t="s">
        <v>434</v>
      </c>
    </row>
    <row r="137" spans="1:2" x14ac:dyDescent="0.35">
      <c r="A137" s="31" t="s">
        <v>435</v>
      </c>
      <c r="B137" s="33" t="s">
        <v>436</v>
      </c>
    </row>
    <row r="138" spans="1:2" x14ac:dyDescent="0.35">
      <c r="A138" s="31" t="s">
        <v>437</v>
      </c>
      <c r="B138" s="33" t="s">
        <v>438</v>
      </c>
    </row>
    <row r="139" spans="1:2" x14ac:dyDescent="0.35">
      <c r="A139" s="31" t="s">
        <v>439</v>
      </c>
      <c r="B139" s="33" t="s">
        <v>440</v>
      </c>
    </row>
    <row r="140" spans="1:2" x14ac:dyDescent="0.35">
      <c r="A140" s="31" t="s">
        <v>441</v>
      </c>
      <c r="B140" s="33" t="s">
        <v>442</v>
      </c>
    </row>
    <row r="141" spans="1:2" x14ac:dyDescent="0.35">
      <c r="A141" s="31" t="s">
        <v>443</v>
      </c>
      <c r="B141" s="33" t="s">
        <v>444</v>
      </c>
    </row>
    <row r="142" spans="1:2" x14ac:dyDescent="0.35">
      <c r="A142" s="31" t="s">
        <v>445</v>
      </c>
      <c r="B142" s="33" t="s">
        <v>446</v>
      </c>
    </row>
    <row r="143" spans="1:2" x14ac:dyDescent="0.35">
      <c r="A143" s="31" t="s">
        <v>447</v>
      </c>
      <c r="B143" s="33" t="s">
        <v>448</v>
      </c>
    </row>
    <row r="144" spans="1:2" x14ac:dyDescent="0.35">
      <c r="A144" s="31" t="s">
        <v>449</v>
      </c>
      <c r="B144" s="33" t="s">
        <v>450</v>
      </c>
    </row>
    <row r="145" spans="1:2" x14ac:dyDescent="0.35">
      <c r="A145" s="31" t="s">
        <v>451</v>
      </c>
      <c r="B145" s="33" t="s">
        <v>452</v>
      </c>
    </row>
    <row r="146" spans="1:2" x14ac:dyDescent="0.35">
      <c r="A146" s="31" t="s">
        <v>453</v>
      </c>
      <c r="B146" s="33" t="s">
        <v>454</v>
      </c>
    </row>
    <row r="147" spans="1:2" x14ac:dyDescent="0.35">
      <c r="A147" s="31" t="s">
        <v>455</v>
      </c>
      <c r="B147" s="33" t="s">
        <v>456</v>
      </c>
    </row>
    <row r="148" spans="1:2" x14ac:dyDescent="0.35">
      <c r="A148" s="31" t="s">
        <v>457</v>
      </c>
      <c r="B148" s="33" t="s">
        <v>458</v>
      </c>
    </row>
    <row r="149" spans="1:2" x14ac:dyDescent="0.35">
      <c r="A149" s="31" t="s">
        <v>459</v>
      </c>
      <c r="B149" s="33" t="s">
        <v>460</v>
      </c>
    </row>
    <row r="150" spans="1:2" x14ac:dyDescent="0.35">
      <c r="A150" s="31" t="s">
        <v>461</v>
      </c>
      <c r="B150" s="33" t="s">
        <v>462</v>
      </c>
    </row>
    <row r="151" spans="1:2" x14ac:dyDescent="0.35">
      <c r="A151" s="31" t="s">
        <v>463</v>
      </c>
      <c r="B151" s="33" t="s">
        <v>464</v>
      </c>
    </row>
    <row r="152" spans="1:2" x14ac:dyDescent="0.35">
      <c r="A152" s="31" t="s">
        <v>465</v>
      </c>
      <c r="B152" s="33" t="s">
        <v>466</v>
      </c>
    </row>
    <row r="153" spans="1:2" x14ac:dyDescent="0.35">
      <c r="A153" s="31" t="s">
        <v>467</v>
      </c>
      <c r="B153" s="33" t="s">
        <v>468</v>
      </c>
    </row>
    <row r="154" spans="1:2" x14ac:dyDescent="0.35">
      <c r="A154" s="31" t="s">
        <v>469</v>
      </c>
      <c r="B154" s="33" t="s">
        <v>470</v>
      </c>
    </row>
    <row r="155" spans="1:2" x14ac:dyDescent="0.35">
      <c r="A155" s="31" t="s">
        <v>471</v>
      </c>
      <c r="B155" s="33" t="s">
        <v>472</v>
      </c>
    </row>
    <row r="156" spans="1:2" x14ac:dyDescent="0.35">
      <c r="A156" s="31" t="s">
        <v>473</v>
      </c>
      <c r="B156" s="33" t="s">
        <v>474</v>
      </c>
    </row>
    <row r="157" spans="1:2" x14ac:dyDescent="0.35">
      <c r="A157" s="31" t="s">
        <v>475</v>
      </c>
      <c r="B157" s="33" t="s">
        <v>476</v>
      </c>
    </row>
    <row r="158" spans="1:2" x14ac:dyDescent="0.35">
      <c r="A158" s="31" t="s">
        <v>477</v>
      </c>
      <c r="B158" s="33" t="s">
        <v>478</v>
      </c>
    </row>
    <row r="159" spans="1:2" x14ac:dyDescent="0.35">
      <c r="A159" s="31" t="s">
        <v>479</v>
      </c>
      <c r="B159" s="33" t="s">
        <v>480</v>
      </c>
    </row>
    <row r="160" spans="1:2" x14ac:dyDescent="0.35">
      <c r="A160" s="31" t="s">
        <v>481</v>
      </c>
      <c r="B160" s="33" t="s">
        <v>482</v>
      </c>
    </row>
    <row r="161" spans="1:2" x14ac:dyDescent="0.35">
      <c r="A161" s="31" t="s">
        <v>483</v>
      </c>
      <c r="B161" s="33" t="s">
        <v>484</v>
      </c>
    </row>
    <row r="162" spans="1:2" x14ac:dyDescent="0.35">
      <c r="A162" s="31" t="s">
        <v>485</v>
      </c>
      <c r="B162" s="33" t="s">
        <v>486</v>
      </c>
    </row>
    <row r="163" spans="1:2" x14ac:dyDescent="0.35">
      <c r="A163" s="31" t="s">
        <v>487</v>
      </c>
      <c r="B163" s="33" t="s">
        <v>488</v>
      </c>
    </row>
    <row r="164" spans="1:2" x14ac:dyDescent="0.35">
      <c r="A164" s="31" t="s">
        <v>489</v>
      </c>
      <c r="B164" s="33" t="s">
        <v>490</v>
      </c>
    </row>
    <row r="165" spans="1:2" x14ac:dyDescent="0.35">
      <c r="A165" s="31" t="s">
        <v>491</v>
      </c>
      <c r="B165" s="33" t="s">
        <v>492</v>
      </c>
    </row>
    <row r="166" spans="1:2" x14ac:dyDescent="0.35">
      <c r="A166" s="31" t="s">
        <v>493</v>
      </c>
      <c r="B166" s="33" t="s">
        <v>494</v>
      </c>
    </row>
    <row r="167" spans="1:2" x14ac:dyDescent="0.35">
      <c r="A167" s="31" t="s">
        <v>495</v>
      </c>
      <c r="B167" s="33" t="s">
        <v>496</v>
      </c>
    </row>
    <row r="168" spans="1:2" x14ac:dyDescent="0.35">
      <c r="A168" s="31" t="s">
        <v>497</v>
      </c>
      <c r="B168" s="33" t="s">
        <v>498</v>
      </c>
    </row>
    <row r="169" spans="1:2" x14ac:dyDescent="0.35">
      <c r="A169" s="31" t="s">
        <v>499</v>
      </c>
      <c r="B169" s="33" t="s">
        <v>500</v>
      </c>
    </row>
    <row r="170" spans="1:2" x14ac:dyDescent="0.35">
      <c r="A170" s="31" t="s">
        <v>501</v>
      </c>
      <c r="B170" s="33" t="s">
        <v>502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MPTF_00006_00852</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2022-12-01T08:00:00+00:00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236D49-82B2-4862-A7E4-F033600A5257}"/>
</file>

<file path=customXml/itemProps2.xml><?xml version="1.0" encoding="utf-8"?>
<ds:datastoreItem xmlns:ds="http://schemas.openxmlformats.org/officeDocument/2006/customXml" ds:itemID="{9DA79F9B-6616-416E-A3D7-6F0FA96F5818}">
  <ds:schemaRefs>
    <ds:schemaRef ds:uri="http://purl.org/dc/terms/"/>
    <ds:schemaRef ds:uri="http://schemas.microsoft.com/office/2006/documentManagement/types"/>
    <ds:schemaRef ds:uri="http://schemas.openxmlformats.org/package/2006/metadata/core-properties"/>
    <ds:schemaRef ds:uri="d30cbfe3-d9da-4ade-9bbc-a5dd61607900"/>
    <ds:schemaRef ds:uri="http://purl.org/dc/elements/1.1/"/>
    <ds:schemaRef ds:uri="http://schemas.microsoft.com/office/infopath/2007/PartnerControls"/>
    <ds:schemaRef ds:uri="ff56aee6-af94-4215-8dbb-dd64fc5e42b8"/>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42B3203-74E8-4310-B546-32434B3BE7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IOM format</vt:lpstr>
      <vt:lpstr>Report</vt:lpstr>
      <vt:lpstr>FAOGM</vt:lpstr>
      <vt:lpstr>FAOSN</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CB_Gambia_Senegal_00129699_700_Finance Report_nov22.xlsx</dc:title>
  <dc:creator>Jelena Zelenovic</dc:creator>
  <cp:lastModifiedBy>ABN</cp:lastModifiedBy>
  <cp:lastPrinted>2021-09-17T09:50:22Z</cp:lastPrinted>
  <dcterms:created xsi:type="dcterms:W3CDTF">2017-11-15T21:17:43Z</dcterms:created>
  <dcterms:modified xsi:type="dcterms:W3CDTF">2022-11-15T23:40:18Z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SIP_Label_65b15e2b-c6d2-488b-8aea-978109a77633_Enabled">
    <vt:lpwstr>true</vt:lpwstr>
  </property>
  <property fmtid="{D5CDD505-2E9C-101B-9397-08002B2CF9AE}" pid="4" name="MSIP_Label_65b15e2b-c6d2-488b-8aea-978109a77633_SetDate">
    <vt:lpwstr>2021-10-28T13:27:03Z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c081c3f0-05fa-4d2b-b84f-ad66e8044819</vt:lpwstr>
  </property>
  <property fmtid="{D5CDD505-2E9C-101B-9397-08002B2CF9AE}" pid="9" name="MSIP_Label_65b15e2b-c6d2-488b-8aea-978109a77633_ContentBits">
    <vt:lpwstr>0</vt:lpwstr>
  </property>
  <property fmtid="{D5CDD505-2E9C-101B-9397-08002B2CF9AE}" pid="10" name="MediaServiceImageTags">
    <vt:lpwstr/>
  </property>
</Properties>
</file>