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peter.kimotho\Desktop\WFP_Gambia\SO4\PBF\Donor reports\"/>
    </mc:Choice>
  </mc:AlternateContent>
  <xr:revisionPtr revIDLastSave="0" documentId="8_{297E7FEC-8A8D-49E2-87D9-87BBAE2441C3}" xr6:coauthVersionLast="47" xr6:coauthVersionMax="47" xr10:uidLastSave="{00000000-0000-0000-0000-000000000000}"/>
  <bookViews>
    <workbookView xWindow="-110" yWindow="-110" windowWidth="19420" windowHeight="10420" xr2:uid="{00000000-000D-0000-FFFF-FFFF00000000}"/>
  </bookViews>
  <sheets>
    <sheet name="1) Budget Table 1 by activity" sheetId="1" r:id="rId1"/>
    <sheet name="2) Budget Table 2 by category" sheetId="5" r:id="rId2"/>
    <sheet name="3) Explanatory Notes" sheetId="3" r:id="rId3"/>
    <sheet name="4) -For PBSO Use-" sheetId="6" r:id="rId4"/>
    <sheet name="5) -For MPTF Use-" sheetId="4" r:id="rId5"/>
    <sheet name="Dropdowns" sheetId="8" state="hidden" r:id="rId6"/>
    <sheet name="Sheet2" sheetId="7" state="hidden" r:id="rId7"/>
  </sheets>
  <definedNames>
    <definedName name="_xlnm.Print_Area" localSheetId="0">'1) Budget Table 1 by activity'!$A$1:$M$210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0" i="1" l="1"/>
  <c r="K59" i="1"/>
  <c r="G68" i="1"/>
  <c r="G69" i="1"/>
  <c r="G70" i="1"/>
  <c r="G71" i="1"/>
  <c r="G72" i="1"/>
  <c r="G73" i="1"/>
  <c r="G74" i="1"/>
  <c r="G75" i="1"/>
  <c r="K183" i="1"/>
  <c r="K184" i="1"/>
  <c r="J199" i="1"/>
  <c r="I199" i="1"/>
  <c r="H199" i="1"/>
  <c r="J192" i="1"/>
  <c r="I192" i="1"/>
  <c r="H192" i="1"/>
  <c r="H203" i="1"/>
  <c r="I203" i="1"/>
  <c r="J203" i="1"/>
  <c r="K201" i="1"/>
  <c r="H24" i="1" l="1"/>
  <c r="I24" i="1"/>
  <c r="J24" i="1"/>
  <c r="H34" i="1"/>
  <c r="I34" i="1"/>
  <c r="J34" i="1"/>
  <c r="H44" i="1"/>
  <c r="I44" i="1"/>
  <c r="J44" i="1"/>
  <c r="H66" i="1"/>
  <c r="I66" i="1"/>
  <c r="J66" i="1"/>
  <c r="H76" i="1"/>
  <c r="I76" i="1"/>
  <c r="J76" i="1"/>
  <c r="H108" i="1"/>
  <c r="I108" i="1"/>
  <c r="J108" i="1"/>
  <c r="H118" i="1"/>
  <c r="I118" i="1"/>
  <c r="J118" i="1"/>
  <c r="I187" i="1"/>
  <c r="K16" i="1"/>
  <c r="K17" i="1"/>
  <c r="K18" i="1"/>
  <c r="K26" i="1"/>
  <c r="K27" i="1"/>
  <c r="K28" i="1"/>
  <c r="K36" i="1"/>
  <c r="K37" i="1"/>
  <c r="K58" i="1"/>
  <c r="K60" i="1"/>
  <c r="K61" i="1"/>
  <c r="K68" i="1"/>
  <c r="K100" i="1"/>
  <c r="K101" i="1"/>
  <c r="K102" i="1"/>
  <c r="K110" i="1"/>
  <c r="K111" i="1"/>
  <c r="K185" i="1"/>
  <c r="K186" i="1"/>
  <c r="H187" i="1"/>
  <c r="J187" i="1"/>
  <c r="K118" i="1" l="1"/>
  <c r="J193" i="1"/>
  <c r="J195" i="1" s="1"/>
  <c r="I193" i="1"/>
  <c r="I195" i="1" s="1"/>
  <c r="H193" i="1"/>
  <c r="H194" i="1" s="1"/>
  <c r="K194" i="1" s="1"/>
  <c r="G111" i="1"/>
  <c r="G61" i="1"/>
  <c r="G60" i="1"/>
  <c r="G59" i="1"/>
  <c r="G58" i="1"/>
  <c r="K44" i="1"/>
  <c r="K187" i="1"/>
  <c r="K108" i="1"/>
  <c r="K66" i="1"/>
  <c r="K193" i="1" l="1"/>
  <c r="H195" i="1"/>
  <c r="K195" i="1" s="1"/>
  <c r="K24" i="1"/>
  <c r="K34" i="1"/>
  <c r="D66" i="5"/>
  <c r="D64" i="5"/>
  <c r="D210" i="5" s="1"/>
  <c r="D63" i="5"/>
  <c r="D209" i="5" s="1"/>
  <c r="C9" i="4" s="1"/>
  <c r="D200" i="5"/>
  <c r="G200" i="5" s="1"/>
  <c r="L203" i="1"/>
  <c r="D208" i="5"/>
  <c r="C8" i="4" s="1"/>
  <c r="D19" i="4"/>
  <c r="E19" i="4"/>
  <c r="C19" i="4"/>
  <c r="D7" i="4"/>
  <c r="E7" i="4"/>
  <c r="C7" i="4"/>
  <c r="F207" i="5"/>
  <c r="E207" i="5"/>
  <c r="D207" i="5"/>
  <c r="E214" i="5"/>
  <c r="D14" i="4" s="1"/>
  <c r="F214" i="5"/>
  <c r="E213" i="5"/>
  <c r="D13" i="4" s="1"/>
  <c r="F213" i="5"/>
  <c r="E13" i="4" s="1"/>
  <c r="E212" i="5"/>
  <c r="D12" i="4" s="1"/>
  <c r="F212" i="5"/>
  <c r="E12" i="4" s="1"/>
  <c r="E211" i="5"/>
  <c r="D11" i="4" s="1"/>
  <c r="F211" i="5"/>
  <c r="E11" i="4" s="1"/>
  <c r="E210" i="5"/>
  <c r="D10" i="4" s="1"/>
  <c r="F210" i="5"/>
  <c r="E10" i="4" s="1"/>
  <c r="E209" i="5"/>
  <c r="D9" i="4"/>
  <c r="F209" i="5"/>
  <c r="E9" i="4" s="1"/>
  <c r="D211" i="5"/>
  <c r="C11" i="4" s="1"/>
  <c r="D213" i="5"/>
  <c r="G213" i="5" s="1"/>
  <c r="D214" i="5"/>
  <c r="C14" i="4" s="1"/>
  <c r="E208" i="5"/>
  <c r="D8" i="4" s="1"/>
  <c r="F208" i="5"/>
  <c r="D160" i="1"/>
  <c r="D162" i="5" s="1"/>
  <c r="E160" i="1"/>
  <c r="E162" i="5" s="1"/>
  <c r="D13" i="5"/>
  <c r="E199" i="1"/>
  <c r="F199" i="1"/>
  <c r="D199" i="1"/>
  <c r="E192" i="1"/>
  <c r="F192" i="1"/>
  <c r="D192" i="1"/>
  <c r="G184" i="1"/>
  <c r="G186" i="1"/>
  <c r="G183" i="1"/>
  <c r="G176" i="1"/>
  <c r="G179" i="1"/>
  <c r="G178" i="1"/>
  <c r="G177" i="1"/>
  <c r="G175" i="1"/>
  <c r="G174" i="1"/>
  <c r="G173" i="1"/>
  <c r="G172" i="1"/>
  <c r="G169" i="1"/>
  <c r="G168" i="1"/>
  <c r="G167" i="1"/>
  <c r="G166" i="1"/>
  <c r="G165" i="1"/>
  <c r="G162" i="1"/>
  <c r="G163" i="1"/>
  <c r="G164" i="1"/>
  <c r="G159" i="1"/>
  <c r="G158" i="1"/>
  <c r="G157" i="1"/>
  <c r="G156" i="1"/>
  <c r="G155" i="1"/>
  <c r="G154" i="1"/>
  <c r="G153" i="1"/>
  <c r="G152" i="1"/>
  <c r="G149" i="1"/>
  <c r="G148" i="1"/>
  <c r="G147" i="1"/>
  <c r="G146" i="1"/>
  <c r="G145" i="1"/>
  <c r="G142" i="1"/>
  <c r="G143" i="1"/>
  <c r="G144" i="1"/>
  <c r="G137" i="1"/>
  <c r="G136" i="1"/>
  <c r="G135" i="1"/>
  <c r="G134" i="1"/>
  <c r="G133" i="1"/>
  <c r="G132" i="1"/>
  <c r="G131" i="1"/>
  <c r="G130" i="1"/>
  <c r="G127" i="1"/>
  <c r="G126" i="1"/>
  <c r="G125" i="1"/>
  <c r="G124" i="1"/>
  <c r="G123" i="1"/>
  <c r="G122" i="1"/>
  <c r="G121" i="1"/>
  <c r="G120" i="1"/>
  <c r="G117" i="1"/>
  <c r="G116" i="1"/>
  <c r="G115" i="1"/>
  <c r="G114" i="1"/>
  <c r="G113" i="1"/>
  <c r="G112" i="1"/>
  <c r="G110" i="1"/>
  <c r="G107" i="1"/>
  <c r="G106" i="1"/>
  <c r="G105" i="1"/>
  <c r="G104" i="1"/>
  <c r="G103" i="1"/>
  <c r="G102" i="1"/>
  <c r="G101" i="1"/>
  <c r="G100" i="1"/>
  <c r="G95" i="1"/>
  <c r="K95" i="1" s="1"/>
  <c r="G94" i="1"/>
  <c r="K94" i="1" s="1"/>
  <c r="G93" i="1"/>
  <c r="K93" i="1" s="1"/>
  <c r="G92" i="1"/>
  <c r="K92" i="1" s="1"/>
  <c r="G91" i="1"/>
  <c r="K91" i="1" s="1"/>
  <c r="G90" i="1"/>
  <c r="K90" i="1" s="1"/>
  <c r="G89" i="1"/>
  <c r="K89" i="1" s="1"/>
  <c r="G88" i="1"/>
  <c r="K88" i="1" s="1"/>
  <c r="G85" i="1"/>
  <c r="K85" i="1" s="1"/>
  <c r="G84" i="1"/>
  <c r="K84" i="1" s="1"/>
  <c r="G83" i="1"/>
  <c r="K83" i="1" s="1"/>
  <c r="G82" i="1"/>
  <c r="K82" i="1" s="1"/>
  <c r="G81" i="1"/>
  <c r="K81" i="1" s="1"/>
  <c r="G80" i="1"/>
  <c r="K80" i="1" s="1"/>
  <c r="G79" i="1"/>
  <c r="K79" i="1" s="1"/>
  <c r="G78" i="1"/>
  <c r="K78" i="1" s="1"/>
  <c r="K75" i="1"/>
  <c r="K74" i="1"/>
  <c r="K73" i="1"/>
  <c r="K72" i="1"/>
  <c r="K71" i="1"/>
  <c r="K70" i="1"/>
  <c r="K69" i="1"/>
  <c r="G65" i="1"/>
  <c r="G64" i="1"/>
  <c r="G63" i="1"/>
  <c r="G62" i="1"/>
  <c r="G53" i="1"/>
  <c r="G52" i="1"/>
  <c r="G51" i="1"/>
  <c r="G50" i="1"/>
  <c r="G49" i="1"/>
  <c r="G48" i="1"/>
  <c r="G47" i="1"/>
  <c r="G46" i="1"/>
  <c r="G43" i="1"/>
  <c r="G42" i="1"/>
  <c r="G41" i="1"/>
  <c r="G40" i="1"/>
  <c r="G39" i="1"/>
  <c r="G38" i="1"/>
  <c r="G37" i="1"/>
  <c r="G36" i="1"/>
  <c r="G27" i="1"/>
  <c r="G28" i="1"/>
  <c r="G29" i="1"/>
  <c r="G30" i="1"/>
  <c r="G31" i="1"/>
  <c r="G32" i="1"/>
  <c r="G26" i="1"/>
  <c r="G33" i="1"/>
  <c r="G17" i="1"/>
  <c r="G18" i="1"/>
  <c r="G19" i="1"/>
  <c r="G20" i="1"/>
  <c r="G21" i="1"/>
  <c r="G22" i="1"/>
  <c r="G23" i="1"/>
  <c r="G16" i="1"/>
  <c r="F203" i="5"/>
  <c r="E203" i="5"/>
  <c r="D203" i="5"/>
  <c r="G202" i="5"/>
  <c r="G201" i="5"/>
  <c r="G199" i="5"/>
  <c r="G198" i="5"/>
  <c r="G197" i="5"/>
  <c r="G196" i="5"/>
  <c r="E187" i="1"/>
  <c r="E195" i="5" s="1"/>
  <c r="D187" i="1"/>
  <c r="D195" i="5" s="1"/>
  <c r="E14"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G159" i="5" s="1"/>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G114" i="5" s="1"/>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5" i="5"/>
  <c r="G66" i="5"/>
  <c r="G67" i="5"/>
  <c r="G68"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24" i="5"/>
  <c r="E180" i="1"/>
  <c r="E184" i="5" s="1"/>
  <c r="F180" i="1"/>
  <c r="F184" i="5" s="1"/>
  <c r="E170" i="1"/>
  <c r="E173" i="5" s="1"/>
  <c r="F170" i="1"/>
  <c r="F173" i="5" s="1"/>
  <c r="F160" i="1"/>
  <c r="F162" i="5" s="1"/>
  <c r="E150" i="1"/>
  <c r="F150" i="1"/>
  <c r="F151" i="5"/>
  <c r="E138" i="1"/>
  <c r="E139" i="5" s="1"/>
  <c r="F138" i="1"/>
  <c r="F139" i="5" s="1"/>
  <c r="E128" i="1"/>
  <c r="E128" i="5" s="1"/>
  <c r="F128" i="1"/>
  <c r="F128" i="5" s="1"/>
  <c r="E118" i="1"/>
  <c r="E117" i="5" s="1"/>
  <c r="F118" i="1"/>
  <c r="F117" i="5" s="1"/>
  <c r="E108" i="1"/>
  <c r="E106" i="5" s="1"/>
  <c r="F108" i="1"/>
  <c r="F106" i="5" s="1"/>
  <c r="E96" i="1"/>
  <c r="E94" i="5" s="1"/>
  <c r="F96" i="1"/>
  <c r="F94" i="5" s="1"/>
  <c r="E86" i="1"/>
  <c r="E83" i="5" s="1"/>
  <c r="F86" i="1"/>
  <c r="F83" i="5" s="1"/>
  <c r="E76" i="1"/>
  <c r="E72" i="5" s="1"/>
  <c r="F76" i="1"/>
  <c r="E66" i="1"/>
  <c r="E61" i="5" s="1"/>
  <c r="F66" i="1"/>
  <c r="F61" i="5" s="1"/>
  <c r="E54" i="1"/>
  <c r="E49" i="5" s="1"/>
  <c r="F54" i="1"/>
  <c r="F49" i="5" s="1"/>
  <c r="E44" i="1"/>
  <c r="E38" i="5" s="1"/>
  <c r="F44" i="1"/>
  <c r="F38" i="5" s="1"/>
  <c r="E34" i="1"/>
  <c r="E27" i="5" s="1"/>
  <c r="F34" i="1"/>
  <c r="F27" i="5" s="1"/>
  <c r="D34" i="1"/>
  <c r="D27" i="5" s="1"/>
  <c r="F24" i="1"/>
  <c r="F16" i="5" s="1"/>
  <c r="E24" i="1"/>
  <c r="E16" i="5" s="1"/>
  <c r="D180" i="1"/>
  <c r="D184" i="5"/>
  <c r="D170" i="1"/>
  <c r="D173" i="5" s="1"/>
  <c r="D150" i="1"/>
  <c r="D151" i="5" s="1"/>
  <c r="D138" i="1"/>
  <c r="D139" i="5" s="1"/>
  <c r="D128" i="1"/>
  <c r="D128" i="5" s="1"/>
  <c r="D118" i="1"/>
  <c r="D117" i="5" s="1"/>
  <c r="D108" i="1"/>
  <c r="D106" i="5" s="1"/>
  <c r="D96" i="1"/>
  <c r="D94" i="5" s="1"/>
  <c r="D86" i="1"/>
  <c r="D83" i="5" s="1"/>
  <c r="D76" i="1"/>
  <c r="D66" i="1"/>
  <c r="D61" i="5" s="1"/>
  <c r="D54" i="1"/>
  <c r="D49" i="5" s="1"/>
  <c r="D44" i="1"/>
  <c r="D24" i="1"/>
  <c r="D16" i="5" s="1"/>
  <c r="G211" i="5"/>
  <c r="D208" i="1"/>
  <c r="F187" i="1"/>
  <c r="F195" i="5" s="1"/>
  <c r="G185" i="1"/>
  <c r="G80" i="5" l="1"/>
  <c r="G136" i="5"/>
  <c r="G170" i="5"/>
  <c r="G203" i="5"/>
  <c r="D212" i="5"/>
  <c r="D72" i="5"/>
  <c r="G76" i="1"/>
  <c r="G91" i="5"/>
  <c r="G125" i="5"/>
  <c r="G57" i="5"/>
  <c r="G35" i="5"/>
  <c r="D69" i="5"/>
  <c r="G69" i="5" s="1"/>
  <c r="C10" i="4"/>
  <c r="G210" i="5"/>
  <c r="G64" i="5"/>
  <c r="D15" i="4"/>
  <c r="G147" i="5"/>
  <c r="G209" i="5"/>
  <c r="G94" i="5"/>
  <c r="G128" i="1"/>
  <c r="L108" i="1"/>
  <c r="G128" i="5"/>
  <c r="G16" i="5"/>
  <c r="G61" i="5"/>
  <c r="G27" i="5"/>
  <c r="C40" i="6"/>
  <c r="D46" i="6" s="1"/>
  <c r="G44" i="1"/>
  <c r="L66" i="1"/>
  <c r="G187" i="1"/>
  <c r="G34" i="1"/>
  <c r="G162" i="5"/>
  <c r="F10" i="4"/>
  <c r="F215" i="5"/>
  <c r="G139" i="5"/>
  <c r="L170" i="1"/>
  <c r="E151" i="5"/>
  <c r="G151" i="5" s="1"/>
  <c r="G195" i="5"/>
  <c r="D215" i="5"/>
  <c r="G215" i="5" s="1"/>
  <c r="G106" i="5"/>
  <c r="G150" i="1"/>
  <c r="G160" i="1"/>
  <c r="E215" i="5"/>
  <c r="C18" i="6"/>
  <c r="D22" i="6" s="1"/>
  <c r="G46" i="5"/>
  <c r="L187" i="1"/>
  <c r="D193" i="1"/>
  <c r="D194" i="1" s="1"/>
  <c r="D201" i="1" s="1"/>
  <c r="G173" i="5"/>
  <c r="G24" i="1"/>
  <c r="G108" i="1"/>
  <c r="L118" i="1"/>
  <c r="L180" i="1"/>
  <c r="G54" i="1"/>
  <c r="G66" i="1"/>
  <c r="G118" i="1"/>
  <c r="L128" i="1"/>
  <c r="L150" i="1"/>
  <c r="L160" i="1"/>
  <c r="G170" i="1"/>
  <c r="G180" i="1"/>
  <c r="F11" i="4"/>
  <c r="F193" i="1"/>
  <c r="F194" i="1" s="1"/>
  <c r="F195" i="1" s="1"/>
  <c r="F202" i="1" s="1"/>
  <c r="C13" i="4"/>
  <c r="F13" i="4" s="1"/>
  <c r="L44" i="1"/>
  <c r="G138" i="1"/>
  <c r="E193" i="1"/>
  <c r="E194" i="1" s="1"/>
  <c r="E200" i="1" s="1"/>
  <c r="G102" i="5"/>
  <c r="G192" i="5"/>
  <c r="L34" i="1"/>
  <c r="K76" i="1"/>
  <c r="F14" i="4"/>
  <c r="F9" i="4"/>
  <c r="G214" i="5"/>
  <c r="G181" i="5"/>
  <c r="C12" i="4"/>
  <c r="F12" i="4" s="1"/>
  <c r="G117" i="5"/>
  <c r="E216" i="5"/>
  <c r="E217" i="5" s="1"/>
  <c r="G49" i="5"/>
  <c r="G184" i="5"/>
  <c r="F216" i="5"/>
  <c r="F217" i="5" s="1"/>
  <c r="D216" i="5"/>
  <c r="D217" i="5" s="1"/>
  <c r="G212" i="5"/>
  <c r="L96" i="1"/>
  <c r="K86" i="1"/>
  <c r="L54" i="1"/>
  <c r="L76" i="1"/>
  <c r="C7" i="6"/>
  <c r="L138" i="1"/>
  <c r="D38" i="5"/>
  <c r="G38" i="5" s="1"/>
  <c r="F72" i="5"/>
  <c r="G72" i="5" s="1"/>
  <c r="E8" i="4"/>
  <c r="G208" i="5"/>
  <c r="C29" i="6"/>
  <c r="L24" i="1"/>
  <c r="K96" i="1"/>
  <c r="G83" i="5"/>
  <c r="G96" i="1"/>
  <c r="L86" i="1"/>
  <c r="G86" i="1"/>
  <c r="D23" i="6" l="1"/>
  <c r="D24" i="6"/>
  <c r="K203" i="1"/>
  <c r="D44" i="6"/>
  <c r="D47" i="6"/>
  <c r="D45" i="6"/>
  <c r="D195" i="1"/>
  <c r="D202" i="1" s="1"/>
  <c r="D43" i="6"/>
  <c r="D205" i="1"/>
  <c r="D25" i="6"/>
  <c r="G193" i="1"/>
  <c r="G194" i="1" s="1"/>
  <c r="G195" i="1" s="1"/>
  <c r="D21" i="6"/>
  <c r="C15" i="4"/>
  <c r="D200" i="1"/>
  <c r="C20" i="4" s="1"/>
  <c r="E201" i="1"/>
  <c r="D21" i="4" s="1"/>
  <c r="D20" i="4"/>
  <c r="D33" i="6"/>
  <c r="D36" i="6"/>
  <c r="D35" i="6"/>
  <c r="D32" i="6"/>
  <c r="D34" i="6"/>
  <c r="E195" i="1"/>
  <c r="E202" i="1" s="1"/>
  <c r="F201" i="1"/>
  <c r="E21" i="4" s="1"/>
  <c r="D14" i="6"/>
  <c r="D13" i="6"/>
  <c r="D12" i="6"/>
  <c r="D11" i="6"/>
  <c r="D10" i="6"/>
  <c r="G216" i="5"/>
  <c r="G217" i="5" s="1"/>
  <c r="E15" i="4"/>
  <c r="F15" i="4" s="1"/>
  <c r="F8" i="4"/>
  <c r="F200" i="1"/>
  <c r="E20" i="4" s="1"/>
  <c r="C21" i="4"/>
  <c r="M205" i="1" l="1"/>
  <c r="M208" i="1" s="1"/>
  <c r="C19" i="6"/>
  <c r="G202" i="1"/>
  <c r="C41" i="6"/>
  <c r="D203" i="1"/>
  <c r="D209" i="1"/>
  <c r="D206" i="1"/>
  <c r="G201" i="1"/>
  <c r="G200" i="1"/>
  <c r="M200" i="1" s="1"/>
  <c r="E203" i="1"/>
  <c r="C30" i="6"/>
  <c r="F203" i="1"/>
  <c r="C8" i="6"/>
  <c r="G203" i="1" l="1"/>
  <c r="M203" i="1" s="1"/>
</calcChain>
</file>

<file path=xl/sharedStrings.xml><?xml version="1.0" encoding="utf-8"?>
<sst xmlns="http://schemas.openxmlformats.org/spreadsheetml/2006/main" count="840" uniqueCount="610">
  <si>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</si>
  <si>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</si>
  <si>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</si>
  <si>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</si>
  <si>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</si>
  <si>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</si>
  <si>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</si>
  <si>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</si>
  <si>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</si>
  <si>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</si>
  <si>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</si>
  <si>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</si>
  <si>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</si>
  <si>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</si>
  <si>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</si>
  <si>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</si>
  <si>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</si>
  <si>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</si>
  <si>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</si>
  <si>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</si>
  <si>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</si>
  <si>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</si>
  <si>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</si>
  <si>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</si>
  <si>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</si>
  <si>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</si>
  <si>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</si>
  <si>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</si>
  <si>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</si>
  <si>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</si>
  <si>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</si>
  <si>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</si>
  <si>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</si>
  <si>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</si>
  <si>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</si>
  <si>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</si>
  <si>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</si>
  <si>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</si>
  <si>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</si>
  <si>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</si>
  <si>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</si>
  <si>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</si>
  <si>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</si>
  <si>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</si>
  <si>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</si>
  <si>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</si>
  <si>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</si>
  <si>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</si>
  <si>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</si>
  <si>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</si>
  <si>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</si>
  <si>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</si>
  <si>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</si>
  <si>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</si>
  <si>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</si>
  <si>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</si>
  <si>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</si>
  <si>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</si>
  <si>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</si>
  <si>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</si>
  <si>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</si>
  <si>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</si>
  <si>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</si>
  <si>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</si>
  <si>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</si>
  <si>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</si>
  <si>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</si>
  <si>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</si>
  <si>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</si>
  <si>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</si>
  <si>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</si>
  <si>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</si>
  <si>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</si>
  <si>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</si>
  <si>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</si>
  <si>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</si>
  <si>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</si>
  <si>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</si>
  <si>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</si>
  <si>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</si>
  <si>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</si>
  <si>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</si>
  <si>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</si>
  <si>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</si>
  <si>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</si>
  <si>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</si>
  <si>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</si>
  <si>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</si>
  <si>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</si>
  <si>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</si>
  <si>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</si>
  <si>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</si>
  <si>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</si>
  <si>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</si>
  <si>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</si>
  <si>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</si>
  <si>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</si>
  <si>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</si>
  <si>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</si>
  <si>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</si>
  <si>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</si>
  <si>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</si>
  <si>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</si>
  <si>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</si>
  <si>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</si>
  <si>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</si>
  <si>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</si>
  <si>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</si>
  <si>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</si>
  <si>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</si>
  <si>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</si>
  <si>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</si>
  <si>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</si>
  <si>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</si>
  <si>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</si>
  <si>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</si>
  <si>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</si>
  <si>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</si>
  <si>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</si>
  <si>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</si>
  <si>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</si>
  <si>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</si>
  <si>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</si>
  <si>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</si>
  <si>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</si>
  <si>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</si>
  <si>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</si>
  <si>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</si>
  <si>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</si>
  <si>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</si>
  <si>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</si>
  <si>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</si>
  <si>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</si>
  <si>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</si>
  <si>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</si>
  <si>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</si>
  <si>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</si>
  <si>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</si>
  <si>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</si>
  <si>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</si>
  <si>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</si>
  <si>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</si>
  <si>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</si>
  <si>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</si>
  <si>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</si>
  <si>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</si>
  <si>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</si>
  <si>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</si>
  <si>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</si>
  <si>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</si>
  <si>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</si>
  <si>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</si>
  <si>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</si>
  <si>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</si>
  <si>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</si>
  <si>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</si>
  <si>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</si>
  <si>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</si>
  <si>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</si>
  <si>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</si>
  <si>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</si>
  <si>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</si>
  <si>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</si>
  <si>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</si>
  <si>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</si>
  <si>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</si>
  <si>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</si>
  <si>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</si>
  <si>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</si>
  <si>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</si>
  <si>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</si>
  <si>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</si>
  <si>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</si>
  <si>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</si>
  <si>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</si>
  <si>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</si>
  <si>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</si>
  <si>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 Towards GEWE</t>
  </si>
  <si>
    <t>$ Towards M&amp;E</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</si>
  <si>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</si>
  <si>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</si>
  <si>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</si>
  <si>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</si>
  <si>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</si>
  <si>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</si>
  <si>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</si>
  <si>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</si>
  <si>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</si>
  <si>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</si>
  <si>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</si>
  <si>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</si>
  <si>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</si>
  <si>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</si>
  <si>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</si>
  <si>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</si>
  <si>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</si>
  <si>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</si>
  <si>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</si>
  <si>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</si>
  <si>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</si>
  <si>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</si>
  <si>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</si>
  <si>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</si>
  <si>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</si>
  <si>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</si>
  <si>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</si>
  <si>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</si>
  <si>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</si>
  <si>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</si>
  <si>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</si>
  <si>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</si>
  <si>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</si>
  <si>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</si>
  <si>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</si>
  <si>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</si>
  <si>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</si>
  <si>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</si>
  <si>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</si>
  <si>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</si>
  <si>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</si>
  <si>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</si>
  <si>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</si>
  <si>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</si>
  <si>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</si>
  <si>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</si>
  <si>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</si>
  <si>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</si>
  <si>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</si>
  <si>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</si>
  <si>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</si>
  <si>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</si>
  <si>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</si>
  <si>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</si>
  <si>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</si>
  <si>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</si>
  <si>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</si>
  <si>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</si>
  <si>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</si>
  <si>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</si>
  <si>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</si>
  <si>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</si>
  <si>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</si>
  <si>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</si>
  <si>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</si>
  <si>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</si>
  <si>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</si>
  <si>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</si>
  <si>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</si>
  <si>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</si>
  <si>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</si>
  <si>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</si>
  <si>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</si>
  <si>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</si>
  <si>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</si>
  <si>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</si>
  <si>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</si>
  <si>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</si>
  <si>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</si>
  <si>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</si>
  <si>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</si>
  <si>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</si>
  <si>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</si>
  <si>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</si>
  <si>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</si>
  <si>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</si>
  <si>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</si>
  <si>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</si>
  <si>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</si>
  <si>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</si>
  <si>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</si>
  <si>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</si>
  <si>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</si>
  <si>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</si>
  <si>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</si>
  <si>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</si>
  <si>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</si>
  <si>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</si>
  <si>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</si>
  <si>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</si>
  <si>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</si>
  <si>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</si>
  <si>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</si>
  <si>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</si>
  <si>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</si>
  <si>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</si>
  <si>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</si>
  <si>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</si>
  <si>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</si>
  <si>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</si>
  <si>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</si>
  <si>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</si>
  <si>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</si>
  <si>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</si>
  <si>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</si>
  <si>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</si>
  <si>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</si>
  <si>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</si>
  <si>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</si>
  <si>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</si>
  <si>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</si>
  <si>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</si>
  <si>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</si>
  <si>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</si>
  <si>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</si>
  <si>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</si>
  <si>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</si>
  <si>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</si>
  <si>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</si>
  <si>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</si>
  <si>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</si>
  <si>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</si>
  <si>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</si>
  <si>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</si>
  <si>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</si>
  <si>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</si>
  <si>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</si>
  <si>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</si>
  <si>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</si>
  <si>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</si>
  <si>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</si>
  <si>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</si>
  <si>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</si>
  <si>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</si>
  <si>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</si>
  <si>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</si>
  <si>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</si>
  <si>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</si>
  <si>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</si>
  <si>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</si>
  <si>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</si>
  <si>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</si>
  <si>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</si>
  <si>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</si>
  <si>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</si>
  <si>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</si>
  <si>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</si>
  <si>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</si>
  <si>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</si>
  <si>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</si>
  <si>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</si>
  <si>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</si>
  <si>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</si>
  <si>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</si>
  <si>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</si>
  <si>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</si>
  <si>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</si>
  <si>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</si>
  <si>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</si>
  <si>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</si>
  <si>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</si>
  <si>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</si>
  <si>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</si>
  <si>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</si>
  <si>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</si>
  <si>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</si>
  <si>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</si>
  <si>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</si>
  <si>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</si>
  <si>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</si>
  <si>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</si>
  <si>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</si>
  <si>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</si>
  <si>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</si>
  <si>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</si>
  <si>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</si>
  <si>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</si>
  <si>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</si>
  <si>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</si>
  <si>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</si>
  <si>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</si>
  <si>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</si>
  <si>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</si>
  <si>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</si>
  <si>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</si>
  <si>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</si>
  <si>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</si>
  <si>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</si>
  <si>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</si>
  <si>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</si>
  <si>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</si>
  <si>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</si>
  <si>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</si>
  <si>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</si>
  <si>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</si>
  <si>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</si>
  <si>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</si>
  <si>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</si>
  <si>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</si>
  <si>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</si>
  <si>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</si>
  <si>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</si>
  <si>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</si>
  <si>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</si>
  <si>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</si>
  <si>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</si>
  <si>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</si>
  <si>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</si>
  <si>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</si>
  <si>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</si>
  <si>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</si>
  <si>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</si>
  <si>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</si>
  <si>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</si>
  <si>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</si>
  <si>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</si>
  <si>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</si>
  <si>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</si>
  <si>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</si>
  <si>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</si>
  <si>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</si>
  <si>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</si>
  <si>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</si>
  <si>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</si>
  <si>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</si>
  <si>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</si>
  <si>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</si>
  <si>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</si>
  <si>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</si>
  <si>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</si>
  <si>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</si>
  <si>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</si>
  <si>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</si>
  <si>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</si>
  <si>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</si>
  <si>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</si>
  <si>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</si>
  <si>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</si>
  <si>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</si>
  <si>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</si>
  <si>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</si>
  <si>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</si>
  <si>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</si>
  <si>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</si>
  <si>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</si>
  <si>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</si>
  <si>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</si>
  <si>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</si>
  <si>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</si>
  <si>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</si>
  <si>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</si>
  <si>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</si>
  <si>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</si>
  <si>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</si>
  <si>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</si>
  <si>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</si>
  <si>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</si>
  <si>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</si>
  <si>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</si>
  <si>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</si>
  <si>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</si>
  <si>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</si>
  <si>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</si>
  <si>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</si>
  <si>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</si>
  <si>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</si>
  <si>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</si>
  <si>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</si>
  <si>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</si>
  <si>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</si>
  <si>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</si>
  <si>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</si>
  <si>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</si>
  <si>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</si>
  <si>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</si>
  <si>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</si>
  <si>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</si>
  <si>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</si>
  <si>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</si>
  <si>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</si>
  <si>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</si>
  <si>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</si>
  <si>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</si>
  <si>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</si>
  <si>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</si>
  <si>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</si>
  <si>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</si>
  <si>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</si>
  <si>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</si>
  <si>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</si>
  <si>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</si>
  <si>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</si>
  <si>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</si>
  <si>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</si>
  <si>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</si>
  <si>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</si>
  <si>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</si>
  <si>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</si>
  <si>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</si>
  <si>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</si>
  <si>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</si>
  <si>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</si>
  <si>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</si>
  <si>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</si>
  <si>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</si>
  <si>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</si>
  <si>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</si>
  <si>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</si>
  <si>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</si>
  <si>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</si>
  <si>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</si>
  <si>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</si>
  <si>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</si>
  <si>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</si>
  <si>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</si>
  <si>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</si>
  <si>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</si>
  <si>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</si>
  <si>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</si>
  <si>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</si>
  <si>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</si>
  <si>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</si>
  <si>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</si>
  <si>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</si>
  <si>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</si>
  <si>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</si>
  <si>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</si>
  <si>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</si>
  <si>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</si>
  <si>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</si>
  <si>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</si>
  <si>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</si>
  <si>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</si>
  <si>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</si>
  <si>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</si>
  <si>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</si>
  <si>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</si>
  <si>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</si>
  <si>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</si>
  <si>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</si>
  <si>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</si>
  <si>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</si>
  <si>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</si>
  <si>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</si>
  <si>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</si>
  <si>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</si>
  <si>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</si>
  <si>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</si>
  <si>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</si>
  <si>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</si>
  <si>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</si>
  <si>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</si>
  <si>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</si>
  <si>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</si>
  <si>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</si>
  <si>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</si>
  <si>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</si>
  <si>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</si>
  <si>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</si>
  <si>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</si>
  <si>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</si>
  <si>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</si>
  <si>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</si>
  <si>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</si>
  <si>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</si>
  <si>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</si>
  <si>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</si>
  <si>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</si>
  <si>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</si>
  <si>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</si>
  <si>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</si>
  <si>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</si>
  <si>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</si>
  <si>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</si>
  <si>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</si>
  <si>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</si>
  <si>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</si>
  <si>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</si>
  <si>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</si>
  <si>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</si>
  <si>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</si>
  <si>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</si>
  <si>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</si>
  <si>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</si>
  <si>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(GEWE).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</si>
  <si>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WFP</t>
  </si>
  <si>
    <t>ITC</t>
  </si>
  <si>
    <t>UNFPA</t>
  </si>
  <si>
    <t>Reduction in negatie impacts of climate related conflit drivers</t>
  </si>
  <si>
    <t>Adequate climate-resilient initiatives are developed and strengthened at community level</t>
  </si>
  <si>
    <t>Enhanced land, water, and woodland management techniques are understood by communities</t>
  </si>
  <si>
    <t>Dependency on diminishing natural resources reduced through income diversification and climate-friendly solutions</t>
  </si>
  <si>
    <t>Innovative community-based solutions for new sources of revenue facilitated</t>
  </si>
  <si>
    <t>New market solutions developed</t>
  </si>
  <si>
    <t>Affected communities demonstrate improved capacity to prevent or manage climate change induced conflicts</t>
  </si>
  <si>
    <t>Evidence generated and knowledge shared between Gambian communities</t>
  </si>
  <si>
    <t>Local capacities to address gender-specific, climate change induced vulnerabilities improved</t>
  </si>
  <si>
    <t>Local conflict resolution mechanisms strengthened</t>
  </si>
  <si>
    <t>Initiate collective reforestation of wood lots or agroforestry across divided communities</t>
  </si>
  <si>
    <t>Developed community work initiatives on the desalination of arable lands</t>
  </si>
  <si>
    <t>Develop collecive work across divided communities to build small infrastructres such as gabions and dykes</t>
  </si>
  <si>
    <t>Training and capacity development in natural resource management</t>
  </si>
  <si>
    <t>Provision of equipment and productive assets to make the use of  depleting resources more efficient (eco-stoves, briquetting)</t>
  </si>
  <si>
    <t>Engage women and youth in conflict-prone communities to develop and promote the use of climate-friendly products</t>
  </si>
  <si>
    <t>Develop new business opportunities through cooperatives, women’s groups, networks, and business linkages</t>
  </si>
  <si>
    <t>Facilitate the participation of communities in trade fairs, lumos and other trade fairs.</t>
  </si>
  <si>
    <t>Conduct rapid assessment/mapping of conflict prone communities to target response solutions</t>
  </si>
  <si>
    <t>Study visits/exchanges to share practices and promote relationship building among communities</t>
  </si>
  <si>
    <t>Conduct awareness-raising to address climate-related risks and conflicts</t>
  </si>
  <si>
    <t>Conduct advocacy training for female farmers to address climate change-induced vulnerabilities</t>
  </si>
  <si>
    <t>Create advocacy opportunities for female farmers to exchange with key decision-makers to promote their role as agents of peace</t>
  </si>
  <si>
    <t>Support inclusive community dialogue platforms to share problems and to strengthen understanding of climate change induced conflict and for social inclusion</t>
  </si>
  <si>
    <t>Strengthen community systems, community monitors and other mechanisms to address existing tensions</t>
  </si>
  <si>
    <t>Evidence generating for programming and sharing with the conflict and climate management sector</t>
  </si>
  <si>
    <t>Level of Expenditures  by project progress reporting</t>
  </si>
  <si>
    <t>Level of expenditure</t>
  </si>
  <si>
    <t>Roll out of skills and business training and facilitate access to finance/start kits focusing on women and youth</t>
  </si>
  <si>
    <t>Support for climate resilient seeds</t>
  </si>
  <si>
    <t>Increased by $10,000 based on PBSO advice</t>
  </si>
  <si>
    <t>Decreased by $10,000 and realigned to evaluation</t>
  </si>
  <si>
    <t>ITC have put expenditure on this budget line. This will be realigned by project 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</si>
</sst>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sz val="11"/>
      <color theme="0"/>
      <name val="Calibri"/>
      <family val="2"/>
      <scheme val="minor"/>
    </font>
    <font>
      <b/>
      <sz val="12"/>
      <color theme="0"/>
      <name val="Times New Roman"/>
      <family val="1"/>
    </font>
    <font>
      <sz val="12"/>
      <color theme="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47">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2" xfId="1" applyFont="1" applyFill="1" applyBorder="1" applyAlignment="1" applyProtection="1">
      <alignment wrapText="1"/>
    </xf>
    <xf numFmtId="44" fontId="2" fillId="2" borderId="33" xfId="1"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3"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9" fontId="2" fillId="2" borderId="9" xfId="2" applyFont="1" applyFill="1" applyBorder="1" applyAlignment="1" applyProtection="1">
      <alignment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0" fontId="2" fillId="7" borderId="15" xfId="0" applyFont="1" applyFill="1" applyBorder="1" applyAlignment="1">
      <alignment wrapText="1"/>
    </xf>
    <xf numFmtId="0" fontId="0" fillId="7" borderId="15" xfId="0" applyFont="1" applyFill="1" applyBorder="1" applyAlignment="1">
      <alignment wrapText="1"/>
    </xf>
    <xf numFmtId="0" fontId="0" fillId="7"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5" xfId="1"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44" fontId="2" fillId="2" borderId="5" xfId="1" applyNumberFormat="1" applyFont="1" applyFill="1" applyBorder="1" applyAlignment="1" applyProtection="1">
      <alignment vertical="center" wrapText="1"/>
    </xf>
    <xf numFmtId="9" fontId="0" fillId="0" borderId="0" xfId="2" applyFont="1"/>
    <xf numFmtId="0" fontId="3" fillId="8" borderId="6" xfId="0" applyFont="1" applyFill="1" applyBorder="1"/>
    <xf numFmtId="0" fontId="0" fillId="8" borderId="22" xfId="0" applyFill="1" applyBorder="1"/>
    <xf numFmtId="0" fontId="0" fillId="8" borderId="23" xfId="0" applyFill="1" applyBorder="1" applyAlignment="1">
      <alignment wrapText="1"/>
    </xf>
    <xf numFmtId="0" fontId="0" fillId="8" borderId="24" xfId="0" applyFill="1" applyBorder="1" applyAlignment="1">
      <alignment wrapText="1"/>
    </xf>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7" xfId="0" applyFont="1" applyFill="1" applyBorder="1" applyAlignment="1">
      <alignment horizontal="left" wrapText="1"/>
    </xf>
    <xf numFmtId="0" fontId="2" fillId="2" borderId="52" xfId="0" applyFont="1" applyFill="1" applyBorder="1" applyAlignment="1">
      <alignment horizontal="left" wrapText="1"/>
    </xf>
    <xf numFmtId="0" fontId="2" fillId="2" borderId="53" xfId="0" applyFont="1" applyFill="1" applyBorder="1" applyAlignment="1">
      <alignment horizontal="left" wrapText="1"/>
    </xf>
    <xf numFmtId="44" fontId="1" fillId="0" borderId="3" xfId="0" applyNumberFormat="1" applyFont="1" applyBorder="1" applyAlignment="1" applyProtection="1">
      <alignment wrapText="1"/>
      <protection locked="0"/>
    </xf>
    <xf numFmtId="0" fontId="1" fillId="0" borderId="3" xfId="0" applyFont="1" applyBorder="1" applyAlignment="1" applyProtection="1">
      <alignment horizontal="left" vertical="top" wrapText="1"/>
      <protection locked="0"/>
    </xf>
    <xf numFmtId="9" fontId="1" fillId="0" borderId="3" xfId="2" applyFont="1" applyBorder="1" applyAlignment="1" applyProtection="1">
      <alignment horizontal="center" vertical="center" wrapText="1"/>
      <protection locked="0"/>
    </xf>
    <xf numFmtId="44" fontId="1" fillId="0" borderId="39" xfId="0" applyNumberFormat="1" applyFont="1" applyBorder="1" applyAlignment="1" applyProtection="1">
      <alignment wrapText="1"/>
      <protection locked="0"/>
    </xf>
    <xf numFmtId="44" fontId="1" fillId="3" borderId="39" xfId="1" applyNumberFormat="1" applyFont="1" applyFill="1" applyBorder="1" applyAlignment="1" applyProtection="1">
      <alignment horizontal="center" vertical="center" wrapText="1"/>
      <protection locked="0"/>
    </xf>
    <xf numFmtId="44" fontId="1" fillId="3" borderId="3" xfId="1" applyNumberFormat="1"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xf>
    <xf numFmtId="0" fontId="2" fillId="9" borderId="3" xfId="0" applyFont="1" applyFill="1" applyBorder="1" applyAlignment="1" applyProtection="1">
      <alignment horizontal="center" vertical="center" wrapText="1"/>
    </xf>
    <xf numFmtId="0" fontId="2" fillId="9" borderId="40" xfId="0"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vertical="center" wrapText="1"/>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44" fontId="6" fillId="3" borderId="0" xfId="1" applyNumberFormat="1" applyFont="1" applyFill="1" applyBorder="1" applyAlignment="1" applyProtection="1">
      <alignment horizontal="center" vertical="center" wrapText="1"/>
    </xf>
    <xf numFmtId="44" fontId="6" fillId="9" borderId="3" xfId="1" applyNumberFormat="1" applyFont="1" applyFill="1" applyBorder="1" applyAlignment="1" applyProtection="1">
      <alignment horizontal="center" vertical="center" wrapText="1"/>
    </xf>
    <xf numFmtId="44" fontId="1" fillId="0" borderId="0" xfId="1" applyNumberFormat="1" applyFont="1" applyFill="1" applyBorder="1" applyAlignment="1" applyProtection="1">
      <alignment horizontal="center" vertical="center" wrapText="1"/>
    </xf>
    <xf numFmtId="0" fontId="21" fillId="0" borderId="0" xfId="0" applyFont="1" applyFill="1" applyBorder="1" applyAlignment="1">
      <alignment wrapText="1"/>
    </xf>
    <xf numFmtId="9" fontId="21" fillId="0" borderId="0" xfId="2" applyFont="1" applyFill="1" applyBorder="1" applyAlignment="1">
      <alignment wrapText="1"/>
    </xf>
    <xf numFmtId="44" fontId="21" fillId="0" borderId="0" xfId="0" applyNumberFormat="1" applyFont="1" applyFill="1" applyBorder="1" applyAlignment="1">
      <alignment wrapText="1"/>
    </xf>
    <xf numFmtId="8" fontId="22" fillId="0" borderId="0" xfId="0" applyNumberFormat="1" applyFont="1"/>
    <xf numFmtId="0" fontId="23" fillId="0" borderId="0" xfId="0" applyFont="1" applyFill="1" applyBorder="1" applyAlignment="1">
      <alignment vertical="center" wrapText="1"/>
    </xf>
    <xf numFmtId="9" fontId="23" fillId="0" borderId="0" xfId="2" applyFont="1" applyFill="1" applyBorder="1" applyAlignment="1">
      <alignment vertical="center" wrapText="1"/>
    </xf>
    <xf numFmtId="49" fontId="1" fillId="0" borderId="3" xfId="1" applyNumberFormat="1" applyFont="1" applyBorder="1" applyAlignment="1" applyProtection="1">
      <alignment horizontal="left" wrapText="1"/>
      <protection locked="0"/>
    </xf>
    <xf numFmtId="44" fontId="1" fillId="3" borderId="3" xfId="1" applyFont="1" applyFill="1" applyBorder="1" applyAlignment="1" applyProtection="1">
      <alignment horizontal="center" vertical="center" wrapText="1"/>
      <protection locked="0"/>
    </xf>
    <xf numFmtId="44" fontId="1" fillId="0" borderId="3" xfId="1" applyFont="1" applyBorder="1" applyAlignment="1" applyProtection="1">
      <alignment horizontal="center" vertical="center" wrapText="1"/>
      <protection locked="0"/>
    </xf>
    <xf numFmtId="0" fontId="0" fillId="0" borderId="0" xfId="0" applyAlignment="1">
      <alignment wrapText="1"/>
    </xf>
    <xf numFmtId="44" fontId="1" fillId="2" borderId="3" xfId="1"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44" fontId="1" fillId="0" borderId="3" xfId="1" applyFont="1" applyBorder="1" applyAlignment="1" applyProtection="1">
      <alignment vertical="center" wrapText="1"/>
      <protection locked="0"/>
    </xf>
    <xf numFmtId="0" fontId="0" fillId="0" borderId="0" xfId="0" applyFont="1" applyFill="1" applyBorder="1" applyAlignment="1">
      <alignmen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2" fillId="2" borderId="39" xfId="0" applyFont="1" applyFill="1" applyBorder="1" applyAlignment="1" applyProtection="1">
      <alignment vertical="center" wrapText="1"/>
    </xf>
    <xf numFmtId="44" fontId="1" fillId="0" borderId="3" xfId="1" applyFont="1" applyFill="1" applyBorder="1" applyAlignment="1" applyProtection="1">
      <alignment vertical="center" wrapText="1"/>
      <protection locked="0"/>
    </xf>
    <xf numFmtId="44" fontId="6" fillId="0" borderId="3" xfId="1" applyNumberFormat="1" applyFont="1" applyFill="1" applyBorder="1" applyAlignment="1" applyProtection="1">
      <alignment horizontal="center" vertical="center" wrapText="1"/>
    </xf>
    <xf numFmtId="0" fontId="0" fillId="0" borderId="3" xfId="0" applyFill="1" applyBorder="1"/>
    <xf numFmtId="0" fontId="0" fillId="0" borderId="0" xfId="0" applyFill="1"/>
    <xf numFmtId="44" fontId="1" fillId="0" borderId="3" xfId="1" applyNumberFormat="1" applyFont="1" applyFill="1" applyBorder="1" applyAlignment="1" applyProtection="1">
      <alignment horizontal="center" vertical="center" wrapText="1"/>
    </xf>
    <xf numFmtId="44" fontId="6" fillId="0" borderId="3" xfId="1" applyFont="1" applyFill="1" applyBorder="1" applyAlignment="1" applyProtection="1">
      <alignment vertical="center" wrapText="1"/>
    </xf>
    <xf numFmtId="44" fontId="2" fillId="0" borderId="3" xfId="1"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44" fontId="6" fillId="0" borderId="0" xfId="0" applyNumberFormat="1" applyFont="1" applyFill="1" applyBorder="1" applyAlignment="1" applyProtection="1">
      <alignment vertical="center" wrapText="1"/>
    </xf>
    <xf numFmtId="44" fontId="1" fillId="0" borderId="3" xfId="0" applyNumberFormat="1" applyFont="1" applyFill="1" applyBorder="1" applyAlignment="1" applyProtection="1">
      <alignment vertical="center" wrapText="1"/>
    </xf>
    <xf numFmtId="0" fontId="2" fillId="9" borderId="0" xfId="0" applyFont="1" applyFill="1" applyBorder="1" applyAlignment="1" applyProtection="1">
      <alignment horizontal="center" vertical="center" wrapText="1"/>
    </xf>
    <xf numFmtId="44" fontId="2" fillId="9" borderId="0" xfId="1" applyFont="1" applyFill="1" applyBorder="1" applyAlignment="1" applyProtection="1">
      <alignment horizontal="center" vertical="center" wrapText="1"/>
    </xf>
    <xf numFmtId="44" fontId="6" fillId="9" borderId="0" xfId="0" applyNumberFormat="1" applyFont="1" applyFill="1" applyBorder="1" applyAlignment="1" applyProtection="1">
      <alignment vertical="center" wrapText="1"/>
    </xf>
    <xf numFmtId="44" fontId="6" fillId="9" borderId="3" xfId="1" applyFont="1" applyFill="1" applyBorder="1" applyAlignment="1" applyProtection="1">
      <alignment vertical="center" wrapText="1"/>
    </xf>
    <xf numFmtId="44" fontId="2" fillId="9" borderId="3" xfId="1" applyFont="1" applyFill="1" applyBorder="1" applyAlignment="1" applyProtection="1">
      <alignment vertical="center" wrapText="1"/>
    </xf>
    <xf numFmtId="44" fontId="2" fillId="9" borderId="5" xfId="1" applyNumberFormat="1" applyFont="1" applyFill="1" applyBorder="1" applyAlignment="1" applyProtection="1">
      <alignment horizontal="center" vertical="center" wrapText="1"/>
    </xf>
    <xf numFmtId="44" fontId="2" fillId="9" borderId="3" xfId="1" applyNumberFormat="1" applyFont="1" applyFill="1" applyBorder="1" applyAlignment="1" applyProtection="1">
      <alignment horizontal="center" vertical="center" wrapText="1"/>
    </xf>
    <xf numFmtId="0" fontId="6" fillId="0" borderId="3" xfId="0" applyFont="1" applyFill="1" applyBorder="1" applyAlignment="1" applyProtection="1">
      <alignment vertical="center" wrapText="1"/>
      <protection locked="0"/>
    </xf>
    <xf numFmtId="0" fontId="6" fillId="0" borderId="2" xfId="0" applyFont="1" applyFill="1" applyBorder="1" applyAlignment="1" applyProtection="1">
      <alignment vertical="center" wrapText="1"/>
      <protection locked="0"/>
    </xf>
    <xf numFmtId="9" fontId="6" fillId="0" borderId="3" xfId="2" applyFont="1" applyFill="1" applyBorder="1" applyAlignment="1" applyProtection="1">
      <alignment vertical="center" wrapText="1"/>
      <protection locked="0"/>
    </xf>
    <xf numFmtId="49" fontId="1" fillId="0" borderId="3" xfId="0" applyNumberFormat="1" applyFont="1" applyFill="1" applyBorder="1" applyAlignment="1" applyProtection="1">
      <alignment horizontal="left" wrapText="1"/>
      <protection locked="0"/>
    </xf>
    <xf numFmtId="44" fontId="6" fillId="0" borderId="3" xfId="2" applyNumberFormat="1" applyFont="1" applyFill="1" applyBorder="1" applyAlignment="1" applyProtection="1">
      <alignment vertical="center" wrapText="1"/>
      <protection locked="0"/>
    </xf>
    <xf numFmtId="49" fontId="6" fillId="0" borderId="3" xfId="0" applyNumberFormat="1" applyFont="1" applyFill="1" applyBorder="1" applyAlignment="1" applyProtection="1">
      <alignment horizontal="left" wrapText="1"/>
      <protection locked="0"/>
    </xf>
    <xf numFmtId="44" fontId="1" fillId="2" borderId="5" xfId="1" applyNumberFormat="1" applyFont="1" applyFill="1" applyBorder="1" applyAlignment="1" applyProtection="1">
      <alignment horizontal="center" vertical="center" wrapText="1"/>
    </xf>
    <xf numFmtId="44" fontId="6" fillId="0" borderId="0" xfId="0" applyNumberFormat="1" applyFont="1" applyFill="1" applyBorder="1" applyAlignment="1">
      <alignment vertical="center" wrapText="1"/>
    </xf>
    <xf numFmtId="44" fontId="1" fillId="0" borderId="3"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2" fillId="0" borderId="0" xfId="1" applyFont="1" applyFill="1" applyBorder="1" applyAlignment="1" applyProtection="1">
      <alignment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0" fontId="2" fillId="2" borderId="3" xfId="1" applyNumberFormat="1" applyFont="1" applyFill="1" applyBorder="1" applyAlignment="1" applyProtection="1">
      <alignment horizontal="center" vertical="center" wrapText="1"/>
    </xf>
    <xf numFmtId="44" fontId="2" fillId="2" borderId="3" xfId="1" applyFont="1" applyFill="1" applyBorder="1" applyAlignment="1" applyProtection="1">
      <alignment horizontal="center" vertical="center" wrapText="1"/>
    </xf>
    <xf numFmtId="49" fontId="1" fillId="0" borderId="3" xfId="0" applyNumberFormat="1" applyFont="1" applyBorder="1" applyAlignment="1" applyProtection="1">
      <alignment horizontal="left" wrapText="1"/>
      <protection locked="0"/>
    </xf>
    <xf numFmtId="44" fontId="0" fillId="0" borderId="0" xfId="0" applyNumberFormat="1" applyFont="1" applyBorder="1" applyAlignment="1">
      <alignment wrapText="1"/>
    </xf>
    <xf numFmtId="44" fontId="2" fillId="3" borderId="0" xfId="0" applyNumberFormat="1" applyFont="1" applyFill="1" applyBorder="1" applyAlignment="1" applyProtection="1">
      <alignment vertical="center" wrapText="1"/>
      <protection locked="0"/>
    </xf>
    <xf numFmtId="4" fontId="0" fillId="0" borderId="3" xfId="0" applyNumberFormat="1" applyFill="1" applyBorder="1"/>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5" xfId="0" applyFont="1" applyFill="1" applyBorder="1" applyAlignment="1">
      <alignment horizontal="left" wrapText="1"/>
    </xf>
    <xf numFmtId="0" fontId="4" fillId="7" borderId="20"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7" borderId="26" xfId="0" applyFont="1" applyFill="1" applyBorder="1" applyAlignment="1">
      <alignment horizontal="left" wrapText="1"/>
    </xf>
    <xf numFmtId="0" fontId="14" fillId="7" borderId="27" xfId="0" applyFont="1" applyFill="1" applyBorder="1" applyAlignment="1">
      <alignment horizontal="left" wrapText="1"/>
    </xf>
    <xf numFmtId="0" fontId="14" fillId="7" borderId="21" xfId="0" applyFont="1" applyFill="1" applyBorder="1" applyAlignment="1">
      <alignment horizontal="left" wrapText="1"/>
    </xf>
    <xf numFmtId="0" fontId="1" fillId="3" borderId="3" xfId="0" applyFont="1" applyFill="1" applyBorder="1" applyAlignment="1" applyProtection="1">
      <alignment horizontal="left" vertical="top"/>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7" borderId="26" xfId="0" applyFont="1" applyFill="1" applyBorder="1" applyAlignment="1">
      <alignment horizontal="left" wrapText="1"/>
    </xf>
    <xf numFmtId="0" fontId="2" fillId="7" borderId="27" xfId="0" applyFont="1" applyFill="1" applyBorder="1" applyAlignment="1">
      <alignment horizontal="left" wrapText="1"/>
    </xf>
    <xf numFmtId="0" fontId="2" fillId="7"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1"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5" xfId="0" applyFont="1" applyFill="1" applyBorder="1" applyAlignment="1">
      <alignment horizontal="left" vertical="center" wrapText="1"/>
    </xf>
    <xf numFmtId="0" fontId="4" fillId="7" borderId="43"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7" xfId="0" applyNumberFormat="1" applyFont="1" applyFill="1" applyBorder="1" applyAlignment="1">
      <alignment horizontal="center"/>
    </xf>
    <xf numFmtId="44" fontId="3" fillId="2" borderId="48" xfId="0" applyNumberFormat="1" applyFont="1" applyFill="1" applyBorder="1" applyAlignment="1">
      <alignment horizontal="center"/>
    </xf>
    <xf numFmtId="0" fontId="3" fillId="2" borderId="44" xfId="0" applyFont="1" applyFill="1" applyBorder="1" applyAlignment="1">
      <alignment horizontal="left"/>
    </xf>
    <xf numFmtId="0" fontId="3" fillId="2" borderId="45" xfId="0" applyFont="1" applyFill="1" applyBorder="1" applyAlignment="1">
      <alignment horizontal="left"/>
    </xf>
    <xf numFmtId="0" fontId="3" fillId="2" borderId="46" xfId="0" applyFont="1" applyFill="1" applyBorder="1" applyAlignment="1">
      <alignment horizontal="left"/>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0" fillId="2" borderId="51"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24"/>
  <sheetViews>
    <sheetView showGridLines="0" showZeros="0" tabSelected="1" topLeftCell="C183" zoomScale="55" zoomScaleNormal="55" zoomScaleSheetLayoutView="86" workbookViewId="0">
      <selection activeCell="D195" sqref="D195"/>
    </sheetView>
  </sheetViews>
  <sheetFormatPr defaultColWidth="9.1796875" defaultRowHeight="14.5" x14ac:dyDescent="0.35"/>
  <cols>
    <col min="1" max="1" width="9.1796875" style="46"/>
    <col min="2" max="2" width="30.54296875" style="46" customWidth="1"/>
    <col min="3" max="3" width="45.453125" style="46" customWidth="1"/>
    <col min="4" max="6" width="23.1796875" style="46" customWidth="1"/>
    <col min="7" max="7" width="21.81640625" style="46" customWidth="1"/>
    <col min="8" max="10" width="22.36328125" style="46" bestFit="1" customWidth="1"/>
    <col min="11" max="11" width="23.1796875" style="46" customWidth="1"/>
    <col min="12" max="12" width="22.453125" style="46" customWidth="1"/>
    <col min="13" max="13" width="54.81640625" style="46" customWidth="1"/>
    <col min="14" max="14" width="18.81640625" style="46" customWidth="1"/>
    <col min="15" max="15" width="9.1796875" style="46"/>
    <col min="16" max="16" width="17.54296875" style="46" customWidth="1"/>
    <col min="17" max="17" width="26.453125" style="46" customWidth="1"/>
    <col min="18" max="18" width="22.453125" style="46" customWidth="1"/>
    <col min="19" max="19" width="29.54296875" style="46" customWidth="1"/>
    <col min="20" max="20" width="23.453125" style="46" customWidth="1"/>
    <col min="21" max="21" width="18.453125" style="46" customWidth="1"/>
    <col min="22" max="22" width="17.453125" style="46" customWidth="1"/>
    <col min="23" max="23" width="25.1796875" style="46" customWidth="1"/>
    <col min="24" max="16384" width="9.1796875" style="46"/>
  </cols>
  <sheetData>
    <row r="2" spans="2:14" ht="47.25" customHeight="1" x14ac:dyDescent="1">
      <c r="B2" s="271" t="s">
        <v>548</v>
      </c>
      <c r="C2" s="271"/>
      <c r="D2" s="271"/>
      <c r="E2" s="271"/>
      <c r="F2" s="44"/>
      <c r="G2" s="44"/>
      <c r="H2" s="44"/>
      <c r="I2" s="44"/>
      <c r="J2" s="44"/>
      <c r="K2" s="44"/>
      <c r="L2" s="45"/>
      <c r="M2" s="45"/>
    </row>
    <row r="3" spans="2:14" ht="15.5" x14ac:dyDescent="0.35">
      <c r="B3" s="49"/>
    </row>
    <row r="4" spans="2:14" ht="16" thickBot="1" x14ac:dyDescent="0.4">
      <c r="B4" s="49"/>
    </row>
    <row r="5" spans="2:14" ht="36.75" customHeight="1" x14ac:dyDescent="0.8">
      <c r="B5" s="141" t="s">
        <v>15</v>
      </c>
      <c r="C5" s="142"/>
      <c r="D5" s="142"/>
      <c r="E5" s="142"/>
      <c r="F5" s="142"/>
      <c r="G5" s="142"/>
      <c r="H5" s="142"/>
      <c r="I5" s="142"/>
      <c r="J5" s="142"/>
      <c r="K5" s="142"/>
      <c r="L5" s="143"/>
      <c r="M5" s="144"/>
    </row>
    <row r="6" spans="2:14" ht="175.5" customHeight="1" thickBot="1" x14ac:dyDescent="0.55000000000000004">
      <c r="B6" s="266" t="s">
        <v>573</v>
      </c>
      <c r="C6" s="267"/>
      <c r="D6" s="267"/>
      <c r="E6" s="267"/>
      <c r="F6" s="267"/>
      <c r="G6" s="267"/>
      <c r="H6" s="267"/>
      <c r="I6" s="267"/>
      <c r="J6" s="267"/>
      <c r="K6" s="267"/>
      <c r="L6" s="267"/>
      <c r="M6" s="268"/>
    </row>
    <row r="7" spans="2:14" x14ac:dyDescent="0.35">
      <c r="B7" s="50"/>
    </row>
    <row r="8" spans="2:14" ht="15" thickBot="1" x14ac:dyDescent="0.4"/>
    <row r="9" spans="2:14" ht="27" customHeight="1" thickBot="1" x14ac:dyDescent="0.65">
      <c r="B9" s="272" t="s">
        <v>179</v>
      </c>
      <c r="C9" s="273"/>
      <c r="D9" s="273"/>
      <c r="E9" s="273"/>
      <c r="F9" s="273"/>
      <c r="G9" s="273"/>
      <c r="H9" s="273"/>
      <c r="I9" s="273"/>
      <c r="J9" s="273"/>
      <c r="K9" s="273"/>
      <c r="L9" s="274"/>
    </row>
    <row r="11" spans="2:14" ht="25.5" customHeight="1" x14ac:dyDescent="0.35">
      <c r="D11" s="51"/>
      <c r="E11" s="51"/>
      <c r="F11" s="51"/>
      <c r="G11" s="51"/>
      <c r="H11" s="51"/>
      <c r="I11" s="51"/>
      <c r="J11" s="51"/>
      <c r="K11" s="51"/>
      <c r="L11" s="48"/>
      <c r="M11" s="47"/>
      <c r="N11" s="47"/>
    </row>
    <row r="12" spans="2:14" ht="99.75" customHeight="1" x14ac:dyDescent="0.35">
      <c r="B12" s="58" t="s">
        <v>564</v>
      </c>
      <c r="C12" s="58" t="s">
        <v>565</v>
      </c>
      <c r="D12" s="58" t="s">
        <v>566</v>
      </c>
      <c r="E12" s="58" t="s">
        <v>567</v>
      </c>
      <c r="F12" s="58" t="s">
        <v>568</v>
      </c>
      <c r="G12" s="124" t="s">
        <v>65</v>
      </c>
      <c r="H12" s="124"/>
      <c r="I12" s="124"/>
      <c r="J12" s="124"/>
      <c r="K12" s="198" t="s">
        <v>603</v>
      </c>
      <c r="L12" s="58" t="s">
        <v>569</v>
      </c>
      <c r="M12" s="58" t="s">
        <v>20</v>
      </c>
      <c r="N12" s="57"/>
    </row>
    <row r="13" spans="2:14" ht="18.75" customHeight="1" x14ac:dyDescent="0.35">
      <c r="B13" s="58"/>
      <c r="C13" s="58"/>
      <c r="D13" s="87" t="s">
        <v>574</v>
      </c>
      <c r="E13" s="87" t="s">
        <v>575</v>
      </c>
      <c r="F13" s="87" t="s">
        <v>576</v>
      </c>
      <c r="G13" s="124"/>
      <c r="H13" s="124" t="s">
        <v>574</v>
      </c>
      <c r="I13" s="124" t="s">
        <v>575</v>
      </c>
      <c r="J13" s="124" t="s">
        <v>576</v>
      </c>
      <c r="K13" s="124"/>
      <c r="L13" s="58"/>
      <c r="M13" s="58"/>
      <c r="N13" s="57"/>
    </row>
    <row r="14" spans="2:14" ht="15.75" customHeight="1" x14ac:dyDescent="0.35">
      <c r="B14" s="118" t="s">
        <v>0</v>
      </c>
      <c r="C14" s="264" t="s">
        <v>583</v>
      </c>
      <c r="D14" s="264"/>
      <c r="E14" s="264"/>
      <c r="F14" s="264"/>
      <c r="G14" s="264"/>
      <c r="H14" s="264"/>
      <c r="I14" s="264"/>
      <c r="J14" s="264"/>
      <c r="K14" s="264"/>
      <c r="L14" s="264"/>
      <c r="M14" s="264"/>
      <c r="N14" s="20"/>
    </row>
    <row r="15" spans="2:14" ht="15.75" customHeight="1" x14ac:dyDescent="0.35">
      <c r="B15" s="118" t="s">
        <v>1</v>
      </c>
      <c r="C15" s="262" t="s">
        <v>584</v>
      </c>
      <c r="D15" s="262"/>
      <c r="E15" s="262"/>
      <c r="F15" s="262"/>
      <c r="G15" s="262"/>
      <c r="H15" s="262"/>
      <c r="I15" s="262"/>
      <c r="J15" s="262"/>
      <c r="K15" s="262"/>
      <c r="L15" s="262"/>
      <c r="M15" s="262"/>
      <c r="N15" s="60"/>
    </row>
    <row r="16" spans="2:14" s="47" customFormat="1" ht="31" x14ac:dyDescent="0.35">
      <c r="B16" s="119" t="s">
        <v>2</v>
      </c>
      <c r="C16" s="200" t="s">
        <v>595</v>
      </c>
      <c r="D16" s="214">
        <v>28000</v>
      </c>
      <c r="E16" s="214"/>
      <c r="F16" s="214"/>
      <c r="G16" s="158">
        <f>SUM(D16:F16)</f>
        <v>28000</v>
      </c>
      <c r="H16" s="225">
        <v>27800</v>
      </c>
      <c r="I16" s="225"/>
      <c r="J16" s="225"/>
      <c r="K16" s="205">
        <f t="shared" ref="K16:K17" si="0">SUM(H16:J16)</f>
        <v>27800</v>
      </c>
      <c r="L16" s="202">
        <v>0.5</v>
      </c>
      <c r="M16" s="203"/>
      <c r="N16" s="204"/>
    </row>
    <row r="17" spans="1:14" ht="46.5" x14ac:dyDescent="0.35">
      <c r="B17" s="119" t="s">
        <v>3</v>
      </c>
      <c r="C17" s="192" t="s">
        <v>596</v>
      </c>
      <c r="D17" s="215">
        <v>20000</v>
      </c>
      <c r="E17" s="215"/>
      <c r="F17" s="215"/>
      <c r="G17" s="158">
        <f t="shared" ref="G17:G23" si="1">SUM(D17:F17)</f>
        <v>20000</v>
      </c>
      <c r="H17" s="225">
        <v>17000</v>
      </c>
      <c r="I17" s="225"/>
      <c r="J17" s="225"/>
      <c r="K17" s="205">
        <f t="shared" si="0"/>
        <v>17000</v>
      </c>
      <c r="L17" s="193">
        <v>0.5</v>
      </c>
      <c r="M17" s="139"/>
      <c r="N17" s="61"/>
    </row>
    <row r="18" spans="1:14" ht="46.5" x14ac:dyDescent="0.35">
      <c r="B18" s="119" t="s">
        <v>4</v>
      </c>
      <c r="C18" s="192" t="s">
        <v>602</v>
      </c>
      <c r="D18" s="215">
        <v>40435</v>
      </c>
      <c r="E18" s="215"/>
      <c r="F18" s="215"/>
      <c r="G18" s="158">
        <f t="shared" si="1"/>
        <v>40435</v>
      </c>
      <c r="H18" s="225">
        <v>38000</v>
      </c>
      <c r="I18" s="225"/>
      <c r="J18" s="225"/>
      <c r="K18" s="205">
        <f>SUM(H18:J18)</f>
        <v>38000</v>
      </c>
      <c r="L18" s="193">
        <v>0.5</v>
      </c>
      <c r="M18" s="139"/>
      <c r="N18" s="61"/>
    </row>
    <row r="19" spans="1:14" ht="15.5" hidden="1" x14ac:dyDescent="0.35">
      <c r="B19" s="119" t="s">
        <v>34</v>
      </c>
      <c r="C19" s="19"/>
      <c r="D19" s="215"/>
      <c r="E19" s="215"/>
      <c r="F19" s="215"/>
      <c r="G19" s="158">
        <f t="shared" si="1"/>
        <v>0</v>
      </c>
      <c r="H19" s="225"/>
      <c r="I19" s="225"/>
      <c r="J19" s="225"/>
      <c r="K19" s="205">
        <v>0</v>
      </c>
      <c r="L19" s="155"/>
      <c r="M19" s="139"/>
      <c r="N19" s="61"/>
    </row>
    <row r="20" spans="1:14" ht="15.5" hidden="1" x14ac:dyDescent="0.35">
      <c r="B20" s="119" t="s">
        <v>35</v>
      </c>
      <c r="C20" s="19"/>
      <c r="D20" s="215"/>
      <c r="E20" s="215"/>
      <c r="F20" s="215"/>
      <c r="G20" s="158">
        <f t="shared" si="1"/>
        <v>0</v>
      </c>
      <c r="H20" s="225"/>
      <c r="I20" s="225"/>
      <c r="J20" s="225"/>
      <c r="K20" s="205">
        <v>0</v>
      </c>
      <c r="L20" s="155"/>
      <c r="M20" s="139"/>
      <c r="N20" s="61"/>
    </row>
    <row r="21" spans="1:14" ht="15.5" hidden="1" x14ac:dyDescent="0.35">
      <c r="B21" s="119" t="s">
        <v>36</v>
      </c>
      <c r="C21" s="19"/>
      <c r="D21" s="215"/>
      <c r="E21" s="215"/>
      <c r="F21" s="215"/>
      <c r="G21" s="158">
        <f t="shared" si="1"/>
        <v>0</v>
      </c>
      <c r="H21" s="225"/>
      <c r="I21" s="225"/>
      <c r="J21" s="225"/>
      <c r="K21" s="205">
        <v>0</v>
      </c>
      <c r="L21" s="155"/>
      <c r="M21" s="139"/>
      <c r="N21" s="61"/>
    </row>
    <row r="22" spans="1:14" ht="15.5" hidden="1" x14ac:dyDescent="0.35">
      <c r="B22" s="119" t="s">
        <v>37</v>
      </c>
      <c r="C22" s="56"/>
      <c r="D22" s="214"/>
      <c r="E22" s="214"/>
      <c r="F22" s="214"/>
      <c r="G22" s="158">
        <f t="shared" si="1"/>
        <v>0</v>
      </c>
      <c r="H22" s="225"/>
      <c r="I22" s="225"/>
      <c r="J22" s="225"/>
      <c r="K22" s="205">
        <v>0</v>
      </c>
      <c r="L22" s="156"/>
      <c r="M22" s="140"/>
      <c r="N22" s="61"/>
    </row>
    <row r="23" spans="1:14" ht="15.5" hidden="1" x14ac:dyDescent="0.35">
      <c r="A23" s="47"/>
      <c r="B23" s="119" t="s">
        <v>38</v>
      </c>
      <c r="C23" s="56"/>
      <c r="D23" s="214"/>
      <c r="E23" s="214"/>
      <c r="F23" s="214"/>
      <c r="G23" s="158">
        <f t="shared" si="1"/>
        <v>0</v>
      </c>
      <c r="H23" s="225"/>
      <c r="I23" s="225"/>
      <c r="J23" s="225"/>
      <c r="K23" s="205">
        <v>0</v>
      </c>
      <c r="L23" s="156"/>
      <c r="M23" s="140"/>
      <c r="N23" s="48"/>
    </row>
    <row r="24" spans="1:14" ht="15.5" x14ac:dyDescent="0.35">
      <c r="A24" s="47"/>
      <c r="C24" s="120" t="s">
        <v>176</v>
      </c>
      <c r="D24" s="23">
        <f>SUM(D16:D23)</f>
        <v>88435</v>
      </c>
      <c r="E24" s="23">
        <f>SUM(E16:E23)</f>
        <v>0</v>
      </c>
      <c r="F24" s="23">
        <f>SUM(F16:F23)</f>
        <v>0</v>
      </c>
      <c r="G24" s="23">
        <f>SUM(G16:G23)</f>
        <v>88435</v>
      </c>
      <c r="H24" s="240">
        <f t="shared" ref="H24:J24" si="2">SUM(H16:H23)</f>
        <v>82800</v>
      </c>
      <c r="I24" s="240">
        <f t="shared" si="2"/>
        <v>0</v>
      </c>
      <c r="J24" s="240">
        <f t="shared" si="2"/>
        <v>0</v>
      </c>
      <c r="K24" s="240">
        <f>SUM(K16:K23)</f>
        <v>82800</v>
      </c>
      <c r="L24" s="145">
        <f>(L16*G16)+(L17*G17)+(L18*G18)+(L19*G19)+(L20*G20)+(L21*G21)+(L22*G22)+(L23*G23)</f>
        <v>44217.5</v>
      </c>
      <c r="M24" s="140"/>
      <c r="N24" s="63"/>
    </row>
    <row r="25" spans="1:14" ht="45.75" customHeight="1" x14ac:dyDescent="0.35">
      <c r="A25" s="47"/>
      <c r="B25" s="118" t="s">
        <v>5</v>
      </c>
      <c r="C25" s="275" t="s">
        <v>585</v>
      </c>
      <c r="D25" s="275"/>
      <c r="E25" s="275"/>
      <c r="F25" s="275"/>
      <c r="G25" s="275"/>
      <c r="H25" s="275"/>
      <c r="I25" s="275"/>
      <c r="J25" s="275"/>
      <c r="K25" s="275"/>
      <c r="L25" s="275"/>
      <c r="M25" s="275"/>
      <c r="N25" s="60"/>
    </row>
    <row r="26" spans="1:14" ht="55.5" customHeight="1" x14ac:dyDescent="0.35">
      <c r="A26" s="47"/>
      <c r="B26" s="119" t="s">
        <v>45</v>
      </c>
      <c r="C26" s="192" t="s">
        <v>597</v>
      </c>
      <c r="D26" s="215"/>
      <c r="E26" s="215"/>
      <c r="F26" s="215">
        <v>34561</v>
      </c>
      <c r="G26" s="158">
        <f>SUM(D26:F26)</f>
        <v>34561</v>
      </c>
      <c r="H26" s="225"/>
      <c r="I26" s="225"/>
      <c r="J26" s="225">
        <v>34390</v>
      </c>
      <c r="K26" s="205">
        <f t="shared" ref="K26:K27" si="3">SUM(H26:J26)</f>
        <v>34390</v>
      </c>
      <c r="L26" s="193">
        <v>0.8</v>
      </c>
      <c r="M26" s="139"/>
      <c r="N26" s="61"/>
    </row>
    <row r="27" spans="1:14" ht="31" x14ac:dyDescent="0.35">
      <c r="A27" s="47"/>
      <c r="B27" s="119" t="s">
        <v>46</v>
      </c>
      <c r="C27" s="192" t="s">
        <v>598</v>
      </c>
      <c r="D27" s="215"/>
      <c r="E27" s="215"/>
      <c r="F27" s="215">
        <v>40000</v>
      </c>
      <c r="G27" s="158">
        <f t="shared" ref="G27:G33" si="4">SUM(D27:F27)</f>
        <v>40000</v>
      </c>
      <c r="H27" s="225"/>
      <c r="I27" s="225"/>
      <c r="J27" s="225">
        <v>40000</v>
      </c>
      <c r="K27" s="205">
        <f t="shared" si="3"/>
        <v>40000</v>
      </c>
      <c r="L27" s="193">
        <v>0.8</v>
      </c>
      <c r="M27" s="139"/>
      <c r="N27" s="61"/>
    </row>
    <row r="28" spans="1:14" ht="46.5" x14ac:dyDescent="0.35">
      <c r="A28" s="47"/>
      <c r="B28" s="119" t="s">
        <v>39</v>
      </c>
      <c r="C28" s="192" t="s">
        <v>599</v>
      </c>
      <c r="D28" s="215"/>
      <c r="E28" s="215"/>
      <c r="F28" s="215">
        <v>70000</v>
      </c>
      <c r="G28" s="158">
        <f t="shared" si="4"/>
        <v>70000</v>
      </c>
      <c r="H28" s="225"/>
      <c r="I28" s="225"/>
      <c r="J28" s="225">
        <v>70000</v>
      </c>
      <c r="K28" s="205">
        <f>SUM(H28:J28)</f>
        <v>70000</v>
      </c>
      <c r="L28" s="193">
        <v>0.8</v>
      </c>
      <c r="M28" s="139"/>
      <c r="N28" s="61"/>
    </row>
    <row r="29" spans="1:14" ht="15.5" hidden="1" x14ac:dyDescent="0.35">
      <c r="A29" s="47"/>
      <c r="B29" s="119" t="s">
        <v>40</v>
      </c>
      <c r="C29" s="19"/>
      <c r="D29" s="21"/>
      <c r="E29" s="21"/>
      <c r="F29" s="21"/>
      <c r="G29" s="158">
        <f t="shared" si="4"/>
        <v>0</v>
      </c>
      <c r="H29" s="225"/>
      <c r="I29" s="225"/>
      <c r="J29" s="225"/>
      <c r="K29" s="205">
        <v>0</v>
      </c>
      <c r="L29" s="155"/>
      <c r="M29" s="139"/>
      <c r="N29" s="61"/>
    </row>
    <row r="30" spans="1:14" ht="15.5" hidden="1" x14ac:dyDescent="0.35">
      <c r="A30" s="47"/>
      <c r="B30" s="119" t="s">
        <v>41</v>
      </c>
      <c r="C30" s="19"/>
      <c r="D30" s="21"/>
      <c r="E30" s="21"/>
      <c r="F30" s="21"/>
      <c r="G30" s="158">
        <f t="shared" si="4"/>
        <v>0</v>
      </c>
      <c r="H30" s="225"/>
      <c r="I30" s="225"/>
      <c r="J30" s="225"/>
      <c r="K30" s="205">
        <v>0</v>
      </c>
      <c r="L30" s="155"/>
      <c r="M30" s="139"/>
      <c r="N30" s="61"/>
    </row>
    <row r="31" spans="1:14" ht="15.5" hidden="1" x14ac:dyDescent="0.35">
      <c r="A31" s="47"/>
      <c r="B31" s="119" t="s">
        <v>42</v>
      </c>
      <c r="C31" s="19"/>
      <c r="D31" s="21"/>
      <c r="E31" s="21"/>
      <c r="F31" s="21"/>
      <c r="G31" s="158">
        <f t="shared" si="4"/>
        <v>0</v>
      </c>
      <c r="H31" s="225"/>
      <c r="I31" s="225"/>
      <c r="J31" s="225"/>
      <c r="K31" s="205">
        <v>0</v>
      </c>
      <c r="L31" s="155"/>
      <c r="M31" s="139"/>
      <c r="N31" s="61"/>
    </row>
    <row r="32" spans="1:14" ht="15.5" hidden="1" x14ac:dyDescent="0.35">
      <c r="A32" s="47"/>
      <c r="B32" s="119" t="s">
        <v>43</v>
      </c>
      <c r="C32" s="56"/>
      <c r="D32" s="22"/>
      <c r="E32" s="22"/>
      <c r="F32" s="22"/>
      <c r="G32" s="158">
        <f t="shared" si="4"/>
        <v>0</v>
      </c>
      <c r="H32" s="225"/>
      <c r="I32" s="225"/>
      <c r="J32" s="225"/>
      <c r="K32" s="205">
        <v>0</v>
      </c>
      <c r="L32" s="156"/>
      <c r="M32" s="140"/>
      <c r="N32" s="61"/>
    </row>
    <row r="33" spans="1:14" ht="15.5" hidden="1" x14ac:dyDescent="0.35">
      <c r="A33" s="47"/>
      <c r="B33" s="119" t="s">
        <v>44</v>
      </c>
      <c r="C33" s="56"/>
      <c r="D33" s="22"/>
      <c r="E33" s="22"/>
      <c r="F33" s="22"/>
      <c r="G33" s="158">
        <f t="shared" si="4"/>
        <v>0</v>
      </c>
      <c r="H33" s="225"/>
      <c r="I33" s="225"/>
      <c r="J33" s="225"/>
      <c r="K33" s="205">
        <v>0</v>
      </c>
      <c r="L33" s="156"/>
      <c r="M33" s="140"/>
      <c r="N33" s="61"/>
    </row>
    <row r="34" spans="1:14" ht="15.5" x14ac:dyDescent="0.35">
      <c r="A34" s="47"/>
      <c r="C34" s="120" t="s">
        <v>176</v>
      </c>
      <c r="D34" s="26">
        <f>SUM(D26:D33)</f>
        <v>0</v>
      </c>
      <c r="E34" s="26">
        <f>SUM(E26:E33)</f>
        <v>0</v>
      </c>
      <c r="F34" s="26">
        <f>SUM(F26:F33)</f>
        <v>144561</v>
      </c>
      <c r="G34" s="26">
        <f>SUM(G26:G33)</f>
        <v>144561</v>
      </c>
      <c r="H34" s="239">
        <f t="shared" ref="H34:J34" si="5">SUM(H26:H33)</f>
        <v>0</v>
      </c>
      <c r="I34" s="239">
        <f t="shared" si="5"/>
        <v>0</v>
      </c>
      <c r="J34" s="239">
        <f t="shared" si="5"/>
        <v>144390</v>
      </c>
      <c r="K34" s="239">
        <f>SUM(K26:K33)</f>
        <v>144390</v>
      </c>
      <c r="L34" s="145">
        <f>(L26*G26)+(L27*G27)+(L28*G28)+(L29*G29)+(L30*G30)+(L31*G31)+(L32*G32)+(L33*G33)</f>
        <v>115648.8</v>
      </c>
      <c r="M34" s="140"/>
      <c r="N34" s="63"/>
    </row>
    <row r="35" spans="1:14" ht="15.5" x14ac:dyDescent="0.35">
      <c r="A35" s="47"/>
      <c r="B35" s="118" t="s">
        <v>6</v>
      </c>
      <c r="C35" s="262" t="s">
        <v>586</v>
      </c>
      <c r="D35" s="262"/>
      <c r="E35" s="262"/>
      <c r="F35" s="262"/>
      <c r="G35" s="262"/>
      <c r="H35" s="262"/>
      <c r="I35" s="262"/>
      <c r="J35" s="262"/>
      <c r="K35" s="262"/>
      <c r="L35" s="262"/>
      <c r="M35" s="262"/>
      <c r="N35" s="60"/>
    </row>
    <row r="36" spans="1:14" ht="62" x14ac:dyDescent="0.35">
      <c r="A36" s="47"/>
      <c r="B36" s="119" t="s">
        <v>47</v>
      </c>
      <c r="C36" s="192" t="s">
        <v>600</v>
      </c>
      <c r="D36" s="215"/>
      <c r="E36" s="215">
        <v>22290</v>
      </c>
      <c r="F36" s="215">
        <v>75000</v>
      </c>
      <c r="G36" s="158">
        <f>SUM(D36:F36)</f>
        <v>97290</v>
      </c>
      <c r="H36" s="225"/>
      <c r="I36" s="225">
        <v>23100</v>
      </c>
      <c r="J36" s="225">
        <v>75000</v>
      </c>
      <c r="K36" s="205">
        <f>SUM(H36:J36)</f>
        <v>98100</v>
      </c>
      <c r="L36" s="193">
        <v>0.5</v>
      </c>
      <c r="M36" s="213"/>
      <c r="N36" s="61"/>
    </row>
    <row r="37" spans="1:14" ht="46.5" x14ac:dyDescent="0.35">
      <c r="A37" s="47"/>
      <c r="B37" s="119" t="s">
        <v>48</v>
      </c>
      <c r="C37" s="192" t="s">
        <v>601</v>
      </c>
      <c r="D37" s="215"/>
      <c r="E37" s="215"/>
      <c r="F37" s="215">
        <v>65000</v>
      </c>
      <c r="G37" s="158">
        <f t="shared" ref="G37:G43" si="6">SUM(D37:F37)</f>
        <v>65000</v>
      </c>
      <c r="H37" s="225"/>
      <c r="I37" s="225"/>
      <c r="J37" s="225">
        <v>64990.559999999998</v>
      </c>
      <c r="K37" s="205">
        <f>SUM(H37:J37)</f>
        <v>64990.559999999998</v>
      </c>
      <c r="L37" s="193">
        <v>0.5</v>
      </c>
      <c r="M37" s="139"/>
      <c r="N37" s="61"/>
    </row>
    <row r="38" spans="1:14" ht="15.5" hidden="1" x14ac:dyDescent="0.35">
      <c r="A38" s="47"/>
      <c r="B38" s="119" t="s">
        <v>49</v>
      </c>
      <c r="C38" s="19"/>
      <c r="D38" s="21"/>
      <c r="E38" s="21"/>
      <c r="F38" s="21"/>
      <c r="G38" s="158">
        <f t="shared" si="6"/>
        <v>0</v>
      </c>
      <c r="H38" s="225"/>
      <c r="I38" s="225"/>
      <c r="J38" s="225"/>
      <c r="K38" s="205">
        <v>0</v>
      </c>
      <c r="L38" s="155"/>
      <c r="M38" s="139"/>
      <c r="N38" s="61"/>
    </row>
    <row r="39" spans="1:14" ht="15.5" hidden="1" x14ac:dyDescent="0.35">
      <c r="A39" s="47"/>
      <c r="B39" s="119" t="s">
        <v>50</v>
      </c>
      <c r="C39" s="19"/>
      <c r="D39" s="21"/>
      <c r="E39" s="21"/>
      <c r="F39" s="21"/>
      <c r="G39" s="158">
        <f t="shared" si="6"/>
        <v>0</v>
      </c>
      <c r="H39" s="225"/>
      <c r="I39" s="225"/>
      <c r="J39" s="225"/>
      <c r="K39" s="205">
        <v>0</v>
      </c>
      <c r="L39" s="155"/>
      <c r="M39" s="139"/>
      <c r="N39" s="61"/>
    </row>
    <row r="40" spans="1:14" s="47" customFormat="1" ht="15.5" hidden="1" x14ac:dyDescent="0.35">
      <c r="B40" s="119" t="s">
        <v>51</v>
      </c>
      <c r="C40" s="19"/>
      <c r="D40" s="21"/>
      <c r="E40" s="21"/>
      <c r="F40" s="21"/>
      <c r="G40" s="158">
        <f t="shared" si="6"/>
        <v>0</v>
      </c>
      <c r="H40" s="225"/>
      <c r="I40" s="225"/>
      <c r="J40" s="225"/>
      <c r="K40" s="205">
        <v>0</v>
      </c>
      <c r="L40" s="155"/>
      <c r="M40" s="139"/>
      <c r="N40" s="61"/>
    </row>
    <row r="41" spans="1:14" s="47" customFormat="1" ht="15.5" hidden="1" x14ac:dyDescent="0.35">
      <c r="B41" s="119" t="s">
        <v>52</v>
      </c>
      <c r="C41" s="19"/>
      <c r="D41" s="21"/>
      <c r="E41" s="21"/>
      <c r="F41" s="21"/>
      <c r="G41" s="158">
        <f t="shared" si="6"/>
        <v>0</v>
      </c>
      <c r="H41" s="225"/>
      <c r="I41" s="225"/>
      <c r="J41" s="225"/>
      <c r="K41" s="205">
        <v>0</v>
      </c>
      <c r="L41" s="155"/>
      <c r="M41" s="139"/>
      <c r="N41" s="61"/>
    </row>
    <row r="42" spans="1:14" s="47" customFormat="1" ht="15.5" hidden="1" x14ac:dyDescent="0.35">
      <c r="A42" s="46"/>
      <c r="B42" s="119" t="s">
        <v>53</v>
      </c>
      <c r="C42" s="56"/>
      <c r="D42" s="22"/>
      <c r="E42" s="22"/>
      <c r="F42" s="22"/>
      <c r="G42" s="158">
        <f t="shared" si="6"/>
        <v>0</v>
      </c>
      <c r="H42" s="225"/>
      <c r="I42" s="225"/>
      <c r="J42" s="225"/>
      <c r="K42" s="205">
        <v>0</v>
      </c>
      <c r="L42" s="156"/>
      <c r="M42" s="140"/>
      <c r="N42" s="61"/>
    </row>
    <row r="43" spans="1:14" ht="15.5" hidden="1" x14ac:dyDescent="0.35">
      <c r="B43" s="119" t="s">
        <v>54</v>
      </c>
      <c r="C43" s="56"/>
      <c r="D43" s="22"/>
      <c r="E43" s="22"/>
      <c r="F43" s="22"/>
      <c r="G43" s="158">
        <f t="shared" si="6"/>
        <v>0</v>
      </c>
      <c r="H43" s="225"/>
      <c r="I43" s="225"/>
      <c r="J43" s="225"/>
      <c r="K43" s="205">
        <v>0</v>
      </c>
      <c r="L43" s="156"/>
      <c r="M43" s="140"/>
      <c r="N43" s="61"/>
    </row>
    <row r="44" spans="1:14" ht="15.5" x14ac:dyDescent="0.35">
      <c r="C44" s="120" t="s">
        <v>176</v>
      </c>
      <c r="D44" s="26">
        <f>SUM(D36:D43)</f>
        <v>0</v>
      </c>
      <c r="E44" s="26">
        <f>SUM(E36:E43)</f>
        <v>22290</v>
      </c>
      <c r="F44" s="26">
        <f>SUM(F36:F43)</f>
        <v>140000</v>
      </c>
      <c r="G44" s="26">
        <f>SUM(G36:G43)</f>
        <v>162290</v>
      </c>
      <c r="H44" s="239">
        <f t="shared" ref="H44:J44" si="7">SUM(H36:H43)</f>
        <v>0</v>
      </c>
      <c r="I44" s="239">
        <f t="shared" si="7"/>
        <v>23100</v>
      </c>
      <c r="J44" s="239">
        <f t="shared" si="7"/>
        <v>139990.56</v>
      </c>
      <c r="K44" s="239">
        <f>SUM(K36:K43)</f>
        <v>163090.56</v>
      </c>
      <c r="L44" s="145">
        <f>(L36*G36)+(L37*G37)+(L38*G38)+(L39*G39)+(L40*G40)+(L41*G41)+(L42*G42)+(L43*G43)</f>
        <v>81145</v>
      </c>
      <c r="M44" s="140"/>
      <c r="N44" s="63"/>
    </row>
    <row r="45" spans="1:14" ht="15.5" hidden="1" x14ac:dyDescent="0.35">
      <c r="B45" s="118" t="s">
        <v>55</v>
      </c>
      <c r="C45" s="263"/>
      <c r="D45" s="263"/>
      <c r="E45" s="263"/>
      <c r="F45" s="263"/>
      <c r="G45" s="263"/>
      <c r="H45" s="263"/>
      <c r="I45" s="263"/>
      <c r="J45" s="263"/>
      <c r="K45" s="263"/>
      <c r="L45" s="263"/>
      <c r="M45" s="263"/>
      <c r="N45" s="60"/>
    </row>
    <row r="46" spans="1:14" ht="15.5" hidden="1" x14ac:dyDescent="0.35">
      <c r="B46" s="119" t="s">
        <v>56</v>
      </c>
      <c r="C46" s="19"/>
      <c r="D46" s="21"/>
      <c r="E46" s="21"/>
      <c r="F46" s="21"/>
      <c r="G46" s="158">
        <f>SUM(D46:F46)</f>
        <v>0</v>
      </c>
      <c r="H46" s="158"/>
      <c r="I46" s="158"/>
      <c r="J46" s="158"/>
      <c r="K46" s="158">
        <v>0</v>
      </c>
      <c r="L46" s="155"/>
      <c r="M46" s="139"/>
      <c r="N46" s="61"/>
    </row>
    <row r="47" spans="1:14" ht="15.5" hidden="1" x14ac:dyDescent="0.35">
      <c r="B47" s="119" t="s">
        <v>57</v>
      </c>
      <c r="C47" s="19"/>
      <c r="D47" s="21"/>
      <c r="E47" s="21"/>
      <c r="F47" s="21"/>
      <c r="G47" s="158">
        <f t="shared" ref="G47:G53" si="8">SUM(D47:F47)</f>
        <v>0</v>
      </c>
      <c r="H47" s="158"/>
      <c r="I47" s="158"/>
      <c r="J47" s="158"/>
      <c r="K47" s="158">
        <v>0</v>
      </c>
      <c r="L47" s="155"/>
      <c r="M47" s="139"/>
      <c r="N47" s="61"/>
    </row>
    <row r="48" spans="1:14" ht="15.5" hidden="1" x14ac:dyDescent="0.35">
      <c r="B48" s="119" t="s">
        <v>58</v>
      </c>
      <c r="C48" s="19"/>
      <c r="D48" s="21"/>
      <c r="E48" s="21"/>
      <c r="F48" s="21"/>
      <c r="G48" s="158">
        <f t="shared" si="8"/>
        <v>0</v>
      </c>
      <c r="H48" s="158"/>
      <c r="I48" s="158"/>
      <c r="J48" s="158"/>
      <c r="K48" s="158">
        <v>0</v>
      </c>
      <c r="L48" s="155"/>
      <c r="M48" s="139"/>
      <c r="N48" s="61"/>
    </row>
    <row r="49" spans="1:14" ht="15.5" hidden="1" x14ac:dyDescent="0.35">
      <c r="B49" s="119" t="s">
        <v>59</v>
      </c>
      <c r="C49" s="19"/>
      <c r="D49" s="21"/>
      <c r="E49" s="21"/>
      <c r="F49" s="21"/>
      <c r="G49" s="158">
        <f t="shared" si="8"/>
        <v>0</v>
      </c>
      <c r="H49" s="158"/>
      <c r="I49" s="158"/>
      <c r="J49" s="158"/>
      <c r="K49" s="158">
        <v>0</v>
      </c>
      <c r="L49" s="155"/>
      <c r="M49" s="139"/>
      <c r="N49" s="61"/>
    </row>
    <row r="50" spans="1:14" ht="15.5" hidden="1" x14ac:dyDescent="0.35">
      <c r="B50" s="119" t="s">
        <v>60</v>
      </c>
      <c r="C50" s="19"/>
      <c r="D50" s="21"/>
      <c r="E50" s="21"/>
      <c r="F50" s="21"/>
      <c r="G50" s="158">
        <f t="shared" si="8"/>
        <v>0</v>
      </c>
      <c r="H50" s="158"/>
      <c r="I50" s="158"/>
      <c r="J50" s="158"/>
      <c r="K50" s="158">
        <v>0</v>
      </c>
      <c r="L50" s="155"/>
      <c r="M50" s="139"/>
      <c r="N50" s="61"/>
    </row>
    <row r="51" spans="1:14" ht="15.5" hidden="1" x14ac:dyDescent="0.35">
      <c r="A51" s="47"/>
      <c r="B51" s="119" t="s">
        <v>61</v>
      </c>
      <c r="C51" s="19"/>
      <c r="D51" s="21"/>
      <c r="E51" s="21"/>
      <c r="F51" s="21"/>
      <c r="G51" s="158">
        <f t="shared" si="8"/>
        <v>0</v>
      </c>
      <c r="H51" s="158"/>
      <c r="I51" s="158"/>
      <c r="J51" s="158"/>
      <c r="K51" s="158">
        <v>0</v>
      </c>
      <c r="L51" s="155"/>
      <c r="M51" s="139"/>
      <c r="N51" s="61"/>
    </row>
    <row r="52" spans="1:14" s="47" customFormat="1" ht="15.5" hidden="1" x14ac:dyDescent="0.35">
      <c r="A52" s="46"/>
      <c r="B52" s="119" t="s">
        <v>62</v>
      </c>
      <c r="C52" s="56"/>
      <c r="D52" s="22"/>
      <c r="E52" s="22"/>
      <c r="F52" s="22"/>
      <c r="G52" s="158">
        <f t="shared" si="8"/>
        <v>0</v>
      </c>
      <c r="H52" s="158"/>
      <c r="I52" s="158"/>
      <c r="J52" s="158"/>
      <c r="K52" s="158">
        <v>0</v>
      </c>
      <c r="L52" s="156"/>
      <c r="M52" s="140"/>
      <c r="N52" s="61"/>
    </row>
    <row r="53" spans="1:14" ht="15.5" hidden="1" x14ac:dyDescent="0.35">
      <c r="B53" s="119" t="s">
        <v>63</v>
      </c>
      <c r="C53" s="56"/>
      <c r="D53" s="22"/>
      <c r="E53" s="22"/>
      <c r="F53" s="22"/>
      <c r="G53" s="158">
        <f t="shared" si="8"/>
        <v>0</v>
      </c>
      <c r="H53" s="158"/>
      <c r="I53" s="158"/>
      <c r="J53" s="158"/>
      <c r="K53" s="158">
        <v>0</v>
      </c>
      <c r="L53" s="156"/>
      <c r="M53" s="140"/>
      <c r="N53" s="61"/>
    </row>
    <row r="54" spans="1:14" ht="15.5" hidden="1" x14ac:dyDescent="0.35">
      <c r="C54" s="120" t="s">
        <v>176</v>
      </c>
      <c r="D54" s="23">
        <f>SUM(D46:D53)</f>
        <v>0</v>
      </c>
      <c r="E54" s="23">
        <f>SUM(E46:E53)</f>
        <v>0</v>
      </c>
      <c r="F54" s="23">
        <f>SUM(F46:F53)</f>
        <v>0</v>
      </c>
      <c r="G54" s="23">
        <f>SUM(G46:G53)</f>
        <v>0</v>
      </c>
      <c r="H54" s="23"/>
      <c r="I54" s="23"/>
      <c r="J54" s="23"/>
      <c r="K54" s="23">
        <v>0</v>
      </c>
      <c r="L54" s="145">
        <f>(L46*G46)+(L47*G47)+(L48*G48)+(L49*G49)+(L50*G50)+(L51*G51)+(L52*G52)+(L53*G53)</f>
        <v>0</v>
      </c>
      <c r="M54" s="140"/>
      <c r="N54" s="63"/>
    </row>
    <row r="55" spans="1:14" ht="15.5" x14ac:dyDescent="0.35">
      <c r="B55" s="13"/>
      <c r="C55" s="14"/>
      <c r="D55" s="12"/>
      <c r="E55" s="12"/>
      <c r="F55" s="12"/>
      <c r="G55" s="12"/>
      <c r="H55" s="12"/>
      <c r="I55" s="12"/>
      <c r="J55" s="12"/>
      <c r="K55" s="12"/>
      <c r="L55" s="12"/>
      <c r="M55" s="12"/>
      <c r="N55" s="62"/>
    </row>
    <row r="56" spans="1:14" ht="15.75" customHeight="1" x14ac:dyDescent="0.35">
      <c r="B56" s="120" t="s">
        <v>7</v>
      </c>
      <c r="C56" s="269" t="s">
        <v>577</v>
      </c>
      <c r="D56" s="269"/>
      <c r="E56" s="269"/>
      <c r="F56" s="269"/>
      <c r="G56" s="269"/>
      <c r="H56" s="269"/>
      <c r="I56" s="269"/>
      <c r="J56" s="269"/>
      <c r="K56" s="269"/>
      <c r="L56" s="269"/>
      <c r="M56" s="269"/>
      <c r="N56" s="20"/>
    </row>
    <row r="57" spans="1:14" ht="15.75" customHeight="1" x14ac:dyDescent="0.35">
      <c r="B57" s="118" t="s">
        <v>67</v>
      </c>
      <c r="C57" s="270" t="s">
        <v>578</v>
      </c>
      <c r="D57" s="270"/>
      <c r="E57" s="270"/>
      <c r="F57" s="270"/>
      <c r="G57" s="270"/>
      <c r="H57" s="270"/>
      <c r="I57" s="270"/>
      <c r="J57" s="270"/>
      <c r="K57" s="270"/>
      <c r="L57" s="270"/>
      <c r="M57" s="270"/>
      <c r="N57" s="60"/>
    </row>
    <row r="58" spans="1:14" ht="31" x14ac:dyDescent="0.35">
      <c r="B58" s="119" t="s">
        <v>69</v>
      </c>
      <c r="C58" s="218" t="s">
        <v>587</v>
      </c>
      <c r="D58" s="215">
        <v>100814.81</v>
      </c>
      <c r="E58" s="214"/>
      <c r="F58" s="215"/>
      <c r="G58" s="217">
        <f>SUM(C58:E58)</f>
        <v>100814.81</v>
      </c>
      <c r="H58" s="226">
        <v>100814.81</v>
      </c>
      <c r="I58" s="225"/>
      <c r="J58" s="225"/>
      <c r="K58" s="205">
        <f t="shared" ref="K58:K60" si="9">SUM(H58:J58)</f>
        <v>100814.81</v>
      </c>
      <c r="L58" s="193">
        <v>0.4</v>
      </c>
      <c r="M58" s="139"/>
      <c r="N58" s="206"/>
    </row>
    <row r="59" spans="1:14" ht="31" x14ac:dyDescent="0.35">
      <c r="B59" s="119" t="s">
        <v>68</v>
      </c>
      <c r="C59" s="218" t="s">
        <v>588</v>
      </c>
      <c r="D59" s="215">
        <v>66085.78</v>
      </c>
      <c r="E59" s="214"/>
      <c r="F59" s="215"/>
      <c r="G59" s="217">
        <f t="shared" ref="G59:G61" si="10">SUM(C59:E59)</f>
        <v>66085.78</v>
      </c>
      <c r="H59" s="261">
        <v>62675.18</v>
      </c>
      <c r="I59" s="225"/>
      <c r="J59" s="225"/>
      <c r="K59" s="205">
        <f>SUM(H59:J59)</f>
        <v>62675.18</v>
      </c>
      <c r="L59" s="193">
        <v>0.4</v>
      </c>
      <c r="M59" s="203"/>
      <c r="N59" s="61"/>
    </row>
    <row r="60" spans="1:14" s="47" customFormat="1" ht="46.5" x14ac:dyDescent="0.35">
      <c r="B60" s="201" t="s">
        <v>70</v>
      </c>
      <c r="C60" s="218" t="s">
        <v>589</v>
      </c>
      <c r="D60" s="214">
        <v>112074.36</v>
      </c>
      <c r="E60" s="214"/>
      <c r="F60" s="214"/>
      <c r="G60" s="217">
        <f t="shared" si="10"/>
        <v>112074.36</v>
      </c>
      <c r="H60" s="226">
        <v>109783.46</v>
      </c>
      <c r="I60" s="225"/>
      <c r="J60" s="225"/>
      <c r="K60" s="205">
        <f t="shared" si="9"/>
        <v>109783.46</v>
      </c>
      <c r="L60" s="202">
        <v>0.4</v>
      </c>
      <c r="M60" s="203"/>
      <c r="N60" s="204"/>
    </row>
    <row r="61" spans="1:14" ht="15.5" x14ac:dyDescent="0.35">
      <c r="B61" s="119" t="s">
        <v>71</v>
      </c>
      <c r="C61" s="218" t="s">
        <v>606</v>
      </c>
      <c r="D61" s="215">
        <v>167524.63</v>
      </c>
      <c r="E61" s="216"/>
      <c r="F61" s="215"/>
      <c r="G61" s="217">
        <f t="shared" si="10"/>
        <v>167524.63</v>
      </c>
      <c r="H61" s="226">
        <v>167524.63</v>
      </c>
      <c r="I61" s="225"/>
      <c r="J61" s="225"/>
      <c r="K61" s="205">
        <f>SUM(H61:J61)</f>
        <v>167524.63</v>
      </c>
      <c r="L61" s="155"/>
      <c r="M61" s="139"/>
      <c r="N61" s="61"/>
    </row>
    <row r="62" spans="1:14" ht="15.5" hidden="1" x14ac:dyDescent="0.35">
      <c r="B62" s="119" t="s">
        <v>72</v>
      </c>
      <c r="C62" s="19"/>
      <c r="D62" s="21"/>
      <c r="E62" s="21"/>
      <c r="F62" s="21"/>
      <c r="G62" s="158">
        <f t="shared" ref="G62:G65" si="11">SUM(D62:F62)</f>
        <v>0</v>
      </c>
      <c r="H62" s="225"/>
      <c r="I62" s="225"/>
      <c r="J62" s="225"/>
      <c r="K62" s="205">
        <v>0</v>
      </c>
      <c r="L62" s="155"/>
      <c r="M62" s="139"/>
      <c r="N62" s="61"/>
    </row>
    <row r="63" spans="1:14" ht="15.5" hidden="1" x14ac:dyDescent="0.35">
      <c r="B63" s="119" t="s">
        <v>73</v>
      </c>
      <c r="C63" s="19"/>
      <c r="D63" s="21"/>
      <c r="E63" s="21"/>
      <c r="F63" s="21"/>
      <c r="G63" s="158">
        <f t="shared" si="11"/>
        <v>0</v>
      </c>
      <c r="H63" s="225"/>
      <c r="I63" s="225"/>
      <c r="J63" s="225"/>
      <c r="K63" s="205">
        <v>0</v>
      </c>
      <c r="L63" s="155"/>
      <c r="M63" s="139"/>
      <c r="N63" s="61"/>
    </row>
    <row r="64" spans="1:14" ht="15.5" hidden="1" x14ac:dyDescent="0.35">
      <c r="A64" s="47"/>
      <c r="B64" s="119" t="s">
        <v>74</v>
      </c>
      <c r="C64" s="56"/>
      <c r="D64" s="22"/>
      <c r="E64" s="22"/>
      <c r="F64" s="22"/>
      <c r="G64" s="158">
        <f t="shared" si="11"/>
        <v>0</v>
      </c>
      <c r="H64" s="225"/>
      <c r="I64" s="225"/>
      <c r="J64" s="225"/>
      <c r="K64" s="205">
        <v>0</v>
      </c>
      <c r="L64" s="156"/>
      <c r="M64" s="140"/>
      <c r="N64" s="61"/>
    </row>
    <row r="65" spans="1:14" s="47" customFormat="1" ht="15.5" hidden="1" x14ac:dyDescent="0.35">
      <c r="B65" s="119" t="s">
        <v>75</v>
      </c>
      <c r="C65" s="56"/>
      <c r="D65" s="22"/>
      <c r="E65" s="22"/>
      <c r="F65" s="22"/>
      <c r="G65" s="158">
        <f t="shared" si="11"/>
        <v>0</v>
      </c>
      <c r="H65" s="225"/>
      <c r="I65" s="225"/>
      <c r="J65" s="225"/>
      <c r="K65" s="205">
        <v>0</v>
      </c>
      <c r="L65" s="156"/>
      <c r="M65" s="140"/>
      <c r="N65" s="61"/>
    </row>
    <row r="66" spans="1:14" s="47" customFormat="1" ht="15.5" x14ac:dyDescent="0.35">
      <c r="A66" s="46"/>
      <c r="B66" s="46"/>
      <c r="C66" s="120" t="s">
        <v>176</v>
      </c>
      <c r="D66" s="23">
        <f>SUM(D58:D65)</f>
        <v>446499.58</v>
      </c>
      <c r="E66" s="23">
        <f>SUM(E58:E65)</f>
        <v>0</v>
      </c>
      <c r="F66" s="23">
        <f>SUM(F58:F65)</f>
        <v>0</v>
      </c>
      <c r="G66" s="26">
        <f>SUM(G58:G65)</f>
        <v>446499.58</v>
      </c>
      <c r="H66" s="239">
        <f t="shared" ref="H66:J66" si="12">SUM(H58:H65)</f>
        <v>440798.08</v>
      </c>
      <c r="I66" s="239">
        <f t="shared" si="12"/>
        <v>0</v>
      </c>
      <c r="J66" s="239">
        <f t="shared" si="12"/>
        <v>0</v>
      </c>
      <c r="K66" s="239">
        <f>SUM(K58:K65)</f>
        <v>440798.08</v>
      </c>
      <c r="L66" s="145">
        <f>(L58*G58)+(L59*G59)+(L60*G60)+(L61*G61)+(L62*G62)+(L63*G63)+(L64*G64)+(L65*G65)</f>
        <v>111589.98000000001</v>
      </c>
      <c r="M66" s="140"/>
      <c r="N66" s="63"/>
    </row>
    <row r="67" spans="1:14" ht="15.5" x14ac:dyDescent="0.35">
      <c r="B67" s="118" t="s">
        <v>76</v>
      </c>
      <c r="C67" s="262" t="s">
        <v>579</v>
      </c>
      <c r="D67" s="262"/>
      <c r="E67" s="262"/>
      <c r="F67" s="262"/>
      <c r="G67" s="262"/>
      <c r="H67" s="262"/>
      <c r="I67" s="262"/>
      <c r="J67" s="262"/>
      <c r="K67" s="262"/>
      <c r="L67" s="262"/>
      <c r="M67" s="262"/>
      <c r="N67" s="60"/>
    </row>
    <row r="68" spans="1:14" ht="31" x14ac:dyDescent="0.35">
      <c r="B68" s="119" t="s">
        <v>77</v>
      </c>
      <c r="C68" s="192" t="s">
        <v>590</v>
      </c>
      <c r="D68" s="215">
        <v>23000</v>
      </c>
      <c r="E68" s="215">
        <v>45000</v>
      </c>
      <c r="F68" s="21"/>
      <c r="G68" s="247">
        <f t="shared" ref="G68:G75" si="13">SUM(D68:F68)</f>
        <v>68000</v>
      </c>
      <c r="H68" s="227">
        <v>23000</v>
      </c>
      <c r="I68" s="225">
        <v>42340</v>
      </c>
      <c r="J68" s="225"/>
      <c r="K68" s="205">
        <f>SUM(H68:J68)</f>
        <v>65340</v>
      </c>
      <c r="L68" s="193">
        <v>0.6</v>
      </c>
      <c r="M68" s="213"/>
      <c r="N68" s="61"/>
    </row>
    <row r="69" spans="1:14" ht="15.5" hidden="1" x14ac:dyDescent="0.35">
      <c r="B69" s="119" t="s">
        <v>78</v>
      </c>
      <c r="C69" s="19"/>
      <c r="D69" s="21"/>
      <c r="E69" s="21"/>
      <c r="F69" s="21"/>
      <c r="G69" s="250">
        <f t="shared" si="13"/>
        <v>0</v>
      </c>
      <c r="H69" s="225"/>
      <c r="I69" s="225"/>
      <c r="J69" s="225"/>
      <c r="K69" s="205">
        <f t="shared" ref="K69:K75" si="14">SUM(E69:G69)</f>
        <v>0</v>
      </c>
      <c r="L69" s="155"/>
      <c r="M69" s="139"/>
      <c r="N69" s="61"/>
    </row>
    <row r="70" spans="1:14" ht="15.5" hidden="1" x14ac:dyDescent="0.35">
      <c r="B70" s="119" t="s">
        <v>79</v>
      </c>
      <c r="C70" s="19"/>
      <c r="D70" s="21"/>
      <c r="E70" s="21"/>
      <c r="F70" s="21"/>
      <c r="G70" s="250">
        <f t="shared" si="13"/>
        <v>0</v>
      </c>
      <c r="H70" s="225"/>
      <c r="I70" s="225"/>
      <c r="J70" s="225"/>
      <c r="K70" s="205">
        <f t="shared" si="14"/>
        <v>0</v>
      </c>
      <c r="L70" s="155"/>
      <c r="M70" s="139"/>
      <c r="N70" s="61"/>
    </row>
    <row r="71" spans="1:14" ht="15.5" hidden="1" x14ac:dyDescent="0.35">
      <c r="B71" s="119" t="s">
        <v>80</v>
      </c>
      <c r="C71" s="19"/>
      <c r="D71" s="21"/>
      <c r="E71" s="21"/>
      <c r="F71" s="21"/>
      <c r="G71" s="250">
        <f t="shared" si="13"/>
        <v>0</v>
      </c>
      <c r="H71" s="225"/>
      <c r="I71" s="225"/>
      <c r="J71" s="225"/>
      <c r="K71" s="205">
        <f t="shared" si="14"/>
        <v>0</v>
      </c>
      <c r="L71" s="155"/>
      <c r="M71" s="139"/>
      <c r="N71" s="61"/>
    </row>
    <row r="72" spans="1:14" ht="15.5" hidden="1" x14ac:dyDescent="0.35">
      <c r="B72" s="119" t="s">
        <v>81</v>
      </c>
      <c r="C72" s="19"/>
      <c r="D72" s="21"/>
      <c r="E72" s="21"/>
      <c r="F72" s="21"/>
      <c r="G72" s="250">
        <f t="shared" si="13"/>
        <v>0</v>
      </c>
      <c r="H72" s="225"/>
      <c r="I72" s="225"/>
      <c r="J72" s="225"/>
      <c r="K72" s="205">
        <f t="shared" si="14"/>
        <v>0</v>
      </c>
      <c r="L72" s="155"/>
      <c r="M72" s="139"/>
      <c r="N72" s="61"/>
    </row>
    <row r="73" spans="1:14" ht="15.5" hidden="1" x14ac:dyDescent="0.35">
      <c r="B73" s="119" t="s">
        <v>82</v>
      </c>
      <c r="C73" s="19"/>
      <c r="D73" s="21"/>
      <c r="E73" s="21"/>
      <c r="F73" s="21"/>
      <c r="G73" s="250">
        <f t="shared" si="13"/>
        <v>0</v>
      </c>
      <c r="H73" s="225"/>
      <c r="I73" s="225"/>
      <c r="J73" s="225"/>
      <c r="K73" s="205">
        <f t="shared" si="14"/>
        <v>0</v>
      </c>
      <c r="L73" s="155"/>
      <c r="M73" s="139"/>
      <c r="N73" s="61"/>
    </row>
    <row r="74" spans="1:14" ht="15.5" hidden="1" x14ac:dyDescent="0.35">
      <c r="B74" s="119" t="s">
        <v>83</v>
      </c>
      <c r="C74" s="56"/>
      <c r="D74" s="22"/>
      <c r="E74" s="22"/>
      <c r="F74" s="22"/>
      <c r="G74" s="250">
        <f t="shared" si="13"/>
        <v>0</v>
      </c>
      <c r="H74" s="225"/>
      <c r="I74" s="225"/>
      <c r="J74" s="225"/>
      <c r="K74" s="205">
        <f t="shared" si="14"/>
        <v>0</v>
      </c>
      <c r="L74" s="156"/>
      <c r="M74" s="140"/>
      <c r="N74" s="61"/>
    </row>
    <row r="75" spans="1:14" ht="15.5" hidden="1" x14ac:dyDescent="0.35">
      <c r="B75" s="119" t="s">
        <v>84</v>
      </c>
      <c r="C75" s="56"/>
      <c r="D75" s="22"/>
      <c r="E75" s="22"/>
      <c r="F75" s="22"/>
      <c r="G75" s="250">
        <f t="shared" si="13"/>
        <v>0</v>
      </c>
      <c r="H75" s="225"/>
      <c r="I75" s="225"/>
      <c r="J75" s="225"/>
      <c r="K75" s="205">
        <f t="shared" si="14"/>
        <v>0</v>
      </c>
      <c r="L75" s="156"/>
      <c r="M75" s="140"/>
      <c r="N75" s="61"/>
    </row>
    <row r="76" spans="1:14" ht="15.5" x14ac:dyDescent="0.35">
      <c r="C76" s="120" t="s">
        <v>176</v>
      </c>
      <c r="D76" s="26">
        <f>SUM(D68:D75)</f>
        <v>23000</v>
      </c>
      <c r="E76" s="26">
        <f>SUM(E68:E75)</f>
        <v>45000</v>
      </c>
      <c r="F76" s="26">
        <f>SUM(F68:F75)</f>
        <v>0</v>
      </c>
      <c r="G76" s="26">
        <f>SUM(D76:F76)</f>
        <v>68000</v>
      </c>
      <c r="H76" s="239">
        <f t="shared" ref="H76:J76" si="15">SUM(H68:H75)</f>
        <v>23000</v>
      </c>
      <c r="I76" s="239">
        <f t="shared" si="15"/>
        <v>42340</v>
      </c>
      <c r="J76" s="239">
        <f t="shared" si="15"/>
        <v>0</v>
      </c>
      <c r="K76" s="239">
        <f>SUM(K68:K75)</f>
        <v>65340</v>
      </c>
      <c r="L76" s="145">
        <f>(L68*G68)+(L69*G69)+(L70*G70)+(L71*G71)+(L72*G72)+(L73*G73)+(L74*G74)+(L75*G75)</f>
        <v>40800</v>
      </c>
      <c r="M76" s="140"/>
      <c r="N76" s="63"/>
    </row>
    <row r="77" spans="1:14" ht="15.5" hidden="1" x14ac:dyDescent="0.35">
      <c r="B77" s="118" t="s">
        <v>85</v>
      </c>
      <c r="C77" s="263"/>
      <c r="D77" s="263"/>
      <c r="E77" s="263"/>
      <c r="F77" s="263"/>
      <c r="G77" s="263"/>
      <c r="H77" s="263"/>
      <c r="I77" s="263"/>
      <c r="J77" s="263"/>
      <c r="K77" s="263"/>
      <c r="L77" s="263"/>
      <c r="M77" s="263"/>
      <c r="N77" s="60"/>
    </row>
    <row r="78" spans="1:14" ht="15.5" hidden="1" x14ac:dyDescent="0.35">
      <c r="B78" s="119" t="s">
        <v>86</v>
      </c>
      <c r="C78" s="19"/>
      <c r="D78" s="21"/>
      <c r="E78" s="21"/>
      <c r="F78" s="21"/>
      <c r="G78" s="158">
        <f>SUM(D78:F78)</f>
        <v>0</v>
      </c>
      <c r="H78" s="158"/>
      <c r="I78" s="158"/>
      <c r="J78" s="158"/>
      <c r="K78" s="158">
        <f t="shared" ref="K78:K85" si="16">SUM(E78:G78)</f>
        <v>0</v>
      </c>
      <c r="L78" s="155"/>
      <c r="M78" s="139"/>
      <c r="N78" s="61"/>
    </row>
    <row r="79" spans="1:14" ht="15.5" hidden="1" x14ac:dyDescent="0.35">
      <c r="B79" s="119" t="s">
        <v>87</v>
      </c>
      <c r="C79" s="19"/>
      <c r="D79" s="21"/>
      <c r="E79" s="21"/>
      <c r="F79" s="21"/>
      <c r="G79" s="158">
        <f t="shared" ref="G79:G85" si="17">SUM(D79:F79)</f>
        <v>0</v>
      </c>
      <c r="H79" s="158"/>
      <c r="I79" s="158"/>
      <c r="J79" s="158"/>
      <c r="K79" s="158">
        <f t="shared" si="16"/>
        <v>0</v>
      </c>
      <c r="L79" s="155"/>
      <c r="M79" s="139"/>
      <c r="N79" s="61"/>
    </row>
    <row r="80" spans="1:14" ht="15.5" hidden="1" x14ac:dyDescent="0.35">
      <c r="B80" s="119" t="s">
        <v>88</v>
      </c>
      <c r="C80" s="19"/>
      <c r="D80" s="21"/>
      <c r="E80" s="21"/>
      <c r="F80" s="21"/>
      <c r="G80" s="158">
        <f t="shared" si="17"/>
        <v>0</v>
      </c>
      <c r="H80" s="158"/>
      <c r="I80" s="158"/>
      <c r="J80" s="158"/>
      <c r="K80" s="158">
        <f t="shared" si="16"/>
        <v>0</v>
      </c>
      <c r="L80" s="155"/>
      <c r="M80" s="139"/>
      <c r="N80" s="61"/>
    </row>
    <row r="81" spans="1:14" ht="15.5" hidden="1" x14ac:dyDescent="0.35">
      <c r="A81" s="47"/>
      <c r="B81" s="119" t="s">
        <v>89</v>
      </c>
      <c r="C81" s="19"/>
      <c r="D81" s="21"/>
      <c r="E81" s="21"/>
      <c r="F81" s="21"/>
      <c r="G81" s="158">
        <f t="shared" si="17"/>
        <v>0</v>
      </c>
      <c r="H81" s="158"/>
      <c r="I81" s="158"/>
      <c r="J81" s="158"/>
      <c r="K81" s="158">
        <f t="shared" si="16"/>
        <v>0</v>
      </c>
      <c r="L81" s="155"/>
      <c r="M81" s="139"/>
      <c r="N81" s="61"/>
    </row>
    <row r="82" spans="1:14" s="47" customFormat="1" ht="15.5" hidden="1" x14ac:dyDescent="0.35">
      <c r="A82" s="46"/>
      <c r="B82" s="119" t="s">
        <v>90</v>
      </c>
      <c r="C82" s="19"/>
      <c r="D82" s="21"/>
      <c r="E82" s="21"/>
      <c r="F82" s="21"/>
      <c r="G82" s="158">
        <f t="shared" si="17"/>
        <v>0</v>
      </c>
      <c r="H82" s="158"/>
      <c r="I82" s="158"/>
      <c r="J82" s="158"/>
      <c r="K82" s="158">
        <f t="shared" si="16"/>
        <v>0</v>
      </c>
      <c r="L82" s="155"/>
      <c r="M82" s="139"/>
      <c r="N82" s="61"/>
    </row>
    <row r="83" spans="1:14" ht="15.5" hidden="1" x14ac:dyDescent="0.35">
      <c r="B83" s="119" t="s">
        <v>91</v>
      </c>
      <c r="C83" s="19"/>
      <c r="D83" s="21"/>
      <c r="E83" s="21"/>
      <c r="F83" s="21"/>
      <c r="G83" s="158">
        <f t="shared" si="17"/>
        <v>0</v>
      </c>
      <c r="H83" s="158"/>
      <c r="I83" s="158"/>
      <c r="J83" s="158"/>
      <c r="K83" s="158">
        <f t="shared" si="16"/>
        <v>0</v>
      </c>
      <c r="L83" s="155"/>
      <c r="M83" s="139"/>
      <c r="N83" s="61"/>
    </row>
    <row r="84" spans="1:14" ht="15.5" hidden="1" x14ac:dyDescent="0.35">
      <c r="B84" s="119" t="s">
        <v>92</v>
      </c>
      <c r="C84" s="56"/>
      <c r="D84" s="22"/>
      <c r="E84" s="22"/>
      <c r="F84" s="22"/>
      <c r="G84" s="158">
        <f t="shared" si="17"/>
        <v>0</v>
      </c>
      <c r="H84" s="158"/>
      <c r="I84" s="158"/>
      <c r="J84" s="158"/>
      <c r="K84" s="158">
        <f t="shared" si="16"/>
        <v>0</v>
      </c>
      <c r="L84" s="156"/>
      <c r="M84" s="140"/>
      <c r="N84" s="61"/>
    </row>
    <row r="85" spans="1:14" ht="15.5" hidden="1" x14ac:dyDescent="0.35">
      <c r="B85" s="119" t="s">
        <v>93</v>
      </c>
      <c r="C85" s="56"/>
      <c r="D85" s="22"/>
      <c r="E85" s="22"/>
      <c r="F85" s="22"/>
      <c r="G85" s="158">
        <f t="shared" si="17"/>
        <v>0</v>
      </c>
      <c r="H85" s="158"/>
      <c r="I85" s="158"/>
      <c r="J85" s="158"/>
      <c r="K85" s="158">
        <f t="shared" si="16"/>
        <v>0</v>
      </c>
      <c r="L85" s="156"/>
      <c r="M85" s="140"/>
      <c r="N85" s="61"/>
    </row>
    <row r="86" spans="1:14" ht="15.5" hidden="1" x14ac:dyDescent="0.35">
      <c r="C86" s="120" t="s">
        <v>176</v>
      </c>
      <c r="D86" s="26">
        <f>SUM(D78:D85)</f>
        <v>0</v>
      </c>
      <c r="E86" s="26">
        <f>SUM(E78:E85)</f>
        <v>0</v>
      </c>
      <c r="F86" s="26">
        <f>SUM(F78:F85)</f>
        <v>0</v>
      </c>
      <c r="G86" s="26">
        <f>SUM(G78:G85)</f>
        <v>0</v>
      </c>
      <c r="H86" s="26"/>
      <c r="I86" s="26"/>
      <c r="J86" s="26"/>
      <c r="K86" s="26">
        <f>SUM(K78:K85)</f>
        <v>0</v>
      </c>
      <c r="L86" s="145">
        <f>(L78*G78)+(L79*G79)+(L80*G80)+(L81*G81)+(L82*G82)+(L83*G83)+(L84*G84)+(L85*G85)</f>
        <v>0</v>
      </c>
      <c r="M86" s="140"/>
      <c r="N86" s="63"/>
    </row>
    <row r="87" spans="1:14" ht="15.5" hidden="1" x14ac:dyDescent="0.35">
      <c r="B87" s="118" t="s">
        <v>102</v>
      </c>
      <c r="C87" s="263"/>
      <c r="D87" s="263"/>
      <c r="E87" s="263"/>
      <c r="F87" s="263"/>
      <c r="G87" s="263"/>
      <c r="H87" s="263"/>
      <c r="I87" s="263"/>
      <c r="J87" s="263"/>
      <c r="K87" s="263"/>
      <c r="L87" s="263"/>
      <c r="M87" s="263"/>
      <c r="N87" s="60"/>
    </row>
    <row r="88" spans="1:14" ht="15.5" hidden="1" x14ac:dyDescent="0.35">
      <c r="B88" s="119" t="s">
        <v>94</v>
      </c>
      <c r="C88" s="19"/>
      <c r="D88" s="21"/>
      <c r="E88" s="21"/>
      <c r="F88" s="21"/>
      <c r="G88" s="158">
        <f>SUM(D88:F88)</f>
        <v>0</v>
      </c>
      <c r="H88" s="158"/>
      <c r="I88" s="158"/>
      <c r="J88" s="158"/>
      <c r="K88" s="158">
        <f t="shared" ref="K88:K95" si="18">SUM(E88:G88)</f>
        <v>0</v>
      </c>
      <c r="L88" s="155"/>
      <c r="M88" s="139"/>
      <c r="N88" s="61"/>
    </row>
    <row r="89" spans="1:14" ht="15.5" hidden="1" x14ac:dyDescent="0.35">
      <c r="B89" s="119" t="s">
        <v>95</v>
      </c>
      <c r="C89" s="19"/>
      <c r="D89" s="21"/>
      <c r="E89" s="21"/>
      <c r="F89" s="21"/>
      <c r="G89" s="158">
        <f t="shared" ref="G89:G95" si="19">SUM(D89:F89)</f>
        <v>0</v>
      </c>
      <c r="H89" s="158"/>
      <c r="I89" s="158"/>
      <c r="J89" s="158"/>
      <c r="K89" s="158">
        <f t="shared" si="18"/>
        <v>0</v>
      </c>
      <c r="L89" s="155"/>
      <c r="M89" s="139"/>
      <c r="N89" s="61"/>
    </row>
    <row r="90" spans="1:14" ht="15.5" hidden="1" x14ac:dyDescent="0.35">
      <c r="B90" s="119" t="s">
        <v>96</v>
      </c>
      <c r="C90" s="19"/>
      <c r="D90" s="21"/>
      <c r="E90" s="21"/>
      <c r="F90" s="21"/>
      <c r="G90" s="158">
        <f t="shared" si="19"/>
        <v>0</v>
      </c>
      <c r="H90" s="158"/>
      <c r="I90" s="158"/>
      <c r="J90" s="158"/>
      <c r="K90" s="158">
        <f t="shared" si="18"/>
        <v>0</v>
      </c>
      <c r="L90" s="155"/>
      <c r="M90" s="139"/>
      <c r="N90" s="61"/>
    </row>
    <row r="91" spans="1:14" ht="15.5" hidden="1" x14ac:dyDescent="0.35">
      <c r="B91" s="119" t="s">
        <v>97</v>
      </c>
      <c r="C91" s="19"/>
      <c r="D91" s="21"/>
      <c r="E91" s="21"/>
      <c r="F91" s="21"/>
      <c r="G91" s="158">
        <f t="shared" si="19"/>
        <v>0</v>
      </c>
      <c r="H91" s="158"/>
      <c r="I91" s="158"/>
      <c r="J91" s="158"/>
      <c r="K91" s="158">
        <f t="shared" si="18"/>
        <v>0</v>
      </c>
      <c r="L91" s="155"/>
      <c r="M91" s="139"/>
      <c r="N91" s="61"/>
    </row>
    <row r="92" spans="1:14" ht="15.5" hidden="1" x14ac:dyDescent="0.35">
      <c r="B92" s="119" t="s">
        <v>98</v>
      </c>
      <c r="C92" s="19"/>
      <c r="D92" s="21"/>
      <c r="E92" s="21"/>
      <c r="F92" s="21"/>
      <c r="G92" s="158">
        <f t="shared" si="19"/>
        <v>0</v>
      </c>
      <c r="H92" s="158"/>
      <c r="I92" s="158"/>
      <c r="J92" s="158"/>
      <c r="K92" s="158">
        <f t="shared" si="18"/>
        <v>0</v>
      </c>
      <c r="L92" s="155"/>
      <c r="M92" s="139"/>
      <c r="N92" s="61"/>
    </row>
    <row r="93" spans="1:14" ht="15.5" hidden="1" x14ac:dyDescent="0.35">
      <c r="B93" s="119" t="s">
        <v>99</v>
      </c>
      <c r="C93" s="19"/>
      <c r="D93" s="21"/>
      <c r="E93" s="21"/>
      <c r="F93" s="21"/>
      <c r="G93" s="158">
        <f t="shared" si="19"/>
        <v>0</v>
      </c>
      <c r="H93" s="158"/>
      <c r="I93" s="158"/>
      <c r="J93" s="158"/>
      <c r="K93" s="158">
        <f t="shared" si="18"/>
        <v>0</v>
      </c>
      <c r="L93" s="155"/>
      <c r="M93" s="139"/>
      <c r="N93" s="61"/>
    </row>
    <row r="94" spans="1:14" ht="15.5" hidden="1" x14ac:dyDescent="0.35">
      <c r="B94" s="119" t="s">
        <v>100</v>
      </c>
      <c r="C94" s="56"/>
      <c r="D94" s="22"/>
      <c r="E94" s="22"/>
      <c r="F94" s="22"/>
      <c r="G94" s="158">
        <f t="shared" si="19"/>
        <v>0</v>
      </c>
      <c r="H94" s="158"/>
      <c r="I94" s="158"/>
      <c r="J94" s="158"/>
      <c r="K94" s="158">
        <f t="shared" si="18"/>
        <v>0</v>
      </c>
      <c r="L94" s="156"/>
      <c r="M94" s="140"/>
      <c r="N94" s="61"/>
    </row>
    <row r="95" spans="1:14" ht="15.5" hidden="1" x14ac:dyDescent="0.35">
      <c r="B95" s="119" t="s">
        <v>101</v>
      </c>
      <c r="C95" s="56"/>
      <c r="D95" s="22"/>
      <c r="E95" s="22"/>
      <c r="F95" s="22"/>
      <c r="G95" s="158">
        <f t="shared" si="19"/>
        <v>0</v>
      </c>
      <c r="H95" s="158"/>
      <c r="I95" s="158"/>
      <c r="J95" s="158"/>
      <c r="K95" s="158">
        <f t="shared" si="18"/>
        <v>0</v>
      </c>
      <c r="L95" s="156"/>
      <c r="M95" s="140"/>
      <c r="N95" s="61"/>
    </row>
    <row r="96" spans="1:14" ht="15.5" hidden="1" x14ac:dyDescent="0.35">
      <c r="C96" s="120" t="s">
        <v>176</v>
      </c>
      <c r="D96" s="23">
        <f>SUM(D88:D95)</f>
        <v>0</v>
      </c>
      <c r="E96" s="23">
        <f>SUM(E88:E95)</f>
        <v>0</v>
      </c>
      <c r="F96" s="23">
        <f>SUM(F88:F95)</f>
        <v>0</v>
      </c>
      <c r="G96" s="23">
        <f>SUM(G88:G95)</f>
        <v>0</v>
      </c>
      <c r="H96" s="23"/>
      <c r="I96" s="23"/>
      <c r="J96" s="23"/>
      <c r="K96" s="23">
        <f>SUM(K88:K95)</f>
        <v>0</v>
      </c>
      <c r="L96" s="145">
        <f>(L88*G88)+(L89*G89)+(L90*G90)+(L91*G91)+(L92*G92)+(L93*G93)+(L94*G94)+(L95*G95)</f>
        <v>0</v>
      </c>
      <c r="M96" s="140"/>
      <c r="N96" s="63"/>
    </row>
    <row r="97" spans="2:14" ht="15.75" customHeight="1" x14ac:dyDescent="0.35">
      <c r="B97" s="7"/>
      <c r="C97" s="13"/>
      <c r="D97" s="28"/>
      <c r="E97" s="28"/>
      <c r="F97" s="28"/>
      <c r="G97" s="28"/>
      <c r="H97" s="28"/>
      <c r="I97" s="28"/>
      <c r="J97" s="28"/>
      <c r="K97" s="28"/>
      <c r="L97" s="28"/>
      <c r="M97" s="13"/>
      <c r="N97" s="4"/>
    </row>
    <row r="98" spans="2:14" ht="15.75" customHeight="1" x14ac:dyDescent="0.35">
      <c r="B98" s="120" t="s">
        <v>103</v>
      </c>
      <c r="C98" s="265" t="s">
        <v>580</v>
      </c>
      <c r="D98" s="265"/>
      <c r="E98" s="265"/>
      <c r="F98" s="265"/>
      <c r="G98" s="265"/>
      <c r="H98" s="265"/>
      <c r="I98" s="265"/>
      <c r="J98" s="265"/>
      <c r="K98" s="265"/>
      <c r="L98" s="265"/>
      <c r="M98" s="265"/>
      <c r="N98" s="20"/>
    </row>
    <row r="99" spans="2:14" ht="15.75" customHeight="1" x14ac:dyDescent="0.35">
      <c r="B99" s="118" t="s">
        <v>104</v>
      </c>
      <c r="C99" s="262" t="s">
        <v>581</v>
      </c>
      <c r="D99" s="262"/>
      <c r="E99" s="262"/>
      <c r="F99" s="262"/>
      <c r="G99" s="262"/>
      <c r="H99" s="262"/>
      <c r="I99" s="262"/>
      <c r="J99" s="262"/>
      <c r="K99" s="262"/>
      <c r="L99" s="262"/>
      <c r="M99" s="262"/>
      <c r="N99" s="60"/>
    </row>
    <row r="100" spans="2:14" ht="46.5" x14ac:dyDescent="0.35">
      <c r="B100" s="119" t="s">
        <v>105</v>
      </c>
      <c r="C100" s="192" t="s">
        <v>605</v>
      </c>
      <c r="D100" s="215"/>
      <c r="E100" s="215">
        <v>160000</v>
      </c>
      <c r="F100" s="215"/>
      <c r="G100" s="158">
        <f>SUM(D100:F100)</f>
        <v>160000</v>
      </c>
      <c r="H100" s="225"/>
      <c r="I100" s="228">
        <v>160000</v>
      </c>
      <c r="J100" s="225"/>
      <c r="K100" s="205">
        <f t="shared" ref="K100:K101" si="20">SUM(H100:J100)</f>
        <v>160000</v>
      </c>
      <c r="L100" s="193">
        <v>0.6</v>
      </c>
      <c r="M100" s="213"/>
      <c r="N100" s="61"/>
    </row>
    <row r="101" spans="2:14" ht="46.5" x14ac:dyDescent="0.35">
      <c r="B101" s="119" t="s">
        <v>106</v>
      </c>
      <c r="C101" s="192" t="s">
        <v>591</v>
      </c>
      <c r="D101" s="215"/>
      <c r="E101" s="215">
        <v>135000</v>
      </c>
      <c r="F101" s="215"/>
      <c r="G101" s="158">
        <f t="shared" ref="G101:G107" si="21">SUM(D101:F101)</f>
        <v>135000</v>
      </c>
      <c r="H101" s="225"/>
      <c r="I101" s="228">
        <v>134950</v>
      </c>
      <c r="J101" s="225"/>
      <c r="K101" s="205">
        <f t="shared" si="20"/>
        <v>134950</v>
      </c>
      <c r="L101" s="193">
        <v>0.6</v>
      </c>
      <c r="M101" s="213"/>
      <c r="N101" s="61"/>
    </row>
    <row r="102" spans="2:14" ht="46.5" x14ac:dyDescent="0.35">
      <c r="B102" s="119" t="s">
        <v>107</v>
      </c>
      <c r="C102" s="192" t="s">
        <v>592</v>
      </c>
      <c r="D102" s="215"/>
      <c r="E102" s="215"/>
      <c r="F102" s="215">
        <v>110000</v>
      </c>
      <c r="G102" s="158">
        <f t="shared" si="21"/>
        <v>110000</v>
      </c>
      <c r="H102" s="225"/>
      <c r="I102" s="225"/>
      <c r="J102" s="225">
        <v>110000</v>
      </c>
      <c r="K102" s="205">
        <f>SUM(H102:J102)</f>
        <v>110000</v>
      </c>
      <c r="L102" s="193">
        <v>0.6</v>
      </c>
      <c r="M102" s="139"/>
      <c r="N102" s="61"/>
    </row>
    <row r="103" spans="2:14" ht="15.5" hidden="1" x14ac:dyDescent="0.35">
      <c r="B103" s="119" t="s">
        <v>108</v>
      </c>
      <c r="C103" s="19"/>
      <c r="D103" s="21"/>
      <c r="E103" s="21"/>
      <c r="F103" s="21"/>
      <c r="G103" s="158">
        <f t="shared" si="21"/>
        <v>0</v>
      </c>
      <c r="H103" s="225"/>
      <c r="I103" s="225"/>
      <c r="J103" s="225"/>
      <c r="K103" s="205">
        <v>0</v>
      </c>
      <c r="L103" s="155"/>
      <c r="M103" s="139"/>
      <c r="N103" s="61"/>
    </row>
    <row r="104" spans="2:14" ht="15.5" hidden="1" x14ac:dyDescent="0.35">
      <c r="B104" s="119" t="s">
        <v>109</v>
      </c>
      <c r="C104" s="19"/>
      <c r="D104" s="21"/>
      <c r="E104" s="21"/>
      <c r="F104" s="21"/>
      <c r="G104" s="158">
        <f t="shared" si="21"/>
        <v>0</v>
      </c>
      <c r="H104" s="225"/>
      <c r="I104" s="225"/>
      <c r="J104" s="225"/>
      <c r="K104" s="205">
        <v>0</v>
      </c>
      <c r="L104" s="155"/>
      <c r="M104" s="139"/>
      <c r="N104" s="61"/>
    </row>
    <row r="105" spans="2:14" ht="15.5" hidden="1" x14ac:dyDescent="0.35">
      <c r="B105" s="119" t="s">
        <v>110</v>
      </c>
      <c r="C105" s="19"/>
      <c r="D105" s="21"/>
      <c r="E105" s="21"/>
      <c r="F105" s="21"/>
      <c r="G105" s="158">
        <f t="shared" si="21"/>
        <v>0</v>
      </c>
      <c r="H105" s="225"/>
      <c r="I105" s="225"/>
      <c r="J105" s="225"/>
      <c r="K105" s="205">
        <v>0</v>
      </c>
      <c r="L105" s="155"/>
      <c r="M105" s="139"/>
      <c r="N105" s="61"/>
    </row>
    <row r="106" spans="2:14" ht="15.5" hidden="1" x14ac:dyDescent="0.35">
      <c r="B106" s="119" t="s">
        <v>111</v>
      </c>
      <c r="C106" s="56"/>
      <c r="D106" s="22"/>
      <c r="E106" s="22"/>
      <c r="F106" s="22"/>
      <c r="G106" s="158">
        <f t="shared" si="21"/>
        <v>0</v>
      </c>
      <c r="H106" s="225"/>
      <c r="I106" s="225"/>
      <c r="J106" s="225"/>
      <c r="K106" s="205">
        <v>0</v>
      </c>
      <c r="L106" s="156"/>
      <c r="M106" s="140"/>
      <c r="N106" s="61"/>
    </row>
    <row r="107" spans="2:14" ht="15.5" hidden="1" x14ac:dyDescent="0.35">
      <c r="B107" s="119" t="s">
        <v>112</v>
      </c>
      <c r="C107" s="56"/>
      <c r="D107" s="22"/>
      <c r="E107" s="22"/>
      <c r="F107" s="22"/>
      <c r="G107" s="158">
        <f t="shared" si="21"/>
        <v>0</v>
      </c>
      <c r="H107" s="225"/>
      <c r="I107" s="225"/>
      <c r="J107" s="225"/>
      <c r="K107" s="205"/>
      <c r="L107" s="156"/>
      <c r="M107" s="140"/>
      <c r="N107" s="61"/>
    </row>
    <row r="108" spans="2:14" ht="15.5" x14ac:dyDescent="0.35">
      <c r="C108" s="120" t="s">
        <v>176</v>
      </c>
      <c r="D108" s="23">
        <f>SUM(D100:D107)</f>
        <v>0</v>
      </c>
      <c r="E108" s="23">
        <f>SUM(E100:E107)</f>
        <v>295000</v>
      </c>
      <c r="F108" s="23">
        <f>SUM(F100:F107)</f>
        <v>110000</v>
      </c>
      <c r="G108" s="26">
        <f>SUM(G100:G107)</f>
        <v>405000</v>
      </c>
      <c r="H108" s="239">
        <f t="shared" ref="H108:J108" si="22">SUM(H100:H107)</f>
        <v>0</v>
      </c>
      <c r="I108" s="239">
        <f t="shared" si="22"/>
        <v>294950</v>
      </c>
      <c r="J108" s="239">
        <f t="shared" si="22"/>
        <v>110000</v>
      </c>
      <c r="K108" s="239">
        <f>SUM(K100:K107)</f>
        <v>404950</v>
      </c>
      <c r="L108" s="145">
        <f>(L100*G100)+(L101*G101)+(L102*G102)+(L103*G103)+(L104*G104)+(L105*G105)+(L106*G106)+(L107*G107)</f>
        <v>243000</v>
      </c>
      <c r="M108" s="140"/>
      <c r="N108" s="63"/>
    </row>
    <row r="109" spans="2:14" ht="15.75" customHeight="1" x14ac:dyDescent="0.35">
      <c r="B109" s="118" t="s">
        <v>8</v>
      </c>
      <c r="C109" s="262" t="s">
        <v>582</v>
      </c>
      <c r="D109" s="262"/>
      <c r="E109" s="262"/>
      <c r="F109" s="262"/>
      <c r="G109" s="262"/>
      <c r="H109" s="262"/>
      <c r="I109" s="262"/>
      <c r="J109" s="262"/>
      <c r="K109" s="262"/>
      <c r="L109" s="262"/>
      <c r="M109" s="262"/>
      <c r="N109" s="60"/>
    </row>
    <row r="110" spans="2:14" ht="46.5" x14ac:dyDescent="0.35">
      <c r="B110" s="119" t="s">
        <v>113</v>
      </c>
      <c r="C110" s="192" t="s">
        <v>593</v>
      </c>
      <c r="D110" s="215"/>
      <c r="E110" s="215">
        <v>45000</v>
      </c>
      <c r="F110" s="215"/>
      <c r="G110" s="158">
        <f>SUM(D110:F110)</f>
        <v>45000</v>
      </c>
      <c r="H110" s="225"/>
      <c r="I110" s="228">
        <v>51200</v>
      </c>
      <c r="J110" s="225"/>
      <c r="K110" s="205">
        <f>SUM(H110:J110)</f>
        <v>51200</v>
      </c>
      <c r="L110" s="193">
        <v>0.6</v>
      </c>
      <c r="M110" s="139"/>
      <c r="N110" s="61"/>
    </row>
    <row r="111" spans="2:14" ht="31" x14ac:dyDescent="0.35">
      <c r="B111" s="119" t="s">
        <v>114</v>
      </c>
      <c r="C111" s="192" t="s">
        <v>594</v>
      </c>
      <c r="D111" s="215"/>
      <c r="E111" s="215">
        <v>30000</v>
      </c>
      <c r="F111" s="215"/>
      <c r="G111" s="158">
        <f>SUM(D111:F111)</f>
        <v>30000</v>
      </c>
      <c r="H111" s="225"/>
      <c r="I111" s="228">
        <v>28200</v>
      </c>
      <c r="J111" s="225"/>
      <c r="K111" s="205">
        <f>SUM(H111:J111)</f>
        <v>28200</v>
      </c>
      <c r="L111" s="193">
        <v>0.4</v>
      </c>
      <c r="M111" s="139"/>
      <c r="N111" s="61"/>
    </row>
    <row r="112" spans="2:14" ht="15.5" hidden="1" x14ac:dyDescent="0.35">
      <c r="B112" s="119" t="s">
        <v>115</v>
      </c>
      <c r="C112" s="19"/>
      <c r="D112" s="21"/>
      <c r="E112" s="21"/>
      <c r="F112" s="21"/>
      <c r="G112" s="158">
        <f t="shared" ref="G112:G117" si="23">SUM(D112:F112)</f>
        <v>0</v>
      </c>
      <c r="H112" s="225"/>
      <c r="I112" s="225"/>
      <c r="J112" s="225"/>
      <c r="K112" s="205">
        <v>0</v>
      </c>
      <c r="L112" s="155"/>
      <c r="M112" s="139"/>
      <c r="N112" s="61"/>
    </row>
    <row r="113" spans="2:14" ht="15.5" hidden="1" x14ac:dyDescent="0.35">
      <c r="B113" s="119" t="s">
        <v>116</v>
      </c>
      <c r="C113" s="19"/>
      <c r="D113" s="21"/>
      <c r="E113" s="21"/>
      <c r="F113" s="21"/>
      <c r="G113" s="158">
        <f t="shared" si="23"/>
        <v>0</v>
      </c>
      <c r="H113" s="225"/>
      <c r="I113" s="225"/>
      <c r="J113" s="225"/>
      <c r="K113" s="205">
        <v>0</v>
      </c>
      <c r="L113" s="155"/>
      <c r="M113" s="139"/>
      <c r="N113" s="61"/>
    </row>
    <row r="114" spans="2:14" ht="15.5" hidden="1" x14ac:dyDescent="0.35">
      <c r="B114" s="119" t="s">
        <v>117</v>
      </c>
      <c r="C114" s="19"/>
      <c r="D114" s="21"/>
      <c r="E114" s="21"/>
      <c r="F114" s="21"/>
      <c r="G114" s="158">
        <f t="shared" si="23"/>
        <v>0</v>
      </c>
      <c r="H114" s="225"/>
      <c r="I114" s="225"/>
      <c r="J114" s="225"/>
      <c r="K114" s="205">
        <v>0</v>
      </c>
      <c r="L114" s="155"/>
      <c r="M114" s="139"/>
      <c r="N114" s="61"/>
    </row>
    <row r="115" spans="2:14" ht="15.5" hidden="1" x14ac:dyDescent="0.35">
      <c r="B115" s="119" t="s">
        <v>118</v>
      </c>
      <c r="C115" s="19"/>
      <c r="D115" s="21"/>
      <c r="E115" s="21"/>
      <c r="F115" s="21"/>
      <c r="G115" s="158">
        <f t="shared" si="23"/>
        <v>0</v>
      </c>
      <c r="H115" s="225"/>
      <c r="I115" s="225"/>
      <c r="J115" s="225"/>
      <c r="K115" s="205">
        <v>0</v>
      </c>
      <c r="L115" s="155"/>
      <c r="M115" s="139"/>
      <c r="N115" s="61"/>
    </row>
    <row r="116" spans="2:14" ht="15.5" hidden="1" x14ac:dyDescent="0.35">
      <c r="B116" s="119" t="s">
        <v>119</v>
      </c>
      <c r="C116" s="56"/>
      <c r="D116" s="22"/>
      <c r="E116" s="22"/>
      <c r="F116" s="22"/>
      <c r="G116" s="158">
        <f t="shared" si="23"/>
        <v>0</v>
      </c>
      <c r="H116" s="225"/>
      <c r="I116" s="225"/>
      <c r="J116" s="225"/>
      <c r="K116" s="205">
        <v>0</v>
      </c>
      <c r="L116" s="156"/>
      <c r="M116" s="140"/>
      <c r="N116" s="61"/>
    </row>
    <row r="117" spans="2:14" ht="15.5" hidden="1" x14ac:dyDescent="0.35">
      <c r="B117" s="119" t="s">
        <v>120</v>
      </c>
      <c r="C117" s="56"/>
      <c r="D117" s="22"/>
      <c r="E117" s="22"/>
      <c r="F117" s="22"/>
      <c r="G117" s="158">
        <f t="shared" si="23"/>
        <v>0</v>
      </c>
      <c r="H117" s="225"/>
      <c r="I117" s="225"/>
      <c r="J117" s="225"/>
      <c r="K117" s="205">
        <v>0</v>
      </c>
      <c r="L117" s="156"/>
      <c r="M117" s="140"/>
      <c r="N117" s="61"/>
    </row>
    <row r="118" spans="2:14" ht="15.5" x14ac:dyDescent="0.35">
      <c r="C118" s="120" t="s">
        <v>176</v>
      </c>
      <c r="D118" s="26">
        <f>SUM(D110:D117)</f>
        <v>0</v>
      </c>
      <c r="E118" s="26">
        <f>SUM(E110:E117)</f>
        <v>75000</v>
      </c>
      <c r="F118" s="26">
        <f>SUM(F110:F117)</f>
        <v>0</v>
      </c>
      <c r="G118" s="26">
        <f>SUM(G110:G117)</f>
        <v>75000</v>
      </c>
      <c r="H118" s="239">
        <f t="shared" ref="H118:J118" si="24">SUM(H110:H117)</f>
        <v>0</v>
      </c>
      <c r="I118" s="239">
        <f t="shared" si="24"/>
        <v>79400</v>
      </c>
      <c r="J118" s="239">
        <f t="shared" si="24"/>
        <v>0</v>
      </c>
      <c r="K118" s="239">
        <f>SUM(K110:K117)</f>
        <v>79400</v>
      </c>
      <c r="L118" s="145">
        <f>(L110*G110)+(L111*G111)+(L112*G112)+(L113*G113)+(L114*G114)+(L115*G115)+(L116*G116)+(L117*G117)</f>
        <v>39000</v>
      </c>
      <c r="M118" s="140"/>
      <c r="N118" s="63"/>
    </row>
    <row r="119" spans="2:14" ht="15.5" hidden="1" x14ac:dyDescent="0.35">
      <c r="B119" s="121" t="s">
        <v>121</v>
      </c>
      <c r="C119" s="263"/>
      <c r="D119" s="263"/>
      <c r="E119" s="263"/>
      <c r="F119" s="263"/>
      <c r="G119" s="263"/>
      <c r="H119" s="263"/>
      <c r="I119" s="263"/>
      <c r="J119" s="263"/>
      <c r="K119" s="263"/>
      <c r="L119" s="263"/>
      <c r="M119" s="263"/>
      <c r="N119" s="60"/>
    </row>
    <row r="120" spans="2:14" ht="15.5" hidden="1" x14ac:dyDescent="0.35">
      <c r="B120" s="119" t="s">
        <v>122</v>
      </c>
      <c r="C120" s="19"/>
      <c r="D120" s="21"/>
      <c r="E120" s="21"/>
      <c r="F120" s="21"/>
      <c r="G120" s="158">
        <f>SUM(D120:F120)</f>
        <v>0</v>
      </c>
      <c r="H120" s="158"/>
      <c r="I120" s="158"/>
      <c r="J120" s="158"/>
      <c r="K120" s="158">
        <v>0</v>
      </c>
      <c r="L120" s="155"/>
      <c r="M120" s="139"/>
      <c r="N120" s="61"/>
    </row>
    <row r="121" spans="2:14" ht="15.5" hidden="1" x14ac:dyDescent="0.35">
      <c r="B121" s="119" t="s">
        <v>123</v>
      </c>
      <c r="C121" s="19"/>
      <c r="D121" s="21"/>
      <c r="E121" s="21"/>
      <c r="F121" s="21"/>
      <c r="G121" s="158">
        <f t="shared" ref="G121:G127" si="25">SUM(D121:F121)</f>
        <v>0</v>
      </c>
      <c r="H121" s="158"/>
      <c r="I121" s="158"/>
      <c r="J121" s="158"/>
      <c r="K121" s="158">
        <v>0</v>
      </c>
      <c r="L121" s="155"/>
      <c r="M121" s="139"/>
      <c r="N121" s="61"/>
    </row>
    <row r="122" spans="2:14" ht="15.5" hidden="1" x14ac:dyDescent="0.35">
      <c r="B122" s="119" t="s">
        <v>124</v>
      </c>
      <c r="C122" s="19"/>
      <c r="D122" s="21"/>
      <c r="E122" s="21"/>
      <c r="F122" s="21"/>
      <c r="G122" s="158">
        <f t="shared" si="25"/>
        <v>0</v>
      </c>
      <c r="H122" s="158"/>
      <c r="I122" s="158"/>
      <c r="J122" s="158"/>
      <c r="K122" s="158">
        <v>0</v>
      </c>
      <c r="L122" s="155"/>
      <c r="M122" s="139"/>
      <c r="N122" s="61"/>
    </row>
    <row r="123" spans="2:14" ht="15.5" hidden="1" x14ac:dyDescent="0.35">
      <c r="B123" s="119" t="s">
        <v>125</v>
      </c>
      <c r="C123" s="19"/>
      <c r="D123" s="21"/>
      <c r="E123" s="21"/>
      <c r="F123" s="21"/>
      <c r="G123" s="158">
        <f t="shared" si="25"/>
        <v>0</v>
      </c>
      <c r="H123" s="158"/>
      <c r="I123" s="158"/>
      <c r="J123" s="158"/>
      <c r="K123" s="158">
        <v>0</v>
      </c>
      <c r="L123" s="155"/>
      <c r="M123" s="139"/>
      <c r="N123" s="61"/>
    </row>
    <row r="124" spans="2:14" ht="15.5" hidden="1" x14ac:dyDescent="0.35">
      <c r="B124" s="119" t="s">
        <v>126</v>
      </c>
      <c r="C124" s="19"/>
      <c r="D124" s="21"/>
      <c r="E124" s="21"/>
      <c r="F124" s="21"/>
      <c r="G124" s="158">
        <f t="shared" si="25"/>
        <v>0</v>
      </c>
      <c r="H124" s="158"/>
      <c r="I124" s="158"/>
      <c r="J124" s="158"/>
      <c r="K124" s="158">
        <v>0</v>
      </c>
      <c r="L124" s="155"/>
      <c r="M124" s="139"/>
      <c r="N124" s="61"/>
    </row>
    <row r="125" spans="2:14" ht="15.5" hidden="1" x14ac:dyDescent="0.35">
      <c r="B125" s="119" t="s">
        <v>127</v>
      </c>
      <c r="C125" s="19"/>
      <c r="D125" s="21"/>
      <c r="E125" s="21"/>
      <c r="F125" s="21"/>
      <c r="G125" s="158">
        <f t="shared" si="25"/>
        <v>0</v>
      </c>
      <c r="H125" s="158"/>
      <c r="I125" s="158"/>
      <c r="J125" s="158"/>
      <c r="K125" s="158">
        <v>0</v>
      </c>
      <c r="L125" s="155"/>
      <c r="M125" s="139"/>
      <c r="N125" s="61"/>
    </row>
    <row r="126" spans="2:14" ht="15.5" hidden="1" x14ac:dyDescent="0.35">
      <c r="B126" s="119" t="s">
        <v>128</v>
      </c>
      <c r="C126" s="56"/>
      <c r="D126" s="22"/>
      <c r="E126" s="22"/>
      <c r="F126" s="22"/>
      <c r="G126" s="158">
        <f t="shared" si="25"/>
        <v>0</v>
      </c>
      <c r="H126" s="158"/>
      <c r="I126" s="158"/>
      <c r="J126" s="158"/>
      <c r="K126" s="158">
        <v>0</v>
      </c>
      <c r="L126" s="156"/>
      <c r="M126" s="140"/>
      <c r="N126" s="61"/>
    </row>
    <row r="127" spans="2:14" ht="15.5" hidden="1" x14ac:dyDescent="0.35">
      <c r="B127" s="119" t="s">
        <v>129</v>
      </c>
      <c r="C127" s="56"/>
      <c r="D127" s="22"/>
      <c r="E127" s="22"/>
      <c r="F127" s="22"/>
      <c r="G127" s="158">
        <f t="shared" si="25"/>
        <v>0</v>
      </c>
      <c r="H127" s="158"/>
      <c r="I127" s="158"/>
      <c r="J127" s="158"/>
      <c r="K127" s="158">
        <v>0</v>
      </c>
      <c r="L127" s="156"/>
      <c r="M127" s="140"/>
      <c r="N127" s="61"/>
    </row>
    <row r="128" spans="2:14" ht="15.5" hidden="1" x14ac:dyDescent="0.35">
      <c r="C128" s="120" t="s">
        <v>176</v>
      </c>
      <c r="D128" s="26">
        <f>SUM(D120:D127)</f>
        <v>0</v>
      </c>
      <c r="E128" s="26">
        <f>SUM(E120:E127)</f>
        <v>0</v>
      </c>
      <c r="F128" s="26">
        <f>SUM(F120:F127)</f>
        <v>0</v>
      </c>
      <c r="G128" s="26">
        <f>SUM(G120:G127)</f>
        <v>0</v>
      </c>
      <c r="H128" s="26"/>
      <c r="I128" s="26"/>
      <c r="J128" s="26"/>
      <c r="K128" s="26">
        <v>0</v>
      </c>
      <c r="L128" s="145">
        <f>(L120*G120)+(L121*G121)+(L122*G122)+(L123*G123)+(L124*G124)+(L125*G125)+(L126*G126)+(L127*G127)</f>
        <v>0</v>
      </c>
      <c r="M128" s="140"/>
      <c r="N128" s="63"/>
    </row>
    <row r="129" spans="2:14" ht="15.5" hidden="1" x14ac:dyDescent="0.35">
      <c r="B129" s="121" t="s">
        <v>130</v>
      </c>
      <c r="C129" s="263"/>
      <c r="D129" s="263"/>
      <c r="E129" s="263"/>
      <c r="F129" s="263"/>
      <c r="G129" s="263"/>
      <c r="H129" s="263"/>
      <c r="I129" s="263"/>
      <c r="J129" s="263"/>
      <c r="K129" s="263"/>
      <c r="L129" s="263"/>
      <c r="M129" s="263"/>
      <c r="N129" s="60"/>
    </row>
    <row r="130" spans="2:14" ht="15.5" hidden="1" x14ac:dyDescent="0.35">
      <c r="B130" s="119" t="s">
        <v>131</v>
      </c>
      <c r="C130" s="19"/>
      <c r="D130" s="21"/>
      <c r="E130" s="21"/>
      <c r="F130" s="21"/>
      <c r="G130" s="158">
        <f>SUM(D130:F130)</f>
        <v>0</v>
      </c>
      <c r="H130" s="158"/>
      <c r="I130" s="158"/>
      <c r="J130" s="158"/>
      <c r="K130" s="158">
        <v>0</v>
      </c>
      <c r="L130" s="155"/>
      <c r="M130" s="139"/>
      <c r="N130" s="61"/>
    </row>
    <row r="131" spans="2:14" ht="15.5" hidden="1" x14ac:dyDescent="0.35">
      <c r="B131" s="119" t="s">
        <v>132</v>
      </c>
      <c r="C131" s="19"/>
      <c r="D131" s="21"/>
      <c r="E131" s="21"/>
      <c r="F131" s="21"/>
      <c r="G131" s="158">
        <f t="shared" ref="G131:G137" si="26">SUM(D131:F131)</f>
        <v>0</v>
      </c>
      <c r="H131" s="158"/>
      <c r="I131" s="158"/>
      <c r="J131" s="158"/>
      <c r="K131" s="158">
        <v>0</v>
      </c>
      <c r="L131" s="155"/>
      <c r="M131" s="139"/>
      <c r="N131" s="61"/>
    </row>
    <row r="132" spans="2:14" ht="15.5" hidden="1" x14ac:dyDescent="0.35">
      <c r="B132" s="119" t="s">
        <v>133</v>
      </c>
      <c r="C132" s="19"/>
      <c r="D132" s="21"/>
      <c r="E132" s="21"/>
      <c r="F132" s="21"/>
      <c r="G132" s="158">
        <f t="shared" si="26"/>
        <v>0</v>
      </c>
      <c r="H132" s="158"/>
      <c r="I132" s="158"/>
      <c r="J132" s="158"/>
      <c r="K132" s="158">
        <v>0</v>
      </c>
      <c r="L132" s="155"/>
      <c r="M132" s="139"/>
      <c r="N132" s="61"/>
    </row>
    <row r="133" spans="2:14" ht="15.5" hidden="1" x14ac:dyDescent="0.35">
      <c r="B133" s="119" t="s">
        <v>134</v>
      </c>
      <c r="C133" s="19"/>
      <c r="D133" s="21"/>
      <c r="E133" s="21"/>
      <c r="F133" s="21"/>
      <c r="G133" s="158">
        <f t="shared" si="26"/>
        <v>0</v>
      </c>
      <c r="H133" s="158"/>
      <c r="I133" s="158"/>
      <c r="J133" s="158"/>
      <c r="K133" s="158">
        <v>0</v>
      </c>
      <c r="L133" s="155"/>
      <c r="M133" s="139"/>
      <c r="N133" s="61"/>
    </row>
    <row r="134" spans="2:14" ht="15.5" hidden="1" x14ac:dyDescent="0.35">
      <c r="B134" s="119" t="s">
        <v>135</v>
      </c>
      <c r="C134" s="19"/>
      <c r="D134" s="21"/>
      <c r="E134" s="21"/>
      <c r="F134" s="21"/>
      <c r="G134" s="158">
        <f t="shared" si="26"/>
        <v>0</v>
      </c>
      <c r="H134" s="158"/>
      <c r="I134" s="158"/>
      <c r="J134" s="158"/>
      <c r="K134" s="158">
        <v>0</v>
      </c>
      <c r="L134" s="155"/>
      <c r="M134" s="139"/>
      <c r="N134" s="61"/>
    </row>
    <row r="135" spans="2:14" ht="15.5" hidden="1" x14ac:dyDescent="0.35">
      <c r="B135" s="119" t="s">
        <v>136</v>
      </c>
      <c r="C135" s="19"/>
      <c r="D135" s="21"/>
      <c r="E135" s="21"/>
      <c r="F135" s="21"/>
      <c r="G135" s="158">
        <f t="shared" si="26"/>
        <v>0</v>
      </c>
      <c r="H135" s="158"/>
      <c r="I135" s="158"/>
      <c r="J135" s="158"/>
      <c r="K135" s="158">
        <v>0</v>
      </c>
      <c r="L135" s="155"/>
      <c r="M135" s="139"/>
      <c r="N135" s="61"/>
    </row>
    <row r="136" spans="2:14" ht="15.5" hidden="1" x14ac:dyDescent="0.35">
      <c r="B136" s="119" t="s">
        <v>137</v>
      </c>
      <c r="C136" s="56"/>
      <c r="D136" s="22"/>
      <c r="E136" s="22"/>
      <c r="F136" s="22"/>
      <c r="G136" s="158">
        <f t="shared" si="26"/>
        <v>0</v>
      </c>
      <c r="H136" s="158"/>
      <c r="I136" s="158"/>
      <c r="J136" s="158"/>
      <c r="K136" s="158">
        <v>0</v>
      </c>
      <c r="L136" s="156"/>
      <c r="M136" s="140"/>
      <c r="N136" s="61"/>
    </row>
    <row r="137" spans="2:14" ht="15.5" hidden="1" x14ac:dyDescent="0.35">
      <c r="B137" s="119" t="s">
        <v>138</v>
      </c>
      <c r="C137" s="56"/>
      <c r="D137" s="22"/>
      <c r="E137" s="22"/>
      <c r="F137" s="22"/>
      <c r="G137" s="158">
        <f t="shared" si="26"/>
        <v>0</v>
      </c>
      <c r="H137" s="158"/>
      <c r="I137" s="158"/>
      <c r="J137" s="158"/>
      <c r="K137" s="158">
        <v>0</v>
      </c>
      <c r="L137" s="156"/>
      <c r="M137" s="140"/>
      <c r="N137" s="61"/>
    </row>
    <row r="138" spans="2:14" ht="15.5" hidden="1" x14ac:dyDescent="0.35">
      <c r="C138" s="120" t="s">
        <v>176</v>
      </c>
      <c r="D138" s="23">
        <f>SUM(D130:D137)</f>
        <v>0</v>
      </c>
      <c r="E138" s="23">
        <f>SUM(E130:E137)</f>
        <v>0</v>
      </c>
      <c r="F138" s="23">
        <f>SUM(F130:F137)</f>
        <v>0</v>
      </c>
      <c r="G138" s="23">
        <f>SUM(G130:G137)</f>
        <v>0</v>
      </c>
      <c r="H138" s="23"/>
      <c r="I138" s="23"/>
      <c r="J138" s="23"/>
      <c r="K138" s="23">
        <v>0</v>
      </c>
      <c r="L138" s="145">
        <f>(L130*G130)+(L131*G131)+(L132*G132)+(L133*G133)+(L134*G134)+(L135*G135)+(L136*G136)+(L137*G137)</f>
        <v>0</v>
      </c>
      <c r="M138" s="140"/>
      <c r="N138" s="63"/>
    </row>
    <row r="139" spans="2:14" ht="15.75" hidden="1" customHeight="1" x14ac:dyDescent="0.35">
      <c r="B139" s="7"/>
      <c r="C139" s="13"/>
      <c r="D139" s="28"/>
      <c r="E139" s="28"/>
      <c r="F139" s="28"/>
      <c r="G139" s="28"/>
      <c r="H139" s="28"/>
      <c r="I139" s="28"/>
      <c r="J139" s="28"/>
      <c r="K139" s="28"/>
      <c r="L139" s="28"/>
      <c r="M139" s="86"/>
      <c r="N139" s="4"/>
    </row>
    <row r="140" spans="2:14" ht="15.5" hidden="1" x14ac:dyDescent="0.35">
      <c r="B140" s="120" t="s">
        <v>139</v>
      </c>
      <c r="C140" s="264"/>
      <c r="D140" s="264"/>
      <c r="E140" s="264"/>
      <c r="F140" s="264"/>
      <c r="G140" s="264"/>
      <c r="H140" s="264"/>
      <c r="I140" s="264"/>
      <c r="J140" s="264"/>
      <c r="K140" s="264"/>
      <c r="L140" s="264"/>
      <c r="M140" s="264"/>
      <c r="N140" s="20"/>
    </row>
    <row r="141" spans="2:14" ht="15.5" hidden="1" x14ac:dyDescent="0.35">
      <c r="B141" s="118" t="s">
        <v>140</v>
      </c>
      <c r="C141" s="263"/>
      <c r="D141" s="263"/>
      <c r="E141" s="263"/>
      <c r="F141" s="263"/>
      <c r="G141" s="263"/>
      <c r="H141" s="263"/>
      <c r="I141" s="263"/>
      <c r="J141" s="263"/>
      <c r="K141" s="263"/>
      <c r="L141" s="263"/>
      <c r="M141" s="263"/>
      <c r="N141" s="60"/>
    </row>
    <row r="142" spans="2:14" ht="15.5" hidden="1" x14ac:dyDescent="0.35">
      <c r="B142" s="119" t="s">
        <v>141</v>
      </c>
      <c r="C142" s="19"/>
      <c r="D142" s="21"/>
      <c r="E142" s="21"/>
      <c r="F142" s="21"/>
      <c r="G142" s="158">
        <f>SUM(D142:F142)</f>
        <v>0</v>
      </c>
      <c r="H142" s="158"/>
      <c r="I142" s="158"/>
      <c r="J142" s="158"/>
      <c r="K142" s="158">
        <v>0</v>
      </c>
      <c r="L142" s="155"/>
      <c r="M142" s="139"/>
      <c r="N142" s="61"/>
    </row>
    <row r="143" spans="2:14" ht="15.5" hidden="1" x14ac:dyDescent="0.35">
      <c r="B143" s="119" t="s">
        <v>142</v>
      </c>
      <c r="C143" s="19"/>
      <c r="D143" s="21"/>
      <c r="E143" s="21"/>
      <c r="F143" s="21"/>
      <c r="G143" s="158">
        <f t="shared" ref="G143:G149" si="27">SUM(D143:F143)</f>
        <v>0</v>
      </c>
      <c r="H143" s="158"/>
      <c r="I143" s="158"/>
      <c r="J143" s="158"/>
      <c r="K143" s="158">
        <v>0</v>
      </c>
      <c r="L143" s="155"/>
      <c r="M143" s="139"/>
      <c r="N143" s="61"/>
    </row>
    <row r="144" spans="2:14" ht="15.5" hidden="1" x14ac:dyDescent="0.35">
      <c r="B144" s="119" t="s">
        <v>143</v>
      </c>
      <c r="C144" s="19"/>
      <c r="D144" s="21"/>
      <c r="E144" s="21"/>
      <c r="F144" s="21"/>
      <c r="G144" s="158">
        <f t="shared" si="27"/>
        <v>0</v>
      </c>
      <c r="H144" s="158"/>
      <c r="I144" s="158"/>
      <c r="J144" s="158"/>
      <c r="K144" s="158">
        <v>0</v>
      </c>
      <c r="L144" s="155"/>
      <c r="M144" s="139"/>
      <c r="N144" s="61"/>
    </row>
    <row r="145" spans="2:14" ht="15.5" hidden="1" x14ac:dyDescent="0.35">
      <c r="B145" s="119" t="s">
        <v>144</v>
      </c>
      <c r="C145" s="19"/>
      <c r="D145" s="21"/>
      <c r="E145" s="21"/>
      <c r="F145" s="21"/>
      <c r="G145" s="158">
        <f t="shared" si="27"/>
        <v>0</v>
      </c>
      <c r="H145" s="158"/>
      <c r="I145" s="158"/>
      <c r="J145" s="158"/>
      <c r="K145" s="158">
        <v>0</v>
      </c>
      <c r="L145" s="155"/>
      <c r="M145" s="139"/>
      <c r="N145" s="61"/>
    </row>
    <row r="146" spans="2:14" ht="15.5" hidden="1" x14ac:dyDescent="0.35">
      <c r="B146" s="119" t="s">
        <v>145</v>
      </c>
      <c r="C146" s="19"/>
      <c r="D146" s="21"/>
      <c r="E146" s="21"/>
      <c r="F146" s="21"/>
      <c r="G146" s="158">
        <f t="shared" si="27"/>
        <v>0</v>
      </c>
      <c r="H146" s="158"/>
      <c r="I146" s="158"/>
      <c r="J146" s="158"/>
      <c r="K146" s="158">
        <v>0</v>
      </c>
      <c r="L146" s="155"/>
      <c r="M146" s="139"/>
      <c r="N146" s="61"/>
    </row>
    <row r="147" spans="2:14" ht="15.5" hidden="1" x14ac:dyDescent="0.35">
      <c r="B147" s="119" t="s">
        <v>146</v>
      </c>
      <c r="C147" s="19"/>
      <c r="D147" s="21"/>
      <c r="E147" s="21"/>
      <c r="F147" s="21"/>
      <c r="G147" s="158">
        <f t="shared" si="27"/>
        <v>0</v>
      </c>
      <c r="H147" s="158"/>
      <c r="I147" s="158"/>
      <c r="J147" s="158"/>
      <c r="K147" s="158">
        <v>0</v>
      </c>
      <c r="L147" s="155"/>
      <c r="M147" s="139"/>
      <c r="N147" s="61"/>
    </row>
    <row r="148" spans="2:14" ht="15.5" hidden="1" x14ac:dyDescent="0.35">
      <c r="B148" s="119" t="s">
        <v>147</v>
      </c>
      <c r="C148" s="56"/>
      <c r="D148" s="22"/>
      <c r="E148" s="22"/>
      <c r="F148" s="22"/>
      <c r="G148" s="158">
        <f t="shared" si="27"/>
        <v>0</v>
      </c>
      <c r="H148" s="158"/>
      <c r="I148" s="158"/>
      <c r="J148" s="158"/>
      <c r="K148" s="158">
        <v>0</v>
      </c>
      <c r="L148" s="156"/>
      <c r="M148" s="140"/>
      <c r="N148" s="61"/>
    </row>
    <row r="149" spans="2:14" ht="15.5" hidden="1" x14ac:dyDescent="0.35">
      <c r="B149" s="119" t="s">
        <v>148</v>
      </c>
      <c r="C149" s="56"/>
      <c r="D149" s="22"/>
      <c r="E149" s="22"/>
      <c r="F149" s="22"/>
      <c r="G149" s="158">
        <f t="shared" si="27"/>
        <v>0</v>
      </c>
      <c r="H149" s="158"/>
      <c r="I149" s="158"/>
      <c r="J149" s="158"/>
      <c r="K149" s="158">
        <v>0</v>
      </c>
      <c r="L149" s="156"/>
      <c r="M149" s="140"/>
      <c r="N149" s="61"/>
    </row>
    <row r="150" spans="2:14" ht="15.5" hidden="1" x14ac:dyDescent="0.35">
      <c r="C150" s="120" t="s">
        <v>176</v>
      </c>
      <c r="D150" s="23">
        <f>SUM(D142:D149)</f>
        <v>0</v>
      </c>
      <c r="E150" s="23">
        <f>SUM(E142:E149)</f>
        <v>0</v>
      </c>
      <c r="F150" s="23">
        <f>SUM(F142:F149)</f>
        <v>0</v>
      </c>
      <c r="G150" s="26">
        <f>SUM(G142:G149)</f>
        <v>0</v>
      </c>
      <c r="H150" s="26"/>
      <c r="I150" s="26"/>
      <c r="J150" s="26"/>
      <c r="K150" s="26">
        <v>0</v>
      </c>
      <c r="L150" s="145">
        <f>(L142*G142)+(L143*G143)+(L144*G144)+(L145*G145)+(L146*G146)+(L147*G147)+(L148*G148)+(L149*G149)</f>
        <v>0</v>
      </c>
      <c r="M150" s="140"/>
      <c r="N150" s="63"/>
    </row>
    <row r="151" spans="2:14" ht="15.5" hidden="1" x14ac:dyDescent="0.35">
      <c r="B151" s="118" t="s">
        <v>149</v>
      </c>
      <c r="C151" s="263"/>
      <c r="D151" s="263"/>
      <c r="E151" s="263"/>
      <c r="F151" s="263"/>
      <c r="G151" s="263"/>
      <c r="H151" s="263"/>
      <c r="I151" s="263"/>
      <c r="J151" s="263"/>
      <c r="K151" s="263"/>
      <c r="L151" s="263"/>
      <c r="M151" s="263"/>
      <c r="N151" s="60"/>
    </row>
    <row r="152" spans="2:14" ht="15.5" hidden="1" x14ac:dyDescent="0.35">
      <c r="B152" s="119" t="s">
        <v>150</v>
      </c>
      <c r="C152" s="19"/>
      <c r="D152" s="21"/>
      <c r="E152" s="21"/>
      <c r="F152" s="21"/>
      <c r="G152" s="158">
        <f>SUM(D152:F152)</f>
        <v>0</v>
      </c>
      <c r="H152" s="158"/>
      <c r="I152" s="158"/>
      <c r="J152" s="158"/>
      <c r="K152" s="158">
        <v>0</v>
      </c>
      <c r="L152" s="155"/>
      <c r="M152" s="139"/>
      <c r="N152" s="61"/>
    </row>
    <row r="153" spans="2:14" ht="15.5" hidden="1" x14ac:dyDescent="0.35">
      <c r="B153" s="119" t="s">
        <v>151</v>
      </c>
      <c r="C153" s="19"/>
      <c r="D153" s="21"/>
      <c r="E153" s="21"/>
      <c r="F153" s="21"/>
      <c r="G153" s="158">
        <f t="shared" ref="G153:G159" si="28">SUM(D153:F153)</f>
        <v>0</v>
      </c>
      <c r="H153" s="158"/>
      <c r="I153" s="158"/>
      <c r="J153" s="158"/>
      <c r="K153" s="158">
        <v>0</v>
      </c>
      <c r="L153" s="155"/>
      <c r="M153" s="139"/>
      <c r="N153" s="61"/>
    </row>
    <row r="154" spans="2:14" ht="15.5" hidden="1" x14ac:dyDescent="0.35">
      <c r="B154" s="119" t="s">
        <v>152</v>
      </c>
      <c r="C154" s="19"/>
      <c r="D154" s="21"/>
      <c r="E154" s="21"/>
      <c r="F154" s="21"/>
      <c r="G154" s="158">
        <f t="shared" si="28"/>
        <v>0</v>
      </c>
      <c r="H154" s="158"/>
      <c r="I154" s="158"/>
      <c r="J154" s="158"/>
      <c r="K154" s="158">
        <v>0</v>
      </c>
      <c r="L154" s="155"/>
      <c r="M154" s="139"/>
      <c r="N154" s="61"/>
    </row>
    <row r="155" spans="2:14" ht="15.5" hidden="1" x14ac:dyDescent="0.35">
      <c r="B155" s="119" t="s">
        <v>153</v>
      </c>
      <c r="C155" s="19"/>
      <c r="D155" s="21"/>
      <c r="E155" s="21"/>
      <c r="F155" s="21"/>
      <c r="G155" s="158">
        <f t="shared" si="28"/>
        <v>0</v>
      </c>
      <c r="H155" s="158"/>
      <c r="I155" s="158"/>
      <c r="J155" s="158"/>
      <c r="K155" s="158">
        <v>0</v>
      </c>
      <c r="L155" s="155"/>
      <c r="M155" s="139"/>
      <c r="N155" s="61"/>
    </row>
    <row r="156" spans="2:14" ht="15.5" hidden="1" x14ac:dyDescent="0.35">
      <c r="B156" s="119" t="s">
        <v>154</v>
      </c>
      <c r="C156" s="19"/>
      <c r="D156" s="21"/>
      <c r="E156" s="21"/>
      <c r="F156" s="21"/>
      <c r="G156" s="158">
        <f t="shared" si="28"/>
        <v>0</v>
      </c>
      <c r="H156" s="158"/>
      <c r="I156" s="158"/>
      <c r="J156" s="158"/>
      <c r="K156" s="158">
        <v>0</v>
      </c>
      <c r="L156" s="155"/>
      <c r="M156" s="139"/>
      <c r="N156" s="61"/>
    </row>
    <row r="157" spans="2:14" ht="15.5" hidden="1" x14ac:dyDescent="0.35">
      <c r="B157" s="119" t="s">
        <v>155</v>
      </c>
      <c r="C157" s="19"/>
      <c r="D157" s="21"/>
      <c r="E157" s="21"/>
      <c r="F157" s="21"/>
      <c r="G157" s="158">
        <f t="shared" si="28"/>
        <v>0</v>
      </c>
      <c r="H157" s="158"/>
      <c r="I157" s="158"/>
      <c r="J157" s="158"/>
      <c r="K157" s="158">
        <v>0</v>
      </c>
      <c r="L157" s="155"/>
      <c r="M157" s="139"/>
      <c r="N157" s="61"/>
    </row>
    <row r="158" spans="2:14" ht="15.5" hidden="1" x14ac:dyDescent="0.35">
      <c r="B158" s="119" t="s">
        <v>156</v>
      </c>
      <c r="C158" s="56"/>
      <c r="D158" s="22"/>
      <c r="E158" s="22"/>
      <c r="F158" s="22"/>
      <c r="G158" s="158">
        <f t="shared" si="28"/>
        <v>0</v>
      </c>
      <c r="H158" s="158"/>
      <c r="I158" s="158"/>
      <c r="J158" s="158"/>
      <c r="K158" s="158">
        <v>0</v>
      </c>
      <c r="L158" s="156"/>
      <c r="M158" s="140"/>
      <c r="N158" s="61"/>
    </row>
    <row r="159" spans="2:14" ht="15.5" hidden="1" x14ac:dyDescent="0.35">
      <c r="B159" s="119" t="s">
        <v>157</v>
      </c>
      <c r="C159" s="56"/>
      <c r="D159" s="22"/>
      <c r="E159" s="22"/>
      <c r="F159" s="22"/>
      <c r="G159" s="158">
        <f t="shared" si="28"/>
        <v>0</v>
      </c>
      <c r="H159" s="158"/>
      <c r="I159" s="158"/>
      <c r="J159" s="158"/>
      <c r="K159" s="158">
        <v>0</v>
      </c>
      <c r="L159" s="156"/>
      <c r="M159" s="140"/>
      <c r="N159" s="61"/>
    </row>
    <row r="160" spans="2:14" ht="15.5" hidden="1" x14ac:dyDescent="0.35">
      <c r="C160" s="120" t="s">
        <v>176</v>
      </c>
      <c r="D160" s="26">
        <f>SUM(D152:D159)</f>
        <v>0</v>
      </c>
      <c r="E160" s="26">
        <f>SUM(E152:E159)</f>
        <v>0</v>
      </c>
      <c r="F160" s="26">
        <f>SUM(F152:F159)</f>
        <v>0</v>
      </c>
      <c r="G160" s="26">
        <f>SUM(G152:G159)</f>
        <v>0</v>
      </c>
      <c r="H160" s="26"/>
      <c r="I160" s="26"/>
      <c r="J160" s="26"/>
      <c r="K160" s="26">
        <v>0</v>
      </c>
      <c r="L160" s="145">
        <f>(L152*G152)+(L153*G153)+(L154*G154)+(L155*G155)+(L156*G156)+(L157*G157)+(L158*G158)+(L159*G159)</f>
        <v>0</v>
      </c>
      <c r="M160" s="140"/>
      <c r="N160" s="63"/>
    </row>
    <row r="161" spans="2:14" ht="15.5" hidden="1" x14ac:dyDescent="0.35">
      <c r="B161" s="118" t="s">
        <v>158</v>
      </c>
      <c r="C161" s="263"/>
      <c r="D161" s="263"/>
      <c r="E161" s="263"/>
      <c r="F161" s="263"/>
      <c r="G161" s="263"/>
      <c r="H161" s="263"/>
      <c r="I161" s="263"/>
      <c r="J161" s="263"/>
      <c r="K161" s="263"/>
      <c r="L161" s="263"/>
      <c r="M161" s="263"/>
      <c r="N161" s="60"/>
    </row>
    <row r="162" spans="2:14" ht="15.5" hidden="1" x14ac:dyDescent="0.35">
      <c r="B162" s="119" t="s">
        <v>159</v>
      </c>
      <c r="C162" s="19"/>
      <c r="D162" s="21"/>
      <c r="E162" s="21"/>
      <c r="F162" s="21"/>
      <c r="G162" s="158">
        <f>SUM(D162:F162)</f>
        <v>0</v>
      </c>
      <c r="H162" s="158"/>
      <c r="I162" s="158"/>
      <c r="J162" s="158"/>
      <c r="K162" s="158">
        <v>0</v>
      </c>
      <c r="L162" s="155"/>
      <c r="M162" s="139"/>
      <c r="N162" s="61"/>
    </row>
    <row r="163" spans="2:14" ht="15.5" hidden="1" x14ac:dyDescent="0.35">
      <c r="B163" s="119" t="s">
        <v>160</v>
      </c>
      <c r="C163" s="19"/>
      <c r="D163" s="21"/>
      <c r="E163" s="21"/>
      <c r="F163" s="21"/>
      <c r="G163" s="158">
        <f t="shared" ref="G163:G169" si="29">SUM(D163:F163)</f>
        <v>0</v>
      </c>
      <c r="H163" s="158"/>
      <c r="I163" s="158"/>
      <c r="J163" s="158"/>
      <c r="K163" s="158">
        <v>0</v>
      </c>
      <c r="L163" s="155"/>
      <c r="M163" s="139"/>
      <c r="N163" s="61"/>
    </row>
    <row r="164" spans="2:14" ht="15.5" hidden="1" x14ac:dyDescent="0.35">
      <c r="B164" s="119" t="s">
        <v>161</v>
      </c>
      <c r="C164" s="19"/>
      <c r="D164" s="21"/>
      <c r="E164" s="21"/>
      <c r="F164" s="21"/>
      <c r="G164" s="158">
        <f t="shared" si="29"/>
        <v>0</v>
      </c>
      <c r="H164" s="158"/>
      <c r="I164" s="158"/>
      <c r="J164" s="158"/>
      <c r="K164" s="158">
        <v>0</v>
      </c>
      <c r="L164" s="155"/>
      <c r="M164" s="139"/>
      <c r="N164" s="61"/>
    </row>
    <row r="165" spans="2:14" ht="15.5" hidden="1" x14ac:dyDescent="0.35">
      <c r="B165" s="119" t="s">
        <v>162</v>
      </c>
      <c r="C165" s="19"/>
      <c r="D165" s="21"/>
      <c r="E165" s="21"/>
      <c r="F165" s="21"/>
      <c r="G165" s="158">
        <f t="shared" si="29"/>
        <v>0</v>
      </c>
      <c r="H165" s="158"/>
      <c r="I165" s="158"/>
      <c r="J165" s="158"/>
      <c r="K165" s="158">
        <v>0</v>
      </c>
      <c r="L165" s="155"/>
      <c r="M165" s="139"/>
      <c r="N165" s="61"/>
    </row>
    <row r="166" spans="2:14" ht="15.5" hidden="1" x14ac:dyDescent="0.35">
      <c r="B166" s="119" t="s">
        <v>163</v>
      </c>
      <c r="C166" s="19"/>
      <c r="D166" s="21"/>
      <c r="E166" s="21"/>
      <c r="F166" s="21"/>
      <c r="G166" s="158">
        <f t="shared" si="29"/>
        <v>0</v>
      </c>
      <c r="H166" s="158"/>
      <c r="I166" s="158"/>
      <c r="J166" s="158"/>
      <c r="K166" s="158">
        <v>0</v>
      </c>
      <c r="L166" s="155"/>
      <c r="M166" s="139"/>
      <c r="N166" s="61"/>
    </row>
    <row r="167" spans="2:14" ht="15.5" hidden="1" x14ac:dyDescent="0.35">
      <c r="B167" s="119" t="s">
        <v>164</v>
      </c>
      <c r="C167" s="19"/>
      <c r="D167" s="21"/>
      <c r="E167" s="21"/>
      <c r="F167" s="21"/>
      <c r="G167" s="158">
        <f t="shared" si="29"/>
        <v>0</v>
      </c>
      <c r="H167" s="158"/>
      <c r="I167" s="158"/>
      <c r="J167" s="158"/>
      <c r="K167" s="158">
        <v>0</v>
      </c>
      <c r="L167" s="155"/>
      <c r="M167" s="139"/>
      <c r="N167" s="61"/>
    </row>
    <row r="168" spans="2:14" ht="15.5" hidden="1" x14ac:dyDescent="0.35">
      <c r="B168" s="119" t="s">
        <v>165</v>
      </c>
      <c r="C168" s="56"/>
      <c r="D168" s="22"/>
      <c r="E168" s="22"/>
      <c r="F168" s="22"/>
      <c r="G168" s="158">
        <f t="shared" si="29"/>
        <v>0</v>
      </c>
      <c r="H168" s="158"/>
      <c r="I168" s="158"/>
      <c r="J168" s="158"/>
      <c r="K168" s="158">
        <v>0</v>
      </c>
      <c r="L168" s="156"/>
      <c r="M168" s="140"/>
      <c r="N168" s="61"/>
    </row>
    <row r="169" spans="2:14" ht="15.5" hidden="1" x14ac:dyDescent="0.35">
      <c r="B169" s="119" t="s">
        <v>166</v>
      </c>
      <c r="C169" s="56"/>
      <c r="D169" s="22"/>
      <c r="E169" s="22"/>
      <c r="F169" s="22"/>
      <c r="G169" s="158">
        <f t="shared" si="29"/>
        <v>0</v>
      </c>
      <c r="H169" s="158"/>
      <c r="I169" s="158"/>
      <c r="J169" s="158"/>
      <c r="K169" s="158">
        <v>0</v>
      </c>
      <c r="L169" s="156"/>
      <c r="M169" s="140"/>
      <c r="N169" s="61"/>
    </row>
    <row r="170" spans="2:14" ht="15.5" hidden="1" x14ac:dyDescent="0.35">
      <c r="C170" s="120" t="s">
        <v>176</v>
      </c>
      <c r="D170" s="26">
        <f>SUM(D162:D169)</f>
        <v>0</v>
      </c>
      <c r="E170" s="26">
        <f>SUM(E162:E169)</f>
        <v>0</v>
      </c>
      <c r="F170" s="26">
        <f>SUM(F162:F169)</f>
        <v>0</v>
      </c>
      <c r="G170" s="26">
        <f>SUM(G162:G169)</f>
        <v>0</v>
      </c>
      <c r="H170" s="26"/>
      <c r="I170" s="26"/>
      <c r="J170" s="26"/>
      <c r="K170" s="26">
        <v>0</v>
      </c>
      <c r="L170" s="145">
        <f>(L162*G162)+(L163*G163)+(L164*G164)+(L165*G165)+(L166*G166)+(L167*G167)+(L168*G168)+(L169*G169)</f>
        <v>0</v>
      </c>
      <c r="M170" s="140"/>
      <c r="N170" s="63"/>
    </row>
    <row r="171" spans="2:14" ht="15.5" hidden="1" x14ac:dyDescent="0.35">
      <c r="B171" s="118" t="s">
        <v>167</v>
      </c>
      <c r="C171" s="263"/>
      <c r="D171" s="263"/>
      <c r="E171" s="263"/>
      <c r="F171" s="263"/>
      <c r="G171" s="263"/>
      <c r="H171" s="263"/>
      <c r="I171" s="263"/>
      <c r="J171" s="263"/>
      <c r="K171" s="263"/>
      <c r="L171" s="263"/>
      <c r="M171" s="263"/>
      <c r="N171" s="60"/>
    </row>
    <row r="172" spans="2:14" ht="15.5" hidden="1" x14ac:dyDescent="0.35">
      <c r="B172" s="119" t="s">
        <v>168</v>
      </c>
      <c r="C172" s="19"/>
      <c r="D172" s="21"/>
      <c r="E172" s="21"/>
      <c r="F172" s="21"/>
      <c r="G172" s="158">
        <f>SUM(D172:F172)</f>
        <v>0</v>
      </c>
      <c r="H172" s="158"/>
      <c r="I172" s="158"/>
      <c r="J172" s="158"/>
      <c r="K172" s="158">
        <v>0</v>
      </c>
      <c r="L172" s="155"/>
      <c r="M172" s="139"/>
      <c r="N172" s="61"/>
    </row>
    <row r="173" spans="2:14" ht="15.5" hidden="1" x14ac:dyDescent="0.35">
      <c r="B173" s="119" t="s">
        <v>169</v>
      </c>
      <c r="C173" s="19"/>
      <c r="D173" s="21"/>
      <c r="E173" s="21"/>
      <c r="F173" s="21"/>
      <c r="G173" s="158">
        <f t="shared" ref="G173:G179" si="30">SUM(D173:F173)</f>
        <v>0</v>
      </c>
      <c r="H173" s="158"/>
      <c r="I173" s="158"/>
      <c r="J173" s="158"/>
      <c r="K173" s="158">
        <v>0</v>
      </c>
      <c r="L173" s="155"/>
      <c r="M173" s="139"/>
      <c r="N173" s="61"/>
    </row>
    <row r="174" spans="2:14" ht="15.5" hidden="1" x14ac:dyDescent="0.35">
      <c r="B174" s="119" t="s">
        <v>170</v>
      </c>
      <c r="C174" s="19"/>
      <c r="D174" s="21"/>
      <c r="E174" s="21"/>
      <c r="F174" s="21"/>
      <c r="G174" s="158">
        <f t="shared" si="30"/>
        <v>0</v>
      </c>
      <c r="H174" s="158"/>
      <c r="I174" s="158"/>
      <c r="J174" s="158"/>
      <c r="K174" s="158">
        <v>0</v>
      </c>
      <c r="L174" s="155"/>
      <c r="M174" s="139"/>
      <c r="N174" s="61"/>
    </row>
    <row r="175" spans="2:14" ht="15.5" hidden="1" x14ac:dyDescent="0.35">
      <c r="B175" s="119" t="s">
        <v>171</v>
      </c>
      <c r="C175" s="19"/>
      <c r="D175" s="21"/>
      <c r="E175" s="21"/>
      <c r="F175" s="21"/>
      <c r="G175" s="158">
        <f t="shared" si="30"/>
        <v>0</v>
      </c>
      <c r="H175" s="158"/>
      <c r="I175" s="158"/>
      <c r="J175" s="158"/>
      <c r="K175" s="158">
        <v>0</v>
      </c>
      <c r="L175" s="155"/>
      <c r="M175" s="139"/>
      <c r="N175" s="61"/>
    </row>
    <row r="176" spans="2:14" ht="15.5" hidden="1" x14ac:dyDescent="0.35">
      <c r="B176" s="119" t="s">
        <v>172</v>
      </c>
      <c r="C176" s="19"/>
      <c r="D176" s="21"/>
      <c r="E176" s="21"/>
      <c r="F176" s="21"/>
      <c r="G176" s="158">
        <f>SUM(D176:F176)</f>
        <v>0</v>
      </c>
      <c r="H176" s="158"/>
      <c r="I176" s="158"/>
      <c r="J176" s="158"/>
      <c r="K176" s="158">
        <v>0</v>
      </c>
      <c r="L176" s="155"/>
      <c r="M176" s="139"/>
      <c r="N176" s="61"/>
    </row>
    <row r="177" spans="2:14" ht="15.5" hidden="1" x14ac:dyDescent="0.35">
      <c r="B177" s="119" t="s">
        <v>173</v>
      </c>
      <c r="C177" s="19"/>
      <c r="D177" s="21"/>
      <c r="E177" s="21"/>
      <c r="F177" s="21"/>
      <c r="G177" s="158">
        <f t="shared" si="30"/>
        <v>0</v>
      </c>
      <c r="H177" s="158"/>
      <c r="I177" s="158"/>
      <c r="J177" s="158"/>
      <c r="K177" s="158">
        <v>0</v>
      </c>
      <c r="L177" s="155"/>
      <c r="M177" s="139"/>
      <c r="N177" s="61"/>
    </row>
    <row r="178" spans="2:14" ht="15.5" hidden="1" x14ac:dyDescent="0.35">
      <c r="B178" s="119" t="s">
        <v>174</v>
      </c>
      <c r="C178" s="56"/>
      <c r="D178" s="22"/>
      <c r="E178" s="22"/>
      <c r="F178" s="22"/>
      <c r="G178" s="158">
        <f t="shared" si="30"/>
        <v>0</v>
      </c>
      <c r="H178" s="158"/>
      <c r="I178" s="158"/>
      <c r="J178" s="158"/>
      <c r="K178" s="158">
        <v>0</v>
      </c>
      <c r="L178" s="156"/>
      <c r="M178" s="140"/>
      <c r="N178" s="61"/>
    </row>
    <row r="179" spans="2:14" ht="15.5" hidden="1" x14ac:dyDescent="0.35">
      <c r="B179" s="119" t="s">
        <v>175</v>
      </c>
      <c r="C179" s="56"/>
      <c r="D179" s="22"/>
      <c r="E179" s="22"/>
      <c r="F179" s="22"/>
      <c r="G179" s="158">
        <f t="shared" si="30"/>
        <v>0</v>
      </c>
      <c r="H179" s="158"/>
      <c r="I179" s="158"/>
      <c r="J179" s="158"/>
      <c r="K179" s="158">
        <v>0</v>
      </c>
      <c r="L179" s="156"/>
      <c r="M179" s="140"/>
      <c r="N179" s="61"/>
    </row>
    <row r="180" spans="2:14" ht="15.5" hidden="1" x14ac:dyDescent="0.35">
      <c r="C180" s="120" t="s">
        <v>176</v>
      </c>
      <c r="D180" s="23">
        <f>SUM(D172:D179)</f>
        <v>0</v>
      </c>
      <c r="E180" s="23">
        <f>SUM(E172:E179)</f>
        <v>0</v>
      </c>
      <c r="F180" s="23">
        <f>SUM(F172:F179)</f>
        <v>0</v>
      </c>
      <c r="G180" s="23">
        <f>SUM(G172:G179)</f>
        <v>0</v>
      </c>
      <c r="H180" s="23"/>
      <c r="I180" s="23"/>
      <c r="J180" s="23"/>
      <c r="K180" s="23">
        <v>0</v>
      </c>
      <c r="L180" s="145">
        <f>(L172*G172)+(L173*G173)+(L174*G174)+(L175*G175)+(L176*G176)+(L177*G177)+(L178*G178)+(L179*G179)</f>
        <v>0</v>
      </c>
      <c r="M180" s="140"/>
      <c r="N180" s="63"/>
    </row>
    <row r="181" spans="2:14" ht="15.75" customHeight="1" x14ac:dyDescent="0.35">
      <c r="B181" s="7"/>
      <c r="C181" s="13"/>
      <c r="D181" s="28"/>
      <c r="E181" s="28"/>
      <c r="F181" s="28"/>
      <c r="G181" s="28"/>
      <c r="H181" s="28"/>
      <c r="I181" s="28"/>
      <c r="J181" s="28"/>
      <c r="K181" s="28"/>
      <c r="L181" s="28"/>
      <c r="M181" s="13"/>
      <c r="N181" s="4"/>
    </row>
    <row r="182" spans="2:14" ht="15.75" customHeight="1" x14ac:dyDescent="0.35">
      <c r="B182" s="7"/>
      <c r="C182" s="13"/>
      <c r="D182" s="28"/>
      <c r="E182" s="28"/>
      <c r="F182" s="28"/>
      <c r="G182" s="28"/>
      <c r="H182" s="28"/>
      <c r="I182" s="28"/>
      <c r="J182" s="28"/>
      <c r="K182" s="28"/>
      <c r="L182" s="28"/>
      <c r="M182" s="13"/>
      <c r="N182" s="4"/>
    </row>
    <row r="183" spans="2:14" s="220" customFormat="1" ht="63.75" customHeight="1" x14ac:dyDescent="0.35">
      <c r="B183" s="223" t="s">
        <v>554</v>
      </c>
      <c r="C183" s="241"/>
      <c r="D183" s="224">
        <v>70000</v>
      </c>
      <c r="E183" s="224"/>
      <c r="F183" s="224"/>
      <c r="G183" s="146">
        <f>SUM(D183:F183)</f>
        <v>70000</v>
      </c>
      <c r="H183" s="229">
        <v>69199.310000000041</v>
      </c>
      <c r="I183" s="249">
        <v>0</v>
      </c>
      <c r="J183" s="229"/>
      <c r="K183" s="237">
        <f t="shared" ref="K183:K185" si="31">SUM(H183:J183)</f>
        <v>69199.310000000041</v>
      </c>
      <c r="L183" s="243">
        <v>0</v>
      </c>
      <c r="M183" s="244" t="s">
        <v>609</v>
      </c>
      <c r="N183" s="222"/>
    </row>
    <row r="184" spans="2:14" s="220" customFormat="1" ht="69.75" customHeight="1" x14ac:dyDescent="0.35">
      <c r="B184" s="223" t="s">
        <v>552</v>
      </c>
      <c r="C184" s="241"/>
      <c r="D184" s="224">
        <v>9000</v>
      </c>
      <c r="E184" s="224"/>
      <c r="F184" s="224"/>
      <c r="G184" s="146">
        <f>SUM(D184:F184)</f>
        <v>9000</v>
      </c>
      <c r="H184" s="229">
        <v>3958.1600000000003</v>
      </c>
      <c r="I184" s="229"/>
      <c r="J184" s="229"/>
      <c r="K184" s="237">
        <f t="shared" si="31"/>
        <v>3958.1600000000003</v>
      </c>
      <c r="L184" s="245">
        <v>0</v>
      </c>
      <c r="M184" s="246"/>
      <c r="N184" s="222"/>
    </row>
    <row r="185" spans="2:14" s="220" customFormat="1" ht="57" customHeight="1" x14ac:dyDescent="0.35">
      <c r="B185" s="223" t="s">
        <v>555</v>
      </c>
      <c r="C185" s="242"/>
      <c r="D185" s="224">
        <v>24000</v>
      </c>
      <c r="E185" s="224">
        <v>29999.72</v>
      </c>
      <c r="F185" s="224">
        <v>25999.75</v>
      </c>
      <c r="G185" s="146">
        <f>SUM(D185:F185)</f>
        <v>79999.47</v>
      </c>
      <c r="H185" s="229">
        <v>21709.519999999993</v>
      </c>
      <c r="I185" s="229">
        <v>29900</v>
      </c>
      <c r="J185" s="229">
        <v>26000</v>
      </c>
      <c r="K185" s="237">
        <f t="shared" si="31"/>
        <v>77609.51999999999</v>
      </c>
      <c r="L185" s="245">
        <v>0</v>
      </c>
      <c r="M185" s="244" t="s">
        <v>608</v>
      </c>
      <c r="N185" s="222"/>
    </row>
    <row r="186" spans="2:14" ht="65.25" customHeight="1" x14ac:dyDescent="0.35">
      <c r="B186" s="150" t="s">
        <v>559</v>
      </c>
      <c r="C186" s="18"/>
      <c r="D186" s="219">
        <v>40000</v>
      </c>
      <c r="E186" s="219"/>
      <c r="F186" s="219"/>
      <c r="G186" s="146">
        <f>SUM(D186:F186)</f>
        <v>40000</v>
      </c>
      <c r="H186" s="229"/>
      <c r="I186" s="229"/>
      <c r="J186" s="229"/>
      <c r="K186" s="237">
        <f>SUM(H186:J186)</f>
        <v>0</v>
      </c>
      <c r="L186" s="157">
        <v>0</v>
      </c>
      <c r="M186" s="258" t="s">
        <v>607</v>
      </c>
      <c r="N186" s="63"/>
    </row>
    <row r="187" spans="2:14" ht="21.75" customHeight="1" x14ac:dyDescent="0.35">
      <c r="B187" s="7"/>
      <c r="C187" s="151" t="s">
        <v>553</v>
      </c>
      <c r="D187" s="159">
        <f>SUM(D183:D186)</f>
        <v>143000</v>
      </c>
      <c r="E187" s="159">
        <f>SUM(E183:E186)</f>
        <v>29999.72</v>
      </c>
      <c r="F187" s="159">
        <f>SUM(F183:F186)</f>
        <v>25999.75</v>
      </c>
      <c r="G187" s="159">
        <f>SUM(G183:G186)</f>
        <v>198999.47</v>
      </c>
      <c r="H187" s="230">
        <f t="shared" ref="H187:J187" si="32">SUM(H183:H186)</f>
        <v>94866.990000000034</v>
      </c>
      <c r="I187" s="230">
        <f t="shared" si="32"/>
        <v>29900</v>
      </c>
      <c r="J187" s="230">
        <f t="shared" si="32"/>
        <v>26000</v>
      </c>
      <c r="K187" s="238">
        <f>SUM(K183:K186)</f>
        <v>150766.99000000005</v>
      </c>
      <c r="L187" s="145">
        <f>(L183*G183)+(L184*G184)+(L185*G185)+(L186*G186)</f>
        <v>0</v>
      </c>
      <c r="M187" s="18"/>
      <c r="N187" s="16"/>
    </row>
    <row r="188" spans="2:14" ht="15.65" customHeight="1" x14ac:dyDescent="0.35">
      <c r="B188" s="7"/>
      <c r="C188" s="13"/>
      <c r="D188" s="28"/>
      <c r="E188" s="28"/>
      <c r="F188" s="28"/>
      <c r="G188" s="28"/>
      <c r="H188" s="28"/>
      <c r="I188" s="28"/>
      <c r="J188" s="28"/>
      <c r="K188" s="28"/>
      <c r="L188" s="28"/>
      <c r="M188" s="13"/>
      <c r="N188" s="16"/>
    </row>
    <row r="189" spans="2:14" ht="15.75" customHeight="1" thickBot="1" x14ac:dyDescent="0.4">
      <c r="B189" s="7"/>
      <c r="C189" s="13"/>
      <c r="D189" s="28"/>
      <c r="E189" s="28"/>
      <c r="F189" s="28"/>
      <c r="G189" s="28"/>
      <c r="H189" s="28"/>
      <c r="I189" s="28"/>
      <c r="J189" s="28"/>
      <c r="K189" s="28"/>
      <c r="L189" s="28"/>
      <c r="M189" s="13"/>
      <c r="N189" s="16"/>
    </row>
    <row r="190" spans="2:14" ht="15.5" x14ac:dyDescent="0.35">
      <c r="B190" s="7"/>
      <c r="C190" s="293" t="s">
        <v>19</v>
      </c>
      <c r="D190" s="294"/>
      <c r="E190" s="294"/>
      <c r="F190" s="294"/>
      <c r="G190" s="295"/>
      <c r="H190" s="231"/>
      <c r="I190" s="231"/>
      <c r="J190" s="231"/>
      <c r="K190" s="234"/>
      <c r="L190" s="16"/>
      <c r="M190" s="16"/>
    </row>
    <row r="191" spans="2:14" ht="40.5" customHeight="1" x14ac:dyDescent="0.35">
      <c r="B191" s="7"/>
      <c r="C191" s="283"/>
      <c r="D191" s="145" t="s">
        <v>549</v>
      </c>
      <c r="E191" s="145" t="s">
        <v>550</v>
      </c>
      <c r="F191" s="145" t="s">
        <v>551</v>
      </c>
      <c r="G191" s="285" t="s">
        <v>65</v>
      </c>
      <c r="H191" s="257" t="s">
        <v>549</v>
      </c>
      <c r="I191" s="257" t="s">
        <v>550</v>
      </c>
      <c r="J191" s="257" t="s">
        <v>551</v>
      </c>
      <c r="K191" s="235"/>
      <c r="L191" s="13"/>
      <c r="M191" s="16"/>
    </row>
    <row r="192" spans="2:14" ht="24.75" customHeight="1" x14ac:dyDescent="0.35">
      <c r="B192" s="7"/>
      <c r="C192" s="284"/>
      <c r="D192" s="135" t="str">
        <f>D13</f>
        <v>WFP</v>
      </c>
      <c r="E192" s="135" t="str">
        <f>E13</f>
        <v>ITC</v>
      </c>
      <c r="F192" s="135" t="str">
        <f>F13</f>
        <v>UNFPA</v>
      </c>
      <c r="G192" s="286"/>
      <c r="H192" s="256" t="str">
        <f>H13</f>
        <v>WFP</v>
      </c>
      <c r="I192" s="256" t="str">
        <f>I13</f>
        <v>ITC</v>
      </c>
      <c r="J192" s="256" t="str">
        <f>J13</f>
        <v>UNFPA</v>
      </c>
      <c r="K192" s="235"/>
      <c r="L192" s="13"/>
      <c r="M192" s="16"/>
    </row>
    <row r="193" spans="2:14" ht="41.25" customHeight="1" x14ac:dyDescent="0.35">
      <c r="B193" s="29"/>
      <c r="C193" s="147" t="s">
        <v>64</v>
      </c>
      <c r="D193" s="122">
        <f>SUM(D24,D34,D44,D54,D66,D76,D86,D96,D108,D118,D128,D138,D150,D160,D170,D180,D183,D184,D185,D186)</f>
        <v>700934.58000000007</v>
      </c>
      <c r="E193" s="122">
        <f>SUM(E24,E34,E44,E54,E66,E76,E86,E96,E108,E118,E128,E138,E150,E160,E170,E180,E183,E184,E185,E186)</f>
        <v>467289.72</v>
      </c>
      <c r="F193" s="122">
        <f>SUM(F24,F34,F44,F54,F66,F76,F86,F96,F108,F118,F128,F138,F150,F160,F170,F180,F183,F184,F185,F186)</f>
        <v>420560.75</v>
      </c>
      <c r="G193" s="148">
        <f>SUM(D193:F193)</f>
        <v>1588785.05</v>
      </c>
      <c r="H193" s="232">
        <f>H24+H34+H44+H66+H76+H108+H118+H187</f>
        <v>641465.07000000007</v>
      </c>
      <c r="I193" s="232">
        <f t="shared" ref="I193:J193" si="33">I24+I34+I44+I66+I76+I108+I118+I187</f>
        <v>469690</v>
      </c>
      <c r="J193" s="232">
        <f t="shared" si="33"/>
        <v>420380.56</v>
      </c>
      <c r="K193" s="236">
        <f>SUM(H193:J193)</f>
        <v>1531535.6300000001</v>
      </c>
      <c r="L193" s="13"/>
      <c r="M193" s="17"/>
    </row>
    <row r="194" spans="2:14" ht="51.75" customHeight="1" x14ac:dyDescent="0.35">
      <c r="B194" s="5"/>
      <c r="C194" s="147" t="s">
        <v>9</v>
      </c>
      <c r="D194" s="122">
        <f>D193*0.07</f>
        <v>49065.420600000012</v>
      </c>
      <c r="E194" s="122">
        <f>E193*0.07</f>
        <v>32710.2804</v>
      </c>
      <c r="F194" s="122">
        <f>F193*0.07</f>
        <v>29439.252500000002</v>
      </c>
      <c r="G194" s="148">
        <f>G193*0.07</f>
        <v>111214.95350000002</v>
      </c>
      <c r="H194" s="232">
        <f>H193*0.07</f>
        <v>44902.55490000001</v>
      </c>
      <c r="I194" s="233">
        <v>28536.216100000005</v>
      </c>
      <c r="J194" s="232">
        <v>29426.63</v>
      </c>
      <c r="K194" s="236">
        <f>SUM(H194:J194)</f>
        <v>102865.40100000001</v>
      </c>
      <c r="L194" s="5"/>
      <c r="M194" s="2"/>
      <c r="N194" s="259"/>
    </row>
    <row r="195" spans="2:14" ht="51.75" customHeight="1" thickBot="1" x14ac:dyDescent="0.4">
      <c r="B195" s="5"/>
      <c r="C195" s="37" t="s">
        <v>65</v>
      </c>
      <c r="D195" s="127">
        <f>SUM(D193:D194)</f>
        <v>750000.00060000014</v>
      </c>
      <c r="E195" s="127">
        <f>SUM(E193:E194)</f>
        <v>500000.00039999996</v>
      </c>
      <c r="F195" s="127">
        <f>SUM(F193:F194)</f>
        <v>450000.0025</v>
      </c>
      <c r="G195" s="149">
        <f>SUM(G193:G194)</f>
        <v>1700000.0035000001</v>
      </c>
      <c r="H195" s="221">
        <f>H193+H194</f>
        <v>686367.62490000005</v>
      </c>
      <c r="I195" s="251">
        <f t="shared" ref="I195:J195" si="34">I193+I194</f>
        <v>498226.21610000002</v>
      </c>
      <c r="J195" s="251">
        <f t="shared" si="34"/>
        <v>449807.19</v>
      </c>
      <c r="K195" s="236">
        <f>SUM(H195:J195)</f>
        <v>1634401.031</v>
      </c>
      <c r="L195" s="5"/>
      <c r="M195" s="248"/>
    </row>
    <row r="196" spans="2:14" s="47" customFormat="1" ht="29.25" customHeight="1" thickBot="1" x14ac:dyDescent="0.4">
      <c r="B196" s="13"/>
      <c r="C196" s="40"/>
      <c r="D196" s="41"/>
      <c r="E196" s="41"/>
      <c r="F196" s="41"/>
      <c r="G196" s="41"/>
      <c r="H196" s="41"/>
      <c r="I196" s="41"/>
      <c r="J196" s="41"/>
      <c r="K196" s="41"/>
      <c r="L196" s="41"/>
      <c r="M196" s="260"/>
      <c r="N196" s="17"/>
    </row>
    <row r="197" spans="2:14" ht="23.25" customHeight="1" x14ac:dyDescent="0.35">
      <c r="B197" s="2"/>
      <c r="C197" s="277" t="s">
        <v>29</v>
      </c>
      <c r="D197" s="278"/>
      <c r="E197" s="279"/>
      <c r="F197" s="279"/>
      <c r="G197" s="279"/>
      <c r="H197" s="279"/>
      <c r="I197" s="279"/>
      <c r="J197" s="279"/>
      <c r="K197" s="279"/>
      <c r="L197" s="280"/>
      <c r="M197" s="2"/>
      <c r="N197" s="48"/>
    </row>
    <row r="198" spans="2:14" ht="41.25" customHeight="1" x14ac:dyDescent="0.35">
      <c r="B198" s="2"/>
      <c r="C198" s="123"/>
      <c r="D198" s="124" t="s">
        <v>549</v>
      </c>
      <c r="E198" s="124" t="s">
        <v>550</v>
      </c>
      <c r="F198" s="124" t="s">
        <v>551</v>
      </c>
      <c r="G198" s="287" t="s">
        <v>65</v>
      </c>
      <c r="H198" s="252" t="s">
        <v>549</v>
      </c>
      <c r="I198" s="252" t="s">
        <v>550</v>
      </c>
      <c r="J198" s="252" t="s">
        <v>551</v>
      </c>
      <c r="K198" s="199" t="s">
        <v>604</v>
      </c>
      <c r="L198" s="289" t="s">
        <v>31</v>
      </c>
      <c r="M198" s="211"/>
      <c r="N198" s="48"/>
    </row>
    <row r="199" spans="2:14" ht="27.75" customHeight="1" x14ac:dyDescent="0.35">
      <c r="B199" s="2"/>
      <c r="C199" s="123"/>
      <c r="D199" s="124" t="str">
        <f>D13</f>
        <v>WFP</v>
      </c>
      <c r="E199" s="124" t="str">
        <f>E13</f>
        <v>ITC</v>
      </c>
      <c r="F199" s="124" t="str">
        <f>F13</f>
        <v>UNFPA</v>
      </c>
      <c r="G199" s="288"/>
      <c r="H199" s="252" t="str">
        <f>H13</f>
        <v>WFP</v>
      </c>
      <c r="I199" s="252" t="str">
        <f>I13</f>
        <v>ITC</v>
      </c>
      <c r="J199" s="252" t="str">
        <f>J13</f>
        <v>UNFPA</v>
      </c>
      <c r="K199" s="197"/>
      <c r="L199" s="290"/>
      <c r="M199" s="211"/>
      <c r="N199" s="48"/>
    </row>
    <row r="200" spans="2:14" ht="55.5" customHeight="1" x14ac:dyDescent="0.35">
      <c r="B200" s="2"/>
      <c r="C200" s="36" t="s">
        <v>30</v>
      </c>
      <c r="D200" s="125">
        <f>SUM(D193:D194)*L200</f>
        <v>525000.00042000005</v>
      </c>
      <c r="E200" s="126">
        <f>SUM(E193:E194)*L200</f>
        <v>350000.00027999998</v>
      </c>
      <c r="F200" s="126">
        <f>SUM(F193:F194)*L200</f>
        <v>315000.00175</v>
      </c>
      <c r="G200" s="126">
        <f>SUM(D200:F200)</f>
        <v>1190000.00245</v>
      </c>
      <c r="H200" s="253">
        <v>420234.83</v>
      </c>
      <c r="I200" s="254">
        <v>350000</v>
      </c>
      <c r="J200" s="254">
        <v>420380.56</v>
      </c>
      <c r="K200" s="254">
        <f>SUM(H200:J200)</f>
        <v>1190615.3900000001</v>
      </c>
      <c r="L200" s="170">
        <v>0.7</v>
      </c>
      <c r="M200" s="212">
        <f>K200/G200</f>
        <v>1.0005171323938933</v>
      </c>
      <c r="N200" s="48"/>
    </row>
    <row r="201" spans="2:14" ht="57.75" customHeight="1" x14ac:dyDescent="0.35">
      <c r="B201" s="276"/>
      <c r="C201" s="152" t="s">
        <v>32</v>
      </c>
      <c r="D201" s="153">
        <f>SUM(D193:D194)*L201</f>
        <v>225000.00018000003</v>
      </c>
      <c r="E201" s="154">
        <f>SUM(E193:E194)*L201</f>
        <v>150000.00011999998</v>
      </c>
      <c r="F201" s="154">
        <f>SUM(F193:F194)*L201</f>
        <v>135000.00075000001</v>
      </c>
      <c r="G201" s="154">
        <f>SUM(D201:F201)</f>
        <v>510000.00105000002</v>
      </c>
      <c r="H201" s="154">
        <v>95726.080000000002</v>
      </c>
      <c r="I201" s="154">
        <v>86196.45</v>
      </c>
      <c r="J201" s="154">
        <v>29426.63</v>
      </c>
      <c r="K201" s="254">
        <f>SUM(H201:J201)</f>
        <v>211349.16</v>
      </c>
      <c r="L201" s="171">
        <v>0.3</v>
      </c>
      <c r="M201" s="207"/>
      <c r="N201" s="48"/>
    </row>
    <row r="202" spans="2:14" ht="57.75" customHeight="1" x14ac:dyDescent="0.35">
      <c r="B202" s="276"/>
      <c r="C202" s="152" t="s">
        <v>563</v>
      </c>
      <c r="D202" s="173">
        <f>D195*$L$202</f>
        <v>0</v>
      </c>
      <c r="E202" s="173">
        <f>E195*$L$202</f>
        <v>0</v>
      </c>
      <c r="F202" s="173">
        <f>F195*$L$202</f>
        <v>0</v>
      </c>
      <c r="G202" s="154">
        <f>SUM(D202:F202)</f>
        <v>0</v>
      </c>
      <c r="H202" s="154"/>
      <c r="I202" s="154"/>
      <c r="J202" s="154"/>
      <c r="K202" s="154">
        <v>0</v>
      </c>
      <c r="L202" s="172">
        <v>0</v>
      </c>
      <c r="M202" s="207"/>
      <c r="N202" s="48"/>
    </row>
    <row r="203" spans="2:14" ht="38.25" customHeight="1" thickBot="1" x14ac:dyDescent="0.4">
      <c r="B203" s="276"/>
      <c r="C203" s="37" t="s">
        <v>558</v>
      </c>
      <c r="D203" s="127">
        <f t="shared" ref="D203:L203" si="35">SUM(D200:D202)</f>
        <v>750000.00060000014</v>
      </c>
      <c r="E203" s="127">
        <f t="shared" si="35"/>
        <v>500000.00039999996</v>
      </c>
      <c r="F203" s="127">
        <f t="shared" si="35"/>
        <v>450000.0025</v>
      </c>
      <c r="G203" s="127">
        <f t="shared" si="35"/>
        <v>1700000.0035000001</v>
      </c>
      <c r="H203" s="255">
        <f t="shared" si="35"/>
        <v>515960.91000000003</v>
      </c>
      <c r="I203" s="255">
        <f t="shared" si="35"/>
        <v>436196.45</v>
      </c>
      <c r="J203" s="255">
        <f t="shared" si="35"/>
        <v>449807.19</v>
      </c>
      <c r="K203" s="127">
        <f t="shared" si="35"/>
        <v>1401964.55</v>
      </c>
      <c r="L203" s="128">
        <f t="shared" si="35"/>
        <v>1</v>
      </c>
      <c r="M203" s="208">
        <f>K203/G203</f>
        <v>0.82468502771388374</v>
      </c>
      <c r="N203" s="48"/>
    </row>
    <row r="204" spans="2:14" ht="21.75" customHeight="1" thickBot="1" x14ac:dyDescent="0.4">
      <c r="B204" s="276"/>
      <c r="C204" s="3"/>
      <c r="D204" s="8"/>
      <c r="E204" s="8"/>
      <c r="F204" s="8"/>
      <c r="G204" s="8"/>
      <c r="H204" s="8"/>
      <c r="I204" s="8"/>
      <c r="J204" s="8"/>
      <c r="K204" s="8"/>
      <c r="L204" s="8"/>
      <c r="M204" s="207"/>
      <c r="N204" s="48"/>
    </row>
    <row r="205" spans="2:14" ht="49.5" customHeight="1" x14ac:dyDescent="0.35">
      <c r="B205" s="276"/>
      <c r="C205" s="129" t="s">
        <v>177</v>
      </c>
      <c r="D205" s="130">
        <f>SUM(L24,L34,L44,L54,L66,L76,L86,L96,L108,L118,L128,L138,L150,L160,L170,L180,L187)*1.07</f>
        <v>722679.36960000009</v>
      </c>
      <c r="E205" s="41"/>
      <c r="F205" s="41"/>
      <c r="G205" s="41"/>
      <c r="H205" s="41"/>
      <c r="I205" s="41"/>
      <c r="J205" s="41"/>
      <c r="K205" s="41"/>
      <c r="L205" s="8"/>
      <c r="M205" s="209">
        <f>K203*0.47</f>
        <v>658923.33849999995</v>
      </c>
      <c r="N205" s="48"/>
    </row>
    <row r="206" spans="2:14" ht="28.5" customHeight="1" x14ac:dyDescent="0.35">
      <c r="B206" s="276"/>
      <c r="C206" s="131" t="s">
        <v>16</v>
      </c>
      <c r="D206" s="132">
        <f>D205/G195</f>
        <v>0.42510551065419455</v>
      </c>
      <c r="E206" s="53"/>
      <c r="F206" s="53"/>
      <c r="G206" s="53"/>
      <c r="H206" s="53"/>
      <c r="I206" s="53"/>
      <c r="J206" s="53"/>
      <c r="K206" s="53"/>
      <c r="M206" s="207"/>
      <c r="N206" s="48"/>
    </row>
    <row r="207" spans="2:14" ht="28.5" customHeight="1" x14ac:dyDescent="0.35">
      <c r="B207" s="276"/>
      <c r="C207" s="291"/>
      <c r="D207" s="292"/>
      <c r="E207" s="54"/>
      <c r="F207" s="54"/>
      <c r="G207" s="54"/>
      <c r="H207" s="54"/>
      <c r="I207" s="54"/>
      <c r="J207" s="54"/>
      <c r="K207" s="54"/>
      <c r="M207" s="210">
        <v>441903.37</v>
      </c>
      <c r="N207" s="48"/>
    </row>
    <row r="208" spans="2:14" ht="28.5" customHeight="1" x14ac:dyDescent="0.35">
      <c r="B208" s="276"/>
      <c r="C208" s="131" t="s">
        <v>178</v>
      </c>
      <c r="D208" s="133">
        <f>SUM(D185:F186)</f>
        <v>119999.47</v>
      </c>
      <c r="E208" s="55"/>
      <c r="F208" s="55"/>
      <c r="G208" s="55"/>
      <c r="H208" s="55"/>
      <c r="I208" s="55"/>
      <c r="J208" s="55"/>
      <c r="K208" s="55"/>
      <c r="M208" s="207">
        <f>M205/M207</f>
        <v>1.4911027686890008</v>
      </c>
      <c r="N208" s="48"/>
    </row>
    <row r="209" spans="1:14" ht="23.25" customHeight="1" x14ac:dyDescent="0.35">
      <c r="B209" s="276"/>
      <c r="C209" s="131" t="s">
        <v>17</v>
      </c>
      <c r="D209" s="132">
        <f>D208/G195</f>
        <v>7.0587923384083678E-2</v>
      </c>
      <c r="E209" s="55"/>
      <c r="F209" s="55"/>
      <c r="G209" s="55"/>
      <c r="H209" s="55"/>
      <c r="I209" s="55"/>
      <c r="J209" s="55"/>
      <c r="K209" s="55"/>
      <c r="M209" s="207"/>
      <c r="N209" s="48"/>
    </row>
    <row r="210" spans="1:14" ht="66.75" customHeight="1" thickBot="1" x14ac:dyDescent="0.4">
      <c r="B210" s="276"/>
      <c r="C210" s="281" t="s">
        <v>571</v>
      </c>
      <c r="D210" s="282"/>
      <c r="E210" s="42"/>
      <c r="F210" s="42"/>
      <c r="G210" s="42"/>
      <c r="H210" s="42"/>
      <c r="I210" s="42"/>
      <c r="J210" s="42"/>
      <c r="K210" s="42"/>
      <c r="L210" s="48"/>
      <c r="M210" s="207"/>
      <c r="N210" s="48"/>
    </row>
    <row r="211" spans="1:14" ht="55.5" customHeight="1" x14ac:dyDescent="0.35">
      <c r="B211" s="276"/>
      <c r="N211" s="47"/>
    </row>
    <row r="212" spans="1:14" ht="42.75" customHeight="1" x14ac:dyDescent="0.35">
      <c r="B212" s="276"/>
      <c r="M212" s="48"/>
    </row>
    <row r="213" spans="1:14" ht="21.75" customHeight="1" x14ac:dyDescent="0.35">
      <c r="B213" s="276"/>
      <c r="M213" s="48"/>
    </row>
    <row r="214" spans="1:14" ht="21.75" customHeight="1" x14ac:dyDescent="0.35">
      <c r="A214" s="48"/>
      <c r="B214" s="276"/>
    </row>
    <row r="215" spans="1:14" s="48" customFormat="1" ht="23.25" customHeight="1" x14ac:dyDescent="0.35">
      <c r="A215" s="46"/>
      <c r="B215" s="276"/>
      <c r="C215" s="46"/>
      <c r="D215" s="46"/>
      <c r="E215" s="46"/>
      <c r="F215" s="46"/>
      <c r="G215" s="46"/>
      <c r="H215" s="46"/>
      <c r="I215" s="46"/>
      <c r="J215" s="46"/>
      <c r="K215" s="46"/>
      <c r="L215" s="46"/>
      <c r="M215" s="46"/>
      <c r="N215" s="46"/>
    </row>
    <row r="216" spans="1:14" ht="23.25" customHeight="1" x14ac:dyDescent="0.35"/>
    <row r="217" spans="1:14" ht="21.75" customHeight="1" x14ac:dyDescent="0.35"/>
    <row r="218" spans="1:14" ht="16.5" customHeight="1" x14ac:dyDescent="0.35"/>
    <row r="219" spans="1:14" ht="29.25" customHeight="1" x14ac:dyDescent="0.35"/>
    <row r="220" spans="1:14" ht="24.75" customHeight="1" x14ac:dyDescent="0.35"/>
    <row r="221" spans="1:14" ht="33" customHeight="1" x14ac:dyDescent="0.35"/>
    <row r="223" spans="1:14" ht="15" customHeight="1" x14ac:dyDescent="0.35"/>
    <row r="224" spans="1:14" ht="25.5" customHeight="1" x14ac:dyDescent="0.35"/>
  </sheetData>
  <mergeCells count="32">
    <mergeCell ref="C161:M161"/>
    <mergeCell ref="C171:M171"/>
    <mergeCell ref="B201:B215"/>
    <mergeCell ref="C197:L197"/>
    <mergeCell ref="C210:D210"/>
    <mergeCell ref="C191:C192"/>
    <mergeCell ref="G191:G192"/>
    <mergeCell ref="G198:G199"/>
    <mergeCell ref="L198:L199"/>
    <mergeCell ref="C207:D207"/>
    <mergeCell ref="C190:G190"/>
    <mergeCell ref="B2:E2"/>
    <mergeCell ref="B9:L9"/>
    <mergeCell ref="C25:M25"/>
    <mergeCell ref="C15:M15"/>
    <mergeCell ref="C35:M35"/>
    <mergeCell ref="C45:M45"/>
    <mergeCell ref="C14:M14"/>
    <mergeCell ref="B6:M6"/>
    <mergeCell ref="C56:M56"/>
    <mergeCell ref="C57:M57"/>
    <mergeCell ref="C67:M67"/>
    <mergeCell ref="C77:M77"/>
    <mergeCell ref="C87:M87"/>
    <mergeCell ref="C98:M98"/>
    <mergeCell ref="C99:M99"/>
    <mergeCell ref="C109:M109"/>
    <mergeCell ref="C119:M119"/>
    <mergeCell ref="C140:M140"/>
    <mergeCell ref="C129:M129"/>
    <mergeCell ref="C151:M151"/>
    <mergeCell ref="C141:M141"/>
  </mergeCells>
  <conditionalFormatting sqref="D206">
    <cfRule type="cellIs" dxfId="25" priority="46" operator="lessThan">
      <formula>0.15</formula>
    </cfRule>
  </conditionalFormatting>
  <conditionalFormatting sqref="D209">
    <cfRule type="cellIs" dxfId="24" priority="44" operator="lessThan">
      <formula>0.05</formula>
    </cfRule>
  </conditionalFormatting>
  <conditionalFormatting sqref="L203">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06:K206" xr:uid="{00000000-0002-0000-0000-000000000000}"/>
    <dataValidation allowBlank="1" showInputMessage="1" showErrorMessage="1" prompt="M&amp;E Budget Cannot be Less than 5%_x000a_" sqref="D209:K209" xr:uid="{00000000-0002-0000-0000-000001000000}"/>
    <dataValidation allowBlank="1" showInputMessage="1" showErrorMessage="1" prompt="Insert *text* description of Outcome here" sqref="C14:M14 C56:M56 C98:M98 C140:M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162 C68 C78 C88 C172 C110 C120 C130 C142 C152 C58" xr:uid="{00000000-0002-0000-0000-000004000000}"/>
    <dataValidation allowBlank="1" showInputMessage="1" showErrorMessage="1" prompt="Insert name of recipient agency here _x000a_" sqref="D13:K13" xr:uid="{00000000-0002-0000-0000-000005000000}"/>
    <dataValidation allowBlank="1" showErrorMessage="1" prompt="% Towards Gender Equality and Women's Empowerment Must be Higher than 15%_x000a_" sqref="D208:K208" xr:uid="{00000000-0002-0000-0000-000006000000}"/>
  </dataValidations>
  <pageMargins left="0.7" right="0.7" top="0.75" bottom="0.75" header="0.3" footer="0.3"/>
  <pageSetup scale="45" orientation="landscape" r:id="rId1"/>
  <rowBreaks count="2" manualBreakCount="2">
    <brk id="67" max="16383" man="1"/>
    <brk id="182" max="9"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13" zoomScale="79" zoomScaleNormal="100" workbookViewId="0">
      <selection activeCell="E201" sqref="E201"/>
    </sheetView>
  </sheetViews>
  <sheetFormatPr defaultColWidth="9.1796875" defaultRowHeight="15.5" x14ac:dyDescent="0.35"/>
  <cols>
    <col min="1" max="1" width="4.453125" style="66" customWidth="1"/>
    <col min="2" max="2" width="3.453125" style="66" customWidth="1"/>
    <col min="3" max="3" width="51.453125" style="66" customWidth="1"/>
    <col min="4" max="4" width="34.453125" style="68" customWidth="1"/>
    <col min="5" max="5" width="35" style="68" customWidth="1"/>
    <col min="6" max="6" width="34" style="68" customWidth="1"/>
    <col min="7" max="7" width="25.54296875" style="66" customWidth="1"/>
    <col min="8" max="8" width="21.453125" style="66" customWidth="1"/>
    <col min="9" max="9" width="16.81640625" style="66" customWidth="1"/>
    <col min="10" max="10" width="19.453125" style="66" customWidth="1"/>
    <col min="11" max="11" width="19" style="66" customWidth="1"/>
    <col min="12" max="12" width="26" style="66" customWidth="1"/>
    <col min="13" max="13" width="21.1796875" style="66" customWidth="1"/>
    <col min="14" max="14" width="7" style="70" customWidth="1"/>
    <col min="15" max="15" width="24.453125" style="66" customWidth="1"/>
    <col min="16" max="16" width="26.453125" style="66" customWidth="1"/>
    <col min="17" max="17" width="30.1796875" style="66" customWidth="1"/>
    <col min="18" max="18" width="33" style="66" customWidth="1"/>
    <col min="19" max="20" width="22.54296875" style="66" customWidth="1"/>
    <col min="21" max="21" width="23.453125" style="66" customWidth="1"/>
    <col min="22" max="22" width="32.1796875" style="66" customWidth="1"/>
    <col min="23" max="23" width="9.1796875" style="66"/>
    <col min="24" max="24" width="17.54296875" style="66" customWidth="1"/>
    <col min="25" max="25" width="26.453125" style="66" customWidth="1"/>
    <col min="26" max="26" width="22.453125" style="66" customWidth="1"/>
    <col min="27" max="27" width="29.54296875" style="66" customWidth="1"/>
    <col min="28" max="28" width="23.453125" style="66" customWidth="1"/>
    <col min="29" max="29" width="18.453125" style="66" customWidth="1"/>
    <col min="30" max="30" width="17.453125" style="66" customWidth="1"/>
    <col min="31" max="31" width="25.1796875" style="66" customWidth="1"/>
    <col min="32" max="16384" width="9.1796875" style="66"/>
  </cols>
  <sheetData>
    <row r="1" spans="2:14" ht="24" customHeight="1" x14ac:dyDescent="0.35">
      <c r="L1" s="25"/>
      <c r="M1" s="6"/>
      <c r="N1" s="66"/>
    </row>
    <row r="2" spans="2:14" ht="46" x14ac:dyDescent="1">
      <c r="C2" s="271" t="s">
        <v>548</v>
      </c>
      <c r="D2" s="271"/>
      <c r="E2" s="271"/>
      <c r="F2" s="271"/>
      <c r="G2" s="44"/>
      <c r="H2" s="45"/>
      <c r="I2" s="45"/>
      <c r="L2" s="25"/>
      <c r="M2" s="6"/>
      <c r="N2" s="66"/>
    </row>
    <row r="3" spans="2:14" ht="24" customHeight="1" x14ac:dyDescent="0.35">
      <c r="C3" s="49"/>
      <c r="D3" s="46"/>
      <c r="E3" s="46"/>
      <c r="F3" s="46"/>
      <c r="G3" s="46"/>
      <c r="H3" s="46"/>
      <c r="I3" s="46"/>
      <c r="L3" s="25"/>
      <c r="M3" s="6"/>
      <c r="N3" s="66"/>
    </row>
    <row r="4" spans="2:14" ht="24" customHeight="1" thickBot="1" x14ac:dyDescent="0.4">
      <c r="C4" s="49"/>
      <c r="D4" s="46"/>
      <c r="E4" s="46"/>
      <c r="F4" s="46"/>
      <c r="G4" s="46"/>
      <c r="H4" s="46"/>
      <c r="I4" s="46"/>
      <c r="L4" s="25"/>
      <c r="M4" s="6"/>
      <c r="N4" s="66"/>
    </row>
    <row r="5" spans="2:14" ht="30" customHeight="1" x14ac:dyDescent="0.8">
      <c r="C5" s="304" t="s">
        <v>15</v>
      </c>
      <c r="D5" s="305"/>
      <c r="E5" s="305"/>
      <c r="F5" s="305"/>
      <c r="G5" s="306"/>
      <c r="J5" s="25"/>
      <c r="K5" s="6"/>
      <c r="N5" s="66"/>
    </row>
    <row r="6" spans="2:14" ht="24" customHeight="1" x14ac:dyDescent="0.35">
      <c r="C6" s="309" t="s">
        <v>572</v>
      </c>
      <c r="D6" s="310"/>
      <c r="E6" s="310"/>
      <c r="F6" s="310"/>
      <c r="G6" s="311"/>
      <c r="J6" s="25"/>
      <c r="K6" s="6"/>
      <c r="N6" s="66"/>
    </row>
    <row r="7" spans="2:14" ht="24" customHeight="1" x14ac:dyDescent="0.35">
      <c r="C7" s="309"/>
      <c r="D7" s="310"/>
      <c r="E7" s="310"/>
      <c r="F7" s="310"/>
      <c r="G7" s="311"/>
      <c r="J7" s="25"/>
      <c r="K7" s="6"/>
      <c r="N7" s="66"/>
    </row>
    <row r="8" spans="2:14" ht="24" customHeight="1" thickBot="1" x14ac:dyDescent="0.4">
      <c r="C8" s="312"/>
      <c r="D8" s="313"/>
      <c r="E8" s="313"/>
      <c r="F8" s="313"/>
      <c r="G8" s="314"/>
      <c r="J8" s="25"/>
      <c r="K8" s="6"/>
      <c r="N8" s="66"/>
    </row>
    <row r="9" spans="2:14" ht="24" customHeight="1" thickBot="1" x14ac:dyDescent="0.4">
      <c r="C9" s="59"/>
      <c r="D9" s="59"/>
      <c r="E9" s="59"/>
      <c r="F9" s="59"/>
      <c r="L9" s="25"/>
      <c r="M9" s="6"/>
      <c r="N9" s="66"/>
    </row>
    <row r="10" spans="2:14" ht="24" customHeight="1" thickBot="1" x14ac:dyDescent="0.4">
      <c r="C10" s="299" t="s">
        <v>180</v>
      </c>
      <c r="D10" s="300"/>
      <c r="E10" s="300"/>
      <c r="F10" s="301"/>
      <c r="L10" s="25"/>
      <c r="M10" s="6"/>
      <c r="N10" s="66"/>
    </row>
    <row r="11" spans="2:14" ht="24" customHeight="1" x14ac:dyDescent="0.35">
      <c r="C11" s="59"/>
      <c r="D11" s="59"/>
      <c r="E11" s="59"/>
      <c r="F11" s="59"/>
      <c r="L11" s="25"/>
      <c r="M11" s="6"/>
      <c r="N11" s="66"/>
    </row>
    <row r="12" spans="2:14" ht="24" customHeight="1" x14ac:dyDescent="0.35">
      <c r="C12" s="59"/>
      <c r="D12" s="134" t="s">
        <v>33</v>
      </c>
      <c r="E12" s="134" t="s">
        <v>181</v>
      </c>
      <c r="F12" s="134" t="s">
        <v>182</v>
      </c>
      <c r="G12" s="302" t="s">
        <v>65</v>
      </c>
      <c r="L12" s="25"/>
      <c r="M12" s="6"/>
      <c r="N12" s="66"/>
    </row>
    <row r="13" spans="2:14" ht="24" customHeight="1" x14ac:dyDescent="0.35">
      <c r="C13" s="59"/>
      <c r="D13" s="135" t="str">
        <f>'1) Budget Table 1 by activity'!D13</f>
        <v>WFP</v>
      </c>
      <c r="E13" s="135" t="str">
        <f>'1) Budget Table 1 by activity'!E13</f>
        <v>ITC</v>
      </c>
      <c r="F13" s="135" t="str">
        <f>'1) Budget Table 1 by activity'!F13</f>
        <v>UNFPA</v>
      </c>
      <c r="G13" s="303"/>
      <c r="L13" s="25"/>
      <c r="M13" s="6"/>
      <c r="N13" s="66"/>
    </row>
    <row r="14" spans="2:14" ht="24" customHeight="1" x14ac:dyDescent="0.35">
      <c r="B14" s="296" t="s">
        <v>191</v>
      </c>
      <c r="C14" s="297"/>
      <c r="D14" s="297"/>
      <c r="E14" s="297"/>
      <c r="F14" s="297"/>
      <c r="G14" s="298"/>
      <c r="L14" s="25"/>
      <c r="M14" s="6"/>
      <c r="N14" s="66"/>
    </row>
    <row r="15" spans="2:14" ht="22.5" customHeight="1" x14ac:dyDescent="0.35">
      <c r="C15" s="296" t="s">
        <v>188</v>
      </c>
      <c r="D15" s="297"/>
      <c r="E15" s="297"/>
      <c r="F15" s="297"/>
      <c r="G15" s="298"/>
      <c r="L15" s="25"/>
      <c r="M15" s="6"/>
      <c r="N15" s="66"/>
    </row>
    <row r="16" spans="2:14" ht="24.75" customHeight="1" thickBot="1" x14ac:dyDescent="0.4">
      <c r="C16" s="78" t="s">
        <v>187</v>
      </c>
      <c r="D16" s="79">
        <f>'1) Budget Table 1 by activity'!D24</f>
        <v>88435</v>
      </c>
      <c r="E16" s="79">
        <f>'1) Budget Table 1 by activity'!E24</f>
        <v>0</v>
      </c>
      <c r="F16" s="79">
        <f>'1) Budget Table 1 by activity'!F24</f>
        <v>0</v>
      </c>
      <c r="G16" s="80">
        <f>SUM(D16:F16)</f>
        <v>88435</v>
      </c>
      <c r="L16" s="25"/>
      <c r="M16" s="6"/>
      <c r="N16" s="66"/>
    </row>
    <row r="17" spans="3:14" ht="21.75" customHeight="1" x14ac:dyDescent="0.35">
      <c r="C17" s="76" t="s">
        <v>10</v>
      </c>
      <c r="D17" s="194"/>
      <c r="E17" s="116"/>
      <c r="F17" s="116"/>
      <c r="G17" s="77">
        <f t="shared" ref="G17:G24" si="0">SUM(D17:F17)</f>
        <v>0</v>
      </c>
      <c r="N17" s="66"/>
    </row>
    <row r="18" spans="3:14" x14ac:dyDescent="0.35">
      <c r="C18" s="64" t="s">
        <v>11</v>
      </c>
      <c r="D18" s="191">
        <v>8435</v>
      </c>
      <c r="E18" s="22"/>
      <c r="F18" s="22"/>
      <c r="G18" s="75">
        <f t="shared" si="0"/>
        <v>8435</v>
      </c>
      <c r="N18" s="66"/>
    </row>
    <row r="19" spans="3:14" ht="15.75" customHeight="1" x14ac:dyDescent="0.35">
      <c r="C19" s="64" t="s">
        <v>12</v>
      </c>
      <c r="D19" s="191"/>
      <c r="E19" s="117"/>
      <c r="F19" s="117"/>
      <c r="G19" s="75">
        <f t="shared" si="0"/>
        <v>0</v>
      </c>
      <c r="N19" s="66"/>
    </row>
    <row r="20" spans="3:14" x14ac:dyDescent="0.35">
      <c r="C20" s="65" t="s">
        <v>13</v>
      </c>
      <c r="D20" s="191">
        <v>50000</v>
      </c>
      <c r="E20" s="117"/>
      <c r="F20" s="117"/>
      <c r="G20" s="75">
        <f t="shared" si="0"/>
        <v>50000</v>
      </c>
      <c r="N20" s="66"/>
    </row>
    <row r="21" spans="3:14" x14ac:dyDescent="0.35">
      <c r="C21" s="64" t="s">
        <v>18</v>
      </c>
      <c r="D21" s="191">
        <v>25000</v>
      </c>
      <c r="E21" s="117"/>
      <c r="F21" s="117"/>
      <c r="G21" s="75">
        <f t="shared" si="0"/>
        <v>25000</v>
      </c>
      <c r="N21" s="66"/>
    </row>
    <row r="22" spans="3:14" ht="21.75" customHeight="1" x14ac:dyDescent="0.35">
      <c r="C22" s="64" t="s">
        <v>14</v>
      </c>
      <c r="D22" s="191"/>
      <c r="E22" s="117"/>
      <c r="F22" s="117"/>
      <c r="G22" s="75">
        <f t="shared" si="0"/>
        <v>0</v>
      </c>
      <c r="N22" s="66"/>
    </row>
    <row r="23" spans="3:14" ht="21.75" customHeight="1" x14ac:dyDescent="0.35">
      <c r="C23" s="64" t="s">
        <v>186</v>
      </c>
      <c r="D23" s="191">
        <v>5000</v>
      </c>
      <c r="E23" s="117"/>
      <c r="F23" s="117"/>
      <c r="G23" s="75">
        <f t="shared" si="0"/>
        <v>5000</v>
      </c>
      <c r="N23" s="66"/>
    </row>
    <row r="24" spans="3:14" ht="15.75" customHeight="1" x14ac:dyDescent="0.35">
      <c r="C24" s="69" t="s">
        <v>189</v>
      </c>
      <c r="D24" s="81">
        <f>SUM(D17:D23)</f>
        <v>88435</v>
      </c>
      <c r="E24" s="81">
        <f>SUM(E17:E23)</f>
        <v>0</v>
      </c>
      <c r="F24" s="81">
        <f>SUM(F17:F23)</f>
        <v>0</v>
      </c>
      <c r="G24" s="160">
        <f t="shared" si="0"/>
        <v>88435</v>
      </c>
      <c r="N24" s="66"/>
    </row>
    <row r="25" spans="3:14" s="68" customFormat="1" x14ac:dyDescent="0.35">
      <c r="C25" s="82"/>
      <c r="D25" s="83"/>
      <c r="E25" s="83"/>
      <c r="F25" s="83"/>
      <c r="G25" s="161"/>
    </row>
    <row r="26" spans="3:14" x14ac:dyDescent="0.35">
      <c r="C26" s="296" t="s">
        <v>192</v>
      </c>
      <c r="D26" s="297"/>
      <c r="E26" s="297"/>
      <c r="F26" s="297"/>
      <c r="G26" s="298"/>
      <c r="N26" s="66"/>
    </row>
    <row r="27" spans="3:14" ht="27" customHeight="1" thickBot="1" x14ac:dyDescent="0.4">
      <c r="C27" s="78" t="s">
        <v>187</v>
      </c>
      <c r="D27" s="79">
        <f>'1) Budget Table 1 by activity'!D34</f>
        <v>0</v>
      </c>
      <c r="E27" s="79">
        <f>'1) Budget Table 1 by activity'!E34</f>
        <v>0</v>
      </c>
      <c r="F27" s="79">
        <f>'1) Budget Table 1 by activity'!F34</f>
        <v>144561</v>
      </c>
      <c r="G27" s="80">
        <f t="shared" ref="G27:G35" si="1">SUM(D27:F27)</f>
        <v>144561</v>
      </c>
      <c r="N27" s="66"/>
    </row>
    <row r="28" spans="3:14" x14ac:dyDescent="0.35">
      <c r="C28" s="76" t="s">
        <v>10</v>
      </c>
      <c r="D28" s="115"/>
      <c r="E28" s="116"/>
      <c r="F28" s="195"/>
      <c r="G28" s="77">
        <f t="shared" si="1"/>
        <v>0</v>
      </c>
      <c r="N28" s="66"/>
    </row>
    <row r="29" spans="3:14" x14ac:dyDescent="0.35">
      <c r="C29" s="64" t="s">
        <v>11</v>
      </c>
      <c r="D29" s="117"/>
      <c r="E29" s="22"/>
      <c r="F29" s="196"/>
      <c r="G29" s="75">
        <f t="shared" si="1"/>
        <v>0</v>
      </c>
      <c r="N29" s="66"/>
    </row>
    <row r="30" spans="3:14" ht="31" x14ac:dyDescent="0.35">
      <c r="C30" s="64" t="s">
        <v>12</v>
      </c>
      <c r="D30" s="117"/>
      <c r="E30" s="117"/>
      <c r="F30" s="191"/>
      <c r="G30" s="75">
        <f t="shared" si="1"/>
        <v>0</v>
      </c>
      <c r="N30" s="66"/>
    </row>
    <row r="31" spans="3:14" x14ac:dyDescent="0.35">
      <c r="C31" s="65" t="s">
        <v>13</v>
      </c>
      <c r="D31" s="117"/>
      <c r="E31" s="117"/>
      <c r="F31" s="191">
        <v>30000</v>
      </c>
      <c r="G31" s="75">
        <f t="shared" si="1"/>
        <v>30000</v>
      </c>
      <c r="N31" s="66"/>
    </row>
    <row r="32" spans="3:14" x14ac:dyDescent="0.35">
      <c r="C32" s="64" t="s">
        <v>18</v>
      </c>
      <c r="D32" s="117"/>
      <c r="E32" s="117"/>
      <c r="F32" s="191"/>
      <c r="G32" s="75">
        <f t="shared" si="1"/>
        <v>0</v>
      </c>
      <c r="N32" s="66"/>
    </row>
    <row r="33" spans="3:14" x14ac:dyDescent="0.35">
      <c r="C33" s="64" t="s">
        <v>14</v>
      </c>
      <c r="D33" s="117"/>
      <c r="E33" s="117"/>
      <c r="F33" s="191">
        <v>114561</v>
      </c>
      <c r="G33" s="75">
        <f t="shared" si="1"/>
        <v>114561</v>
      </c>
      <c r="N33" s="66"/>
    </row>
    <row r="34" spans="3:14" x14ac:dyDescent="0.35">
      <c r="C34" s="64" t="s">
        <v>186</v>
      </c>
      <c r="D34" s="117"/>
      <c r="E34" s="117"/>
      <c r="F34" s="191"/>
      <c r="G34" s="75">
        <f t="shared" si="1"/>
        <v>0</v>
      </c>
      <c r="N34" s="66"/>
    </row>
    <row r="35" spans="3:14" x14ac:dyDescent="0.35">
      <c r="C35" s="69" t="s">
        <v>189</v>
      </c>
      <c r="D35" s="81">
        <f>SUM(D28:D34)</f>
        <v>0</v>
      </c>
      <c r="E35" s="81">
        <f>SUM(E28:E34)</f>
        <v>0</v>
      </c>
      <c r="F35" s="81">
        <f>SUM(F28:F34)</f>
        <v>144561</v>
      </c>
      <c r="G35" s="75">
        <f t="shared" si="1"/>
        <v>144561</v>
      </c>
      <c r="N35" s="66"/>
    </row>
    <row r="36" spans="3:14" s="68" customFormat="1" x14ac:dyDescent="0.35">
      <c r="C36" s="82"/>
      <c r="D36" s="83"/>
      <c r="E36" s="83"/>
      <c r="F36" s="83"/>
      <c r="G36" s="84"/>
    </row>
    <row r="37" spans="3:14" x14ac:dyDescent="0.35">
      <c r="C37" s="185" t="s">
        <v>193</v>
      </c>
      <c r="D37" s="186"/>
      <c r="E37" s="186"/>
      <c r="F37" s="186"/>
      <c r="G37" s="187"/>
      <c r="N37" s="66"/>
    </row>
    <row r="38" spans="3:14" ht="21.75" customHeight="1" thickBot="1" x14ac:dyDescent="0.4">
      <c r="C38" s="78" t="s">
        <v>187</v>
      </c>
      <c r="D38" s="79">
        <f>'1) Budget Table 1 by activity'!D44</f>
        <v>0</v>
      </c>
      <c r="E38" s="79">
        <f>'1) Budget Table 1 by activity'!E44</f>
        <v>22290</v>
      </c>
      <c r="F38" s="79">
        <f>'1) Budget Table 1 by activity'!F44</f>
        <v>140000</v>
      </c>
      <c r="G38" s="80">
        <f t="shared" ref="G38:G46" si="2">SUM(D38:F38)</f>
        <v>162290</v>
      </c>
      <c r="N38" s="66"/>
    </row>
    <row r="39" spans="3:14" x14ac:dyDescent="0.35">
      <c r="C39" s="76" t="s">
        <v>10</v>
      </c>
      <c r="D39" s="115"/>
      <c r="E39" s="195"/>
      <c r="F39" s="195">
        <v>10000</v>
      </c>
      <c r="G39" s="77">
        <f t="shared" si="2"/>
        <v>10000</v>
      </c>
      <c r="N39" s="66"/>
    </row>
    <row r="40" spans="3:14" s="68" customFormat="1" ht="15.75" customHeight="1" x14ac:dyDescent="0.35">
      <c r="C40" s="64" t="s">
        <v>11</v>
      </c>
      <c r="D40" s="117"/>
      <c r="E40" s="196"/>
      <c r="F40" s="196"/>
      <c r="G40" s="75">
        <f t="shared" si="2"/>
        <v>0</v>
      </c>
    </row>
    <row r="41" spans="3:14" s="68" customFormat="1" ht="31" x14ac:dyDescent="0.35">
      <c r="C41" s="64" t="s">
        <v>12</v>
      </c>
      <c r="D41" s="117"/>
      <c r="E41" s="191"/>
      <c r="F41" s="191"/>
      <c r="G41" s="75">
        <f t="shared" si="2"/>
        <v>0</v>
      </c>
    </row>
    <row r="42" spans="3:14" s="68" customFormat="1" x14ac:dyDescent="0.35">
      <c r="C42" s="65" t="s">
        <v>13</v>
      </c>
      <c r="D42" s="117">
        <v>0</v>
      </c>
      <c r="E42" s="191">
        <v>7290</v>
      </c>
      <c r="F42" s="191">
        <v>15000</v>
      </c>
      <c r="G42" s="75">
        <f t="shared" si="2"/>
        <v>22290</v>
      </c>
    </row>
    <row r="43" spans="3:14" x14ac:dyDescent="0.35">
      <c r="C43" s="64" t="s">
        <v>18</v>
      </c>
      <c r="D43" s="117">
        <v>0</v>
      </c>
      <c r="E43" s="191"/>
      <c r="F43" s="191"/>
      <c r="G43" s="75">
        <f t="shared" si="2"/>
        <v>0</v>
      </c>
      <c r="N43" s="66"/>
    </row>
    <row r="44" spans="3:14" x14ac:dyDescent="0.35">
      <c r="C44" s="64" t="s">
        <v>14</v>
      </c>
      <c r="D44" s="117"/>
      <c r="E44" s="191">
        <v>15000</v>
      </c>
      <c r="F44" s="191">
        <v>105000</v>
      </c>
      <c r="G44" s="75">
        <f t="shared" si="2"/>
        <v>120000</v>
      </c>
      <c r="N44" s="66"/>
    </row>
    <row r="45" spans="3:14" x14ac:dyDescent="0.35">
      <c r="C45" s="64" t="s">
        <v>186</v>
      </c>
      <c r="D45" s="117"/>
      <c r="E45" s="191"/>
      <c r="F45" s="191">
        <v>10000</v>
      </c>
      <c r="G45" s="75">
        <f t="shared" si="2"/>
        <v>10000</v>
      </c>
      <c r="N45" s="66"/>
    </row>
    <row r="46" spans="3:14" x14ac:dyDescent="0.35">
      <c r="C46" s="179" t="s">
        <v>189</v>
      </c>
      <c r="D46" s="180">
        <f>SUM(D39:D45)</f>
        <v>0</v>
      </c>
      <c r="E46" s="180">
        <f>SUM(E39:E45)</f>
        <v>22290</v>
      </c>
      <c r="F46" s="180">
        <f>SUM(F39:F45)</f>
        <v>140000</v>
      </c>
      <c r="G46" s="181">
        <f t="shared" si="2"/>
        <v>162290</v>
      </c>
      <c r="N46" s="66"/>
    </row>
    <row r="47" spans="3:14" x14ac:dyDescent="0.35">
      <c r="C47" s="182"/>
      <c r="D47" s="183"/>
      <c r="E47" s="183"/>
      <c r="F47" s="183"/>
      <c r="G47" s="184"/>
      <c r="N47" s="66"/>
    </row>
    <row r="48" spans="3:14" s="68" customFormat="1" x14ac:dyDescent="0.35">
      <c r="C48" s="188" t="s">
        <v>194</v>
      </c>
      <c r="D48" s="189"/>
      <c r="E48" s="189"/>
      <c r="F48" s="189"/>
      <c r="G48" s="190"/>
    </row>
    <row r="49" spans="2:14" ht="20.25" customHeight="1" thickBot="1" x14ac:dyDescent="0.4">
      <c r="C49" s="78" t="s">
        <v>187</v>
      </c>
      <c r="D49" s="79">
        <f>'1) Budget Table 1 by activity'!D54</f>
        <v>0</v>
      </c>
      <c r="E49" s="79">
        <f>'1) Budget Table 1 by activity'!E54</f>
        <v>0</v>
      </c>
      <c r="F49" s="79">
        <f>'1) Budget Table 1 by activity'!F54</f>
        <v>0</v>
      </c>
      <c r="G49" s="80">
        <f t="shared" ref="G49:G57" si="3">SUM(D49:F49)</f>
        <v>0</v>
      </c>
      <c r="N49" s="66"/>
    </row>
    <row r="50" spans="2:14" x14ac:dyDescent="0.35">
      <c r="C50" s="76" t="s">
        <v>10</v>
      </c>
      <c r="D50" s="115"/>
      <c r="E50" s="116"/>
      <c r="F50" s="116"/>
      <c r="G50" s="77">
        <f t="shared" si="3"/>
        <v>0</v>
      </c>
      <c r="N50" s="66"/>
    </row>
    <row r="51" spans="2:14" ht="15.75" customHeight="1" x14ac:dyDescent="0.35">
      <c r="C51" s="64" t="s">
        <v>11</v>
      </c>
      <c r="D51" s="117"/>
      <c r="E51" s="22"/>
      <c r="F51" s="22"/>
      <c r="G51" s="75">
        <f t="shared" si="3"/>
        <v>0</v>
      </c>
      <c r="N51" s="66"/>
    </row>
    <row r="52" spans="2:14" ht="32.25" customHeight="1" x14ac:dyDescent="0.35">
      <c r="C52" s="64" t="s">
        <v>12</v>
      </c>
      <c r="D52" s="117"/>
      <c r="E52" s="117"/>
      <c r="F52" s="117"/>
      <c r="G52" s="75">
        <f t="shared" si="3"/>
        <v>0</v>
      </c>
      <c r="N52" s="66"/>
    </row>
    <row r="53" spans="2:14" s="68" customFormat="1" x14ac:dyDescent="0.35">
      <c r="C53" s="65" t="s">
        <v>13</v>
      </c>
      <c r="D53" s="117"/>
      <c r="E53" s="117"/>
      <c r="F53" s="117"/>
      <c r="G53" s="75">
        <f t="shared" si="3"/>
        <v>0</v>
      </c>
    </row>
    <row r="54" spans="2:14" x14ac:dyDescent="0.35">
      <c r="C54" s="64" t="s">
        <v>18</v>
      </c>
      <c r="D54" s="117"/>
      <c r="E54" s="117"/>
      <c r="F54" s="117"/>
      <c r="G54" s="75">
        <f t="shared" si="3"/>
        <v>0</v>
      </c>
      <c r="N54" s="66"/>
    </row>
    <row r="55" spans="2:14" x14ac:dyDescent="0.35">
      <c r="C55" s="64" t="s">
        <v>14</v>
      </c>
      <c r="D55" s="117"/>
      <c r="E55" s="117"/>
      <c r="F55" s="117"/>
      <c r="G55" s="75">
        <f t="shared" si="3"/>
        <v>0</v>
      </c>
      <c r="N55" s="66"/>
    </row>
    <row r="56" spans="2:14" x14ac:dyDescent="0.35">
      <c r="C56" s="64" t="s">
        <v>186</v>
      </c>
      <c r="D56" s="117"/>
      <c r="E56" s="117"/>
      <c r="F56" s="117"/>
      <c r="G56" s="75">
        <f t="shared" si="3"/>
        <v>0</v>
      </c>
      <c r="N56" s="66"/>
    </row>
    <row r="57" spans="2:14" ht="21" customHeight="1" x14ac:dyDescent="0.35">
      <c r="C57" s="69" t="s">
        <v>189</v>
      </c>
      <c r="D57" s="81">
        <f>SUM(D50:D56)</f>
        <v>0</v>
      </c>
      <c r="E57" s="81">
        <f>SUM(E50:E56)</f>
        <v>0</v>
      </c>
      <c r="F57" s="81">
        <f>SUM(F50:F56)</f>
        <v>0</v>
      </c>
      <c r="G57" s="75">
        <f t="shared" si="3"/>
        <v>0</v>
      </c>
      <c r="N57" s="66"/>
    </row>
    <row r="58" spans="2:14" s="68" customFormat="1" ht="22.5" customHeight="1" x14ac:dyDescent="0.35">
      <c r="C58" s="85"/>
      <c r="D58" s="83"/>
      <c r="E58" s="83"/>
      <c r="F58" s="83"/>
      <c r="G58" s="84"/>
    </row>
    <row r="59" spans="2:14" x14ac:dyDescent="0.35">
      <c r="B59" s="296" t="s">
        <v>195</v>
      </c>
      <c r="C59" s="297"/>
      <c r="D59" s="297"/>
      <c r="E59" s="297"/>
      <c r="F59" s="297"/>
      <c r="G59" s="298"/>
      <c r="N59" s="66"/>
    </row>
    <row r="60" spans="2:14" x14ac:dyDescent="0.35">
      <c r="C60" s="296" t="s">
        <v>196</v>
      </c>
      <c r="D60" s="297"/>
      <c r="E60" s="297"/>
      <c r="F60" s="297"/>
      <c r="G60" s="298"/>
      <c r="N60" s="66"/>
    </row>
    <row r="61" spans="2:14" ht="24" customHeight="1" thickBot="1" x14ac:dyDescent="0.4">
      <c r="C61" s="78" t="s">
        <v>187</v>
      </c>
      <c r="D61" s="79">
        <f>'1) Budget Table 1 by activity'!D66</f>
        <v>446499.58</v>
      </c>
      <c r="E61" s="79">
        <f>'1) Budget Table 1 by activity'!E66</f>
        <v>0</v>
      </c>
      <c r="F61" s="79">
        <f>'1) Budget Table 1 by activity'!F66</f>
        <v>0</v>
      </c>
      <c r="G61" s="80">
        <f>SUM(D61:F61)</f>
        <v>446499.58</v>
      </c>
      <c r="N61" s="66"/>
    </row>
    <row r="62" spans="2:14" ht="15.75" customHeight="1" x14ac:dyDescent="0.35">
      <c r="C62" s="76" t="s">
        <v>10</v>
      </c>
      <c r="D62" s="194">
        <v>48000</v>
      </c>
      <c r="E62" s="116"/>
      <c r="F62" s="116"/>
      <c r="G62" s="77">
        <f t="shared" ref="G62:G69" si="4">SUM(D62:F62)</f>
        <v>48000</v>
      </c>
      <c r="N62" s="66"/>
    </row>
    <row r="63" spans="2:14" ht="15.75" customHeight="1" x14ac:dyDescent="0.35">
      <c r="C63" s="64" t="s">
        <v>11</v>
      </c>
      <c r="D63" s="191">
        <f>89400+15000</f>
        <v>104400</v>
      </c>
      <c r="E63" s="22"/>
      <c r="F63" s="22"/>
      <c r="G63" s="75">
        <f t="shared" si="4"/>
        <v>104400</v>
      </c>
      <c r="N63" s="66"/>
    </row>
    <row r="64" spans="2:14" ht="15.75" customHeight="1" x14ac:dyDescent="0.35">
      <c r="C64" s="64" t="s">
        <v>12</v>
      </c>
      <c r="D64" s="191">
        <f>183200-5000</f>
        <v>178200</v>
      </c>
      <c r="E64" s="117"/>
      <c r="F64" s="117"/>
      <c r="G64" s="75">
        <f t="shared" si="4"/>
        <v>178200</v>
      </c>
      <c r="N64" s="66"/>
    </row>
    <row r="65" spans="2:14" ht="18.75" customHeight="1" x14ac:dyDescent="0.35">
      <c r="C65" s="65" t="s">
        <v>13</v>
      </c>
      <c r="D65" s="191">
        <v>0</v>
      </c>
      <c r="E65" s="117"/>
      <c r="F65" s="117"/>
      <c r="G65" s="75">
        <f t="shared" si="4"/>
        <v>0</v>
      </c>
      <c r="N65" s="66"/>
    </row>
    <row r="66" spans="2:14" x14ac:dyDescent="0.35">
      <c r="C66" s="64" t="s">
        <v>18</v>
      </c>
      <c r="D66" s="191">
        <f>34299.58-15000</f>
        <v>19299.580000000002</v>
      </c>
      <c r="E66" s="117"/>
      <c r="F66" s="117"/>
      <c r="G66" s="75">
        <f t="shared" si="4"/>
        <v>19299.580000000002</v>
      </c>
      <c r="N66" s="66"/>
    </row>
    <row r="67" spans="2:14" s="68" customFormat="1" ht="21.75" customHeight="1" x14ac:dyDescent="0.35">
      <c r="B67" s="66"/>
      <c r="C67" s="64" t="s">
        <v>14</v>
      </c>
      <c r="D67" s="191">
        <v>91600</v>
      </c>
      <c r="E67" s="117"/>
      <c r="F67" s="117"/>
      <c r="G67" s="75">
        <f t="shared" si="4"/>
        <v>91600</v>
      </c>
    </row>
    <row r="68" spans="2:14" s="68" customFormat="1" x14ac:dyDescent="0.35">
      <c r="B68" s="66"/>
      <c r="C68" s="64" t="s">
        <v>186</v>
      </c>
      <c r="D68" s="191">
        <v>5000</v>
      </c>
      <c r="E68" s="117"/>
      <c r="F68" s="117"/>
      <c r="G68" s="75">
        <f t="shared" si="4"/>
        <v>5000</v>
      </c>
    </row>
    <row r="69" spans="2:14" x14ac:dyDescent="0.35">
      <c r="C69" s="69" t="s">
        <v>189</v>
      </c>
      <c r="D69" s="81">
        <f>SUM(D62:D68)</f>
        <v>446499.58</v>
      </c>
      <c r="E69" s="81">
        <f>SUM(E62:E68)</f>
        <v>0</v>
      </c>
      <c r="F69" s="81">
        <f>SUM(F62:F68)</f>
        <v>0</v>
      </c>
      <c r="G69" s="75">
        <f t="shared" si="4"/>
        <v>446499.58</v>
      </c>
      <c r="N69" s="66"/>
    </row>
    <row r="70" spans="2:14" s="68" customFormat="1" x14ac:dyDescent="0.35">
      <c r="C70" s="82"/>
      <c r="D70" s="83"/>
      <c r="E70" s="83"/>
      <c r="F70" s="83"/>
      <c r="G70" s="84"/>
    </row>
    <row r="71" spans="2:14" x14ac:dyDescent="0.35">
      <c r="B71" s="68"/>
      <c r="C71" s="296" t="s">
        <v>76</v>
      </c>
      <c r="D71" s="297"/>
      <c r="E71" s="297"/>
      <c r="F71" s="297"/>
      <c r="G71" s="298"/>
      <c r="N71" s="66"/>
    </row>
    <row r="72" spans="2:14" ht="21.75" customHeight="1" thickBot="1" x14ac:dyDescent="0.4">
      <c r="C72" s="78" t="s">
        <v>187</v>
      </c>
      <c r="D72" s="79">
        <f>'1) Budget Table 1 by activity'!D76</f>
        <v>23000</v>
      </c>
      <c r="E72" s="79">
        <f>'1) Budget Table 1 by activity'!E76</f>
        <v>45000</v>
      </c>
      <c r="F72" s="79">
        <f>'1) Budget Table 1 by activity'!F76</f>
        <v>0</v>
      </c>
      <c r="G72" s="80">
        <f t="shared" ref="G72:G80" si="5">SUM(D72:F72)</f>
        <v>68000</v>
      </c>
      <c r="N72" s="66"/>
    </row>
    <row r="73" spans="2:14" ht="15.75" customHeight="1" x14ac:dyDescent="0.35">
      <c r="C73" s="76" t="s">
        <v>10</v>
      </c>
      <c r="D73" s="194">
        <v>5000</v>
      </c>
      <c r="E73" s="195">
        <v>5000</v>
      </c>
      <c r="F73" s="116"/>
      <c r="G73" s="77">
        <f t="shared" si="5"/>
        <v>10000</v>
      </c>
      <c r="N73" s="66"/>
    </row>
    <row r="74" spans="2:14" ht="15.75" customHeight="1" x14ac:dyDescent="0.35">
      <c r="C74" s="64" t="s">
        <v>11</v>
      </c>
      <c r="D74" s="191"/>
      <c r="E74" s="196"/>
      <c r="F74" s="22"/>
      <c r="G74" s="75">
        <f t="shared" si="5"/>
        <v>0</v>
      </c>
      <c r="N74" s="66"/>
    </row>
    <row r="75" spans="2:14" ht="15.75" customHeight="1" x14ac:dyDescent="0.35">
      <c r="C75" s="64" t="s">
        <v>12</v>
      </c>
      <c r="D75" s="191">
        <v>4000</v>
      </c>
      <c r="E75" s="191"/>
      <c r="F75" s="117"/>
      <c r="G75" s="75">
        <f t="shared" si="5"/>
        <v>4000</v>
      </c>
      <c r="N75" s="66"/>
    </row>
    <row r="76" spans="2:14" x14ac:dyDescent="0.35">
      <c r="C76" s="65" t="s">
        <v>13</v>
      </c>
      <c r="D76" s="191">
        <v>10000</v>
      </c>
      <c r="E76" s="191">
        <v>18000</v>
      </c>
      <c r="F76" s="117"/>
      <c r="G76" s="75">
        <f t="shared" si="5"/>
        <v>28000</v>
      </c>
      <c r="N76" s="66"/>
    </row>
    <row r="77" spans="2:14" x14ac:dyDescent="0.35">
      <c r="C77" s="64" t="s">
        <v>18</v>
      </c>
      <c r="D77" s="191"/>
      <c r="E77" s="191">
        <v>2000</v>
      </c>
      <c r="F77" s="117"/>
      <c r="G77" s="75">
        <f t="shared" si="5"/>
        <v>2000</v>
      </c>
      <c r="N77" s="66"/>
    </row>
    <row r="78" spans="2:14" x14ac:dyDescent="0.35">
      <c r="C78" s="64" t="s">
        <v>14</v>
      </c>
      <c r="D78" s="191"/>
      <c r="E78" s="191">
        <v>20000</v>
      </c>
      <c r="F78" s="117"/>
      <c r="G78" s="75">
        <f t="shared" si="5"/>
        <v>20000</v>
      </c>
      <c r="N78" s="66"/>
    </row>
    <row r="79" spans="2:14" x14ac:dyDescent="0.35">
      <c r="C79" s="64" t="s">
        <v>186</v>
      </c>
      <c r="D79" s="191">
        <v>4000</v>
      </c>
      <c r="E79" s="191"/>
      <c r="F79" s="117"/>
      <c r="G79" s="75">
        <f t="shared" si="5"/>
        <v>4000</v>
      </c>
      <c r="N79" s="66"/>
    </row>
    <row r="80" spans="2:14" x14ac:dyDescent="0.35">
      <c r="C80" s="69" t="s">
        <v>189</v>
      </c>
      <c r="D80" s="81">
        <f>SUM(D73:D79)</f>
        <v>23000</v>
      </c>
      <c r="E80" s="81">
        <f>SUM(E73:E79)</f>
        <v>45000</v>
      </c>
      <c r="F80" s="81">
        <f>SUM(F73:F79)</f>
        <v>0</v>
      </c>
      <c r="G80" s="75">
        <f t="shared" si="5"/>
        <v>68000</v>
      </c>
      <c r="N80" s="66"/>
    </row>
    <row r="81" spans="2:14" s="68" customFormat="1" x14ac:dyDescent="0.35">
      <c r="C81" s="82"/>
      <c r="D81" s="83"/>
      <c r="E81" s="83"/>
      <c r="F81" s="83"/>
      <c r="G81" s="84"/>
    </row>
    <row r="82" spans="2:14" x14ac:dyDescent="0.35">
      <c r="C82" s="296" t="s">
        <v>85</v>
      </c>
      <c r="D82" s="297"/>
      <c r="E82" s="297"/>
      <c r="F82" s="297"/>
      <c r="G82" s="298"/>
      <c r="N82" s="66"/>
    </row>
    <row r="83" spans="2:14" ht="21.75" customHeight="1" thickBot="1" x14ac:dyDescent="0.4">
      <c r="B83" s="68"/>
      <c r="C83" s="78" t="s">
        <v>187</v>
      </c>
      <c r="D83" s="79">
        <f>'1) Budget Table 1 by activity'!D86</f>
        <v>0</v>
      </c>
      <c r="E83" s="79">
        <f>'1) Budget Table 1 by activity'!E86</f>
        <v>0</v>
      </c>
      <c r="F83" s="79">
        <f>'1) Budget Table 1 by activity'!F86</f>
        <v>0</v>
      </c>
      <c r="G83" s="80">
        <f t="shared" ref="G83:G91" si="6">SUM(D83:F83)</f>
        <v>0</v>
      </c>
      <c r="N83" s="66"/>
    </row>
    <row r="84" spans="2:14" ht="18" customHeight="1" x14ac:dyDescent="0.35">
      <c r="C84" s="76" t="s">
        <v>10</v>
      </c>
      <c r="D84" s="115"/>
      <c r="E84" s="116"/>
      <c r="F84" s="116"/>
      <c r="G84" s="77">
        <f t="shared" si="6"/>
        <v>0</v>
      </c>
      <c r="N84" s="66"/>
    </row>
    <row r="85" spans="2:14" ht="15.75" customHeight="1" x14ac:dyDescent="0.35">
      <c r="C85" s="64" t="s">
        <v>11</v>
      </c>
      <c r="D85" s="117"/>
      <c r="E85" s="22"/>
      <c r="F85" s="22"/>
      <c r="G85" s="75">
        <f t="shared" si="6"/>
        <v>0</v>
      </c>
      <c r="N85" s="66"/>
    </row>
    <row r="86" spans="2:14" s="68" customFormat="1" ht="15.75" customHeight="1" x14ac:dyDescent="0.35">
      <c r="B86" s="66"/>
      <c r="C86" s="64" t="s">
        <v>12</v>
      </c>
      <c r="D86" s="117"/>
      <c r="E86" s="117"/>
      <c r="F86" s="117"/>
      <c r="G86" s="75">
        <f t="shared" si="6"/>
        <v>0</v>
      </c>
    </row>
    <row r="87" spans="2:14" x14ac:dyDescent="0.35">
      <c r="B87" s="68"/>
      <c r="C87" s="65" t="s">
        <v>13</v>
      </c>
      <c r="D87" s="117"/>
      <c r="E87" s="117"/>
      <c r="F87" s="117"/>
      <c r="G87" s="75">
        <f t="shared" si="6"/>
        <v>0</v>
      </c>
      <c r="N87" s="66"/>
    </row>
    <row r="88" spans="2:14" x14ac:dyDescent="0.35">
      <c r="B88" s="68"/>
      <c r="C88" s="64" t="s">
        <v>18</v>
      </c>
      <c r="D88" s="117"/>
      <c r="E88" s="117"/>
      <c r="F88" s="117"/>
      <c r="G88" s="75">
        <f t="shared" si="6"/>
        <v>0</v>
      </c>
      <c r="N88" s="66"/>
    </row>
    <row r="89" spans="2:14" x14ac:dyDescent="0.35">
      <c r="B89" s="68"/>
      <c r="C89" s="64" t="s">
        <v>14</v>
      </c>
      <c r="D89" s="117"/>
      <c r="E89" s="117"/>
      <c r="F89" s="117"/>
      <c r="G89" s="75">
        <f t="shared" si="6"/>
        <v>0</v>
      </c>
      <c r="N89" s="66"/>
    </row>
    <row r="90" spans="2:14" x14ac:dyDescent="0.35">
      <c r="C90" s="64" t="s">
        <v>186</v>
      </c>
      <c r="D90" s="117"/>
      <c r="E90" s="117"/>
      <c r="F90" s="117"/>
      <c r="G90" s="75">
        <f t="shared" si="6"/>
        <v>0</v>
      </c>
      <c r="N90" s="66"/>
    </row>
    <row r="91" spans="2:14" x14ac:dyDescent="0.35">
      <c r="C91" s="69" t="s">
        <v>189</v>
      </c>
      <c r="D91" s="81">
        <f>SUM(D84:D90)</f>
        <v>0</v>
      </c>
      <c r="E91" s="81">
        <f>SUM(E84:E90)</f>
        <v>0</v>
      </c>
      <c r="F91" s="81">
        <f>SUM(F84:F90)</f>
        <v>0</v>
      </c>
      <c r="G91" s="75">
        <f t="shared" si="6"/>
        <v>0</v>
      </c>
      <c r="N91" s="66"/>
    </row>
    <row r="92" spans="2:14" s="68" customFormat="1" x14ac:dyDescent="0.35">
      <c r="C92" s="82"/>
      <c r="D92" s="83"/>
      <c r="E92" s="83"/>
      <c r="F92" s="83"/>
      <c r="G92" s="84"/>
    </row>
    <row r="93" spans="2:14" x14ac:dyDescent="0.35">
      <c r="C93" s="296" t="s">
        <v>102</v>
      </c>
      <c r="D93" s="297"/>
      <c r="E93" s="297"/>
      <c r="F93" s="297"/>
      <c r="G93" s="298"/>
      <c r="N93" s="66"/>
    </row>
    <row r="94" spans="2:14" ht="21.75" customHeight="1" thickBot="1" x14ac:dyDescent="0.4">
      <c r="C94" s="78" t="s">
        <v>187</v>
      </c>
      <c r="D94" s="79">
        <f>'1) Budget Table 1 by activity'!D96</f>
        <v>0</v>
      </c>
      <c r="E94" s="79">
        <f>'1) Budget Table 1 by activity'!E96</f>
        <v>0</v>
      </c>
      <c r="F94" s="79">
        <f>'1) Budget Table 1 by activity'!F96</f>
        <v>0</v>
      </c>
      <c r="G94" s="80">
        <f t="shared" ref="G94:G102" si="7">SUM(D94:F94)</f>
        <v>0</v>
      </c>
      <c r="N94" s="66"/>
    </row>
    <row r="95" spans="2:14" ht="15.75" customHeight="1" x14ac:dyDescent="0.35">
      <c r="C95" s="76" t="s">
        <v>10</v>
      </c>
      <c r="D95" s="115"/>
      <c r="E95" s="116"/>
      <c r="F95" s="116"/>
      <c r="G95" s="77">
        <f t="shared" si="7"/>
        <v>0</v>
      </c>
      <c r="N95" s="66"/>
    </row>
    <row r="96" spans="2:14" ht="15.75" customHeight="1" x14ac:dyDescent="0.35">
      <c r="B96" s="68"/>
      <c r="C96" s="64" t="s">
        <v>11</v>
      </c>
      <c r="D96" s="117"/>
      <c r="E96" s="22"/>
      <c r="F96" s="22"/>
      <c r="G96" s="75">
        <f t="shared" si="7"/>
        <v>0</v>
      </c>
      <c r="N96" s="66"/>
    </row>
    <row r="97" spans="2:14" ht="15.75" customHeight="1" x14ac:dyDescent="0.35">
      <c r="C97" s="64" t="s">
        <v>12</v>
      </c>
      <c r="D97" s="117"/>
      <c r="E97" s="117"/>
      <c r="F97" s="117"/>
      <c r="G97" s="75">
        <f t="shared" si="7"/>
        <v>0</v>
      </c>
      <c r="N97" s="66"/>
    </row>
    <row r="98" spans="2:14" x14ac:dyDescent="0.35">
      <c r="C98" s="65" t="s">
        <v>13</v>
      </c>
      <c r="D98" s="117"/>
      <c r="E98" s="117"/>
      <c r="F98" s="117"/>
      <c r="G98" s="75">
        <f t="shared" si="7"/>
        <v>0</v>
      </c>
      <c r="N98" s="66"/>
    </row>
    <row r="99" spans="2:14" x14ac:dyDescent="0.35">
      <c r="C99" s="64" t="s">
        <v>18</v>
      </c>
      <c r="D99" s="117"/>
      <c r="E99" s="117"/>
      <c r="F99" s="117"/>
      <c r="G99" s="75">
        <f t="shared" si="7"/>
        <v>0</v>
      </c>
      <c r="N99" s="66"/>
    </row>
    <row r="100" spans="2:14" ht="25.5" customHeight="1" x14ac:dyDescent="0.35">
      <c r="C100" s="64" t="s">
        <v>14</v>
      </c>
      <c r="D100" s="117"/>
      <c r="E100" s="117"/>
      <c r="F100" s="117"/>
      <c r="G100" s="75">
        <f t="shared" si="7"/>
        <v>0</v>
      </c>
      <c r="N100" s="66"/>
    </row>
    <row r="101" spans="2:14" x14ac:dyDescent="0.35">
      <c r="B101" s="68"/>
      <c r="C101" s="64" t="s">
        <v>186</v>
      </c>
      <c r="D101" s="117"/>
      <c r="E101" s="117"/>
      <c r="F101" s="117"/>
      <c r="G101" s="75">
        <f t="shared" si="7"/>
        <v>0</v>
      </c>
      <c r="N101" s="66"/>
    </row>
    <row r="102" spans="2:14" ht="15.75" customHeight="1" x14ac:dyDescent="0.35">
      <c r="C102" s="69" t="s">
        <v>189</v>
      </c>
      <c r="D102" s="81">
        <f>SUM(D95:D101)</f>
        <v>0</v>
      </c>
      <c r="E102" s="81">
        <f>SUM(E95:E101)</f>
        <v>0</v>
      </c>
      <c r="F102" s="81">
        <f>SUM(F95:F101)</f>
        <v>0</v>
      </c>
      <c r="G102" s="75">
        <f t="shared" si="7"/>
        <v>0</v>
      </c>
      <c r="N102" s="66"/>
    </row>
    <row r="103" spans="2:14" ht="25.5" customHeight="1" x14ac:dyDescent="0.35">
      <c r="D103" s="70"/>
      <c r="E103" s="70"/>
      <c r="F103" s="70"/>
      <c r="G103" s="70"/>
      <c r="N103" s="66"/>
    </row>
    <row r="104" spans="2:14" x14ac:dyDescent="0.35">
      <c r="B104" s="296" t="s">
        <v>197</v>
      </c>
      <c r="C104" s="297"/>
      <c r="D104" s="297"/>
      <c r="E104" s="297"/>
      <c r="F104" s="297"/>
      <c r="G104" s="298"/>
      <c r="N104" s="66"/>
    </row>
    <row r="105" spans="2:14" x14ac:dyDescent="0.35">
      <c r="C105" s="296" t="s">
        <v>104</v>
      </c>
      <c r="D105" s="297"/>
      <c r="E105" s="297"/>
      <c r="F105" s="297"/>
      <c r="G105" s="298"/>
      <c r="N105" s="66"/>
    </row>
    <row r="106" spans="2:14" ht="22.5" customHeight="1" thickBot="1" x14ac:dyDescent="0.4">
      <c r="C106" s="78" t="s">
        <v>187</v>
      </c>
      <c r="D106" s="79">
        <f>'1) Budget Table 1 by activity'!D108</f>
        <v>0</v>
      </c>
      <c r="E106" s="79">
        <f>'1) Budget Table 1 by activity'!E108</f>
        <v>295000</v>
      </c>
      <c r="F106" s="79">
        <f>'1) Budget Table 1 by activity'!F108</f>
        <v>110000</v>
      </c>
      <c r="G106" s="80">
        <f>SUM(D106:F106)</f>
        <v>405000</v>
      </c>
      <c r="N106" s="66"/>
    </row>
    <row r="107" spans="2:14" x14ac:dyDescent="0.35">
      <c r="C107" s="76" t="s">
        <v>10</v>
      </c>
      <c r="D107" s="194"/>
      <c r="E107" s="195">
        <v>18000</v>
      </c>
      <c r="F107" s="195">
        <v>10000</v>
      </c>
      <c r="G107" s="77">
        <f t="shared" ref="G107:G114" si="8">SUM(D107:F107)</f>
        <v>28000</v>
      </c>
      <c r="N107" s="66"/>
    </row>
    <row r="108" spans="2:14" x14ac:dyDescent="0.35">
      <c r="C108" s="64" t="s">
        <v>11</v>
      </c>
      <c r="D108" s="191"/>
      <c r="E108" s="196">
        <v>10000</v>
      </c>
      <c r="F108" s="196">
        <v>50000</v>
      </c>
      <c r="G108" s="75">
        <f t="shared" si="8"/>
        <v>60000</v>
      </c>
      <c r="N108" s="66"/>
    </row>
    <row r="109" spans="2:14" ht="15.75" customHeight="1" x14ac:dyDescent="0.35">
      <c r="C109" s="64" t="s">
        <v>12</v>
      </c>
      <c r="D109" s="191"/>
      <c r="E109" s="191">
        <v>100000</v>
      </c>
      <c r="F109" s="191"/>
      <c r="G109" s="75">
        <f t="shared" si="8"/>
        <v>100000</v>
      </c>
      <c r="N109" s="66"/>
    </row>
    <row r="110" spans="2:14" x14ac:dyDescent="0.35">
      <c r="C110" s="65" t="s">
        <v>13</v>
      </c>
      <c r="D110" s="191"/>
      <c r="E110" s="191">
        <v>35000</v>
      </c>
      <c r="F110" s="191">
        <v>15000</v>
      </c>
      <c r="G110" s="75">
        <f t="shared" si="8"/>
        <v>50000</v>
      </c>
      <c r="N110" s="66"/>
    </row>
    <row r="111" spans="2:14" x14ac:dyDescent="0.35">
      <c r="C111" s="64" t="s">
        <v>18</v>
      </c>
      <c r="D111" s="191"/>
      <c r="E111" s="191">
        <v>2000</v>
      </c>
      <c r="F111" s="191"/>
      <c r="G111" s="75">
        <f t="shared" si="8"/>
        <v>2000</v>
      </c>
      <c r="N111" s="66"/>
    </row>
    <row r="112" spans="2:14" x14ac:dyDescent="0.35">
      <c r="C112" s="64" t="s">
        <v>14</v>
      </c>
      <c r="D112" s="191"/>
      <c r="E112" s="191">
        <v>115000</v>
      </c>
      <c r="F112" s="191">
        <v>25000</v>
      </c>
      <c r="G112" s="75">
        <f t="shared" si="8"/>
        <v>140000</v>
      </c>
      <c r="N112" s="66"/>
    </row>
    <row r="113" spans="3:14" x14ac:dyDescent="0.35">
      <c r="C113" s="64" t="s">
        <v>186</v>
      </c>
      <c r="D113" s="191"/>
      <c r="E113" s="191">
        <v>15000</v>
      </c>
      <c r="F113" s="191">
        <v>10000</v>
      </c>
      <c r="G113" s="75">
        <f t="shared" si="8"/>
        <v>25000</v>
      </c>
      <c r="N113" s="66"/>
    </row>
    <row r="114" spans="3:14" x14ac:dyDescent="0.35">
      <c r="C114" s="69" t="s">
        <v>189</v>
      </c>
      <c r="D114" s="81">
        <f>SUM(D107:D113)</f>
        <v>0</v>
      </c>
      <c r="E114" s="81">
        <f>SUM(E107:E113)</f>
        <v>295000</v>
      </c>
      <c r="F114" s="81">
        <f>SUM(F107:F113)</f>
        <v>110000</v>
      </c>
      <c r="G114" s="75">
        <f t="shared" si="8"/>
        <v>405000</v>
      </c>
      <c r="N114" s="66"/>
    </row>
    <row r="115" spans="3:14" s="68" customFormat="1" x14ac:dyDescent="0.35">
      <c r="C115" s="82"/>
      <c r="D115" s="83"/>
      <c r="E115" s="83"/>
      <c r="F115" s="83"/>
      <c r="G115" s="84"/>
    </row>
    <row r="116" spans="3:14" ht="15.75" customHeight="1" x14ac:dyDescent="0.35">
      <c r="C116" s="296" t="s">
        <v>198</v>
      </c>
      <c r="D116" s="297"/>
      <c r="E116" s="297"/>
      <c r="F116" s="297"/>
      <c r="G116" s="298"/>
      <c r="N116" s="66"/>
    </row>
    <row r="117" spans="3:14" ht="21.75" customHeight="1" thickBot="1" x14ac:dyDescent="0.4">
      <c r="C117" s="78" t="s">
        <v>187</v>
      </c>
      <c r="D117" s="79">
        <f>'1) Budget Table 1 by activity'!D118</f>
        <v>0</v>
      </c>
      <c r="E117" s="79">
        <f>'1) Budget Table 1 by activity'!E118</f>
        <v>75000</v>
      </c>
      <c r="F117" s="79">
        <f>'1) Budget Table 1 by activity'!F118</f>
        <v>0</v>
      </c>
      <c r="G117" s="80">
        <f t="shared" ref="G117:G125" si="9">SUM(D117:F117)</f>
        <v>75000</v>
      </c>
      <c r="N117" s="66"/>
    </row>
    <row r="118" spans="3:14" x14ac:dyDescent="0.35">
      <c r="C118" s="76" t="s">
        <v>10</v>
      </c>
      <c r="D118" s="194"/>
      <c r="E118" s="195">
        <v>10000</v>
      </c>
      <c r="F118" s="195"/>
      <c r="G118" s="77">
        <f t="shared" si="9"/>
        <v>10000</v>
      </c>
      <c r="N118" s="66"/>
    </row>
    <row r="119" spans="3:14" x14ac:dyDescent="0.35">
      <c r="C119" s="64" t="s">
        <v>11</v>
      </c>
      <c r="D119" s="191"/>
      <c r="E119" s="196"/>
      <c r="F119" s="196"/>
      <c r="G119" s="75">
        <f t="shared" si="9"/>
        <v>0</v>
      </c>
      <c r="N119" s="66"/>
    </row>
    <row r="120" spans="3:14" ht="31" x14ac:dyDescent="0.35">
      <c r="C120" s="64" t="s">
        <v>12</v>
      </c>
      <c r="D120" s="191"/>
      <c r="E120" s="191">
        <v>20000</v>
      </c>
      <c r="F120" s="191"/>
      <c r="G120" s="75">
        <f t="shared" si="9"/>
        <v>20000</v>
      </c>
      <c r="N120" s="66"/>
    </row>
    <row r="121" spans="3:14" x14ac:dyDescent="0.35">
      <c r="C121" s="65" t="s">
        <v>13</v>
      </c>
      <c r="D121" s="191"/>
      <c r="E121" s="191">
        <v>20000</v>
      </c>
      <c r="F121" s="191"/>
      <c r="G121" s="75">
        <f t="shared" si="9"/>
        <v>20000</v>
      </c>
      <c r="N121" s="66"/>
    </row>
    <row r="122" spans="3:14" x14ac:dyDescent="0.35">
      <c r="C122" s="64" t="s">
        <v>18</v>
      </c>
      <c r="D122" s="191"/>
      <c r="E122" s="191">
        <v>5000</v>
      </c>
      <c r="F122" s="191"/>
      <c r="G122" s="75">
        <f t="shared" si="9"/>
        <v>5000</v>
      </c>
      <c r="N122" s="66"/>
    </row>
    <row r="123" spans="3:14" x14ac:dyDescent="0.35">
      <c r="C123" s="64" t="s">
        <v>14</v>
      </c>
      <c r="D123" s="191"/>
      <c r="E123" s="191">
        <v>20000</v>
      </c>
      <c r="F123" s="191"/>
      <c r="G123" s="75">
        <f t="shared" si="9"/>
        <v>20000</v>
      </c>
      <c r="N123" s="66"/>
    </row>
    <row r="124" spans="3:14" x14ac:dyDescent="0.35">
      <c r="C124" s="64" t="s">
        <v>186</v>
      </c>
      <c r="D124" s="191"/>
      <c r="E124" s="191"/>
      <c r="F124" s="191"/>
      <c r="G124" s="75">
        <f t="shared" si="9"/>
        <v>0</v>
      </c>
      <c r="N124" s="66"/>
    </row>
    <row r="125" spans="3:14" x14ac:dyDescent="0.35">
      <c r="C125" s="69" t="s">
        <v>189</v>
      </c>
      <c r="D125" s="81">
        <f>SUM(D118:D124)</f>
        <v>0</v>
      </c>
      <c r="E125" s="81">
        <f>SUM(E118:E124)</f>
        <v>75000</v>
      </c>
      <c r="F125" s="81">
        <f>SUM(F118:F124)</f>
        <v>0</v>
      </c>
      <c r="G125" s="75">
        <f t="shared" si="9"/>
        <v>75000</v>
      </c>
      <c r="N125" s="66"/>
    </row>
    <row r="126" spans="3:14" s="68" customFormat="1" x14ac:dyDescent="0.35">
      <c r="C126" s="82"/>
      <c r="D126" s="83"/>
      <c r="E126" s="83"/>
      <c r="F126" s="83"/>
      <c r="G126" s="84"/>
    </row>
    <row r="127" spans="3:14" x14ac:dyDescent="0.35">
      <c r="C127" s="296" t="s">
        <v>121</v>
      </c>
      <c r="D127" s="297"/>
      <c r="E127" s="297"/>
      <c r="F127" s="297"/>
      <c r="G127" s="298"/>
      <c r="N127" s="66"/>
    </row>
    <row r="128" spans="3:14" ht="21" customHeight="1" thickBot="1" x14ac:dyDescent="0.4">
      <c r="C128" s="78" t="s">
        <v>187</v>
      </c>
      <c r="D128" s="79">
        <f>'1) Budget Table 1 by activity'!D128</f>
        <v>0</v>
      </c>
      <c r="E128" s="79">
        <f>'1) Budget Table 1 by activity'!E128</f>
        <v>0</v>
      </c>
      <c r="F128" s="79">
        <f>'1) Budget Table 1 by activity'!F128</f>
        <v>0</v>
      </c>
      <c r="G128" s="80">
        <f t="shared" ref="G128:G136" si="10">SUM(D128:F128)</f>
        <v>0</v>
      </c>
      <c r="N128" s="66"/>
    </row>
    <row r="129" spans="3:14" x14ac:dyDescent="0.35">
      <c r="C129" s="76" t="s">
        <v>10</v>
      </c>
      <c r="D129" s="115"/>
      <c r="E129" s="116"/>
      <c r="F129" s="116"/>
      <c r="G129" s="77">
        <f t="shared" si="10"/>
        <v>0</v>
      </c>
      <c r="N129" s="66"/>
    </row>
    <row r="130" spans="3:14" x14ac:dyDescent="0.35">
      <c r="C130" s="64" t="s">
        <v>11</v>
      </c>
      <c r="D130" s="117"/>
      <c r="E130" s="22"/>
      <c r="F130" s="22"/>
      <c r="G130" s="75">
        <f t="shared" si="10"/>
        <v>0</v>
      </c>
      <c r="N130" s="66"/>
    </row>
    <row r="131" spans="3:14" ht="31" x14ac:dyDescent="0.35">
      <c r="C131" s="64" t="s">
        <v>12</v>
      </c>
      <c r="D131" s="117"/>
      <c r="E131" s="117"/>
      <c r="F131" s="117"/>
      <c r="G131" s="75">
        <f t="shared" si="10"/>
        <v>0</v>
      </c>
      <c r="N131" s="66"/>
    </row>
    <row r="132" spans="3:14" x14ac:dyDescent="0.35">
      <c r="C132" s="65" t="s">
        <v>13</v>
      </c>
      <c r="D132" s="117"/>
      <c r="E132" s="117"/>
      <c r="F132" s="117"/>
      <c r="G132" s="75">
        <f t="shared" si="10"/>
        <v>0</v>
      </c>
      <c r="N132" s="66"/>
    </row>
    <row r="133" spans="3:14" x14ac:dyDescent="0.35">
      <c r="C133" s="64" t="s">
        <v>18</v>
      </c>
      <c r="D133" s="117"/>
      <c r="E133" s="117"/>
      <c r="F133" s="117"/>
      <c r="G133" s="75">
        <f t="shared" si="10"/>
        <v>0</v>
      </c>
      <c r="N133" s="66"/>
    </row>
    <row r="134" spans="3:14" x14ac:dyDescent="0.35">
      <c r="C134" s="64" t="s">
        <v>14</v>
      </c>
      <c r="D134" s="117"/>
      <c r="E134" s="117"/>
      <c r="F134" s="117"/>
      <c r="G134" s="75">
        <f t="shared" si="10"/>
        <v>0</v>
      </c>
      <c r="N134" s="66"/>
    </row>
    <row r="135" spans="3:14" x14ac:dyDescent="0.35">
      <c r="C135" s="64" t="s">
        <v>186</v>
      </c>
      <c r="D135" s="117"/>
      <c r="E135" s="117"/>
      <c r="F135" s="117"/>
      <c r="G135" s="75">
        <f t="shared" si="10"/>
        <v>0</v>
      </c>
      <c r="N135" s="66"/>
    </row>
    <row r="136" spans="3:14" x14ac:dyDescent="0.35">
      <c r="C136" s="69" t="s">
        <v>189</v>
      </c>
      <c r="D136" s="81">
        <f>SUM(D129:D135)</f>
        <v>0</v>
      </c>
      <c r="E136" s="81">
        <f>SUM(E129:E135)</f>
        <v>0</v>
      </c>
      <c r="F136" s="81">
        <f>SUM(F129:F135)</f>
        <v>0</v>
      </c>
      <c r="G136" s="75">
        <f t="shared" si="10"/>
        <v>0</v>
      </c>
      <c r="N136" s="66"/>
    </row>
    <row r="137" spans="3:14" s="68" customFormat="1" x14ac:dyDescent="0.35">
      <c r="C137" s="82"/>
      <c r="D137" s="83"/>
      <c r="E137" s="83"/>
      <c r="F137" s="83"/>
      <c r="G137" s="84"/>
    </row>
    <row r="138" spans="3:14" x14ac:dyDescent="0.35">
      <c r="C138" s="296" t="s">
        <v>130</v>
      </c>
      <c r="D138" s="297"/>
      <c r="E138" s="297"/>
      <c r="F138" s="297"/>
      <c r="G138" s="298"/>
      <c r="N138" s="66"/>
    </row>
    <row r="139" spans="3:14" ht="24" customHeight="1" thickBot="1" x14ac:dyDescent="0.4">
      <c r="C139" s="78" t="s">
        <v>187</v>
      </c>
      <c r="D139" s="79">
        <f>'1) Budget Table 1 by activity'!D138</f>
        <v>0</v>
      </c>
      <c r="E139" s="79">
        <f>'1) Budget Table 1 by activity'!E138</f>
        <v>0</v>
      </c>
      <c r="F139" s="79">
        <f>'1) Budget Table 1 by activity'!F138</f>
        <v>0</v>
      </c>
      <c r="G139" s="80">
        <f t="shared" ref="G139:G147" si="11">SUM(D139:F139)</f>
        <v>0</v>
      </c>
      <c r="N139" s="66"/>
    </row>
    <row r="140" spans="3:14" ht="15.75" customHeight="1" x14ac:dyDescent="0.35">
      <c r="C140" s="76" t="s">
        <v>10</v>
      </c>
      <c r="D140" s="115"/>
      <c r="E140" s="116"/>
      <c r="F140" s="116"/>
      <c r="G140" s="77">
        <f t="shared" si="11"/>
        <v>0</v>
      </c>
      <c r="N140" s="66"/>
    </row>
    <row r="141" spans="3:14" s="70" customFormat="1" x14ac:dyDescent="0.35">
      <c r="C141" s="64" t="s">
        <v>11</v>
      </c>
      <c r="D141" s="117"/>
      <c r="E141" s="22"/>
      <c r="F141" s="22"/>
      <c r="G141" s="75">
        <f t="shared" si="11"/>
        <v>0</v>
      </c>
    </row>
    <row r="142" spans="3:14" s="70" customFormat="1" ht="15.75" customHeight="1" x14ac:dyDescent="0.35">
      <c r="C142" s="64" t="s">
        <v>12</v>
      </c>
      <c r="D142" s="117"/>
      <c r="E142" s="117"/>
      <c r="F142" s="117"/>
      <c r="G142" s="75">
        <f t="shared" si="11"/>
        <v>0</v>
      </c>
    </row>
    <row r="143" spans="3:14" s="70" customFormat="1" x14ac:dyDescent="0.35">
      <c r="C143" s="65" t="s">
        <v>13</v>
      </c>
      <c r="D143" s="117"/>
      <c r="E143" s="117"/>
      <c r="F143" s="117"/>
      <c r="G143" s="75">
        <f t="shared" si="11"/>
        <v>0</v>
      </c>
    </row>
    <row r="144" spans="3:14" s="70" customFormat="1" x14ac:dyDescent="0.35">
      <c r="C144" s="64" t="s">
        <v>18</v>
      </c>
      <c r="D144" s="117"/>
      <c r="E144" s="117"/>
      <c r="F144" s="117"/>
      <c r="G144" s="75">
        <f t="shared" si="11"/>
        <v>0</v>
      </c>
    </row>
    <row r="145" spans="2:7" s="70" customFormat="1" ht="15.75" customHeight="1" x14ac:dyDescent="0.35">
      <c r="C145" s="64" t="s">
        <v>14</v>
      </c>
      <c r="D145" s="117"/>
      <c r="E145" s="117"/>
      <c r="F145" s="117"/>
      <c r="G145" s="75">
        <f t="shared" si="11"/>
        <v>0</v>
      </c>
    </row>
    <row r="146" spans="2:7" s="70" customFormat="1" x14ac:dyDescent="0.35">
      <c r="C146" s="64" t="s">
        <v>186</v>
      </c>
      <c r="D146" s="117"/>
      <c r="E146" s="117"/>
      <c r="F146" s="117"/>
      <c r="G146" s="75">
        <f t="shared" si="11"/>
        <v>0</v>
      </c>
    </row>
    <row r="147" spans="2:7" s="70" customFormat="1" x14ac:dyDescent="0.35">
      <c r="C147" s="69" t="s">
        <v>189</v>
      </c>
      <c r="D147" s="81">
        <f>SUM(D140:D146)</f>
        <v>0</v>
      </c>
      <c r="E147" s="81">
        <f>SUM(E140:E146)</f>
        <v>0</v>
      </c>
      <c r="F147" s="81">
        <f>SUM(F140:F146)</f>
        <v>0</v>
      </c>
      <c r="G147" s="75">
        <f t="shared" si="11"/>
        <v>0</v>
      </c>
    </row>
    <row r="148" spans="2:7" s="70" customFormat="1" x14ac:dyDescent="0.35">
      <c r="C148" s="66"/>
      <c r="D148" s="68"/>
      <c r="E148" s="68"/>
      <c r="F148" s="68"/>
      <c r="G148" s="66"/>
    </row>
    <row r="149" spans="2:7" s="70" customFormat="1" x14ac:dyDescent="0.35">
      <c r="B149" s="296" t="s">
        <v>199</v>
      </c>
      <c r="C149" s="297"/>
      <c r="D149" s="297"/>
      <c r="E149" s="297"/>
      <c r="F149" s="297"/>
      <c r="G149" s="298"/>
    </row>
    <row r="150" spans="2:7" s="70" customFormat="1" x14ac:dyDescent="0.35">
      <c r="B150" s="66"/>
      <c r="C150" s="296" t="s">
        <v>140</v>
      </c>
      <c r="D150" s="297"/>
      <c r="E150" s="297"/>
      <c r="F150" s="297"/>
      <c r="G150" s="298"/>
    </row>
    <row r="151" spans="2:7" s="70" customFormat="1" ht="24" customHeight="1" thickBot="1" x14ac:dyDescent="0.4">
      <c r="B151" s="66"/>
      <c r="C151" s="78" t="s">
        <v>187</v>
      </c>
      <c r="D151" s="79">
        <f>'1) Budget Table 1 by activity'!D150</f>
        <v>0</v>
      </c>
      <c r="E151" s="79">
        <f>'1) Budget Table 1 by activity'!E150</f>
        <v>0</v>
      </c>
      <c r="F151" s="79">
        <f>'1) Budget Table 1 by activity'!F150</f>
        <v>0</v>
      </c>
      <c r="G151" s="80">
        <f>SUM(D151:F151)</f>
        <v>0</v>
      </c>
    </row>
    <row r="152" spans="2:7" s="70" customFormat="1" ht="24.75" customHeight="1" x14ac:dyDescent="0.35">
      <c r="B152" s="66"/>
      <c r="C152" s="76" t="s">
        <v>10</v>
      </c>
      <c r="D152" s="115"/>
      <c r="E152" s="116"/>
      <c r="F152" s="116"/>
      <c r="G152" s="77">
        <f t="shared" ref="G152:G159" si="12">SUM(D152:F152)</f>
        <v>0</v>
      </c>
    </row>
    <row r="153" spans="2:7" s="70" customFormat="1" ht="15.75" customHeight="1" x14ac:dyDescent="0.35">
      <c r="B153" s="66"/>
      <c r="C153" s="64" t="s">
        <v>11</v>
      </c>
      <c r="D153" s="117"/>
      <c r="E153" s="22"/>
      <c r="F153" s="22"/>
      <c r="G153" s="75">
        <f t="shared" si="12"/>
        <v>0</v>
      </c>
    </row>
    <row r="154" spans="2:7" s="70" customFormat="1" ht="15.75" customHeight="1" x14ac:dyDescent="0.35">
      <c r="B154" s="66"/>
      <c r="C154" s="64" t="s">
        <v>12</v>
      </c>
      <c r="D154" s="117"/>
      <c r="E154" s="117"/>
      <c r="F154" s="117"/>
      <c r="G154" s="75">
        <f t="shared" si="12"/>
        <v>0</v>
      </c>
    </row>
    <row r="155" spans="2:7" s="70" customFormat="1" ht="15.75" customHeight="1" x14ac:dyDescent="0.35">
      <c r="B155" s="66"/>
      <c r="C155" s="65" t="s">
        <v>13</v>
      </c>
      <c r="D155" s="117"/>
      <c r="E155" s="117"/>
      <c r="F155" s="117"/>
      <c r="G155" s="75">
        <f t="shared" si="12"/>
        <v>0</v>
      </c>
    </row>
    <row r="156" spans="2:7" s="70" customFormat="1" ht="15.75" customHeight="1" x14ac:dyDescent="0.35">
      <c r="B156" s="66"/>
      <c r="C156" s="64" t="s">
        <v>18</v>
      </c>
      <c r="D156" s="117"/>
      <c r="E156" s="117"/>
      <c r="F156" s="117"/>
      <c r="G156" s="75">
        <f t="shared" si="12"/>
        <v>0</v>
      </c>
    </row>
    <row r="157" spans="2:7" s="70" customFormat="1" ht="15.75" customHeight="1" x14ac:dyDescent="0.35">
      <c r="B157" s="66"/>
      <c r="C157" s="64" t="s">
        <v>14</v>
      </c>
      <c r="D157" s="117"/>
      <c r="E157" s="117"/>
      <c r="F157" s="117"/>
      <c r="G157" s="75">
        <f t="shared" si="12"/>
        <v>0</v>
      </c>
    </row>
    <row r="158" spans="2:7" s="70" customFormat="1" ht="15.75" customHeight="1" x14ac:dyDescent="0.35">
      <c r="B158" s="66"/>
      <c r="C158" s="64" t="s">
        <v>186</v>
      </c>
      <c r="D158" s="117"/>
      <c r="E158" s="117"/>
      <c r="F158" s="117"/>
      <c r="G158" s="75">
        <f t="shared" si="12"/>
        <v>0</v>
      </c>
    </row>
    <row r="159" spans="2:7" s="70" customFormat="1" ht="15.75" customHeight="1" x14ac:dyDescent="0.35">
      <c r="B159" s="66"/>
      <c r="C159" s="69" t="s">
        <v>189</v>
      </c>
      <c r="D159" s="81">
        <f>SUM(D152:D158)</f>
        <v>0</v>
      </c>
      <c r="E159" s="81">
        <f>SUM(E152:E158)</f>
        <v>0</v>
      </c>
      <c r="F159" s="81">
        <f>SUM(F152:F158)</f>
        <v>0</v>
      </c>
      <c r="G159" s="75">
        <f t="shared" si="12"/>
        <v>0</v>
      </c>
    </row>
    <row r="160" spans="2:7" s="68" customFormat="1" ht="15.75" customHeight="1" x14ac:dyDescent="0.35">
      <c r="C160" s="82"/>
      <c r="D160" s="83"/>
      <c r="E160" s="83"/>
      <c r="F160" s="83"/>
      <c r="G160" s="84"/>
    </row>
    <row r="161" spans="3:7" s="70" customFormat="1" ht="15.75" customHeight="1" x14ac:dyDescent="0.35">
      <c r="C161" s="296" t="s">
        <v>149</v>
      </c>
      <c r="D161" s="297"/>
      <c r="E161" s="297"/>
      <c r="F161" s="297"/>
      <c r="G161" s="298"/>
    </row>
    <row r="162" spans="3:7" s="70" customFormat="1" ht="21" customHeight="1" thickBot="1" x14ac:dyDescent="0.4">
      <c r="C162" s="78" t="s">
        <v>187</v>
      </c>
      <c r="D162" s="79">
        <f>'1) Budget Table 1 by activity'!D160</f>
        <v>0</v>
      </c>
      <c r="E162" s="79">
        <f>'1) Budget Table 1 by activity'!E160</f>
        <v>0</v>
      </c>
      <c r="F162" s="79">
        <f>'1) Budget Table 1 by activity'!F160</f>
        <v>0</v>
      </c>
      <c r="G162" s="80">
        <f t="shared" ref="G162:G170" si="13">SUM(D162:F162)</f>
        <v>0</v>
      </c>
    </row>
    <row r="163" spans="3:7" s="70" customFormat="1" ht="15.75" customHeight="1" x14ac:dyDescent="0.35">
      <c r="C163" s="76" t="s">
        <v>10</v>
      </c>
      <c r="D163" s="115"/>
      <c r="E163" s="116"/>
      <c r="F163" s="116"/>
      <c r="G163" s="77">
        <f t="shared" si="13"/>
        <v>0</v>
      </c>
    </row>
    <row r="164" spans="3:7" s="70" customFormat="1" ht="15.75" customHeight="1" x14ac:dyDescent="0.35">
      <c r="C164" s="64" t="s">
        <v>11</v>
      </c>
      <c r="D164" s="117"/>
      <c r="E164" s="22"/>
      <c r="F164" s="22"/>
      <c r="G164" s="75">
        <f t="shared" si="13"/>
        <v>0</v>
      </c>
    </row>
    <row r="165" spans="3:7" s="70" customFormat="1" ht="15.75" customHeight="1" x14ac:dyDescent="0.35">
      <c r="C165" s="64" t="s">
        <v>12</v>
      </c>
      <c r="D165" s="117"/>
      <c r="E165" s="117"/>
      <c r="F165" s="117"/>
      <c r="G165" s="75">
        <f t="shared" si="13"/>
        <v>0</v>
      </c>
    </row>
    <row r="166" spans="3:7" s="70" customFormat="1" ht="15.75" customHeight="1" x14ac:dyDescent="0.35">
      <c r="C166" s="65" t="s">
        <v>13</v>
      </c>
      <c r="D166" s="117"/>
      <c r="E166" s="117"/>
      <c r="F166" s="117"/>
      <c r="G166" s="75">
        <f t="shared" si="13"/>
        <v>0</v>
      </c>
    </row>
    <row r="167" spans="3:7" s="70" customFormat="1" ht="15.75" customHeight="1" x14ac:dyDescent="0.35">
      <c r="C167" s="64" t="s">
        <v>18</v>
      </c>
      <c r="D167" s="117"/>
      <c r="E167" s="117"/>
      <c r="F167" s="117"/>
      <c r="G167" s="75">
        <f t="shared" si="13"/>
        <v>0</v>
      </c>
    </row>
    <row r="168" spans="3:7" s="70" customFormat="1" ht="15.75" customHeight="1" x14ac:dyDescent="0.35">
      <c r="C168" s="64" t="s">
        <v>14</v>
      </c>
      <c r="D168" s="117"/>
      <c r="E168" s="117"/>
      <c r="F168" s="117"/>
      <c r="G168" s="75">
        <f t="shared" si="13"/>
        <v>0</v>
      </c>
    </row>
    <row r="169" spans="3:7" s="70" customFormat="1" ht="15.75" customHeight="1" x14ac:dyDescent="0.35">
      <c r="C169" s="64" t="s">
        <v>186</v>
      </c>
      <c r="D169" s="117"/>
      <c r="E169" s="117"/>
      <c r="F169" s="117"/>
      <c r="G169" s="75">
        <f t="shared" si="13"/>
        <v>0</v>
      </c>
    </row>
    <row r="170" spans="3:7" s="70" customFormat="1" ht="15.75" customHeight="1" x14ac:dyDescent="0.35">
      <c r="C170" s="69" t="s">
        <v>189</v>
      </c>
      <c r="D170" s="81">
        <f>SUM(D163:D169)</f>
        <v>0</v>
      </c>
      <c r="E170" s="81">
        <f>SUM(E163:E169)</f>
        <v>0</v>
      </c>
      <c r="F170" s="81">
        <f>SUM(F163:F169)</f>
        <v>0</v>
      </c>
      <c r="G170" s="75">
        <f t="shared" si="13"/>
        <v>0</v>
      </c>
    </row>
    <row r="171" spans="3:7" s="68" customFormat="1" ht="15.75" customHeight="1" x14ac:dyDescent="0.35">
      <c r="C171" s="82"/>
      <c r="D171" s="83"/>
      <c r="E171" s="83"/>
      <c r="F171" s="83"/>
      <c r="G171" s="84"/>
    </row>
    <row r="172" spans="3:7" s="70" customFormat="1" ht="15.75" customHeight="1" x14ac:dyDescent="0.35">
      <c r="C172" s="296" t="s">
        <v>158</v>
      </c>
      <c r="D172" s="297"/>
      <c r="E172" s="297"/>
      <c r="F172" s="297"/>
      <c r="G172" s="298"/>
    </row>
    <row r="173" spans="3:7" s="70" customFormat="1" ht="19.5" customHeight="1" thickBot="1" x14ac:dyDescent="0.4">
      <c r="C173" s="78" t="s">
        <v>187</v>
      </c>
      <c r="D173" s="79">
        <f>'1) Budget Table 1 by activity'!D170</f>
        <v>0</v>
      </c>
      <c r="E173" s="79">
        <f>'1) Budget Table 1 by activity'!E170</f>
        <v>0</v>
      </c>
      <c r="F173" s="79">
        <f>'1) Budget Table 1 by activity'!F170</f>
        <v>0</v>
      </c>
      <c r="G173" s="80">
        <f t="shared" ref="G173:G181" si="14">SUM(D173:F173)</f>
        <v>0</v>
      </c>
    </row>
    <row r="174" spans="3:7" s="70" customFormat="1" ht="15.75" customHeight="1" x14ac:dyDescent="0.35">
      <c r="C174" s="76" t="s">
        <v>10</v>
      </c>
      <c r="D174" s="115"/>
      <c r="E174" s="116"/>
      <c r="F174" s="116"/>
      <c r="G174" s="77">
        <f t="shared" si="14"/>
        <v>0</v>
      </c>
    </row>
    <row r="175" spans="3:7" s="70" customFormat="1" ht="15.75" customHeight="1" x14ac:dyDescent="0.35">
      <c r="C175" s="64" t="s">
        <v>11</v>
      </c>
      <c r="D175" s="117"/>
      <c r="E175" s="22"/>
      <c r="F175" s="22"/>
      <c r="G175" s="75">
        <f t="shared" si="14"/>
        <v>0</v>
      </c>
    </row>
    <row r="176" spans="3:7" s="70" customFormat="1" ht="15.75" customHeight="1" x14ac:dyDescent="0.35">
      <c r="C176" s="64" t="s">
        <v>12</v>
      </c>
      <c r="D176" s="117"/>
      <c r="E176" s="117"/>
      <c r="F176" s="117"/>
      <c r="G176" s="75">
        <f t="shared" si="14"/>
        <v>0</v>
      </c>
    </row>
    <row r="177" spans="3:7" s="70" customFormat="1" ht="15.75" customHeight="1" x14ac:dyDescent="0.35">
      <c r="C177" s="65" t="s">
        <v>13</v>
      </c>
      <c r="D177" s="117"/>
      <c r="E177" s="117"/>
      <c r="F177" s="117"/>
      <c r="G177" s="75">
        <f t="shared" si="14"/>
        <v>0</v>
      </c>
    </row>
    <row r="178" spans="3:7" s="70" customFormat="1" ht="15.75" customHeight="1" x14ac:dyDescent="0.35">
      <c r="C178" s="64" t="s">
        <v>18</v>
      </c>
      <c r="D178" s="117"/>
      <c r="E178" s="117"/>
      <c r="F178" s="117"/>
      <c r="G178" s="75">
        <f t="shared" si="14"/>
        <v>0</v>
      </c>
    </row>
    <row r="179" spans="3:7" s="70" customFormat="1" ht="15.75" customHeight="1" x14ac:dyDescent="0.35">
      <c r="C179" s="64" t="s">
        <v>14</v>
      </c>
      <c r="D179" s="117"/>
      <c r="E179" s="117"/>
      <c r="F179" s="117"/>
      <c r="G179" s="75">
        <f t="shared" si="14"/>
        <v>0</v>
      </c>
    </row>
    <row r="180" spans="3:7" s="70" customFormat="1" ht="15.75" customHeight="1" x14ac:dyDescent="0.35">
      <c r="C180" s="64" t="s">
        <v>186</v>
      </c>
      <c r="D180" s="117"/>
      <c r="E180" s="117"/>
      <c r="F180" s="117"/>
      <c r="G180" s="75">
        <f t="shared" si="14"/>
        <v>0</v>
      </c>
    </row>
    <row r="181" spans="3:7" s="70" customFormat="1" ht="15.75" customHeight="1" x14ac:dyDescent="0.35">
      <c r="C181" s="69" t="s">
        <v>189</v>
      </c>
      <c r="D181" s="81">
        <f>SUM(D174:D180)</f>
        <v>0</v>
      </c>
      <c r="E181" s="81">
        <f>SUM(E174:E180)</f>
        <v>0</v>
      </c>
      <c r="F181" s="81">
        <f>SUM(F174:F180)</f>
        <v>0</v>
      </c>
      <c r="G181" s="75">
        <f t="shared" si="14"/>
        <v>0</v>
      </c>
    </row>
    <row r="182" spans="3:7" s="68" customFormat="1" ht="15.75" customHeight="1" x14ac:dyDescent="0.35">
      <c r="C182" s="82"/>
      <c r="D182" s="83"/>
      <c r="E182" s="83"/>
      <c r="F182" s="83"/>
      <c r="G182" s="84"/>
    </row>
    <row r="183" spans="3:7" s="70" customFormat="1" ht="15.75" customHeight="1" x14ac:dyDescent="0.35">
      <c r="C183" s="296" t="s">
        <v>167</v>
      </c>
      <c r="D183" s="297"/>
      <c r="E183" s="297"/>
      <c r="F183" s="297"/>
      <c r="G183" s="298"/>
    </row>
    <row r="184" spans="3:7" s="70" customFormat="1" ht="22.5" customHeight="1" thickBot="1" x14ac:dyDescent="0.4">
      <c r="C184" s="78" t="s">
        <v>187</v>
      </c>
      <c r="D184" s="79">
        <f>'1) Budget Table 1 by activity'!D180</f>
        <v>0</v>
      </c>
      <c r="E184" s="79">
        <f>'1) Budget Table 1 by activity'!E180</f>
        <v>0</v>
      </c>
      <c r="F184" s="79">
        <f>'1) Budget Table 1 by activity'!F180</f>
        <v>0</v>
      </c>
      <c r="G184" s="80">
        <f t="shared" ref="G184:G192" si="15">SUM(D184:F184)</f>
        <v>0</v>
      </c>
    </row>
    <row r="185" spans="3:7" s="70" customFormat="1" ht="15.75" customHeight="1" x14ac:dyDescent="0.35">
      <c r="C185" s="76" t="s">
        <v>10</v>
      </c>
      <c r="D185" s="115"/>
      <c r="E185" s="116"/>
      <c r="F185" s="116"/>
      <c r="G185" s="77">
        <f t="shared" si="15"/>
        <v>0</v>
      </c>
    </row>
    <row r="186" spans="3:7" s="70" customFormat="1" ht="15.75" customHeight="1" x14ac:dyDescent="0.35">
      <c r="C186" s="64" t="s">
        <v>11</v>
      </c>
      <c r="D186" s="117"/>
      <c r="E186" s="22"/>
      <c r="F186" s="22"/>
      <c r="G186" s="75">
        <f t="shared" si="15"/>
        <v>0</v>
      </c>
    </row>
    <row r="187" spans="3:7" s="70" customFormat="1" ht="15.75" customHeight="1" x14ac:dyDescent="0.35">
      <c r="C187" s="64" t="s">
        <v>12</v>
      </c>
      <c r="D187" s="117"/>
      <c r="E187" s="117"/>
      <c r="F187" s="117"/>
      <c r="G187" s="75">
        <f t="shared" si="15"/>
        <v>0</v>
      </c>
    </row>
    <row r="188" spans="3:7" s="70" customFormat="1" ht="15.75" customHeight="1" x14ac:dyDescent="0.35">
      <c r="C188" s="65" t="s">
        <v>13</v>
      </c>
      <c r="D188" s="117"/>
      <c r="E188" s="117"/>
      <c r="F188" s="117"/>
      <c r="G188" s="75">
        <f t="shared" si="15"/>
        <v>0</v>
      </c>
    </row>
    <row r="189" spans="3:7" s="70" customFormat="1" ht="15.75" customHeight="1" x14ac:dyDescent="0.35">
      <c r="C189" s="64" t="s">
        <v>18</v>
      </c>
      <c r="D189" s="117"/>
      <c r="E189" s="117"/>
      <c r="F189" s="117"/>
      <c r="G189" s="75">
        <f t="shared" si="15"/>
        <v>0</v>
      </c>
    </row>
    <row r="190" spans="3:7" s="70" customFormat="1" ht="15.75" customHeight="1" x14ac:dyDescent="0.35">
      <c r="C190" s="64" t="s">
        <v>14</v>
      </c>
      <c r="D190" s="117"/>
      <c r="E190" s="117"/>
      <c r="F190" s="117"/>
      <c r="G190" s="75">
        <f t="shared" si="15"/>
        <v>0</v>
      </c>
    </row>
    <row r="191" spans="3:7" s="70" customFormat="1" ht="15.75" customHeight="1" x14ac:dyDescent="0.35">
      <c r="C191" s="64" t="s">
        <v>186</v>
      </c>
      <c r="D191" s="117"/>
      <c r="E191" s="117"/>
      <c r="F191" s="117"/>
      <c r="G191" s="75">
        <f t="shared" si="15"/>
        <v>0</v>
      </c>
    </row>
    <row r="192" spans="3:7" s="70" customFormat="1" ht="15.75" customHeight="1" x14ac:dyDescent="0.35">
      <c r="C192" s="69" t="s">
        <v>189</v>
      </c>
      <c r="D192" s="81">
        <f>SUM(D185:D191)</f>
        <v>0</v>
      </c>
      <c r="E192" s="81">
        <f>SUM(E185:E191)</f>
        <v>0</v>
      </c>
      <c r="F192" s="81">
        <f>SUM(F185:F191)</f>
        <v>0</v>
      </c>
      <c r="G192" s="75">
        <f t="shared" si="15"/>
        <v>0</v>
      </c>
    </row>
    <row r="193" spans="3:7" s="70" customFormat="1" ht="15.75" customHeight="1" x14ac:dyDescent="0.35">
      <c r="C193" s="66"/>
      <c r="D193" s="68"/>
      <c r="E193" s="68"/>
      <c r="F193" s="68"/>
      <c r="G193" s="66"/>
    </row>
    <row r="194" spans="3:7" s="70" customFormat="1" ht="15.75" customHeight="1" x14ac:dyDescent="0.35">
      <c r="C194" s="296" t="s">
        <v>556</v>
      </c>
      <c r="D194" s="297"/>
      <c r="E194" s="297"/>
      <c r="F194" s="297"/>
      <c r="G194" s="298"/>
    </row>
    <row r="195" spans="3:7" s="70" customFormat="1" ht="19.5" customHeight="1" thickBot="1" x14ac:dyDescent="0.4">
      <c r="C195" s="78" t="s">
        <v>557</v>
      </c>
      <c r="D195" s="79">
        <f>'1) Budget Table 1 by activity'!D187</f>
        <v>143000</v>
      </c>
      <c r="E195" s="79">
        <f>'1) Budget Table 1 by activity'!E187</f>
        <v>29999.72</v>
      </c>
      <c r="F195" s="79">
        <f>'1) Budget Table 1 by activity'!F187</f>
        <v>25999.75</v>
      </c>
      <c r="G195" s="80">
        <f t="shared" ref="G195:G203" si="16">SUM(D195:F195)</f>
        <v>198999.47</v>
      </c>
    </row>
    <row r="196" spans="3:7" s="70" customFormat="1" ht="15.75" customHeight="1" x14ac:dyDescent="0.35">
      <c r="C196" s="76" t="s">
        <v>10</v>
      </c>
      <c r="D196" s="115">
        <v>70000</v>
      </c>
      <c r="E196" s="116">
        <v>10000</v>
      </c>
      <c r="F196" s="116">
        <v>10000</v>
      </c>
      <c r="G196" s="77">
        <f t="shared" si="16"/>
        <v>90000</v>
      </c>
    </row>
    <row r="197" spans="3:7" s="70" customFormat="1" ht="15.75" customHeight="1" x14ac:dyDescent="0.35">
      <c r="C197" s="64" t="s">
        <v>11</v>
      </c>
      <c r="D197" s="117"/>
      <c r="E197" s="22"/>
      <c r="F197" s="22"/>
      <c r="G197" s="75">
        <f t="shared" si="16"/>
        <v>0</v>
      </c>
    </row>
    <row r="198" spans="3:7" s="70" customFormat="1" ht="15.75" customHeight="1" x14ac:dyDescent="0.35">
      <c r="C198" s="64" t="s">
        <v>12</v>
      </c>
      <c r="D198" s="117"/>
      <c r="E198" s="117">
        <v>4000</v>
      </c>
      <c r="F198" s="117"/>
      <c r="G198" s="75">
        <f t="shared" si="16"/>
        <v>4000</v>
      </c>
    </row>
    <row r="199" spans="3:7" s="70" customFormat="1" ht="15.75" customHeight="1" x14ac:dyDescent="0.35">
      <c r="C199" s="65" t="s">
        <v>13</v>
      </c>
      <c r="D199" s="117">
        <v>20000</v>
      </c>
      <c r="E199" s="117"/>
      <c r="F199" s="117"/>
      <c r="G199" s="75">
        <f t="shared" si="16"/>
        <v>20000</v>
      </c>
    </row>
    <row r="200" spans="3:7" s="70" customFormat="1" ht="15.75" customHeight="1" x14ac:dyDescent="0.35">
      <c r="C200" s="64" t="s">
        <v>18</v>
      </c>
      <c r="D200" s="117">
        <f>4000+6000</f>
        <v>10000</v>
      </c>
      <c r="E200" s="117">
        <v>6000</v>
      </c>
      <c r="F200" s="117">
        <v>10000</v>
      </c>
      <c r="G200" s="75">
        <f t="shared" si="16"/>
        <v>26000</v>
      </c>
    </row>
    <row r="201" spans="3:7" s="70" customFormat="1" ht="15.75" customHeight="1" x14ac:dyDescent="0.35">
      <c r="C201" s="64" t="s">
        <v>14</v>
      </c>
      <c r="D201" s="117">
        <v>40000</v>
      </c>
      <c r="E201" s="117"/>
      <c r="F201" s="117"/>
      <c r="G201" s="75">
        <f t="shared" si="16"/>
        <v>40000</v>
      </c>
    </row>
    <row r="202" spans="3:7" s="70" customFormat="1" ht="15.75" customHeight="1" x14ac:dyDescent="0.35">
      <c r="C202" s="64" t="s">
        <v>186</v>
      </c>
      <c r="D202" s="117">
        <v>3000</v>
      </c>
      <c r="E202" s="117">
        <v>9999.7199999999993</v>
      </c>
      <c r="F202" s="117">
        <v>5999.75</v>
      </c>
      <c r="G202" s="75">
        <f t="shared" si="16"/>
        <v>18999.47</v>
      </c>
    </row>
    <row r="203" spans="3:7" s="70" customFormat="1" ht="15.75" customHeight="1" x14ac:dyDescent="0.35">
      <c r="C203" s="69" t="s">
        <v>189</v>
      </c>
      <c r="D203" s="81">
        <f>SUM(D196:D202)</f>
        <v>143000</v>
      </c>
      <c r="E203" s="81">
        <f>SUM(E196:E202)</f>
        <v>29999.72</v>
      </c>
      <c r="F203" s="81">
        <f>SUM(F196:F202)</f>
        <v>25999.75</v>
      </c>
      <c r="G203" s="75">
        <f t="shared" si="16"/>
        <v>198999.47</v>
      </c>
    </row>
    <row r="204" spans="3:7" s="70" customFormat="1" ht="15.75" customHeight="1" thickBot="1" x14ac:dyDescent="0.4">
      <c r="C204" s="66"/>
      <c r="D204" s="68"/>
      <c r="E204" s="68"/>
      <c r="F204" s="68"/>
      <c r="G204" s="66"/>
    </row>
    <row r="205" spans="3:7" s="70" customFormat="1" ht="19.5" customHeight="1" thickBot="1" x14ac:dyDescent="0.4">
      <c r="C205" s="315" t="s">
        <v>19</v>
      </c>
      <c r="D205" s="316"/>
      <c r="E205" s="316"/>
      <c r="F205" s="316"/>
      <c r="G205" s="317"/>
    </row>
    <row r="206" spans="3:7" s="70" customFormat="1" ht="19.5" customHeight="1" x14ac:dyDescent="0.35">
      <c r="C206" s="91"/>
      <c r="D206" s="74" t="s">
        <v>549</v>
      </c>
      <c r="E206" s="74" t="s">
        <v>550</v>
      </c>
      <c r="F206" s="74" t="s">
        <v>551</v>
      </c>
      <c r="G206" s="307" t="s">
        <v>19</v>
      </c>
    </row>
    <row r="207" spans="3:7" s="70" customFormat="1" ht="19.5" customHeight="1" x14ac:dyDescent="0.35">
      <c r="C207" s="91"/>
      <c r="D207" s="67" t="str">
        <f>'1) Budget Table 1 by activity'!D13</f>
        <v>WFP</v>
      </c>
      <c r="E207" s="67" t="str">
        <f>'1) Budget Table 1 by activity'!E13</f>
        <v>ITC</v>
      </c>
      <c r="F207" s="67" t="str">
        <f>'1) Budget Table 1 by activity'!F13</f>
        <v>UNFPA</v>
      </c>
      <c r="G207" s="308"/>
    </row>
    <row r="208" spans="3:7" s="70" customFormat="1" ht="19.5" customHeight="1" x14ac:dyDescent="0.35">
      <c r="C208" s="24" t="s">
        <v>10</v>
      </c>
      <c r="D208" s="92">
        <f t="shared" ref="D208:F209" si="17">SUM(D185,D174,D163,D152,D140,D129,D118,D107,D95,D84,D73,D62,D50,D39,D28,D17,D196)</f>
        <v>123000</v>
      </c>
      <c r="E208" s="92">
        <f t="shared" si="17"/>
        <v>43000</v>
      </c>
      <c r="F208" s="92">
        <f t="shared" si="17"/>
        <v>30000</v>
      </c>
      <c r="G208" s="88">
        <f t="shared" ref="G208:G215" si="18">SUM(D208:F208)</f>
        <v>196000</v>
      </c>
    </row>
    <row r="209" spans="3:14" s="70" customFormat="1" ht="34.5" customHeight="1" x14ac:dyDescent="0.35">
      <c r="C209" s="24" t="s">
        <v>11</v>
      </c>
      <c r="D209" s="92">
        <f t="shared" si="17"/>
        <v>112835</v>
      </c>
      <c r="E209" s="92">
        <f t="shared" si="17"/>
        <v>10000</v>
      </c>
      <c r="F209" s="92">
        <f t="shared" si="17"/>
        <v>50000</v>
      </c>
      <c r="G209" s="89">
        <f t="shared" si="18"/>
        <v>172835</v>
      </c>
    </row>
    <row r="210" spans="3:14" s="70" customFormat="1" ht="48" customHeight="1" x14ac:dyDescent="0.35">
      <c r="C210" s="24" t="s">
        <v>12</v>
      </c>
      <c r="D210" s="92">
        <f t="shared" ref="D210:F214" si="19">SUM(D187,D176,D165,D154,D142,D131,D120,D109,D97,D86,D75,D64,D52,D41,D30,D19,D198)</f>
        <v>182200</v>
      </c>
      <c r="E210" s="92">
        <f t="shared" si="19"/>
        <v>124000</v>
      </c>
      <c r="F210" s="92">
        <f t="shared" si="19"/>
        <v>0</v>
      </c>
      <c r="G210" s="89">
        <f t="shared" si="18"/>
        <v>306200</v>
      </c>
    </row>
    <row r="211" spans="3:14" s="70" customFormat="1" ht="33" customHeight="1" x14ac:dyDescent="0.35">
      <c r="C211" s="39" t="s">
        <v>13</v>
      </c>
      <c r="D211" s="92">
        <f t="shared" si="19"/>
        <v>80000</v>
      </c>
      <c r="E211" s="92">
        <f t="shared" si="19"/>
        <v>80290</v>
      </c>
      <c r="F211" s="92">
        <f t="shared" si="19"/>
        <v>60000</v>
      </c>
      <c r="G211" s="89">
        <f t="shared" si="18"/>
        <v>220290</v>
      </c>
    </row>
    <row r="212" spans="3:14" s="70" customFormat="1" ht="21" customHeight="1" x14ac:dyDescent="0.35">
      <c r="C212" s="24" t="s">
        <v>18</v>
      </c>
      <c r="D212" s="92">
        <f t="shared" si="19"/>
        <v>54299.58</v>
      </c>
      <c r="E212" s="92">
        <f t="shared" si="19"/>
        <v>15000</v>
      </c>
      <c r="F212" s="92">
        <f t="shared" si="19"/>
        <v>10000</v>
      </c>
      <c r="G212" s="89">
        <f t="shared" si="18"/>
        <v>79299.58</v>
      </c>
      <c r="H212" s="28"/>
      <c r="I212" s="28"/>
      <c r="J212" s="28"/>
      <c r="K212" s="28"/>
      <c r="L212" s="28"/>
      <c r="M212" s="27"/>
    </row>
    <row r="213" spans="3:14" s="70" customFormat="1" ht="39.75" customHeight="1" x14ac:dyDescent="0.35">
      <c r="C213" s="24" t="s">
        <v>14</v>
      </c>
      <c r="D213" s="92">
        <f t="shared" si="19"/>
        <v>131600</v>
      </c>
      <c r="E213" s="92">
        <f t="shared" si="19"/>
        <v>170000</v>
      </c>
      <c r="F213" s="92">
        <f t="shared" si="19"/>
        <v>244561</v>
      </c>
      <c r="G213" s="89">
        <f t="shared" si="18"/>
        <v>546161</v>
      </c>
      <c r="H213" s="28"/>
      <c r="I213" s="28"/>
      <c r="J213" s="28"/>
      <c r="K213" s="28"/>
      <c r="L213" s="28"/>
      <c r="M213" s="27"/>
    </row>
    <row r="214" spans="3:14" s="70" customFormat="1" ht="23.25" customHeight="1" x14ac:dyDescent="0.35">
      <c r="C214" s="24" t="s">
        <v>186</v>
      </c>
      <c r="D214" s="162">
        <f t="shared" si="19"/>
        <v>17000</v>
      </c>
      <c r="E214" s="162">
        <f t="shared" si="19"/>
        <v>24999.72</v>
      </c>
      <c r="F214" s="162">
        <f t="shared" si="19"/>
        <v>25999.75</v>
      </c>
      <c r="G214" s="89">
        <f t="shared" si="18"/>
        <v>67999.47</v>
      </c>
      <c r="H214" s="28"/>
      <c r="I214" s="28"/>
      <c r="J214" s="28"/>
      <c r="K214" s="28"/>
      <c r="L214" s="28"/>
      <c r="M214" s="27"/>
    </row>
    <row r="215" spans="3:14" s="70" customFormat="1" ht="22.5" customHeight="1" x14ac:dyDescent="0.35">
      <c r="C215" s="164" t="s">
        <v>562</v>
      </c>
      <c r="D215" s="163">
        <f>SUM(D208:D214)</f>
        <v>700934.58</v>
      </c>
      <c r="E215" s="163">
        <f>SUM(E208:E214)</f>
        <v>467289.72</v>
      </c>
      <c r="F215" s="163">
        <f>SUM(F208:F214)</f>
        <v>420560.75</v>
      </c>
      <c r="G215" s="165">
        <f t="shared" si="18"/>
        <v>1588785.0499999998</v>
      </c>
      <c r="H215" s="28"/>
      <c r="I215" s="28"/>
      <c r="J215" s="28"/>
      <c r="K215" s="28"/>
      <c r="L215" s="28"/>
      <c r="M215" s="27"/>
    </row>
    <row r="216" spans="3:14" s="70" customFormat="1" ht="26.25" customHeight="1" thickBot="1" x14ac:dyDescent="0.4">
      <c r="C216" s="168" t="s">
        <v>560</v>
      </c>
      <c r="D216" s="96">
        <f>D215*0.07</f>
        <v>49065.420600000005</v>
      </c>
      <c r="E216" s="96">
        <f>E215*0.07</f>
        <v>32710.2804</v>
      </c>
      <c r="F216" s="96">
        <f>F215*0.07</f>
        <v>29439.252500000002</v>
      </c>
      <c r="G216" s="169">
        <f>G215*0.07</f>
        <v>111214.9535</v>
      </c>
      <c r="H216" s="41"/>
      <c r="I216" s="41"/>
      <c r="J216" s="41"/>
      <c r="K216" s="41"/>
      <c r="L216" s="71"/>
      <c r="M216" s="68"/>
    </row>
    <row r="217" spans="3:14" s="70" customFormat="1" ht="23.25" customHeight="1" thickBot="1" x14ac:dyDescent="0.4">
      <c r="C217" s="166" t="s">
        <v>561</v>
      </c>
      <c r="D217" s="167">
        <f>SUM(D215:D216)</f>
        <v>750000.00059999991</v>
      </c>
      <c r="E217" s="167">
        <f>SUM(E215:E216)</f>
        <v>500000.00039999996</v>
      </c>
      <c r="F217" s="167">
        <f>SUM(F215:F216)</f>
        <v>450000.0025</v>
      </c>
      <c r="G217" s="95">
        <f>SUM(G215:G216)</f>
        <v>1700000.0034999999</v>
      </c>
      <c r="H217" s="41"/>
      <c r="I217" s="41"/>
      <c r="J217" s="41"/>
      <c r="K217" s="41"/>
      <c r="L217" s="71"/>
      <c r="M217" s="68"/>
    </row>
    <row r="218" spans="3:14" ht="15.75" customHeight="1" x14ac:dyDescent="0.35">
      <c r="L218" s="72"/>
    </row>
    <row r="219" spans="3:14" ht="15.75" customHeight="1" x14ac:dyDescent="0.35">
      <c r="H219" s="52"/>
      <c r="I219" s="52"/>
      <c r="L219" s="72"/>
    </row>
    <row r="220" spans="3:14" ht="15.75" customHeight="1" x14ac:dyDescent="0.35">
      <c r="H220" s="52"/>
      <c r="I220" s="52"/>
      <c r="L220" s="70"/>
    </row>
    <row r="221" spans="3:14" ht="40.5" customHeight="1" x14ac:dyDescent="0.35">
      <c r="H221" s="52"/>
      <c r="I221" s="52"/>
      <c r="L221" s="73"/>
    </row>
    <row r="222" spans="3:14" ht="24.75" customHeight="1" x14ac:dyDescent="0.35">
      <c r="H222" s="52"/>
      <c r="I222" s="52"/>
      <c r="L222" s="73"/>
    </row>
    <row r="223" spans="3:14" ht="41.25" customHeight="1" x14ac:dyDescent="0.35">
      <c r="H223" s="15"/>
      <c r="I223" s="52"/>
      <c r="L223" s="73"/>
    </row>
    <row r="224" spans="3:14" ht="51.75" customHeight="1" x14ac:dyDescent="0.35">
      <c r="H224" s="15"/>
      <c r="I224" s="52"/>
      <c r="L224" s="73"/>
      <c r="N224" s="66"/>
    </row>
    <row r="225" spans="3:14" ht="42" customHeight="1" x14ac:dyDescent="0.35">
      <c r="H225" s="52"/>
      <c r="I225" s="52"/>
      <c r="L225" s="73"/>
      <c r="N225" s="66"/>
    </row>
    <row r="226" spans="3:14" s="68" customFormat="1" ht="42" customHeight="1" x14ac:dyDescent="0.35">
      <c r="C226" s="66"/>
      <c r="G226" s="66"/>
      <c r="H226" s="70"/>
      <c r="I226" s="52"/>
      <c r="J226" s="66"/>
      <c r="K226" s="66"/>
      <c r="L226" s="73"/>
      <c r="M226" s="66"/>
    </row>
    <row r="227" spans="3:14" s="68" customFormat="1" ht="42" customHeight="1" x14ac:dyDescent="0.35">
      <c r="C227" s="66"/>
      <c r="G227" s="66"/>
      <c r="H227" s="66"/>
      <c r="I227" s="52"/>
      <c r="J227" s="66"/>
      <c r="K227" s="66"/>
      <c r="L227" s="66"/>
      <c r="M227" s="66"/>
    </row>
    <row r="228" spans="3:14" s="68" customFormat="1" ht="63.75" customHeight="1" x14ac:dyDescent="0.35">
      <c r="C228" s="66"/>
      <c r="G228" s="66"/>
      <c r="H228" s="66"/>
      <c r="I228" s="72"/>
      <c r="J228" s="70"/>
      <c r="K228" s="70"/>
      <c r="L228" s="66"/>
      <c r="M228" s="66"/>
    </row>
    <row r="229" spans="3:14" s="68" customFormat="1" ht="42" customHeight="1" x14ac:dyDescent="0.35">
      <c r="C229" s="66"/>
      <c r="G229" s="66"/>
      <c r="H229" s="66"/>
      <c r="I229" s="66"/>
      <c r="J229" s="66"/>
      <c r="K229" s="66"/>
      <c r="L229" s="66"/>
      <c r="M229" s="72"/>
    </row>
    <row r="230" spans="3:14" ht="23.25" customHeight="1" x14ac:dyDescent="0.35">
      <c r="N230" s="66"/>
    </row>
    <row r="231" spans="3:14" ht="27.75" customHeight="1" x14ac:dyDescent="0.35">
      <c r="L231" s="70"/>
      <c r="N231" s="66"/>
    </row>
    <row r="232" spans="3:14" ht="55.5" customHeight="1" x14ac:dyDescent="0.35">
      <c r="N232" s="66"/>
    </row>
    <row r="233" spans="3:14" ht="57.75" customHeight="1" x14ac:dyDescent="0.35">
      <c r="M233" s="70"/>
      <c r="N233" s="66"/>
    </row>
    <row r="234" spans="3:14" ht="21.75" customHeight="1" x14ac:dyDescent="0.35">
      <c r="N234" s="66"/>
    </row>
    <row r="235" spans="3:14" ht="49.5" customHeight="1" x14ac:dyDescent="0.35">
      <c r="N235" s="66"/>
    </row>
    <row r="236" spans="3:14" ht="28.5" customHeight="1" x14ac:dyDescent="0.35">
      <c r="N236" s="66"/>
    </row>
    <row r="237" spans="3:14" ht="28.5" customHeight="1" x14ac:dyDescent="0.35">
      <c r="N237" s="66"/>
    </row>
    <row r="238" spans="3:14" ht="28.5" customHeight="1" x14ac:dyDescent="0.35">
      <c r="N238" s="66"/>
    </row>
    <row r="239" spans="3:14" ht="23.25" customHeight="1" x14ac:dyDescent="0.35">
      <c r="N239" s="72"/>
    </row>
    <row r="240" spans="3:14" ht="43.5" customHeight="1" x14ac:dyDescent="0.35">
      <c r="N240" s="72"/>
    </row>
    <row r="241" spans="3:14" ht="55.5" customHeight="1" x14ac:dyDescent="0.35">
      <c r="N241" s="66"/>
    </row>
    <row r="242" spans="3:14" ht="42.75" customHeight="1" x14ac:dyDescent="0.35">
      <c r="N242" s="72"/>
    </row>
    <row r="243" spans="3:14" ht="21.75" customHeight="1" x14ac:dyDescent="0.35">
      <c r="N243" s="72"/>
    </row>
    <row r="244" spans="3:14" ht="21.75" customHeight="1" x14ac:dyDescent="0.35">
      <c r="N244" s="72"/>
    </row>
    <row r="245" spans="3:14" s="70" customFormat="1" ht="23.25" customHeight="1" x14ac:dyDescent="0.35">
      <c r="C245" s="66"/>
      <c r="D245" s="68"/>
      <c r="E245" s="68"/>
      <c r="F245" s="68"/>
      <c r="G245" s="66"/>
      <c r="H245" s="66"/>
      <c r="I245" s="66"/>
      <c r="J245" s="66"/>
      <c r="K245" s="66"/>
      <c r="L245" s="66"/>
      <c r="M245" s="66"/>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insertColumns="0" insertRows="0" deleteRows="0"/>
  <mergeCells count="26">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s>
  <conditionalFormatting sqref="G24">
    <cfRule type="cellIs" dxfId="22" priority="18" operator="notEqual">
      <formula>$G$16</formula>
    </cfRule>
  </conditionalFormatting>
  <conditionalFormatting sqref="G35">
    <cfRule type="cellIs" dxfId="21" priority="17" operator="notEqual">
      <formula>$G$27</formula>
    </cfRule>
  </conditionalFormatting>
  <conditionalFormatting sqref="G46">
    <cfRule type="cellIs" dxfId="20" priority="16" operator="notEqual">
      <formula>$G$38</formula>
    </cfRule>
  </conditionalFormatting>
  <conditionalFormatting sqref="G57">
    <cfRule type="cellIs" dxfId="19" priority="15" operator="notEqual">
      <formula>$G$49</formula>
    </cfRule>
  </conditionalFormatting>
  <conditionalFormatting sqref="G69">
    <cfRule type="cellIs" dxfId="18" priority="14" operator="notEqual">
      <formula>$G$61</formula>
    </cfRule>
  </conditionalFormatting>
  <conditionalFormatting sqref="G80">
    <cfRule type="cellIs" dxfId="17" priority="13" operator="notEqual">
      <formula>$G$72</formula>
    </cfRule>
  </conditionalFormatting>
  <conditionalFormatting sqref="G91">
    <cfRule type="cellIs" dxfId="16" priority="12" operator="notEqual">
      <formula>$G$83</formula>
    </cfRule>
  </conditionalFormatting>
  <conditionalFormatting sqref="G102">
    <cfRule type="cellIs" dxfId="15" priority="11" operator="notEqual">
      <formula>$G$94</formula>
    </cfRule>
  </conditionalFormatting>
  <conditionalFormatting sqref="G114">
    <cfRule type="cellIs" dxfId="14" priority="10" operator="notEqual">
      <formula>$G$106</formula>
    </cfRule>
  </conditionalFormatting>
  <conditionalFormatting sqref="G125">
    <cfRule type="cellIs" dxfId="13" priority="9" operator="notEqual">
      <formula>$G$117</formula>
    </cfRule>
  </conditionalFormatting>
  <conditionalFormatting sqref="G136">
    <cfRule type="cellIs" dxfId="12" priority="8" operator="notEqual">
      <formula>$G$128</formula>
    </cfRule>
  </conditionalFormatting>
  <conditionalFormatting sqref="G147">
    <cfRule type="cellIs" dxfId="11" priority="7" operator="notEqual">
      <formula>$G$139</formula>
    </cfRule>
  </conditionalFormatting>
  <conditionalFormatting sqref="G159">
    <cfRule type="cellIs" dxfId="10" priority="6" operator="notEqual">
      <formula>$G$151</formula>
    </cfRule>
  </conditionalFormatting>
  <conditionalFormatting sqref="G170">
    <cfRule type="cellIs" dxfId="9" priority="5" operator="notEqual">
      <formula>$G$162</formula>
    </cfRule>
  </conditionalFormatting>
  <conditionalFormatting sqref="G181">
    <cfRule type="cellIs" dxfId="8" priority="4" operator="notEqual">
      <formula>$G$162</formula>
    </cfRule>
  </conditionalFormatting>
  <conditionalFormatting sqref="G192">
    <cfRule type="cellIs" dxfId="7" priority="3" operator="notEqual">
      <formula>$G$184</formula>
    </cfRule>
  </conditionalFormatting>
  <conditionalFormatting sqref="G203">
    <cfRule type="cellIs" dxfId="6"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 1 by activity'!$G$195</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workbookViewId="0">
      <selection activeCell="C5" sqref="C5"/>
    </sheetView>
  </sheetViews>
  <sheetFormatPr defaultColWidth="8.81640625" defaultRowHeight="14.5" x14ac:dyDescent="0.35"/>
  <cols>
    <col min="2" max="2" width="73.453125" customWidth="1"/>
  </cols>
  <sheetData>
    <row r="1" spans="2:6" ht="15" thickBot="1" x14ac:dyDescent="0.4"/>
    <row r="2" spans="2:6" ht="15" thickBot="1" x14ac:dyDescent="0.4">
      <c r="B2" s="175" t="s">
        <v>28</v>
      </c>
      <c r="C2" s="1"/>
      <c r="D2" s="1"/>
      <c r="E2" s="1"/>
      <c r="F2" s="1"/>
    </row>
    <row r="3" spans="2:6" x14ac:dyDescent="0.35">
      <c r="B3" s="176"/>
    </row>
    <row r="4" spans="2:6" ht="30.75" customHeight="1" x14ac:dyDescent="0.35">
      <c r="B4" s="177" t="s">
        <v>21</v>
      </c>
    </row>
    <row r="5" spans="2:6" ht="30.75" customHeight="1" x14ac:dyDescent="0.35">
      <c r="B5" s="177"/>
    </row>
    <row r="6" spans="2:6" ht="58" x14ac:dyDescent="0.35">
      <c r="B6" s="177" t="s">
        <v>22</v>
      </c>
    </row>
    <row r="7" spans="2:6" x14ac:dyDescent="0.35">
      <c r="B7" s="177"/>
    </row>
    <row r="8" spans="2:6" ht="58" x14ac:dyDescent="0.35">
      <c r="B8" s="177" t="s">
        <v>23</v>
      </c>
    </row>
    <row r="9" spans="2:6" x14ac:dyDescent="0.35">
      <c r="B9" s="177"/>
    </row>
    <row r="10" spans="2:6" ht="58" x14ac:dyDescent="0.35">
      <c r="B10" s="177" t="s">
        <v>24</v>
      </c>
    </row>
    <row r="11" spans="2:6" x14ac:dyDescent="0.35">
      <c r="B11" s="177"/>
    </row>
    <row r="12" spans="2:6" ht="29" x14ac:dyDescent="0.35">
      <c r="B12" s="177" t="s">
        <v>25</v>
      </c>
    </row>
    <row r="13" spans="2:6" x14ac:dyDescent="0.35">
      <c r="B13" s="177"/>
    </row>
    <row r="14" spans="2:6" ht="58" x14ac:dyDescent="0.35">
      <c r="B14" s="177" t="s">
        <v>26</v>
      </c>
    </row>
    <row r="15" spans="2:6" x14ac:dyDescent="0.35">
      <c r="B15" s="177"/>
    </row>
    <row r="16" spans="2:6" ht="44" thickBot="1" x14ac:dyDescent="0.4">
      <c r="B16" s="178"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31" t="s">
        <v>570</v>
      </c>
      <c r="C2" s="332"/>
      <c r="D2" s="333"/>
    </row>
    <row r="3" spans="2:4" ht="15" thickBot="1" x14ac:dyDescent="0.4">
      <c r="B3" s="334"/>
      <c r="C3" s="335"/>
      <c r="D3" s="336"/>
    </row>
    <row r="4" spans="2:4" ht="15" thickBot="1" x14ac:dyDescent="0.4"/>
    <row r="5" spans="2:4" x14ac:dyDescent="0.35">
      <c r="B5" s="322" t="s">
        <v>190</v>
      </c>
      <c r="C5" s="323"/>
      <c r="D5" s="324"/>
    </row>
    <row r="6" spans="2:4" ht="15" thickBot="1" x14ac:dyDescent="0.4">
      <c r="B6" s="325"/>
      <c r="C6" s="326"/>
      <c r="D6" s="327"/>
    </row>
    <row r="7" spans="2:4" x14ac:dyDescent="0.35">
      <c r="B7" s="104" t="s">
        <v>200</v>
      </c>
      <c r="C7" s="320">
        <f>SUM('1) Budget Table 1 by activity'!D24:F24,'1) Budget Table 1 by activity'!D34:F34,'1) Budget Table 1 by activity'!D44:F44,'1) Budget Table 1 by activity'!D54:F54)</f>
        <v>395286</v>
      </c>
      <c r="D7" s="321"/>
    </row>
    <row r="8" spans="2:4" x14ac:dyDescent="0.35">
      <c r="B8" s="104" t="s">
        <v>547</v>
      </c>
      <c r="C8" s="318">
        <f>SUM(D10:D14)</f>
        <v>0</v>
      </c>
      <c r="D8" s="319"/>
    </row>
    <row r="9" spans="2:4" x14ac:dyDescent="0.35">
      <c r="B9" s="105" t="s">
        <v>541</v>
      </c>
      <c r="C9" s="106" t="s">
        <v>542</v>
      </c>
      <c r="D9" s="107" t="s">
        <v>543</v>
      </c>
    </row>
    <row r="10" spans="2:4" ht="35.25" customHeight="1" x14ac:dyDescent="0.35">
      <c r="B10" s="136"/>
      <c r="C10" s="109"/>
      <c r="D10" s="110">
        <f>$C$7*C10</f>
        <v>0</v>
      </c>
    </row>
    <row r="11" spans="2:4" ht="35.25" customHeight="1" x14ac:dyDescent="0.35">
      <c r="B11" s="136"/>
      <c r="C11" s="109"/>
      <c r="D11" s="110">
        <f>C7*C11</f>
        <v>0</v>
      </c>
    </row>
    <row r="12" spans="2:4" ht="35.25" customHeight="1" x14ac:dyDescent="0.35">
      <c r="B12" s="137"/>
      <c r="C12" s="109"/>
      <c r="D12" s="110">
        <f>C7*C12</f>
        <v>0</v>
      </c>
    </row>
    <row r="13" spans="2:4" ht="35.25" customHeight="1" x14ac:dyDescent="0.35">
      <c r="B13" s="137"/>
      <c r="C13" s="109"/>
      <c r="D13" s="110">
        <f>C7*C13</f>
        <v>0</v>
      </c>
    </row>
    <row r="14" spans="2:4" ht="35.25" customHeight="1" thickBot="1" x14ac:dyDescent="0.4">
      <c r="B14" s="138"/>
      <c r="C14" s="109"/>
      <c r="D14" s="114">
        <f>C7*C14</f>
        <v>0</v>
      </c>
    </row>
    <row r="15" spans="2:4" ht="15" thickBot="1" x14ac:dyDescent="0.4"/>
    <row r="16" spans="2:4" x14ac:dyDescent="0.35">
      <c r="B16" s="322" t="s">
        <v>544</v>
      </c>
      <c r="C16" s="323"/>
      <c r="D16" s="324"/>
    </row>
    <row r="17" spans="2:4" ht="15" thickBot="1" x14ac:dyDescent="0.4">
      <c r="B17" s="328"/>
      <c r="C17" s="329"/>
      <c r="D17" s="330"/>
    </row>
    <row r="18" spans="2:4" x14ac:dyDescent="0.35">
      <c r="B18" s="104" t="s">
        <v>200</v>
      </c>
      <c r="C18" s="320">
        <f>SUM('1) Budget Table 1 by activity'!D66:F66,'1) Budget Table 1 by activity'!D76:F76,'1) Budget Table 1 by activity'!D86:F86,'1) Budget Table 1 by activity'!D96:F96)</f>
        <v>514499.58</v>
      </c>
      <c r="D18" s="321"/>
    </row>
    <row r="19" spans="2:4" x14ac:dyDescent="0.35">
      <c r="B19" s="104" t="s">
        <v>547</v>
      </c>
      <c r="C19" s="318">
        <f>SUM(D21:D25)</f>
        <v>0</v>
      </c>
      <c r="D19" s="319"/>
    </row>
    <row r="20" spans="2:4" x14ac:dyDescent="0.35">
      <c r="B20" s="105" t="s">
        <v>541</v>
      </c>
      <c r="C20" s="106" t="s">
        <v>542</v>
      </c>
      <c r="D20" s="107" t="s">
        <v>543</v>
      </c>
    </row>
    <row r="21" spans="2:4" ht="35.25" customHeight="1" x14ac:dyDescent="0.35">
      <c r="B21" s="108"/>
      <c r="C21" s="109"/>
      <c r="D21" s="110">
        <f>$C$18*C21</f>
        <v>0</v>
      </c>
    </row>
    <row r="22" spans="2:4" ht="35.25" customHeight="1" x14ac:dyDescent="0.35">
      <c r="B22" s="111"/>
      <c r="C22" s="109"/>
      <c r="D22" s="110">
        <f>$C$18*C22</f>
        <v>0</v>
      </c>
    </row>
    <row r="23" spans="2:4" ht="35.25" customHeight="1" x14ac:dyDescent="0.35">
      <c r="B23" s="112"/>
      <c r="C23" s="109"/>
      <c r="D23" s="110">
        <f>$C$18*C23</f>
        <v>0</v>
      </c>
    </row>
    <row r="24" spans="2:4" ht="35.25" customHeight="1" x14ac:dyDescent="0.35">
      <c r="B24" s="112"/>
      <c r="C24" s="109"/>
      <c r="D24" s="110">
        <f>$C$18*C24</f>
        <v>0</v>
      </c>
    </row>
    <row r="25" spans="2:4" ht="35.25" customHeight="1" thickBot="1" x14ac:dyDescent="0.4">
      <c r="B25" s="113"/>
      <c r="C25" s="109"/>
      <c r="D25" s="110">
        <f>$C$18*C25</f>
        <v>0</v>
      </c>
    </row>
    <row r="26" spans="2:4" ht="15" thickBot="1" x14ac:dyDescent="0.4"/>
    <row r="27" spans="2:4" x14ac:dyDescent="0.35">
      <c r="B27" s="322" t="s">
        <v>545</v>
      </c>
      <c r="C27" s="323"/>
      <c r="D27" s="324"/>
    </row>
    <row r="28" spans="2:4" ht="15" thickBot="1" x14ac:dyDescent="0.4">
      <c r="B28" s="325"/>
      <c r="C28" s="326"/>
      <c r="D28" s="327"/>
    </row>
    <row r="29" spans="2:4" x14ac:dyDescent="0.35">
      <c r="B29" s="104" t="s">
        <v>200</v>
      </c>
      <c r="C29" s="320">
        <f>SUM('1) Budget Table 1 by activity'!D108:F108,'1) Budget Table 1 by activity'!D118:F118,'1) Budget Table 1 by activity'!D128:F128,'1) Budget Table 1 by activity'!D138:F138)</f>
        <v>480000</v>
      </c>
      <c r="D29" s="321"/>
    </row>
    <row r="30" spans="2:4" x14ac:dyDescent="0.35">
      <c r="B30" s="104" t="s">
        <v>547</v>
      </c>
      <c r="C30" s="318">
        <f>SUM(D32:D36)</f>
        <v>0</v>
      </c>
      <c r="D30" s="319"/>
    </row>
    <row r="31" spans="2:4" x14ac:dyDescent="0.35">
      <c r="B31" s="105" t="s">
        <v>541</v>
      </c>
      <c r="C31" s="106" t="s">
        <v>542</v>
      </c>
      <c r="D31" s="107" t="s">
        <v>543</v>
      </c>
    </row>
    <row r="32" spans="2:4" ht="35.25" customHeight="1" x14ac:dyDescent="0.35">
      <c r="B32" s="108"/>
      <c r="C32" s="109"/>
      <c r="D32" s="110">
        <f>$C$29*C32</f>
        <v>0</v>
      </c>
    </row>
    <row r="33" spans="2:4" ht="35.25" customHeight="1" x14ac:dyDescent="0.35">
      <c r="B33" s="111"/>
      <c r="C33" s="109"/>
      <c r="D33" s="110">
        <f>$C$29*C33</f>
        <v>0</v>
      </c>
    </row>
    <row r="34" spans="2:4" ht="35.25" customHeight="1" x14ac:dyDescent="0.35">
      <c r="B34" s="112"/>
      <c r="C34" s="109"/>
      <c r="D34" s="110">
        <f>$C$29*C34</f>
        <v>0</v>
      </c>
    </row>
    <row r="35" spans="2:4" ht="35.25" customHeight="1" x14ac:dyDescent="0.35">
      <c r="B35" s="112"/>
      <c r="C35" s="109"/>
      <c r="D35" s="110">
        <f>$C$29*C35</f>
        <v>0</v>
      </c>
    </row>
    <row r="36" spans="2:4" ht="35.25" customHeight="1" thickBot="1" x14ac:dyDescent="0.4">
      <c r="B36" s="113"/>
      <c r="C36" s="109"/>
      <c r="D36" s="110">
        <f>$C$29*C36</f>
        <v>0</v>
      </c>
    </row>
    <row r="37" spans="2:4" ht="15" thickBot="1" x14ac:dyDescent="0.4"/>
    <row r="38" spans="2:4" x14ac:dyDescent="0.35">
      <c r="B38" s="322" t="s">
        <v>546</v>
      </c>
      <c r="C38" s="323"/>
      <c r="D38" s="324"/>
    </row>
    <row r="39" spans="2:4" ht="15" thickBot="1" x14ac:dyDescent="0.4">
      <c r="B39" s="325"/>
      <c r="C39" s="326"/>
      <c r="D39" s="327"/>
    </row>
    <row r="40" spans="2:4" x14ac:dyDescent="0.35">
      <c r="B40" s="104" t="s">
        <v>200</v>
      </c>
      <c r="C40" s="320">
        <f>SUM('1) Budget Table 1 by activity'!D150:F150,'1) Budget Table 1 by activity'!D160:F160,'1) Budget Table 1 by activity'!D170:F170,'1) Budget Table 1 by activity'!D180:F180)</f>
        <v>0</v>
      </c>
      <c r="D40" s="321"/>
    </row>
    <row r="41" spans="2:4" x14ac:dyDescent="0.35">
      <c r="B41" s="104" t="s">
        <v>547</v>
      </c>
      <c r="C41" s="318">
        <f>SUM(D43:D47)</f>
        <v>0</v>
      </c>
      <c r="D41" s="319"/>
    </row>
    <row r="42" spans="2:4" x14ac:dyDescent="0.35">
      <c r="B42" s="105" t="s">
        <v>541</v>
      </c>
      <c r="C42" s="106" t="s">
        <v>542</v>
      </c>
      <c r="D42" s="107" t="s">
        <v>543</v>
      </c>
    </row>
    <row r="43" spans="2:4" ht="35.25" customHeight="1" x14ac:dyDescent="0.35">
      <c r="B43" s="108"/>
      <c r="C43" s="109"/>
      <c r="D43" s="110">
        <f>$C$40*C43</f>
        <v>0</v>
      </c>
    </row>
    <row r="44" spans="2:4" ht="35.25" customHeight="1" x14ac:dyDescent="0.35">
      <c r="B44" s="111"/>
      <c r="C44" s="109"/>
      <c r="D44" s="110">
        <f>$C$40*C44</f>
        <v>0</v>
      </c>
    </row>
    <row r="45" spans="2:4" ht="35.25" customHeight="1" x14ac:dyDescent="0.35">
      <c r="B45" s="112"/>
      <c r="C45" s="109"/>
      <c r="D45" s="110">
        <f>$C$40*C45</f>
        <v>0</v>
      </c>
    </row>
    <row r="46" spans="2:4" ht="35.25" customHeight="1" x14ac:dyDescent="0.35">
      <c r="B46" s="112"/>
      <c r="C46" s="109"/>
      <c r="D46" s="110">
        <f>$C$40*C46</f>
        <v>0</v>
      </c>
    </row>
    <row r="47" spans="2:4" ht="35.25" customHeight="1" thickBot="1" x14ac:dyDescent="0.4">
      <c r="B47" s="113"/>
      <c r="C47" s="109"/>
      <c r="D47" s="114">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1"/>
  <sheetViews>
    <sheetView showGridLines="0" topLeftCell="A4" zoomScale="80" zoomScaleNormal="80" workbookViewId="0">
      <selection activeCell="G3" sqref="G3"/>
    </sheetView>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54296875" customWidth="1"/>
    <col min="9" max="10" width="15.81640625" bestFit="1" customWidth="1"/>
    <col min="11" max="11" width="11.1796875" bestFit="1" customWidth="1"/>
  </cols>
  <sheetData>
    <row r="1" spans="2:6" ht="15" thickBot="1" x14ac:dyDescent="0.4"/>
    <row r="2" spans="2:6" s="97" customFormat="1" ht="15.5" x14ac:dyDescent="0.35">
      <c r="B2" s="341" t="s">
        <v>66</v>
      </c>
      <c r="C2" s="342"/>
      <c r="D2" s="342"/>
      <c r="E2" s="342"/>
      <c r="F2" s="343"/>
    </row>
    <row r="3" spans="2:6" s="97" customFormat="1" ht="16" thickBot="1" x14ac:dyDescent="0.4">
      <c r="B3" s="344"/>
      <c r="C3" s="345"/>
      <c r="D3" s="345"/>
      <c r="E3" s="345"/>
      <c r="F3" s="346"/>
    </row>
    <row r="4" spans="2:6" s="97" customFormat="1" ht="16" thickBot="1" x14ac:dyDescent="0.4"/>
    <row r="5" spans="2:6" s="97" customFormat="1" ht="16" thickBot="1" x14ac:dyDescent="0.4">
      <c r="B5" s="315" t="s">
        <v>19</v>
      </c>
      <c r="C5" s="316"/>
      <c r="D5" s="316"/>
      <c r="E5" s="316"/>
      <c r="F5" s="317"/>
    </row>
    <row r="6" spans="2:6" s="97" customFormat="1" ht="15.5" x14ac:dyDescent="0.35">
      <c r="B6" s="91"/>
      <c r="C6" s="74" t="s">
        <v>33</v>
      </c>
      <c r="D6" s="74" t="s">
        <v>181</v>
      </c>
      <c r="E6" s="74" t="s">
        <v>182</v>
      </c>
      <c r="F6" s="307" t="s">
        <v>19</v>
      </c>
    </row>
    <row r="7" spans="2:6" s="97" customFormat="1" ht="15.5" x14ac:dyDescent="0.35">
      <c r="B7" s="91"/>
      <c r="C7" s="67" t="str">
        <f>'1) Budget Table 1 by activity'!D13</f>
        <v>WFP</v>
      </c>
      <c r="D7" s="67" t="str">
        <f>'1) Budget Table 1 by activity'!E13</f>
        <v>ITC</v>
      </c>
      <c r="E7" s="67" t="str">
        <f>'1) Budget Table 1 by activity'!F13</f>
        <v>UNFPA</v>
      </c>
      <c r="F7" s="308"/>
    </row>
    <row r="8" spans="2:6" s="97" customFormat="1" ht="31" x14ac:dyDescent="0.35">
      <c r="B8" s="24" t="s">
        <v>10</v>
      </c>
      <c r="C8" s="92">
        <f>'2) Budget Table 2 by category'!D208</f>
        <v>123000</v>
      </c>
      <c r="D8" s="92">
        <f>'2) Budget Table 2 by category'!E208</f>
        <v>43000</v>
      </c>
      <c r="E8" s="92">
        <f>'2) Budget Table 2 by category'!F208</f>
        <v>30000</v>
      </c>
      <c r="F8" s="88">
        <f t="shared" ref="F8:F15" si="0">SUM(C8:E8)</f>
        <v>196000</v>
      </c>
    </row>
    <row r="9" spans="2:6" s="97" customFormat="1" ht="46.5" x14ac:dyDescent="0.35">
      <c r="B9" s="24" t="s">
        <v>11</v>
      </c>
      <c r="C9" s="92">
        <f>'2) Budget Table 2 by category'!D209</f>
        <v>112835</v>
      </c>
      <c r="D9" s="92">
        <f>'2) Budget Table 2 by category'!E209</f>
        <v>10000</v>
      </c>
      <c r="E9" s="92">
        <f>'2) Budget Table 2 by category'!F209</f>
        <v>50000</v>
      </c>
      <c r="F9" s="89">
        <f t="shared" si="0"/>
        <v>172835</v>
      </c>
    </row>
    <row r="10" spans="2:6" s="97" customFormat="1" ht="62" x14ac:dyDescent="0.35">
      <c r="B10" s="24" t="s">
        <v>12</v>
      </c>
      <c r="C10" s="92">
        <f>'2) Budget Table 2 by category'!D210</f>
        <v>182200</v>
      </c>
      <c r="D10" s="92">
        <f>'2) Budget Table 2 by category'!E210</f>
        <v>124000</v>
      </c>
      <c r="E10" s="92">
        <f>'2) Budget Table 2 by category'!F210</f>
        <v>0</v>
      </c>
      <c r="F10" s="89">
        <f t="shared" si="0"/>
        <v>306200</v>
      </c>
    </row>
    <row r="11" spans="2:6" s="97" customFormat="1" ht="31" x14ac:dyDescent="0.35">
      <c r="B11" s="39" t="s">
        <v>13</v>
      </c>
      <c r="C11" s="92">
        <f>'2) Budget Table 2 by category'!D211</f>
        <v>80000</v>
      </c>
      <c r="D11" s="92">
        <f>'2) Budget Table 2 by category'!E211</f>
        <v>80290</v>
      </c>
      <c r="E11" s="92">
        <f>'2) Budget Table 2 by category'!F211</f>
        <v>60000</v>
      </c>
      <c r="F11" s="89">
        <f t="shared" si="0"/>
        <v>220290</v>
      </c>
    </row>
    <row r="12" spans="2:6" s="97" customFormat="1" ht="15.5" x14ac:dyDescent="0.35">
      <c r="B12" s="24" t="s">
        <v>18</v>
      </c>
      <c r="C12" s="92">
        <f>'2) Budget Table 2 by category'!D212</f>
        <v>54299.58</v>
      </c>
      <c r="D12" s="92">
        <f>'2) Budget Table 2 by category'!E212</f>
        <v>15000</v>
      </c>
      <c r="E12" s="92">
        <f>'2) Budget Table 2 by category'!F212</f>
        <v>10000</v>
      </c>
      <c r="F12" s="89">
        <f t="shared" si="0"/>
        <v>79299.58</v>
      </c>
    </row>
    <row r="13" spans="2:6" s="97" customFormat="1" ht="46.5" x14ac:dyDescent="0.35">
      <c r="B13" s="24" t="s">
        <v>14</v>
      </c>
      <c r="C13" s="92">
        <f>'2) Budget Table 2 by category'!D213</f>
        <v>131600</v>
      </c>
      <c r="D13" s="92">
        <f>'2) Budget Table 2 by category'!E213</f>
        <v>170000</v>
      </c>
      <c r="E13" s="92">
        <f>'2) Budget Table 2 by category'!F213</f>
        <v>244561</v>
      </c>
      <c r="F13" s="89">
        <f t="shared" si="0"/>
        <v>546161</v>
      </c>
    </row>
    <row r="14" spans="2:6" s="97" customFormat="1" ht="31.5" thickBot="1" x14ac:dyDescent="0.4">
      <c r="B14" s="38" t="s">
        <v>186</v>
      </c>
      <c r="C14" s="96">
        <f>'2) Budget Table 2 by category'!D214</f>
        <v>17000</v>
      </c>
      <c r="D14" s="96">
        <f>'2) Budget Table 2 by category'!E214</f>
        <v>24999.72</v>
      </c>
      <c r="E14" s="96">
        <f>'2) Budget Table 2 by category'!F214</f>
        <v>25999.75</v>
      </c>
      <c r="F14" s="90">
        <f t="shared" si="0"/>
        <v>67999.47</v>
      </c>
    </row>
    <row r="15" spans="2:6" s="97" customFormat="1" ht="30" customHeight="1" thickBot="1" x14ac:dyDescent="0.4">
      <c r="B15" s="93" t="s">
        <v>189</v>
      </c>
      <c r="C15" s="94">
        <f>SUM(C8:C14)</f>
        <v>700934.58</v>
      </c>
      <c r="D15" s="94">
        <f>SUM(D8:D14)</f>
        <v>467289.72</v>
      </c>
      <c r="E15" s="94">
        <f>SUM(E8:E14)</f>
        <v>420560.75</v>
      </c>
      <c r="F15" s="95">
        <f t="shared" si="0"/>
        <v>1588785.0499999998</v>
      </c>
    </row>
    <row r="16" spans="2:6" s="97" customFormat="1" ht="16" thickBot="1" x14ac:dyDescent="0.4"/>
    <row r="17" spans="2:6" s="97" customFormat="1" ht="15.5" x14ac:dyDescent="0.35">
      <c r="B17" s="337" t="s">
        <v>29</v>
      </c>
      <c r="C17" s="338"/>
      <c r="D17" s="339"/>
      <c r="E17" s="339"/>
      <c r="F17" s="340"/>
    </row>
    <row r="18" spans="2:6" ht="15.5" x14ac:dyDescent="0.35">
      <c r="B18" s="33"/>
      <c r="C18" s="31" t="s">
        <v>183</v>
      </c>
      <c r="D18" s="43" t="s">
        <v>184</v>
      </c>
      <c r="E18" s="43" t="s">
        <v>185</v>
      </c>
      <c r="F18" s="34" t="s">
        <v>31</v>
      </c>
    </row>
    <row r="19" spans="2:6" ht="15.5" x14ac:dyDescent="0.35">
      <c r="B19" s="33"/>
      <c r="C19" s="31" t="str">
        <f>'1) Budget Table 1 by activity'!D13</f>
        <v>WFP</v>
      </c>
      <c r="D19" s="31" t="str">
        <f>'1) Budget Table 1 by activity'!E13</f>
        <v>ITC</v>
      </c>
      <c r="E19" s="31" t="str">
        <f>'1) Budget Table 1 by activity'!F13</f>
        <v>UNFPA</v>
      </c>
      <c r="F19" s="34"/>
    </row>
    <row r="20" spans="2:6" ht="23.25" customHeight="1" x14ac:dyDescent="0.35">
      <c r="B20" s="32" t="s">
        <v>30</v>
      </c>
      <c r="C20" s="30">
        <f>'1) Budget Table 1 by activity'!D200</f>
        <v>525000.00042000005</v>
      </c>
      <c r="D20" s="30">
        <f>'1) Budget Table 1 by activity'!E200</f>
        <v>350000.00027999998</v>
      </c>
      <c r="E20" s="30">
        <f>'1) Budget Table 1 by activity'!F200</f>
        <v>315000.00175</v>
      </c>
      <c r="F20" s="9">
        <v>0.7</v>
      </c>
    </row>
    <row r="21" spans="2:6" ht="24.75" customHeight="1" thickBot="1" x14ac:dyDescent="0.4">
      <c r="B21" s="10" t="s">
        <v>32</v>
      </c>
      <c r="C21" s="35">
        <f>'1) Budget Table 1 by activity'!D201</f>
        <v>225000.00018000003</v>
      </c>
      <c r="D21" s="35">
        <f>'1) Budget Table 1 by activity'!E201</f>
        <v>150000.00011999998</v>
      </c>
      <c r="E21" s="35">
        <f>'1) Budget Table 1 by activity'!F201</f>
        <v>135000.00075000001</v>
      </c>
      <c r="F21" s="11">
        <v>0.3</v>
      </c>
    </row>
  </sheetData>
  <sheetProtection sheet="1" objects="1" scenarios="1"/>
  <mergeCells count="4">
    <mergeCell ref="B17:F17"/>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74">
        <v>0</v>
      </c>
    </row>
    <row r="2" spans="1:1" x14ac:dyDescent="0.35">
      <c r="A2" s="174">
        <v>0.2</v>
      </c>
    </row>
    <row r="3" spans="1:1" x14ac:dyDescent="0.35">
      <c r="A3" s="174">
        <v>0.4</v>
      </c>
    </row>
    <row r="4" spans="1:1" x14ac:dyDescent="0.35">
      <c r="A4" s="174">
        <v>0.6</v>
      </c>
    </row>
    <row r="5" spans="1:1" x14ac:dyDescent="0.35">
      <c r="A5" s="174">
        <v>0.8</v>
      </c>
    </row>
    <row r="6" spans="1:1" x14ac:dyDescent="0.35">
      <c r="A6" s="174">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1640625" defaultRowHeight="14.5" x14ac:dyDescent="0.35"/>
  <sheetData>
    <row r="1" spans="1:2" x14ac:dyDescent="0.35">
      <c r="A1" s="98" t="s">
        <v>201</v>
      </c>
      <c r="B1" s="99" t="s">
        <v>202</v>
      </c>
    </row>
    <row r="2" spans="1:2" x14ac:dyDescent="0.35">
      <c r="A2" s="100" t="s">
        <v>203</v>
      </c>
      <c r="B2" s="101" t="s">
        <v>204</v>
      </c>
    </row>
    <row r="3" spans="1:2" x14ac:dyDescent="0.35">
      <c r="A3" s="100" t="s">
        <v>205</v>
      </c>
      <c r="B3" s="101" t="s">
        <v>206</v>
      </c>
    </row>
    <row r="4" spans="1:2" x14ac:dyDescent="0.35">
      <c r="A4" s="100" t="s">
        <v>207</v>
      </c>
      <c r="B4" s="101" t="s">
        <v>208</v>
      </c>
    </row>
    <row r="5" spans="1:2" x14ac:dyDescent="0.35">
      <c r="A5" s="100" t="s">
        <v>209</v>
      </c>
      <c r="B5" s="101" t="s">
        <v>210</v>
      </c>
    </row>
    <row r="6" spans="1:2" x14ac:dyDescent="0.35">
      <c r="A6" s="100" t="s">
        <v>211</v>
      </c>
      <c r="B6" s="101" t="s">
        <v>212</v>
      </c>
    </row>
    <row r="7" spans="1:2" x14ac:dyDescent="0.35">
      <c r="A7" s="100" t="s">
        <v>213</v>
      </c>
      <c r="B7" s="101" t="s">
        <v>214</v>
      </c>
    </row>
    <row r="8" spans="1:2" x14ac:dyDescent="0.35">
      <c r="A8" s="100" t="s">
        <v>215</v>
      </c>
      <c r="B8" s="101" t="s">
        <v>216</v>
      </c>
    </row>
    <row r="9" spans="1:2" x14ac:dyDescent="0.35">
      <c r="A9" s="100" t="s">
        <v>217</v>
      </c>
      <c r="B9" s="101" t="s">
        <v>218</v>
      </c>
    </row>
    <row r="10" spans="1:2" x14ac:dyDescent="0.35">
      <c r="A10" s="100" t="s">
        <v>219</v>
      </c>
      <c r="B10" s="101" t="s">
        <v>220</v>
      </c>
    </row>
    <row r="11" spans="1:2" x14ac:dyDescent="0.35">
      <c r="A11" s="100" t="s">
        <v>221</v>
      </c>
      <c r="B11" s="101" t="s">
        <v>222</v>
      </c>
    </row>
    <row r="12" spans="1:2" x14ac:dyDescent="0.35">
      <c r="A12" s="100" t="s">
        <v>223</v>
      </c>
      <c r="B12" s="101" t="s">
        <v>224</v>
      </c>
    </row>
    <row r="13" spans="1:2" x14ac:dyDescent="0.35">
      <c r="A13" s="100" t="s">
        <v>225</v>
      </c>
      <c r="B13" s="101" t="s">
        <v>226</v>
      </c>
    </row>
    <row r="14" spans="1:2" x14ac:dyDescent="0.35">
      <c r="A14" s="100" t="s">
        <v>227</v>
      </c>
      <c r="B14" s="101" t="s">
        <v>228</v>
      </c>
    </row>
    <row r="15" spans="1:2" x14ac:dyDescent="0.35">
      <c r="A15" s="100" t="s">
        <v>229</v>
      </c>
      <c r="B15" s="101" t="s">
        <v>230</v>
      </c>
    </row>
    <row r="16" spans="1:2" x14ac:dyDescent="0.35">
      <c r="A16" s="100" t="s">
        <v>231</v>
      </c>
      <c r="B16" s="101" t="s">
        <v>232</v>
      </c>
    </row>
    <row r="17" spans="1:2" x14ac:dyDescent="0.35">
      <c r="A17" s="100" t="s">
        <v>233</v>
      </c>
      <c r="B17" s="101" t="s">
        <v>234</v>
      </c>
    </row>
    <row r="18" spans="1:2" x14ac:dyDescent="0.35">
      <c r="A18" s="100" t="s">
        <v>235</v>
      </c>
      <c r="B18" s="101" t="s">
        <v>236</v>
      </c>
    </row>
    <row r="19" spans="1:2" x14ac:dyDescent="0.35">
      <c r="A19" s="100" t="s">
        <v>237</v>
      </c>
      <c r="B19" s="101" t="s">
        <v>238</v>
      </c>
    </row>
    <row r="20" spans="1:2" x14ac:dyDescent="0.35">
      <c r="A20" s="100" t="s">
        <v>239</v>
      </c>
      <c r="B20" s="101" t="s">
        <v>240</v>
      </c>
    </row>
    <row r="21" spans="1:2" x14ac:dyDescent="0.35">
      <c r="A21" s="100" t="s">
        <v>241</v>
      </c>
      <c r="B21" s="101" t="s">
        <v>242</v>
      </c>
    </row>
    <row r="22" spans="1:2" x14ac:dyDescent="0.35">
      <c r="A22" s="100" t="s">
        <v>243</v>
      </c>
      <c r="B22" s="101" t="s">
        <v>244</v>
      </c>
    </row>
    <row r="23" spans="1:2" x14ac:dyDescent="0.35">
      <c r="A23" s="100" t="s">
        <v>245</v>
      </c>
      <c r="B23" s="101" t="s">
        <v>246</v>
      </c>
    </row>
    <row r="24" spans="1:2" x14ac:dyDescent="0.35">
      <c r="A24" s="100" t="s">
        <v>247</v>
      </c>
      <c r="B24" s="101" t="s">
        <v>248</v>
      </c>
    </row>
    <row r="25" spans="1:2" x14ac:dyDescent="0.35">
      <c r="A25" s="100" t="s">
        <v>249</v>
      </c>
      <c r="B25" s="101" t="s">
        <v>250</v>
      </c>
    </row>
    <row r="26" spans="1:2" x14ac:dyDescent="0.35">
      <c r="A26" s="100" t="s">
        <v>251</v>
      </c>
      <c r="B26" s="101" t="s">
        <v>252</v>
      </c>
    </row>
    <row r="27" spans="1:2" x14ac:dyDescent="0.35">
      <c r="A27" s="100" t="s">
        <v>253</v>
      </c>
      <c r="B27" s="101" t="s">
        <v>254</v>
      </c>
    </row>
    <row r="28" spans="1:2" x14ac:dyDescent="0.35">
      <c r="A28" s="100" t="s">
        <v>255</v>
      </c>
      <c r="B28" s="101" t="s">
        <v>256</v>
      </c>
    </row>
    <row r="29" spans="1:2" x14ac:dyDescent="0.35">
      <c r="A29" s="100" t="s">
        <v>257</v>
      </c>
      <c r="B29" s="101" t="s">
        <v>258</v>
      </c>
    </row>
    <row r="30" spans="1:2" x14ac:dyDescent="0.35">
      <c r="A30" s="100" t="s">
        <v>259</v>
      </c>
      <c r="B30" s="101" t="s">
        <v>260</v>
      </c>
    </row>
    <row r="31" spans="1:2" x14ac:dyDescent="0.35">
      <c r="A31" s="100" t="s">
        <v>261</v>
      </c>
      <c r="B31" s="101" t="s">
        <v>262</v>
      </c>
    </row>
    <row r="32" spans="1:2" x14ac:dyDescent="0.35">
      <c r="A32" s="100" t="s">
        <v>263</v>
      </c>
      <c r="B32" s="101" t="s">
        <v>264</v>
      </c>
    </row>
    <row r="33" spans="1:2" x14ac:dyDescent="0.35">
      <c r="A33" s="100" t="s">
        <v>265</v>
      </c>
      <c r="B33" s="101" t="s">
        <v>266</v>
      </c>
    </row>
    <row r="34" spans="1:2" x14ac:dyDescent="0.35">
      <c r="A34" s="100" t="s">
        <v>267</v>
      </c>
      <c r="B34" s="101" t="s">
        <v>268</v>
      </c>
    </row>
    <row r="35" spans="1:2" x14ac:dyDescent="0.35">
      <c r="A35" s="100" t="s">
        <v>269</v>
      </c>
      <c r="B35" s="101" t="s">
        <v>270</v>
      </c>
    </row>
    <row r="36" spans="1:2" x14ac:dyDescent="0.35">
      <c r="A36" s="100" t="s">
        <v>271</v>
      </c>
      <c r="B36" s="101" t="s">
        <v>272</v>
      </c>
    </row>
    <row r="37" spans="1:2" x14ac:dyDescent="0.35">
      <c r="A37" s="100" t="s">
        <v>273</v>
      </c>
      <c r="B37" s="101" t="s">
        <v>274</v>
      </c>
    </row>
    <row r="38" spans="1:2" x14ac:dyDescent="0.35">
      <c r="A38" s="100" t="s">
        <v>275</v>
      </c>
      <c r="B38" s="101" t="s">
        <v>276</v>
      </c>
    </row>
    <row r="39" spans="1:2" x14ac:dyDescent="0.35">
      <c r="A39" s="100" t="s">
        <v>277</v>
      </c>
      <c r="B39" s="101" t="s">
        <v>278</v>
      </c>
    </row>
    <row r="40" spans="1:2" x14ac:dyDescent="0.35">
      <c r="A40" s="100" t="s">
        <v>279</v>
      </c>
      <c r="B40" s="101" t="s">
        <v>280</v>
      </c>
    </row>
    <row r="41" spans="1:2" x14ac:dyDescent="0.35">
      <c r="A41" s="100" t="s">
        <v>281</v>
      </c>
      <c r="B41" s="101" t="s">
        <v>282</v>
      </c>
    </row>
    <row r="42" spans="1:2" x14ac:dyDescent="0.35">
      <c r="A42" s="100" t="s">
        <v>283</v>
      </c>
      <c r="B42" s="101" t="s">
        <v>284</v>
      </c>
    </row>
    <row r="43" spans="1:2" x14ac:dyDescent="0.35">
      <c r="A43" s="100" t="s">
        <v>285</v>
      </c>
      <c r="B43" s="101" t="s">
        <v>286</v>
      </c>
    </row>
    <row r="44" spans="1:2" x14ac:dyDescent="0.35">
      <c r="A44" s="100" t="s">
        <v>287</v>
      </c>
      <c r="B44" s="101" t="s">
        <v>288</v>
      </c>
    </row>
    <row r="45" spans="1:2" x14ac:dyDescent="0.35">
      <c r="A45" s="100" t="s">
        <v>289</v>
      </c>
      <c r="B45" s="101" t="s">
        <v>290</v>
      </c>
    </row>
    <row r="46" spans="1:2" x14ac:dyDescent="0.35">
      <c r="A46" s="100" t="s">
        <v>291</v>
      </c>
      <c r="B46" s="101" t="s">
        <v>292</v>
      </c>
    </row>
    <row r="47" spans="1:2" x14ac:dyDescent="0.35">
      <c r="A47" s="100" t="s">
        <v>293</v>
      </c>
      <c r="B47" s="101" t="s">
        <v>294</v>
      </c>
    </row>
    <row r="48" spans="1:2" x14ac:dyDescent="0.35">
      <c r="A48" s="100" t="s">
        <v>295</v>
      </c>
      <c r="B48" s="101" t="s">
        <v>296</v>
      </c>
    </row>
    <row r="49" spans="1:2" x14ac:dyDescent="0.35">
      <c r="A49" s="100" t="s">
        <v>297</v>
      </c>
      <c r="B49" s="101" t="s">
        <v>298</v>
      </c>
    </row>
    <row r="50" spans="1:2" x14ac:dyDescent="0.35">
      <c r="A50" s="100" t="s">
        <v>299</v>
      </c>
      <c r="B50" s="101" t="s">
        <v>300</v>
      </c>
    </row>
    <row r="51" spans="1:2" x14ac:dyDescent="0.35">
      <c r="A51" s="100" t="s">
        <v>301</v>
      </c>
      <c r="B51" s="101" t="s">
        <v>302</v>
      </c>
    </row>
    <row r="52" spans="1:2" x14ac:dyDescent="0.35">
      <c r="A52" s="100" t="s">
        <v>303</v>
      </c>
      <c r="B52" s="101" t="s">
        <v>304</v>
      </c>
    </row>
    <row r="53" spans="1:2" x14ac:dyDescent="0.35">
      <c r="A53" s="100" t="s">
        <v>305</v>
      </c>
      <c r="B53" s="101" t="s">
        <v>306</v>
      </c>
    </row>
    <row r="54" spans="1:2" x14ac:dyDescent="0.35">
      <c r="A54" s="100" t="s">
        <v>307</v>
      </c>
      <c r="B54" s="101" t="s">
        <v>308</v>
      </c>
    </row>
    <row r="55" spans="1:2" x14ac:dyDescent="0.35">
      <c r="A55" s="100" t="s">
        <v>309</v>
      </c>
      <c r="B55" s="101" t="s">
        <v>310</v>
      </c>
    </row>
    <row r="56" spans="1:2" x14ac:dyDescent="0.35">
      <c r="A56" s="100" t="s">
        <v>311</v>
      </c>
      <c r="B56" s="101" t="s">
        <v>312</v>
      </c>
    </row>
    <row r="57" spans="1:2" x14ac:dyDescent="0.35">
      <c r="A57" s="100" t="s">
        <v>313</v>
      </c>
      <c r="B57" s="101" t="s">
        <v>314</v>
      </c>
    </row>
    <row r="58" spans="1:2" x14ac:dyDescent="0.35">
      <c r="A58" s="100" t="s">
        <v>315</v>
      </c>
      <c r="B58" s="101" t="s">
        <v>316</v>
      </c>
    </row>
    <row r="59" spans="1:2" x14ac:dyDescent="0.35">
      <c r="A59" s="100" t="s">
        <v>317</v>
      </c>
      <c r="B59" s="101" t="s">
        <v>318</v>
      </c>
    </row>
    <row r="60" spans="1:2" x14ac:dyDescent="0.35">
      <c r="A60" s="100" t="s">
        <v>319</v>
      </c>
      <c r="B60" s="101" t="s">
        <v>320</v>
      </c>
    </row>
    <row r="61" spans="1:2" x14ac:dyDescent="0.35">
      <c r="A61" s="100" t="s">
        <v>321</v>
      </c>
      <c r="B61" s="101" t="s">
        <v>322</v>
      </c>
    </row>
    <row r="62" spans="1:2" x14ac:dyDescent="0.35">
      <c r="A62" s="100" t="s">
        <v>323</v>
      </c>
      <c r="B62" s="101" t="s">
        <v>324</v>
      </c>
    </row>
    <row r="63" spans="1:2" x14ac:dyDescent="0.35">
      <c r="A63" s="100" t="s">
        <v>325</v>
      </c>
      <c r="B63" s="101" t="s">
        <v>326</v>
      </c>
    </row>
    <row r="64" spans="1:2" x14ac:dyDescent="0.35">
      <c r="A64" s="100" t="s">
        <v>327</v>
      </c>
      <c r="B64" s="101" t="s">
        <v>328</v>
      </c>
    </row>
    <row r="65" spans="1:2" x14ac:dyDescent="0.35">
      <c r="A65" s="100" t="s">
        <v>329</v>
      </c>
      <c r="B65" s="101" t="s">
        <v>330</v>
      </c>
    </row>
    <row r="66" spans="1:2" x14ac:dyDescent="0.35">
      <c r="A66" s="100" t="s">
        <v>331</v>
      </c>
      <c r="B66" s="101" t="s">
        <v>332</v>
      </c>
    </row>
    <row r="67" spans="1:2" x14ac:dyDescent="0.35">
      <c r="A67" s="100" t="s">
        <v>333</v>
      </c>
      <c r="B67" s="101" t="s">
        <v>334</v>
      </c>
    </row>
    <row r="68" spans="1:2" x14ac:dyDescent="0.35">
      <c r="A68" s="100" t="s">
        <v>335</v>
      </c>
      <c r="B68" s="101" t="s">
        <v>336</v>
      </c>
    </row>
    <row r="69" spans="1:2" x14ac:dyDescent="0.35">
      <c r="A69" s="100" t="s">
        <v>337</v>
      </c>
      <c r="B69" s="101" t="s">
        <v>338</v>
      </c>
    </row>
    <row r="70" spans="1:2" x14ac:dyDescent="0.35">
      <c r="A70" s="100" t="s">
        <v>339</v>
      </c>
      <c r="B70" s="101" t="s">
        <v>340</v>
      </c>
    </row>
    <row r="71" spans="1:2" x14ac:dyDescent="0.35">
      <c r="A71" s="100" t="s">
        <v>341</v>
      </c>
      <c r="B71" s="101" t="s">
        <v>342</v>
      </c>
    </row>
    <row r="72" spans="1:2" x14ac:dyDescent="0.35">
      <c r="A72" s="100" t="s">
        <v>343</v>
      </c>
      <c r="B72" s="101" t="s">
        <v>344</v>
      </c>
    </row>
    <row r="73" spans="1:2" x14ac:dyDescent="0.35">
      <c r="A73" s="100" t="s">
        <v>345</v>
      </c>
      <c r="B73" s="101" t="s">
        <v>346</v>
      </c>
    </row>
    <row r="74" spans="1:2" x14ac:dyDescent="0.35">
      <c r="A74" s="100" t="s">
        <v>347</v>
      </c>
      <c r="B74" s="101" t="s">
        <v>348</v>
      </c>
    </row>
    <row r="75" spans="1:2" x14ac:dyDescent="0.35">
      <c r="A75" s="100" t="s">
        <v>349</v>
      </c>
      <c r="B75" s="102" t="s">
        <v>350</v>
      </c>
    </row>
    <row r="76" spans="1:2" x14ac:dyDescent="0.35">
      <c r="A76" s="100" t="s">
        <v>351</v>
      </c>
      <c r="B76" s="102" t="s">
        <v>352</v>
      </c>
    </row>
    <row r="77" spans="1:2" x14ac:dyDescent="0.35">
      <c r="A77" s="100" t="s">
        <v>353</v>
      </c>
      <c r="B77" s="102" t="s">
        <v>354</v>
      </c>
    </row>
    <row r="78" spans="1:2" x14ac:dyDescent="0.35">
      <c r="A78" s="100" t="s">
        <v>355</v>
      </c>
      <c r="B78" s="102" t="s">
        <v>356</v>
      </c>
    </row>
    <row r="79" spans="1:2" x14ac:dyDescent="0.35">
      <c r="A79" s="100" t="s">
        <v>357</v>
      </c>
      <c r="B79" s="102" t="s">
        <v>358</v>
      </c>
    </row>
    <row r="80" spans="1:2" x14ac:dyDescent="0.35">
      <c r="A80" s="100" t="s">
        <v>359</v>
      </c>
      <c r="B80" s="102" t="s">
        <v>360</v>
      </c>
    </row>
    <row r="81" spans="1:2" x14ac:dyDescent="0.35">
      <c r="A81" s="100" t="s">
        <v>361</v>
      </c>
      <c r="B81" s="102" t="s">
        <v>362</v>
      </c>
    </row>
    <row r="82" spans="1:2" x14ac:dyDescent="0.35">
      <c r="A82" s="100" t="s">
        <v>363</v>
      </c>
      <c r="B82" s="102" t="s">
        <v>364</v>
      </c>
    </row>
    <row r="83" spans="1:2" x14ac:dyDescent="0.35">
      <c r="A83" s="100" t="s">
        <v>365</v>
      </c>
      <c r="B83" s="102" t="s">
        <v>366</v>
      </c>
    </row>
    <row r="84" spans="1:2" x14ac:dyDescent="0.35">
      <c r="A84" s="100" t="s">
        <v>367</v>
      </c>
      <c r="B84" s="102" t="s">
        <v>368</v>
      </c>
    </row>
    <row r="85" spans="1:2" x14ac:dyDescent="0.35">
      <c r="A85" s="100" t="s">
        <v>369</v>
      </c>
      <c r="B85" s="102" t="s">
        <v>370</v>
      </c>
    </row>
    <row r="86" spans="1:2" x14ac:dyDescent="0.35">
      <c r="A86" s="100" t="s">
        <v>371</v>
      </c>
      <c r="B86" s="102" t="s">
        <v>372</v>
      </c>
    </row>
    <row r="87" spans="1:2" x14ac:dyDescent="0.35">
      <c r="A87" s="100" t="s">
        <v>373</v>
      </c>
      <c r="B87" s="102" t="s">
        <v>374</v>
      </c>
    </row>
    <row r="88" spans="1:2" x14ac:dyDescent="0.35">
      <c r="A88" s="100" t="s">
        <v>375</v>
      </c>
      <c r="B88" s="102" t="s">
        <v>376</v>
      </c>
    </row>
    <row r="89" spans="1:2" x14ac:dyDescent="0.35">
      <c r="A89" s="100" t="s">
        <v>377</v>
      </c>
      <c r="B89" s="102" t="s">
        <v>378</v>
      </c>
    </row>
    <row r="90" spans="1:2" x14ac:dyDescent="0.35">
      <c r="A90" s="100" t="s">
        <v>379</v>
      </c>
      <c r="B90" s="102" t="s">
        <v>380</v>
      </c>
    </row>
    <row r="91" spans="1:2" x14ac:dyDescent="0.35">
      <c r="A91" s="100" t="s">
        <v>381</v>
      </c>
      <c r="B91" s="102" t="s">
        <v>382</v>
      </c>
    </row>
    <row r="92" spans="1:2" x14ac:dyDescent="0.35">
      <c r="A92" s="100" t="s">
        <v>383</v>
      </c>
      <c r="B92" s="102" t="s">
        <v>384</v>
      </c>
    </row>
    <row r="93" spans="1:2" x14ac:dyDescent="0.35">
      <c r="A93" s="100" t="s">
        <v>385</v>
      </c>
      <c r="B93" s="102" t="s">
        <v>386</v>
      </c>
    </row>
    <row r="94" spans="1:2" x14ac:dyDescent="0.35">
      <c r="A94" s="100" t="s">
        <v>387</v>
      </c>
      <c r="B94" s="102" t="s">
        <v>388</v>
      </c>
    </row>
    <row r="95" spans="1:2" x14ac:dyDescent="0.35">
      <c r="A95" s="100" t="s">
        <v>389</v>
      </c>
      <c r="B95" s="102" t="s">
        <v>390</v>
      </c>
    </row>
    <row r="96" spans="1:2" x14ac:dyDescent="0.35">
      <c r="A96" s="100" t="s">
        <v>391</v>
      </c>
      <c r="B96" s="102" t="s">
        <v>392</v>
      </c>
    </row>
    <row r="97" spans="1:2" x14ac:dyDescent="0.35">
      <c r="A97" s="100" t="s">
        <v>393</v>
      </c>
      <c r="B97" s="102" t="s">
        <v>394</v>
      </c>
    </row>
    <row r="98" spans="1:2" x14ac:dyDescent="0.35">
      <c r="A98" s="100" t="s">
        <v>395</v>
      </c>
      <c r="B98" s="102" t="s">
        <v>396</v>
      </c>
    </row>
    <row r="99" spans="1:2" x14ac:dyDescent="0.35">
      <c r="A99" s="100" t="s">
        <v>397</v>
      </c>
      <c r="B99" s="102" t="s">
        <v>398</v>
      </c>
    </row>
    <row r="100" spans="1:2" x14ac:dyDescent="0.35">
      <c r="A100" s="100" t="s">
        <v>399</v>
      </c>
      <c r="B100" s="102" t="s">
        <v>400</v>
      </c>
    </row>
    <row r="101" spans="1:2" x14ac:dyDescent="0.35">
      <c r="A101" s="100" t="s">
        <v>401</v>
      </c>
      <c r="B101" s="102" t="s">
        <v>402</v>
      </c>
    </row>
    <row r="102" spans="1:2" x14ac:dyDescent="0.35">
      <c r="A102" s="100" t="s">
        <v>403</v>
      </c>
      <c r="B102" s="102" t="s">
        <v>404</v>
      </c>
    </row>
    <row r="103" spans="1:2" x14ac:dyDescent="0.35">
      <c r="A103" s="100" t="s">
        <v>405</v>
      </c>
      <c r="B103" s="102" t="s">
        <v>406</v>
      </c>
    </row>
    <row r="104" spans="1:2" x14ac:dyDescent="0.35">
      <c r="A104" s="100" t="s">
        <v>407</v>
      </c>
      <c r="B104" s="102" t="s">
        <v>408</v>
      </c>
    </row>
    <row r="105" spans="1:2" x14ac:dyDescent="0.35">
      <c r="A105" s="100" t="s">
        <v>409</v>
      </c>
      <c r="B105" s="102" t="s">
        <v>410</v>
      </c>
    </row>
    <row r="106" spans="1:2" x14ac:dyDescent="0.35">
      <c r="A106" s="100" t="s">
        <v>411</v>
      </c>
      <c r="B106" s="102" t="s">
        <v>412</v>
      </c>
    </row>
    <row r="107" spans="1:2" x14ac:dyDescent="0.35">
      <c r="A107" s="100" t="s">
        <v>413</v>
      </c>
      <c r="B107" s="102" t="s">
        <v>414</v>
      </c>
    </row>
    <row r="108" spans="1:2" x14ac:dyDescent="0.35">
      <c r="A108" s="100" t="s">
        <v>415</v>
      </c>
      <c r="B108" s="102" t="s">
        <v>416</v>
      </c>
    </row>
    <row r="109" spans="1:2" x14ac:dyDescent="0.35">
      <c r="A109" s="100" t="s">
        <v>417</v>
      </c>
      <c r="B109" s="102" t="s">
        <v>418</v>
      </c>
    </row>
    <row r="110" spans="1:2" x14ac:dyDescent="0.35">
      <c r="A110" s="100" t="s">
        <v>419</v>
      </c>
      <c r="B110" s="102" t="s">
        <v>420</v>
      </c>
    </row>
    <row r="111" spans="1:2" x14ac:dyDescent="0.35">
      <c r="A111" s="100" t="s">
        <v>421</v>
      </c>
      <c r="B111" s="102" t="s">
        <v>422</v>
      </c>
    </row>
    <row r="112" spans="1:2" x14ac:dyDescent="0.35">
      <c r="A112" s="100" t="s">
        <v>423</v>
      </c>
      <c r="B112" s="102" t="s">
        <v>424</v>
      </c>
    </row>
    <row r="113" spans="1:2" x14ac:dyDescent="0.35">
      <c r="A113" s="100" t="s">
        <v>425</v>
      </c>
      <c r="B113" s="102" t="s">
        <v>426</v>
      </c>
    </row>
    <row r="114" spans="1:2" x14ac:dyDescent="0.35">
      <c r="A114" s="100" t="s">
        <v>427</v>
      </c>
      <c r="B114" s="102" t="s">
        <v>428</v>
      </c>
    </row>
    <row r="115" spans="1:2" x14ac:dyDescent="0.35">
      <c r="A115" s="100" t="s">
        <v>429</v>
      </c>
      <c r="B115" s="102" t="s">
        <v>430</v>
      </c>
    </row>
    <row r="116" spans="1:2" x14ac:dyDescent="0.35">
      <c r="A116" s="100" t="s">
        <v>431</v>
      </c>
      <c r="B116" s="102" t="s">
        <v>432</v>
      </c>
    </row>
    <row r="117" spans="1:2" x14ac:dyDescent="0.35">
      <c r="A117" s="100" t="s">
        <v>433</v>
      </c>
      <c r="B117" s="102" t="s">
        <v>434</v>
      </c>
    </row>
    <row r="118" spans="1:2" x14ac:dyDescent="0.35">
      <c r="A118" s="100" t="s">
        <v>435</v>
      </c>
      <c r="B118" s="102" t="s">
        <v>436</v>
      </c>
    </row>
    <row r="119" spans="1:2" x14ac:dyDescent="0.35">
      <c r="A119" s="100" t="s">
        <v>437</v>
      </c>
      <c r="B119" s="102" t="s">
        <v>438</v>
      </c>
    </row>
    <row r="120" spans="1:2" x14ac:dyDescent="0.35">
      <c r="A120" s="100" t="s">
        <v>439</v>
      </c>
      <c r="B120" s="102" t="s">
        <v>440</v>
      </c>
    </row>
    <row r="121" spans="1:2" x14ac:dyDescent="0.35">
      <c r="A121" s="100" t="s">
        <v>441</v>
      </c>
      <c r="B121" s="102" t="s">
        <v>442</v>
      </c>
    </row>
    <row r="122" spans="1:2" x14ac:dyDescent="0.35">
      <c r="A122" s="100" t="s">
        <v>443</v>
      </c>
      <c r="B122" s="102" t="s">
        <v>444</v>
      </c>
    </row>
    <row r="123" spans="1:2" x14ac:dyDescent="0.35">
      <c r="A123" s="100" t="s">
        <v>445</v>
      </c>
      <c r="B123" s="102" t="s">
        <v>446</v>
      </c>
    </row>
    <row r="124" spans="1:2" x14ac:dyDescent="0.35">
      <c r="A124" s="100" t="s">
        <v>447</v>
      </c>
      <c r="B124" s="102" t="s">
        <v>448</v>
      </c>
    </row>
    <row r="125" spans="1:2" x14ac:dyDescent="0.35">
      <c r="A125" s="100" t="s">
        <v>449</v>
      </c>
      <c r="B125" s="102" t="s">
        <v>450</v>
      </c>
    </row>
    <row r="126" spans="1:2" x14ac:dyDescent="0.35">
      <c r="A126" s="100" t="s">
        <v>451</v>
      </c>
      <c r="B126" s="102" t="s">
        <v>452</v>
      </c>
    </row>
    <row r="127" spans="1:2" x14ac:dyDescent="0.35">
      <c r="A127" s="100" t="s">
        <v>453</v>
      </c>
      <c r="B127" s="102" t="s">
        <v>454</v>
      </c>
    </row>
    <row r="128" spans="1:2" x14ac:dyDescent="0.35">
      <c r="A128" s="100" t="s">
        <v>455</v>
      </c>
      <c r="B128" s="102" t="s">
        <v>456</v>
      </c>
    </row>
    <row r="129" spans="1:2" x14ac:dyDescent="0.35">
      <c r="A129" s="100" t="s">
        <v>457</v>
      </c>
      <c r="B129" s="102" t="s">
        <v>458</v>
      </c>
    </row>
    <row r="130" spans="1:2" x14ac:dyDescent="0.35">
      <c r="A130" s="100" t="s">
        <v>459</v>
      </c>
      <c r="B130" s="102" t="s">
        <v>460</v>
      </c>
    </row>
    <row r="131" spans="1:2" x14ac:dyDescent="0.35">
      <c r="A131" s="100" t="s">
        <v>461</v>
      </c>
      <c r="B131" s="102" t="s">
        <v>462</v>
      </c>
    </row>
    <row r="132" spans="1:2" x14ac:dyDescent="0.35">
      <c r="A132" s="100" t="s">
        <v>463</v>
      </c>
      <c r="B132" s="102" t="s">
        <v>464</v>
      </c>
    </row>
    <row r="133" spans="1:2" x14ac:dyDescent="0.35">
      <c r="A133" s="100" t="s">
        <v>465</v>
      </c>
      <c r="B133" s="102" t="s">
        <v>466</v>
      </c>
    </row>
    <row r="134" spans="1:2" x14ac:dyDescent="0.35">
      <c r="A134" s="100" t="s">
        <v>467</v>
      </c>
      <c r="B134" s="102" t="s">
        <v>468</v>
      </c>
    </row>
    <row r="135" spans="1:2" x14ac:dyDescent="0.35">
      <c r="A135" s="100" t="s">
        <v>469</v>
      </c>
      <c r="B135" s="102" t="s">
        <v>470</v>
      </c>
    </row>
    <row r="136" spans="1:2" x14ac:dyDescent="0.35">
      <c r="A136" s="100" t="s">
        <v>471</v>
      </c>
      <c r="B136" s="102" t="s">
        <v>472</v>
      </c>
    </row>
    <row r="137" spans="1:2" x14ac:dyDescent="0.35">
      <c r="A137" s="100" t="s">
        <v>473</v>
      </c>
      <c r="B137" s="102" t="s">
        <v>474</v>
      </c>
    </row>
    <row r="138" spans="1:2" x14ac:dyDescent="0.35">
      <c r="A138" s="100" t="s">
        <v>475</v>
      </c>
      <c r="B138" s="102" t="s">
        <v>476</v>
      </c>
    </row>
    <row r="139" spans="1:2" x14ac:dyDescent="0.35">
      <c r="A139" s="100" t="s">
        <v>477</v>
      </c>
      <c r="B139" s="102" t="s">
        <v>478</v>
      </c>
    </row>
    <row r="140" spans="1:2" x14ac:dyDescent="0.35">
      <c r="A140" s="100" t="s">
        <v>479</v>
      </c>
      <c r="B140" s="102" t="s">
        <v>480</v>
      </c>
    </row>
    <row r="141" spans="1:2" x14ac:dyDescent="0.35">
      <c r="A141" s="100" t="s">
        <v>481</v>
      </c>
      <c r="B141" s="102" t="s">
        <v>482</v>
      </c>
    </row>
    <row r="142" spans="1:2" x14ac:dyDescent="0.35">
      <c r="A142" s="100" t="s">
        <v>483</v>
      </c>
      <c r="B142" s="102" t="s">
        <v>484</v>
      </c>
    </row>
    <row r="143" spans="1:2" x14ac:dyDescent="0.35">
      <c r="A143" s="100" t="s">
        <v>485</v>
      </c>
      <c r="B143" s="102" t="s">
        <v>486</v>
      </c>
    </row>
    <row r="144" spans="1:2" x14ac:dyDescent="0.35">
      <c r="A144" s="100" t="s">
        <v>487</v>
      </c>
      <c r="B144" s="103" t="s">
        <v>488</v>
      </c>
    </row>
    <row r="145" spans="1:2" x14ac:dyDescent="0.35">
      <c r="A145" s="100" t="s">
        <v>489</v>
      </c>
      <c r="B145" s="102" t="s">
        <v>490</v>
      </c>
    </row>
    <row r="146" spans="1:2" x14ac:dyDescent="0.35">
      <c r="A146" s="100" t="s">
        <v>491</v>
      </c>
      <c r="B146" s="102" t="s">
        <v>492</v>
      </c>
    </row>
    <row r="147" spans="1:2" x14ac:dyDescent="0.35">
      <c r="A147" s="100" t="s">
        <v>493</v>
      </c>
      <c r="B147" s="102" t="s">
        <v>494</v>
      </c>
    </row>
    <row r="148" spans="1:2" x14ac:dyDescent="0.35">
      <c r="A148" s="100" t="s">
        <v>495</v>
      </c>
      <c r="B148" s="102" t="s">
        <v>496</v>
      </c>
    </row>
    <row r="149" spans="1:2" x14ac:dyDescent="0.35">
      <c r="A149" s="100" t="s">
        <v>497</v>
      </c>
      <c r="B149" s="102" t="s">
        <v>498</v>
      </c>
    </row>
    <row r="150" spans="1:2" x14ac:dyDescent="0.35">
      <c r="A150" s="100" t="s">
        <v>499</v>
      </c>
      <c r="B150" s="102" t="s">
        <v>500</v>
      </c>
    </row>
    <row r="151" spans="1:2" x14ac:dyDescent="0.35">
      <c r="A151" s="100" t="s">
        <v>501</v>
      </c>
      <c r="B151" s="102" t="s">
        <v>502</v>
      </c>
    </row>
    <row r="152" spans="1:2" x14ac:dyDescent="0.35">
      <c r="A152" s="100" t="s">
        <v>503</v>
      </c>
      <c r="B152" s="102" t="s">
        <v>504</v>
      </c>
    </row>
    <row r="153" spans="1:2" x14ac:dyDescent="0.35">
      <c r="A153" s="100" t="s">
        <v>505</v>
      </c>
      <c r="B153" s="102" t="s">
        <v>506</v>
      </c>
    </row>
    <row r="154" spans="1:2" x14ac:dyDescent="0.35">
      <c r="A154" s="100" t="s">
        <v>507</v>
      </c>
      <c r="B154" s="102" t="s">
        <v>508</v>
      </c>
    </row>
    <row r="155" spans="1:2" x14ac:dyDescent="0.35">
      <c r="A155" s="100" t="s">
        <v>509</v>
      </c>
      <c r="B155" s="102" t="s">
        <v>510</v>
      </c>
    </row>
    <row r="156" spans="1:2" x14ac:dyDescent="0.35">
      <c r="A156" s="100" t="s">
        <v>511</v>
      </c>
      <c r="B156" s="102" t="s">
        <v>512</v>
      </c>
    </row>
    <row r="157" spans="1:2" x14ac:dyDescent="0.35">
      <c r="A157" s="100" t="s">
        <v>513</v>
      </c>
      <c r="B157" s="102" t="s">
        <v>514</v>
      </c>
    </row>
    <row r="158" spans="1:2" x14ac:dyDescent="0.35">
      <c r="A158" s="100" t="s">
        <v>515</v>
      </c>
      <c r="B158" s="102" t="s">
        <v>516</v>
      </c>
    </row>
    <row r="159" spans="1:2" x14ac:dyDescent="0.35">
      <c r="A159" s="100" t="s">
        <v>517</v>
      </c>
      <c r="B159" s="102" t="s">
        <v>518</v>
      </c>
    </row>
    <row r="160" spans="1:2" x14ac:dyDescent="0.35">
      <c r="A160" s="100" t="s">
        <v>519</v>
      </c>
      <c r="B160" s="102" t="s">
        <v>520</v>
      </c>
    </row>
    <row r="161" spans="1:2" x14ac:dyDescent="0.35">
      <c r="A161" s="100" t="s">
        <v>521</v>
      </c>
      <c r="B161" s="102" t="s">
        <v>522</v>
      </c>
    </row>
    <row r="162" spans="1:2" x14ac:dyDescent="0.35">
      <c r="A162" s="100" t="s">
        <v>523</v>
      </c>
      <c r="B162" s="102" t="s">
        <v>524</v>
      </c>
    </row>
    <row r="163" spans="1:2" x14ac:dyDescent="0.35">
      <c r="A163" s="100" t="s">
        <v>525</v>
      </c>
      <c r="B163" s="102" t="s">
        <v>526</v>
      </c>
    </row>
    <row r="164" spans="1:2" x14ac:dyDescent="0.35">
      <c r="A164" s="100" t="s">
        <v>527</v>
      </c>
      <c r="B164" s="102" t="s">
        <v>528</v>
      </c>
    </row>
    <row r="165" spans="1:2" x14ac:dyDescent="0.35">
      <c r="A165" s="100" t="s">
        <v>529</v>
      </c>
      <c r="B165" s="102" t="s">
        <v>530</v>
      </c>
    </row>
    <row r="166" spans="1:2" x14ac:dyDescent="0.35">
      <c r="A166" s="100" t="s">
        <v>531</v>
      </c>
      <c r="B166" s="102" t="s">
        <v>532</v>
      </c>
    </row>
    <row r="167" spans="1:2" x14ac:dyDescent="0.35">
      <c r="A167" s="100" t="s">
        <v>533</v>
      </c>
      <c r="B167" s="102" t="s">
        <v>534</v>
      </c>
    </row>
    <row r="168" spans="1:2" x14ac:dyDescent="0.35">
      <c r="A168" s="100" t="s">
        <v>535</v>
      </c>
      <c r="B168" s="102" t="s">
        <v>536</v>
      </c>
    </row>
    <row r="169" spans="1:2" x14ac:dyDescent="0.35">
      <c r="A169" s="100" t="s">
        <v>537</v>
      </c>
      <c r="B169" s="102" t="s">
        <v>538</v>
      </c>
    </row>
    <row r="170" spans="1:2" x14ac:dyDescent="0.35">
      <c r="A170" s="100" t="s">
        <v>539</v>
      </c>
      <c r="B170" s="102" t="s">
        <v>540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MPTF_00006_00685</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6E7A74-CBB5-43CE-92E7-923F1E8CAE04}">
  <ds:schemaRefs>
    <ds:schemaRef ds:uri="http://purl.org/dc/terms/"/>
    <ds:schemaRef ds:uri="http://schemas.microsoft.com/office/2006/metadata/properties"/>
    <ds:schemaRef ds:uri="http://purl.org/dc/dcmitype/"/>
    <ds:schemaRef ds:uri="http://purl.org/dc/elements/1.1/"/>
    <ds:schemaRef ds:uri="http://schemas.openxmlformats.org/package/2006/metadata/core-properties"/>
    <ds:schemaRef ds:uri="7439a2ac-e9a0-4cdd-946d-c8ca9f6ae99c"/>
    <ds:schemaRef ds:uri="http://schemas.microsoft.com/office/2006/documentManagement/types"/>
    <ds:schemaRef ds:uri="http://www.w3.org/XML/1998/namespace"/>
    <ds:schemaRef ds:uri="http://schemas.microsoft.com/office/infopath/2007/PartnerControls"/>
    <ds:schemaRef ds:uri="1680d58e-fa35-4dfd-a581-4103ce56409c"/>
  </ds:schemaRefs>
</ds:datastoreItem>
</file>

<file path=customXml/itemProps2.xml><?xml version="1.0" encoding="utf-8"?>
<ds:datastoreItem xmlns:ds="http://schemas.openxmlformats.org/officeDocument/2006/customXml" ds:itemID="{ADEA0611-7BC2-48DE-86DC-1815C0AD4E85}"/>
</file>

<file path=customXml/itemProps3.xml><?xml version="1.0" encoding="utf-8"?>
<ds:datastoreItem xmlns:ds="http://schemas.openxmlformats.org/officeDocument/2006/customXml" ds:itemID="{67E87BB6-257B-4B1D-AFD6-2C58D694C2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Budget Table 1 by activity</vt:lpstr>
      <vt:lpstr>2) Budget Table 2 by category</vt:lpstr>
      <vt:lpstr>3) Explanatory Notes</vt:lpstr>
      <vt:lpstr>4) -For PBSO Use-</vt:lpstr>
      <vt:lpstr>5) -For MPTF Use-</vt:lpstr>
      <vt:lpstr>Dropdowns</vt:lpstr>
      <vt:lpstr>Sheet2</vt:lpstr>
      <vt:lpstr>'1) Budget Table 1 by activity'!Print_Area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Gambia_00119440_finance report_nov22.xlsx</dc:title>
  <dc:creator>Jelena Zelenovic</dc:creator>
  <cp:lastModifiedBy>KIMOTHO Peter</cp:lastModifiedBy>
  <cp:lastPrinted>2020-11-13T15:39:33Z</cp:lastPrinted>
  <dcterms:created xsi:type="dcterms:W3CDTF">2017-11-15T21:17:43Z</dcterms:created>
  <dcterms:modified xsi:type="dcterms:W3CDTF">2022-11-17T09:02:27Z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