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C:\Users\jnjie\Desktop\Jainaba Memo\"/>
    </mc:Choice>
  </mc:AlternateContent>
  <xr:revisionPtr revIDLastSave="0" documentId="8_{EEF724C2-E5B4-4841-9E34-8EE0E8F6DF6C}" xr6:coauthVersionLast="47" xr6:coauthVersionMax="47" xr10:uidLastSave="{00000000-0000-0000-0000-000000000000}"/>
  <workbookProtection lockStructure="1"/>
  <bookViews>
    <workbookView xWindow="5200" yWindow="1090" windowWidth="15020" windowHeight="10130"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13" i="1" l="1"/>
  <c r="M212" i="1" l="1"/>
  <c r="I16" i="1"/>
  <c r="M184" i="1"/>
  <c r="M185" i="1"/>
  <c r="M186" i="1"/>
  <c r="M187" i="1"/>
  <c r="M181" i="1"/>
  <c r="M171" i="1"/>
  <c r="M161" i="1"/>
  <c r="M151" i="1"/>
  <c r="M139" i="1"/>
  <c r="M129" i="1"/>
  <c r="M119" i="1"/>
  <c r="M109" i="1"/>
  <c r="M97" i="1"/>
  <c r="M87" i="1"/>
  <c r="M71" i="1"/>
  <c r="M72" i="1"/>
  <c r="M73" i="1"/>
  <c r="M74" i="1"/>
  <c r="M75" i="1"/>
  <c r="M76" i="1"/>
  <c r="M77" i="1"/>
  <c r="M59" i="1"/>
  <c r="M60" i="1"/>
  <c r="M61" i="1"/>
  <c r="M62" i="1"/>
  <c r="M63" i="1"/>
  <c r="M64" i="1"/>
  <c r="M65" i="1"/>
  <c r="M66" i="1"/>
  <c r="M47" i="1"/>
  <c r="M48" i="1"/>
  <c r="M49" i="1"/>
  <c r="M50" i="1"/>
  <c r="M51" i="1"/>
  <c r="M52" i="1"/>
  <c r="M53" i="1"/>
  <c r="M54" i="1"/>
  <c r="M37" i="1"/>
  <c r="M38" i="1"/>
  <c r="M39" i="1"/>
  <c r="M40" i="1"/>
  <c r="M41" i="1"/>
  <c r="M42" i="1"/>
  <c r="M43" i="1"/>
  <c r="M44" i="1"/>
  <c r="M27" i="1"/>
  <c r="M28" i="1"/>
  <c r="M29" i="1"/>
  <c r="M30" i="1"/>
  <c r="M31" i="1"/>
  <c r="M32" i="1"/>
  <c r="M33" i="1"/>
  <c r="M34" i="1"/>
  <c r="M35" i="1"/>
  <c r="M16" i="1"/>
  <c r="M17" i="1"/>
  <c r="M18" i="1"/>
  <c r="M19" i="1"/>
  <c r="M20" i="1"/>
  <c r="M21" i="1"/>
  <c r="M22" i="1"/>
  <c r="M23" i="1"/>
  <c r="M24" i="1"/>
  <c r="I77" i="1"/>
  <c r="I188" i="1"/>
  <c r="I67" i="1"/>
  <c r="I55" i="1"/>
  <c r="I45" i="1"/>
  <c r="I35" i="1"/>
  <c r="I25" i="1"/>
  <c r="H188" i="1"/>
  <c r="H25" i="1"/>
  <c r="H45" i="1"/>
  <c r="H55" i="1"/>
  <c r="H77" i="1"/>
  <c r="H67" i="1"/>
  <c r="H35" i="1"/>
  <c r="J188" i="1"/>
  <c r="J77" i="1"/>
  <c r="J67" i="1"/>
  <c r="J55" i="1"/>
  <c r="J45" i="1"/>
  <c r="G41" i="1"/>
  <c r="G42" i="1"/>
  <c r="G43" i="1"/>
  <c r="G44" i="1"/>
  <c r="J35" i="1"/>
  <c r="J25" i="1"/>
  <c r="D25" i="1"/>
  <c r="G23" i="1"/>
  <c r="G24" i="1"/>
  <c r="G24" i="4"/>
  <c r="G23" i="4"/>
  <c r="G22" i="4"/>
  <c r="D215" i="1"/>
  <c r="G184" i="1"/>
  <c r="L210" i="1"/>
  <c r="G25" i="4"/>
  <c r="D208" i="5"/>
  <c r="C8" i="4"/>
  <c r="D21" i="4"/>
  <c r="E21" i="4"/>
  <c r="C21" i="4"/>
  <c r="D7" i="4"/>
  <c r="E7" i="4"/>
  <c r="C7" i="4"/>
  <c r="F207" i="5"/>
  <c r="E207" i="5"/>
  <c r="D207" i="5"/>
  <c r="E214" i="5"/>
  <c r="D14" i="4"/>
  <c r="F214" i="5"/>
  <c r="E14" i="4"/>
  <c r="E213" i="5"/>
  <c r="D13" i="4"/>
  <c r="F213" i="5"/>
  <c r="E13" i="4"/>
  <c r="E212" i="5"/>
  <c r="D12" i="4"/>
  <c r="F212" i="5"/>
  <c r="E211" i="5"/>
  <c r="D11" i="4"/>
  <c r="F211" i="5"/>
  <c r="E11" i="4"/>
  <c r="E210" i="5"/>
  <c r="D10" i="4"/>
  <c r="F210" i="5"/>
  <c r="E10" i="4"/>
  <c r="E209" i="5"/>
  <c r="D9" i="4"/>
  <c r="F209" i="5"/>
  <c r="E9" i="4"/>
  <c r="D210" i="5"/>
  <c r="D211" i="5"/>
  <c r="C11" i="4"/>
  <c r="F11" i="4"/>
  <c r="D212" i="5"/>
  <c r="D213" i="5"/>
  <c r="C13" i="4"/>
  <c r="D214" i="5"/>
  <c r="D209" i="5"/>
  <c r="C9" i="4"/>
  <c r="F9" i="4"/>
  <c r="E208" i="5"/>
  <c r="F208" i="5"/>
  <c r="E8" i="4"/>
  <c r="D161" i="1"/>
  <c r="D162" i="5"/>
  <c r="E161" i="1"/>
  <c r="E162" i="5"/>
  <c r="F161" i="1"/>
  <c r="F162" i="5"/>
  <c r="G162" i="5"/>
  <c r="D13" i="5"/>
  <c r="E206" i="1"/>
  <c r="F206" i="1"/>
  <c r="D206" i="1"/>
  <c r="E198" i="1"/>
  <c r="F198" i="1"/>
  <c r="D198" i="1"/>
  <c r="G185" i="1"/>
  <c r="G186" i="1"/>
  <c r="G187" i="1"/>
  <c r="L188" i="1"/>
  <c r="G16" i="1"/>
  <c r="G17" i="1"/>
  <c r="G18" i="1"/>
  <c r="G19" i="1"/>
  <c r="G20" i="1"/>
  <c r="G21" i="1"/>
  <c r="G22" i="1"/>
  <c r="L25" i="1"/>
  <c r="G27" i="1"/>
  <c r="G28" i="1"/>
  <c r="G29" i="1"/>
  <c r="G30" i="1"/>
  <c r="G31" i="1"/>
  <c r="G32" i="1"/>
  <c r="G33" i="1"/>
  <c r="G34" i="1"/>
  <c r="L35" i="1"/>
  <c r="G37" i="1"/>
  <c r="G38" i="1"/>
  <c r="G39" i="1"/>
  <c r="G40" i="1"/>
  <c r="L45" i="1"/>
  <c r="G47" i="1"/>
  <c r="G48" i="1"/>
  <c r="G49" i="1"/>
  <c r="G50" i="1"/>
  <c r="G51" i="1"/>
  <c r="G52" i="1"/>
  <c r="G53" i="1"/>
  <c r="G54" i="1"/>
  <c r="L55" i="1"/>
  <c r="G59" i="1"/>
  <c r="G60" i="1"/>
  <c r="G61" i="1"/>
  <c r="G62" i="1"/>
  <c r="G63" i="1"/>
  <c r="G64" i="1"/>
  <c r="G65" i="1"/>
  <c r="G66" i="1"/>
  <c r="L67" i="1"/>
  <c r="G69" i="1"/>
  <c r="G70" i="1"/>
  <c r="G71" i="1"/>
  <c r="G72" i="1"/>
  <c r="G73" i="1"/>
  <c r="G74" i="1"/>
  <c r="G75" i="1"/>
  <c r="G76" i="1"/>
  <c r="L77" i="1"/>
  <c r="G79" i="1"/>
  <c r="G80" i="1"/>
  <c r="G81" i="1"/>
  <c r="G82" i="1"/>
  <c r="G83" i="1"/>
  <c r="G84" i="1"/>
  <c r="G85" i="1"/>
  <c r="G86" i="1"/>
  <c r="L87" i="1"/>
  <c r="G89" i="1"/>
  <c r="G90" i="1"/>
  <c r="G91" i="1"/>
  <c r="G92" i="1"/>
  <c r="G93" i="1"/>
  <c r="G94" i="1"/>
  <c r="G95" i="1"/>
  <c r="G96" i="1"/>
  <c r="L97" i="1"/>
  <c r="G101" i="1"/>
  <c r="G102" i="1"/>
  <c r="G103" i="1"/>
  <c r="G104" i="1"/>
  <c r="G105" i="1"/>
  <c r="G106" i="1"/>
  <c r="G107" i="1"/>
  <c r="G108" i="1"/>
  <c r="L109" i="1"/>
  <c r="G111" i="1"/>
  <c r="G112" i="1"/>
  <c r="G113" i="1"/>
  <c r="G114" i="1"/>
  <c r="G115" i="1"/>
  <c r="G116" i="1"/>
  <c r="G117" i="1"/>
  <c r="G118" i="1"/>
  <c r="L119" i="1"/>
  <c r="G121" i="1"/>
  <c r="G122" i="1"/>
  <c r="G123" i="1"/>
  <c r="G124" i="1"/>
  <c r="G125" i="1"/>
  <c r="G126" i="1"/>
  <c r="G127" i="1"/>
  <c r="G128" i="1"/>
  <c r="L129" i="1"/>
  <c r="G131" i="1"/>
  <c r="G132" i="1"/>
  <c r="G133" i="1"/>
  <c r="G134" i="1"/>
  <c r="G135" i="1"/>
  <c r="G136" i="1"/>
  <c r="G137" i="1"/>
  <c r="G138" i="1"/>
  <c r="L139" i="1"/>
  <c r="G143" i="1"/>
  <c r="G144" i="1"/>
  <c r="G145" i="1"/>
  <c r="G146" i="1"/>
  <c r="G147" i="1"/>
  <c r="G148" i="1"/>
  <c r="G149" i="1"/>
  <c r="G150" i="1"/>
  <c r="L151" i="1"/>
  <c r="G153" i="1"/>
  <c r="G154" i="1"/>
  <c r="G155" i="1"/>
  <c r="G156" i="1"/>
  <c r="G157" i="1"/>
  <c r="G158" i="1"/>
  <c r="G159" i="1"/>
  <c r="G160" i="1"/>
  <c r="L161" i="1"/>
  <c r="G163" i="1"/>
  <c r="G164" i="1"/>
  <c r="G165" i="1"/>
  <c r="G166" i="1"/>
  <c r="G167" i="1"/>
  <c r="G168" i="1"/>
  <c r="G169" i="1"/>
  <c r="G170" i="1"/>
  <c r="L171" i="1"/>
  <c r="G173" i="1"/>
  <c r="G174" i="1"/>
  <c r="G175" i="1"/>
  <c r="G176" i="1"/>
  <c r="G177" i="1"/>
  <c r="G178" i="1"/>
  <c r="G179" i="1"/>
  <c r="G180" i="1"/>
  <c r="L181" i="1"/>
  <c r="D212" i="1"/>
  <c r="G181" i="1"/>
  <c r="G55" i="1"/>
  <c r="G45" i="1"/>
  <c r="F203" i="5"/>
  <c r="E203" i="5"/>
  <c r="D203" i="5"/>
  <c r="G202" i="5"/>
  <c r="G201" i="5"/>
  <c r="G200" i="5"/>
  <c r="G199" i="5"/>
  <c r="G198" i="5"/>
  <c r="G197" i="5"/>
  <c r="G196" i="5"/>
  <c r="E188" i="1"/>
  <c r="E195" i="5"/>
  <c r="F188" i="1"/>
  <c r="F195" i="5"/>
  <c r="D188" i="1"/>
  <c r="D195" i="5"/>
  <c r="G195" i="5"/>
  <c r="G171" i="1"/>
  <c r="F13" i="5"/>
  <c r="E13" i="5"/>
  <c r="G163" i="5"/>
  <c r="G164" i="5"/>
  <c r="G165" i="5"/>
  <c r="G166" i="5"/>
  <c r="G167" i="5"/>
  <c r="G168" i="5"/>
  <c r="G169" i="5"/>
  <c r="D170" i="5"/>
  <c r="E170" i="5"/>
  <c r="F170" i="5"/>
  <c r="G170" i="5"/>
  <c r="G174" i="5"/>
  <c r="G175" i="5"/>
  <c r="G176" i="5"/>
  <c r="G177" i="5"/>
  <c r="G178" i="5"/>
  <c r="G179" i="5"/>
  <c r="G180" i="5"/>
  <c r="D181" i="5"/>
  <c r="E181" i="5"/>
  <c r="F181" i="5"/>
  <c r="G181" i="5"/>
  <c r="G185" i="5"/>
  <c r="G186" i="5"/>
  <c r="G187" i="5"/>
  <c r="G188" i="5"/>
  <c r="G189" i="5"/>
  <c r="G190" i="5"/>
  <c r="G191" i="5"/>
  <c r="D192" i="5"/>
  <c r="E192" i="5"/>
  <c r="F192" i="5"/>
  <c r="F159" i="5"/>
  <c r="E159" i="5"/>
  <c r="D159" i="5"/>
  <c r="G159" i="5"/>
  <c r="G158" i="5"/>
  <c r="G157" i="5"/>
  <c r="G156" i="5"/>
  <c r="G155" i="5"/>
  <c r="G154" i="5"/>
  <c r="G153" i="5"/>
  <c r="G152" i="5"/>
  <c r="G118" i="5"/>
  <c r="G119" i="5"/>
  <c r="G120" i="5"/>
  <c r="G121" i="5"/>
  <c r="G122" i="5"/>
  <c r="G123" i="5"/>
  <c r="G124" i="5"/>
  <c r="D125" i="5"/>
  <c r="E125" i="5"/>
  <c r="F125" i="5"/>
  <c r="G125" i="5"/>
  <c r="G129" i="5"/>
  <c r="G130" i="5"/>
  <c r="G131" i="5"/>
  <c r="G132" i="5"/>
  <c r="G133" i="5"/>
  <c r="G134" i="5"/>
  <c r="G135" i="5"/>
  <c r="D136" i="5"/>
  <c r="E136" i="5"/>
  <c r="F136" i="5"/>
  <c r="G136" i="5"/>
  <c r="G140" i="5"/>
  <c r="G141" i="5"/>
  <c r="G142" i="5"/>
  <c r="G143" i="5"/>
  <c r="G144" i="5"/>
  <c r="G145" i="5"/>
  <c r="G146" i="5"/>
  <c r="D147" i="5"/>
  <c r="E147" i="5"/>
  <c r="F147" i="5"/>
  <c r="G147" i="5"/>
  <c r="F114" i="5"/>
  <c r="D114" i="5"/>
  <c r="E114" i="5"/>
  <c r="G114" i="5"/>
  <c r="G113" i="5"/>
  <c r="G112" i="5"/>
  <c r="G111" i="5"/>
  <c r="G110" i="5"/>
  <c r="G109" i="5"/>
  <c r="G108" i="5"/>
  <c r="G107" i="5"/>
  <c r="G73" i="5"/>
  <c r="G74" i="5"/>
  <c r="G75" i="5"/>
  <c r="G76" i="5"/>
  <c r="G77" i="5"/>
  <c r="G78" i="5"/>
  <c r="G79" i="5"/>
  <c r="D80" i="5"/>
  <c r="E80" i="5"/>
  <c r="F80" i="5"/>
  <c r="G80" i="5"/>
  <c r="G84" i="5"/>
  <c r="G85" i="5"/>
  <c r="G86" i="5"/>
  <c r="G87" i="5"/>
  <c r="G88" i="5"/>
  <c r="G89" i="5"/>
  <c r="G90" i="5"/>
  <c r="D91" i="5"/>
  <c r="E91" i="5"/>
  <c r="F91" i="5"/>
  <c r="G95" i="5"/>
  <c r="G96" i="5"/>
  <c r="G97" i="5"/>
  <c r="G98" i="5"/>
  <c r="G99" i="5"/>
  <c r="G100" i="5"/>
  <c r="G101" i="5"/>
  <c r="D102" i="5"/>
  <c r="E102" i="5"/>
  <c r="F102" i="5"/>
  <c r="G102" i="5"/>
  <c r="G62" i="5"/>
  <c r="G63" i="5"/>
  <c r="G64" i="5"/>
  <c r="G65" i="5"/>
  <c r="G66" i="5"/>
  <c r="G67" i="5"/>
  <c r="G68" i="5"/>
  <c r="D69" i="5"/>
  <c r="E69" i="5"/>
  <c r="F69" i="5"/>
  <c r="G69" i="5"/>
  <c r="G28" i="5"/>
  <c r="G29" i="5"/>
  <c r="G30" i="5"/>
  <c r="G31" i="5"/>
  <c r="G32" i="5"/>
  <c r="G33" i="5"/>
  <c r="G34" i="5"/>
  <c r="D35" i="5"/>
  <c r="E35" i="5"/>
  <c r="F35" i="5"/>
  <c r="G39" i="5"/>
  <c r="G40" i="5"/>
  <c r="G41" i="5"/>
  <c r="G42" i="5"/>
  <c r="G43" i="5"/>
  <c r="G44" i="5"/>
  <c r="G45" i="5"/>
  <c r="D46" i="5"/>
  <c r="E46" i="5"/>
  <c r="F46" i="5"/>
  <c r="G46" i="5"/>
  <c r="G50" i="5"/>
  <c r="G51" i="5"/>
  <c r="G52" i="5"/>
  <c r="G53" i="5"/>
  <c r="G54" i="5"/>
  <c r="G55" i="5"/>
  <c r="G56" i="5"/>
  <c r="D57" i="5"/>
  <c r="E57" i="5"/>
  <c r="F57" i="5"/>
  <c r="G57" i="5"/>
  <c r="E24" i="5"/>
  <c r="F24" i="5"/>
  <c r="G17" i="5"/>
  <c r="G18" i="5"/>
  <c r="G19" i="5"/>
  <c r="G20" i="5"/>
  <c r="G21" i="5"/>
  <c r="G22" i="5"/>
  <c r="G23" i="5"/>
  <c r="D24" i="5"/>
  <c r="E181" i="1"/>
  <c r="E184" i="5"/>
  <c r="F181" i="1"/>
  <c r="F184" i="5"/>
  <c r="E171" i="1"/>
  <c r="E173" i="5"/>
  <c r="D171" i="1"/>
  <c r="D173" i="5"/>
  <c r="F171" i="1"/>
  <c r="F173" i="5"/>
  <c r="G173" i="5"/>
  <c r="E151" i="1"/>
  <c r="E151" i="5"/>
  <c r="F151" i="1"/>
  <c r="E139" i="1"/>
  <c r="E139" i="5"/>
  <c r="F139" i="1"/>
  <c r="F139" i="5"/>
  <c r="E129" i="1"/>
  <c r="E128" i="5"/>
  <c r="F129" i="1"/>
  <c r="F128" i="5"/>
  <c r="E119" i="1"/>
  <c r="E117" i="5"/>
  <c r="F119" i="1"/>
  <c r="E109" i="1"/>
  <c r="E106" i="5"/>
  <c r="F109" i="1"/>
  <c r="F106" i="5"/>
  <c r="E97" i="1"/>
  <c r="E94" i="5"/>
  <c r="F97" i="1"/>
  <c r="F94" i="5"/>
  <c r="E87" i="1"/>
  <c r="E83" i="5"/>
  <c r="F87" i="1"/>
  <c r="F83" i="5"/>
  <c r="E77" i="1"/>
  <c r="E72" i="5"/>
  <c r="F77" i="1"/>
  <c r="F72" i="5"/>
  <c r="D77" i="1"/>
  <c r="D72" i="5"/>
  <c r="G72" i="5"/>
  <c r="E67" i="1"/>
  <c r="E61" i="5"/>
  <c r="F67" i="1"/>
  <c r="F61" i="5"/>
  <c r="E55" i="1"/>
  <c r="E49" i="5"/>
  <c r="F55" i="1"/>
  <c r="F49" i="5"/>
  <c r="E45" i="1"/>
  <c r="E38" i="5"/>
  <c r="F45" i="1"/>
  <c r="F38" i="5"/>
  <c r="E35" i="1"/>
  <c r="E27" i="5"/>
  <c r="F35" i="1"/>
  <c r="F27" i="5"/>
  <c r="D35" i="1"/>
  <c r="D27" i="5"/>
  <c r="G27" i="5"/>
  <c r="F25" i="1"/>
  <c r="F16" i="5"/>
  <c r="E25" i="1"/>
  <c r="E16" i="5"/>
  <c r="D181" i="1"/>
  <c r="D184" i="5"/>
  <c r="D151" i="1"/>
  <c r="D151" i="5"/>
  <c r="D139" i="1"/>
  <c r="D139" i="5"/>
  <c r="G139" i="5"/>
  <c r="D129" i="1"/>
  <c r="D128" i="5"/>
  <c r="D119" i="1"/>
  <c r="D117" i="5"/>
  <c r="D109" i="1"/>
  <c r="D106" i="5"/>
  <c r="D97" i="1"/>
  <c r="D94" i="5"/>
  <c r="G94" i="5"/>
  <c r="D87" i="1"/>
  <c r="D83" i="5"/>
  <c r="G83" i="5"/>
  <c r="D67" i="1"/>
  <c r="D55" i="1"/>
  <c r="D49" i="5"/>
  <c r="G49" i="5"/>
  <c r="D45" i="1"/>
  <c r="D38" i="5"/>
  <c r="G38" i="5"/>
  <c r="D16" i="5"/>
  <c r="G16" i="5"/>
  <c r="G184" i="5"/>
  <c r="G151" i="1"/>
  <c r="G91" i="5"/>
  <c r="G77" i="1"/>
  <c r="G35" i="5"/>
  <c r="G106" i="5"/>
  <c r="C18" i="6"/>
  <c r="G24" i="5"/>
  <c r="G208" i="5"/>
  <c r="G213" i="5"/>
  <c r="E12" i="4"/>
  <c r="G119" i="1"/>
  <c r="D61" i="5"/>
  <c r="G61" i="5"/>
  <c r="G67" i="1"/>
  <c r="C7" i="6"/>
  <c r="D13" i="6"/>
  <c r="D24" i="6"/>
  <c r="D12" i="6"/>
  <c r="D23" i="6"/>
  <c r="D22" i="6"/>
  <c r="F151" i="5"/>
  <c r="C40" i="6"/>
  <c r="G35" i="1"/>
  <c r="D8" i="4"/>
  <c r="D15" i="4"/>
  <c r="E215" i="5"/>
  <c r="C12" i="4"/>
  <c r="F12" i="4"/>
  <c r="G212" i="5"/>
  <c r="G25" i="1"/>
  <c r="G97" i="1"/>
  <c r="G109" i="1"/>
  <c r="D25" i="6"/>
  <c r="D10" i="6"/>
  <c r="D11" i="6"/>
  <c r="G209" i="5"/>
  <c r="F199" i="1"/>
  <c r="C29" i="6"/>
  <c r="F117" i="5"/>
  <c r="G117" i="5"/>
  <c r="G192" i="5"/>
  <c r="G87" i="1"/>
  <c r="G161" i="1"/>
  <c r="C14" i="4"/>
  <c r="F14" i="4"/>
  <c r="G214" i="5"/>
  <c r="G210" i="5"/>
  <c r="C10" i="4"/>
  <c r="F10" i="4"/>
  <c r="C15" i="4"/>
  <c r="G188" i="1"/>
  <c r="D14" i="6"/>
  <c r="D21" i="6"/>
  <c r="C19" i="6"/>
  <c r="D199" i="1"/>
  <c r="D200" i="1"/>
  <c r="D201" i="1"/>
  <c r="E199" i="1"/>
  <c r="G128" i="5"/>
  <c r="G151" i="5"/>
  <c r="G203" i="5"/>
  <c r="G129" i="1"/>
  <c r="G139" i="1"/>
  <c r="E15" i="4"/>
  <c r="F13" i="4"/>
  <c r="D215" i="5"/>
  <c r="G211" i="5"/>
  <c r="F215" i="5"/>
  <c r="C16" i="4"/>
  <c r="C17" i="4"/>
  <c r="F15" i="4"/>
  <c r="C8" i="6"/>
  <c r="F200" i="1"/>
  <c r="F201" i="1"/>
  <c r="D16" i="4"/>
  <c r="D17" i="4"/>
  <c r="D43" i="6"/>
  <c r="D46" i="6"/>
  <c r="D44" i="6"/>
  <c r="D45" i="6"/>
  <c r="D47" i="6"/>
  <c r="D216" i="5"/>
  <c r="D217" i="5"/>
  <c r="G215" i="5"/>
  <c r="F8" i="4"/>
  <c r="D36" i="6"/>
  <c r="D34" i="6"/>
  <c r="D35" i="6"/>
  <c r="D33" i="6"/>
  <c r="D32" i="6"/>
  <c r="E200" i="1"/>
  <c r="E201" i="1"/>
  <c r="F216" i="5"/>
  <c r="F217" i="5"/>
  <c r="E16" i="4"/>
  <c r="E17" i="4"/>
  <c r="E216" i="5"/>
  <c r="E217" i="5"/>
  <c r="C30" i="6"/>
  <c r="F209" i="1"/>
  <c r="E24" i="4"/>
  <c r="F208" i="1"/>
  <c r="E23" i="4"/>
  <c r="F207" i="1"/>
  <c r="F16" i="4"/>
  <c r="F17" i="4"/>
  <c r="C41" i="6"/>
  <c r="E208" i="1"/>
  <c r="D23" i="4"/>
  <c r="E207" i="1"/>
  <c r="E209" i="1"/>
  <c r="D24" i="4"/>
  <c r="G216" i="5"/>
  <c r="G217" i="5"/>
  <c r="D22" i="4"/>
  <c r="E210" i="1"/>
  <c r="D25" i="4"/>
  <c r="F210" i="1"/>
  <c r="E25" i="4"/>
  <c r="E22" i="4"/>
  <c r="J199" i="1"/>
  <c r="J201" i="1"/>
  <c r="G199" i="1"/>
  <c r="D208" i="1"/>
  <c r="D207" i="1"/>
  <c r="D209" i="1"/>
  <c r="G200" i="1"/>
  <c r="G201" i="1"/>
  <c r="M45" i="1"/>
  <c r="H199" i="1"/>
  <c r="H200" i="1"/>
  <c r="H201" i="1"/>
  <c r="M25" i="1"/>
  <c r="M188" i="1"/>
  <c r="M67" i="1"/>
  <c r="I199" i="1"/>
  <c r="M55" i="1"/>
  <c r="D216" i="1"/>
  <c r="D213" i="1"/>
  <c r="G209" i="1"/>
  <c r="C24" i="4"/>
  <c r="F24" i="4"/>
  <c r="D210" i="1"/>
  <c r="C25" i="4"/>
  <c r="F25" i="4"/>
  <c r="G207" i="1"/>
  <c r="C22" i="4"/>
  <c r="F22" i="4"/>
  <c r="G208" i="1"/>
  <c r="C23" i="4"/>
  <c r="F23" i="4"/>
  <c r="K199" i="1"/>
  <c r="I200" i="1"/>
  <c r="I201" i="1"/>
  <c r="G210" i="1"/>
  <c r="K200" i="1"/>
  <c r="K201" i="1"/>
</calcChain>
</file>

<file path=xl/sharedStrings.xml><?xml version="1.0" encoding="utf-8"?>
<sst xmlns="http://schemas.openxmlformats.org/spreadsheetml/2006/main" count="861" uniqueCount="629">
  <si>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</si>
  <si>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</si>
  <si>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</si>
  <si>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</si>
  <si>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</si>
  <si>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</si>
  <si>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</si>
  <si>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</si>
  <si>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</si>
  <si>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</si>
  <si>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</si>
  <si>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</si>
  <si>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</si>
  <si>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</si>
  <si>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</si>
  <si>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</si>
  <si>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</si>
  <si>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</si>
  <si>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</si>
  <si>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</si>
  <si>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</si>
  <si>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</si>
  <si>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</si>
  <si>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</si>
  <si>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</si>
  <si>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</si>
  <si>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</si>
  <si>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</si>
  <si>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</si>
  <si>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</si>
  <si>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</si>
  <si>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</si>
  <si>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</si>
  <si>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</si>
  <si>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</si>
  <si>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</si>
  <si>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</si>
  <si>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</si>
  <si>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</si>
  <si>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</si>
  <si>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</si>
  <si>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</si>
  <si>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</si>
  <si>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</si>
  <si>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</si>
  <si>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</si>
  <si>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</si>
  <si>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</si>
  <si>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</si>
  <si>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</si>
  <si>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</si>
  <si>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</si>
  <si>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</si>
  <si>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</si>
  <si>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</si>
  <si>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</si>
  <si>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</si>
  <si>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</si>
  <si>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</si>
  <si>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</si>
  <si>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</si>
  <si>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</si>
  <si>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</si>
  <si>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</si>
  <si>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</si>
  <si>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</si>
  <si>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</si>
  <si>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</si>
  <si>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</si>
  <si>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</si>
  <si>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</si>
  <si>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</si>
  <si>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</si>
  <si>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</si>
  <si>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</si>
  <si>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</si>
  <si>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</si>
  <si>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</si>
  <si>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</si>
  <si>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</si>
  <si>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</si>
  <si>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</si>
  <si>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</si>
  <si>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</si>
  <si>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</si>
  <si>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</si>
  <si>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</si>
  <si>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</si>
  <si>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</si>
  <si>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</si>
  <si>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</si>
  <si>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</si>
  <si>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</si>
  <si>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</si>
  <si>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</si>
  <si>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</si>
  <si>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</si>
  <si>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</si>
  <si>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</si>
  <si>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</si>
  <si>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</si>
  <si>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</si>
  <si>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</si>
  <si>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</si>
  <si>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</si>
  <si>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</si>
  <si>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</si>
  <si>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</si>
  <si>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</si>
  <si>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</si>
  <si>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</si>
  <si>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</si>
  <si>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</si>
  <si>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</si>
  <si>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</si>
  <si>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</si>
  <si>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</si>
  <si>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</si>
  <si>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</si>
  <si>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</si>
  <si>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</si>
  <si>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</si>
  <si>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</si>
  <si>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</si>
  <si>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</si>
  <si>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</si>
  <si>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</si>
  <si>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</si>
  <si>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</si>
  <si>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</si>
  <si>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</si>
  <si>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</si>
  <si>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</si>
  <si>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</si>
  <si>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</si>
  <si>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</si>
  <si>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</si>
  <si>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</si>
  <si>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</si>
  <si>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</si>
  <si>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</si>
  <si>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</si>
  <si>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</si>
  <si>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</si>
  <si>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</si>
  <si>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</si>
  <si>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</si>
  <si>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</si>
  <si>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</si>
  <si>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</si>
  <si>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</si>
  <si>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</si>
  <si>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</si>
  <si>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</si>
  <si>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</si>
  <si>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</si>
  <si>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</si>
  <si>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</si>
  <si>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</si>
  <si>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</si>
  <si>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</si>
  <si>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</si>
  <si>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</si>
  <si>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</si>
  <si>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</si>
  <si>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</si>
  <si>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</si>
  <si>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</si>
  <si>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</si>
  <si>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</si>
  <si>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</si>
  <si>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</si>
  <si>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</si>
  <si>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</si>
  <si>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</si>
  <si>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</si>
  <si>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</si>
  <si>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</si>
  <si>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</si>
  <si>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</si>
  <si>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</si>
  <si>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</si>
  <si>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</si>
  <si>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</si>
  <si>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</si>
  <si>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</si>
  <si>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</si>
  <si>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</si>
  <si>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</si>
  <si>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</si>
  <si>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</si>
  <si>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</si>
  <si>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</si>
  <si>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</si>
  <si>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</si>
  <si>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</si>
  <si>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</si>
  <si>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</si>
  <si>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</si>
  <si>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</si>
  <si>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</si>
  <si>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</si>
  <si>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</si>
  <si>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</si>
  <si>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</si>
  <si>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</si>
  <si>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</si>
  <si>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</si>
  <si>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</si>
  <si>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</si>
  <si>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</si>
  <si>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</si>
  <si>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</si>
  <si>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</si>
  <si>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</si>
  <si>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</si>
  <si>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</si>
  <si>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</si>
  <si>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</si>
  <si>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</si>
  <si>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</si>
  <si>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</si>
  <si>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</si>
  <si>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</si>
  <si>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</si>
  <si>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</si>
  <si>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</si>
  <si>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</si>
  <si>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</si>
  <si>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</si>
  <si>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</si>
  <si>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</si>
  <si>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</si>
  <si>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</si>
  <si>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</si>
  <si>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</si>
  <si>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</si>
  <si>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</si>
  <si>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</si>
  <si>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</si>
  <si>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</si>
  <si>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</si>
  <si>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</si>
  <si>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</si>
  <si>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</si>
  <si>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</si>
  <si>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</si>
  <si>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</si>
  <si>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</si>
  <si>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</si>
  <si>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</si>
  <si>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</si>
  <si>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</si>
  <si>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</si>
  <si>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</si>
  <si>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</si>
  <si>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</si>
  <si>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</si>
  <si>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</si>
  <si>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</si>
  <si>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</si>
  <si>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</si>
  <si>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</si>
  <si>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</si>
  <si>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</si>
  <si>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</si>
  <si>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</si>
  <si>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</si>
  <si>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</si>
  <si>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</si>
  <si>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</si>
  <si>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</si>
  <si>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</si>
  <si>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</si>
  <si>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</si>
  <si>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</si>
  <si>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</si>
  <si>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</si>
  <si>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</si>
  <si>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</si>
  <si>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</si>
  <si>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</si>
  <si>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</si>
  <si>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</si>
  <si>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</si>
  <si>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</si>
  <si>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</si>
  <si>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</si>
  <si>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</si>
  <si>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</si>
  <si>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</si>
  <si>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</si>
  <si>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</si>
  <si>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</si>
  <si>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</si>
  <si>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</si>
  <si>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</si>
  <si>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</si>
  <si>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</si>
  <si>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</si>
  <si>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</si>
  <si>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</si>
  <si>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</si>
  <si>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</si>
  <si>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</si>
  <si>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</si>
  <si>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</si>
  <si>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</si>
  <si>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</si>
  <si>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</si>
  <si>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</si>
  <si>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</si>
  <si>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</si>
  <si>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</si>
  <si>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</si>
  <si>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</si>
  <si>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</si>
  <si>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</si>
  <si>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</si>
  <si>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</si>
  <si>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</si>
  <si>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</si>
  <si>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</si>
  <si>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</si>
  <si>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</si>
  <si>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</si>
  <si>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</si>
  <si>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</si>
  <si>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</si>
  <si>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</si>
  <si>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</si>
  <si>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</si>
  <si>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</si>
  <si>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</si>
  <si>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</si>
  <si>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</si>
  <si>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</si>
  <si>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</si>
  <si>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</si>
  <si>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</si>
  <si>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</si>
  <si>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</si>
  <si>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</si>
  <si>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</si>
  <si>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</si>
  <si>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</si>
  <si>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</si>
  <si>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</si>
  <si>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</si>
  <si>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</si>
  <si>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</si>
  <si>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</si>
  <si>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</si>
  <si>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</si>
  <si>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</si>
  <si>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</si>
  <si>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</si>
  <si>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</si>
  <si>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</si>
  <si>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</si>
  <si>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</si>
  <si>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</si>
  <si>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</si>
  <si>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</si>
  <si>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</si>
  <si>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</si>
  <si>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</si>
  <si>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</si>
  <si>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</si>
  <si>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</si>
  <si>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</si>
  <si>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</si>
  <si>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</si>
  <si>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</si>
  <si>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</si>
  <si>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</si>
  <si>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</si>
  <si>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</si>
  <si>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</si>
  <si>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</si>
  <si>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</si>
  <si>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</si>
  <si>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</si>
  <si>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</si>
  <si>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</si>
  <si>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</si>
  <si>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</si>
  <si>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</si>
  <si>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</si>
  <si>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</si>
  <si>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</si>
  <si>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</si>
  <si>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</si>
  <si>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</si>
  <si>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</si>
  <si>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</si>
  <si>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</si>
  <si>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</si>
  <si>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</si>
  <si>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</si>
  <si>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</si>
  <si>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</si>
  <si>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</si>
  <si>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</si>
  <si>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</si>
  <si>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</si>
  <si>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</si>
  <si>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</si>
  <si>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</si>
  <si>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</si>
  <si>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</si>
  <si>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</si>
  <si>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</si>
  <si>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</si>
  <si>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</si>
  <si>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</si>
  <si>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</si>
  <si>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</si>
  <si>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</si>
  <si>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</si>
  <si>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</si>
  <si>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</si>
  <si>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</si>
  <si>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</si>
  <si>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</si>
  <si>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</si>
  <si>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</si>
  <si>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</si>
  <si>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</si>
  <si>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</si>
  <si>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</si>
  <si>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</si>
  <si>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</si>
  <si>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</si>
  <si>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</si>
  <si>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</si>
  <si>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</si>
  <si>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</si>
  <si>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</si>
  <si>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</si>
  <si>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</si>
  <si>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</si>
  <si>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</si>
  <si>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</si>
  <si>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</si>
  <si>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</si>
  <si>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</si>
  <si>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</si>
  <si>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</si>
  <si>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</si>
  <si>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</si>
  <si>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</si>
  <si>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</si>
  <si>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</si>
  <si>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</si>
  <si>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</si>
  <si>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</si>
  <si>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</si>
  <si>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</si>
  <si>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</si>
  <si>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</si>
  <si>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</si>
  <si>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</si>
  <si>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</si>
  <si>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</si>
  <si>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</si>
  <si>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</si>
  <si>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</si>
  <si>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</si>
  <si>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</si>
  <si>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</si>
  <si>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</si>
  <si>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</si>
  <si>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</si>
  <si>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</si>
  <si>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</si>
  <si>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</si>
  <si>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</si>
  <si>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</si>
  <si>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</si>
  <si>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</si>
  <si>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</si>
  <si>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</si>
  <si>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</si>
  <si>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</si>
  <si>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</si>
  <si>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</si>
  <si>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</si>
  <si>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</si>
  <si>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</si>
  <si>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</si>
  <si>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</si>
  <si>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</si>
  <si>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</si>
  <si>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</si>
  <si>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</si>
  <si>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</si>
  <si>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</si>
  <si>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</si>
  <si>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</si>
  <si>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</si>
  <si>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</si>
  <si>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</si>
  <si>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</si>
  <si>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</si>
  <si>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</si>
  <si>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</si>
  <si>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</si>
  <si>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</si>
  <si>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</si>
  <si>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</si>
  <si>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</si>
  <si>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</si>
  <si>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</si>
  <si>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</si>
  <si>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</si>
  <si>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</si>
  <si>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</si>
  <si>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</si>
  <si>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</si>
  <si>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</si>
  <si>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</si>
  <si>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</si>
  <si>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</si>
  <si>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</si>
  <si>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</si>
  <si>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</si>
  <si>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</si>
  <si>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</si>
  <si>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</si>
  <si>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</si>
  <si>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</si>
  <si>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</si>
  <si>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</si>
  <si>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</si>
  <si>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</si>
  <si>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</si>
  <si>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</si>
  <si>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</si>
  <si>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</si>
  <si>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</si>
  <si>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</si>
  <si>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</si>
  <si>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</si>
  <si>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</si>
  <si>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</si>
  <si>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</si>
  <si>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</si>
  <si>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</si>
  <si>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</si>
  <si>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</si>
  <si>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</si>
  <si>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</si>
  <si>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</si>
  <si>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</si>
  <si>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</si>
  <si>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</si>
  <si>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</si>
  <si>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</si>
  <si>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</si>
  <si>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</si>
  <si>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</si>
  <si>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</si>
  <si>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</si>
  <si>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</si>
  <si>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</si>
  <si>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</si>
  <si>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</si>
  <si>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</si>
  <si>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</si>
  <si>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</si>
  <si>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</si>
  <si>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</si>
  <si>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</si>
  <si>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</si>
  <si>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</si>
  <si>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</si>
  <si>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</si>
  <si>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</si>
  <si>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UNFPA</t>
  </si>
  <si>
    <t>UNDP</t>
  </si>
  <si>
    <t>UNESCO</t>
  </si>
  <si>
    <t>Initiate national Inter-Party youth consultations and develop position papers from the consultation meetings and data collected in the on-line survey.</t>
  </si>
  <si>
    <t>Design and implement training of young community leaders on MIL to foster their participation to peaceful and democratic public discourse</t>
  </si>
  <si>
    <t xml:space="preserve">Review, revise and implement programmes around youth statutory legal instruments dealing Council Acts, Strategic Plans and policy documents to reflect young people’s engagement in governance and leadership and also to enhance their involvement in violence prevention, peace promotion and social cohesion. </t>
  </si>
  <si>
    <t>Improved intergenerational dialogue to maintain community peace and understanding</t>
  </si>
  <si>
    <t>Support youth sensitization and advocacy on post COVID 19 to promote peace and positive messaging</t>
  </si>
  <si>
    <t>Interface dialogue platforms between members of the security forces and young people to create mutual understanding and peaceful co-existence</t>
  </si>
  <si>
    <t>Strengthen the capacities of youth association’s leaders as active global citizens and agents of change for sustainable peace in their community.</t>
  </si>
  <si>
    <t>Increased student capacities through assistanceship/mentorship to generate data/evidence and policy briefs information for public discourse on youth participation and inclusion in decision-making activities</t>
  </si>
  <si>
    <t xml:space="preserve">Support 6 to 12-month young graduate internship (research assistants) opportunities with NAMs </t>
  </si>
  <si>
    <t>Organise Mentorship sessions between the University students and students in their communities of origin</t>
  </si>
  <si>
    <t>Organize learning forums between interns and NAMs to encourage knowledge exchange</t>
  </si>
  <si>
    <t>Conduct research and gather real-time data on youth related issues including hate speech to inform policy papers</t>
  </si>
  <si>
    <t>Crowd-source and promote youth-created local content (audio and video) in English and local languages on various MIL topics to stimulate tolerance and hate-neutral speech</t>
  </si>
  <si>
    <t>Media practitioners and youth mobilized and engaged as community peace mediators and advocates against hate speech at party political and all levels</t>
  </si>
  <si>
    <t>MIL competencies Gap assessment</t>
  </si>
  <si>
    <t>Media professionals’ capacity building for conflict-sensitive journalism and hate speech</t>
  </si>
  <si>
    <t>Media professionals’ capacity building on debunking disinformation (fact-checking)</t>
  </si>
  <si>
    <t>Establish a national fact-checking online platform to help curb disinformation and misinformation and to enable youth involvement</t>
  </si>
  <si>
    <t xml:space="preserve">Utilize innovative approaches to build capacity of youth in conflict communities on identifying grievances and implementing community mediation initiatives
</t>
  </si>
  <si>
    <t>Provide youth with small grants to address root cause of conflicts within and between communities and maintain peaceful co-existence</t>
  </si>
  <si>
    <t>Organize intergenerational community forums to improve youth involvement and participation in traditional community conflict management mechanisms</t>
  </si>
  <si>
    <t xml:space="preserve">Youth leadership and participation increased in political decision making processes at party executive and national level </t>
  </si>
  <si>
    <t>Implement pilot technologies and innovations that support youth inclusion in governance and mitigate against violence.</t>
  </si>
  <si>
    <t>Design and implement inter party youth committee advocacy strategy for strategic communication on good governance and bipartisan youth engagement and involvement in peaceful electoral processes</t>
  </si>
  <si>
    <t xml:space="preserve">Organise and document youth-led peaceful political debates during legislative process
</t>
  </si>
  <si>
    <t>Youth mobilized as key actors to engage in community dialogue initiatives to enhance inclusion and sustainable peace including prevention of electoral violence</t>
  </si>
  <si>
    <t>Support the documentation and dissemination of peace and inclusion messages by youth using various media and community platforms such as radio, community bantaba’s (social circles) and new social media</t>
  </si>
  <si>
    <t>develop fact sheets, policy briefs and technical analysis for advocacy on relevant national and community issues on young people in peace building, young people and women participation in governance, human rights, national identity and support youth led local policy analysis</t>
  </si>
  <si>
    <t>Support the establishment of the Youth, Peace and Security situation room and early warning crisis response centre</t>
  </si>
  <si>
    <t xml:space="preserve">Organise seminars, forums and dialogues on youth-related policy </t>
  </si>
  <si>
    <t xml:space="preserve">Develop information sharing platforms on internship experiences through traditional and new media tools  </t>
  </si>
  <si>
    <t>Young people as champions of positive messaging and community change makers</t>
  </si>
  <si>
    <t xml:space="preserve">Establish a youth-led internet radio to amplify youth voices for advocacy and sensitization on key national issues </t>
  </si>
  <si>
    <t xml:space="preserve">Implement interventions that address social bullying and hate speech and define appropriate gateways to social media becomes a safe space for Gambians, especially young women. </t>
  </si>
  <si>
    <t>Support to youth organizations for mainstreaming MIL into their policy and strategies</t>
  </si>
  <si>
    <t>Organize advocacy session with the Independent Electoral Commission and political party leadership to recognize the Inter-Party Youth Committee in statutory documents and institutionalize dialogue mechanisms with the youth wings of their political parties and allocate minimum quota of executive positions to youth</t>
  </si>
  <si>
    <t>Young people engage in community mediation efforts and serve as advocates against hate speech</t>
  </si>
  <si>
    <t xml:space="preserve">Young people increasingly participate in governance and decision-making processes at national, regional, community and  political party levels </t>
  </si>
  <si>
    <t>PBF Secretariat coordinates all PBF projects for timely &amp; quality reporting</t>
  </si>
  <si>
    <t>Inter-gender youth engagement to create understanding and acceptance by young men on the importance of political participation of their female counterparts</t>
  </si>
  <si>
    <t>Activity 1.1.9</t>
  </si>
  <si>
    <t>Holistic capacity building of young women interested in politics through mentorship and training on campaigning, leadership, fundraising, personal branding and communications, networking</t>
  </si>
  <si>
    <t>establishing a network as a support group of young women politicians</t>
  </si>
  <si>
    <t>Level of Expenditure</t>
  </si>
  <si>
    <t>Total Expense</t>
  </si>
  <si>
    <t>Total Expenses</t>
  </si>
  <si>
    <t>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</si>
</sst>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 #,##0.00_);_(* \(#,##0.00\);_(* &quot;-&quot;??_);_(@_)"/>
  </numFmts>
  <fonts count="24"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0"/>
      <color theme="1"/>
      <name val="Calibri"/>
      <family val="2"/>
      <scheme val="minor"/>
    </font>
    <font>
      <b/>
      <sz val="10"/>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rgb="FFFFFF00"/>
        <bgColor indexed="64"/>
      </patternFill>
    </fill>
    <fill>
      <patternFill patternType="solid">
        <fgColor theme="3" tint="0.79998168889431442"/>
        <bgColor indexed="64"/>
      </patternFill>
    </fill>
    <fill>
      <patternFill patternType="solid">
        <fgColor theme="9"/>
        <bgColor indexed="64"/>
      </patternFill>
    </fill>
  </fills>
  <borders count="5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top style="thin">
        <color indexed="64"/>
      </top>
      <bottom style="medium">
        <color indexed="64"/>
      </bottom>
      <diagonal/>
    </border>
  </borders>
  <cellStyleXfs count="4">
    <xf numFmtId="0" fontId="0" fillId="0" borderId="0"/>
    <xf numFmtId="164"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cellStyleXfs>
  <cellXfs count="315">
    <xf numFmtId="0" fontId="0" fillId="0" borderId="0" xfId="0"/>
    <xf numFmtId="0" fontId="6" fillId="0" borderId="0" xfId="0" applyFont="1" applyAlignment="1">
      <alignment vertical="center" wrapText="1"/>
    </xf>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7" fillId="0" borderId="0" xfId="0" applyFont="1" applyAlignment="1">
      <alignment vertical="center" wrapText="1"/>
    </xf>
    <xf numFmtId="0" fontId="2" fillId="3" borderId="0" xfId="0" applyFont="1" applyFill="1" applyAlignment="1">
      <alignment vertical="center" wrapText="1"/>
    </xf>
    <xf numFmtId="164" fontId="2" fillId="0" borderId="0" xfId="0" applyNumberFormat="1" applyFont="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Alignment="1" applyProtection="1">
      <alignment vertical="center" wrapText="1"/>
      <protection locked="0"/>
    </xf>
    <xf numFmtId="0" fontId="6" fillId="3" borderId="0" xfId="0" applyFont="1" applyFill="1" applyAlignment="1" applyProtection="1">
      <alignment horizontal="left" vertical="top" wrapText="1"/>
      <protection locked="0"/>
    </xf>
    <xf numFmtId="0" fontId="6" fillId="3" borderId="0" xfId="0" applyFont="1" applyFill="1" applyAlignment="1">
      <alignment horizontal="center" vertical="center" wrapText="1"/>
    </xf>
    <xf numFmtId="0" fontId="2" fillId="3" borderId="0" xfId="0" applyFont="1" applyFill="1" applyAlignment="1" applyProtection="1">
      <alignment vertical="center" wrapText="1"/>
      <protection locked="0"/>
    </xf>
    <xf numFmtId="0" fontId="6" fillId="3" borderId="0" xfId="0" applyFont="1" applyFill="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2" borderId="3" xfId="1" applyFont="1" applyFill="1" applyBorder="1" applyAlignment="1" applyProtection="1">
      <alignment horizontal="center" vertical="center" wrapText="1"/>
    </xf>
    <xf numFmtId="0" fontId="8" fillId="2" borderId="8" xfId="0" applyFont="1" applyFill="1" applyBorder="1" applyAlignment="1">
      <alignment vertical="center" wrapText="1"/>
    </xf>
    <xf numFmtId="164" fontId="8" fillId="3" borderId="0" xfId="1" applyFont="1" applyFill="1" applyBorder="1" applyAlignment="1" applyProtection="1">
      <alignment vertical="center" wrapText="1"/>
    </xf>
    <xf numFmtId="164" fontId="2" fillId="2" borderId="5" xfId="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164" fontId="2" fillId="3" borderId="0" xfId="0" applyNumberFormat="1" applyFont="1" applyFill="1" applyAlignment="1">
      <alignment vertical="center" wrapText="1"/>
    </xf>
    <xf numFmtId="0" fontId="0" fillId="3" borderId="0" xfId="0" applyFill="1" applyAlignment="1">
      <alignment horizontal="center" vertical="center" wrapText="1"/>
    </xf>
    <xf numFmtId="0" fontId="15" fillId="0" borderId="0" xfId="0" applyFont="1" applyAlignment="1">
      <alignment wrapText="1"/>
    </xf>
    <xf numFmtId="0" fontId="16" fillId="0" borderId="0" xfId="0" applyFont="1" applyAlignment="1">
      <alignment wrapText="1"/>
    </xf>
    <xf numFmtId="0" fontId="0" fillId="0" borderId="0" xfId="0" applyAlignment="1">
      <alignment wrapText="1"/>
    </xf>
    <xf numFmtId="0" fontId="0" fillId="3" borderId="0" xfId="0" applyFill="1" applyAlignment="1">
      <alignment wrapText="1"/>
    </xf>
    <xf numFmtId="0" fontId="2" fillId="0" borderId="0" xfId="0" applyFont="1" applyAlignment="1">
      <alignment wrapText="1"/>
    </xf>
    <xf numFmtId="0" fontId="3" fillId="0" borderId="0" xfId="0" applyFont="1" applyAlignment="1">
      <alignment wrapText="1"/>
    </xf>
    <xf numFmtId="0" fontId="0" fillId="0" borderId="0" xfId="0" applyAlignment="1">
      <alignment horizontal="center" wrapText="1"/>
    </xf>
    <xf numFmtId="0" fontId="2" fillId="0" borderId="0" xfId="0" applyFont="1" applyAlignment="1">
      <alignment horizontal="center" vertic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Alignment="1">
      <alignment horizontal="center" vertical="center" wrapText="1"/>
    </xf>
    <xf numFmtId="0" fontId="6" fillId="2" borderId="3" xfId="0" applyFont="1" applyFill="1" applyBorder="1" applyAlignment="1">
      <alignment horizontal="center" vertical="center" wrapText="1"/>
    </xf>
    <xf numFmtId="0" fontId="2" fillId="3" borderId="0" xfId="0" applyFont="1" applyFill="1" applyAlignment="1">
      <alignment horizontal="left" wrapText="1"/>
    </xf>
    <xf numFmtId="164" fontId="2" fillId="0" borderId="0" xfId="1" applyFont="1" applyFill="1" applyBorder="1" applyAlignment="1" applyProtection="1">
      <alignment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6" fillId="0" borderId="0" xfId="0" applyFont="1" applyAlignment="1">
      <alignment wrapText="1"/>
    </xf>
    <xf numFmtId="164" fontId="2" fillId="2" borderId="3" xfId="0" applyNumberFormat="1" applyFont="1" applyFill="1" applyBorder="1" applyAlignment="1">
      <alignment horizontal="center" wrapText="1"/>
    </xf>
    <xf numFmtId="0" fontId="6" fillId="3" borderId="0" xfId="0" applyFont="1" applyFill="1" applyAlignment="1">
      <alignment wrapText="1"/>
    </xf>
    <xf numFmtId="164" fontId="2" fillId="4" borderId="3" xfId="1" applyFont="1" applyFill="1" applyBorder="1" applyAlignment="1" applyProtection="1">
      <alignment wrapText="1"/>
    </xf>
    <xf numFmtId="164" fontId="6" fillId="3" borderId="0" xfId="0" applyNumberFormat="1" applyFont="1" applyFill="1" applyAlignment="1">
      <alignment vertical="center" wrapText="1"/>
    </xf>
    <xf numFmtId="164" fontId="2" fillId="0" borderId="0" xfId="0" applyNumberFormat="1" applyFont="1" applyAlignment="1">
      <alignment wrapText="1"/>
    </xf>
    <xf numFmtId="16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164" fontId="2" fillId="2" borderId="3" xfId="0" applyNumberFormat="1" applyFont="1" applyFill="1" applyBorder="1" applyAlignment="1">
      <alignment wrapText="1"/>
    </xf>
    <xf numFmtId="0" fontId="7" fillId="2" borderId="39" xfId="0" applyFont="1" applyFill="1" applyBorder="1" applyAlignment="1">
      <alignment vertical="center" wrapText="1"/>
    </xf>
    <xf numFmtId="164" fontId="2" fillId="2" borderId="39"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164" fontId="2" fillId="3" borderId="4" xfId="1" applyFont="1" applyFill="1" applyBorder="1" applyAlignment="1" applyProtection="1">
      <alignment wrapText="1"/>
    </xf>
    <xf numFmtId="164" fontId="2" fillId="3" borderId="1" xfId="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9" xfId="0" applyNumberFormat="1" applyFont="1" applyFill="1" applyBorder="1" applyAlignment="1">
      <alignment wrapText="1"/>
    </xf>
    <xf numFmtId="164" fontId="2" fillId="2" borderId="34"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9" xfId="0" applyNumberFormat="1" applyFont="1" applyBorder="1" applyAlignment="1" applyProtection="1">
      <alignment wrapText="1"/>
      <protection locked="0"/>
    </xf>
    <xf numFmtId="164" fontId="6" fillId="3" borderId="39" xfId="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2" borderId="3" xfId="0" applyFont="1" applyFill="1" applyBorder="1" applyAlignment="1">
      <alignment vertical="center" wrapText="1"/>
    </xf>
    <xf numFmtId="164" fontId="6" fillId="2" borderId="3" xfId="0" applyNumberFormat="1" applyFont="1" applyFill="1" applyBorder="1" applyAlignment="1">
      <alignment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lignment horizontal="left" vertical="center" wrapText="1"/>
    </xf>
    <xf numFmtId="16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ill="1" applyBorder="1" applyAlignment="1">
      <alignment wrapText="1"/>
    </xf>
    <xf numFmtId="0" fontId="0" fillId="6" borderId="18" xfId="0" applyFill="1" applyBorder="1" applyAlignment="1">
      <alignment wrapText="1"/>
    </xf>
    <xf numFmtId="164" fontId="6" fillId="2" borderId="3" xfId="1" applyFont="1" applyFill="1" applyBorder="1" applyAlignment="1" applyProtection="1">
      <alignment vertical="center" wrapText="1"/>
    </xf>
    <xf numFmtId="0" fontId="6" fillId="2" borderId="8" xfId="0" applyFont="1" applyFill="1" applyBorder="1" applyAlignment="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9"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lignment vertical="center" wrapText="1"/>
    </xf>
    <xf numFmtId="16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Font="1" applyFill="1" applyBorder="1" applyAlignment="1">
      <alignment wrapText="1"/>
    </xf>
    <xf numFmtId="164" fontId="6" fillId="2" borderId="8" xfId="1" applyFont="1" applyFill="1" applyBorder="1" applyAlignment="1" applyProtection="1">
      <alignment wrapText="1"/>
    </xf>
    <xf numFmtId="164" fontId="6" fillId="2" borderId="9" xfId="0" applyNumberFormat="1" applyFont="1" applyFill="1" applyBorder="1" applyAlignment="1">
      <alignment wrapText="1"/>
    </xf>
    <xf numFmtId="0" fontId="2" fillId="2" borderId="32" xfId="0" applyFont="1" applyFill="1" applyBorder="1" applyAlignment="1">
      <alignment wrapText="1"/>
    </xf>
    <xf numFmtId="164" fontId="2" fillId="2" borderId="33" xfId="0" applyNumberFormat="1" applyFont="1" applyFill="1" applyBorder="1" applyAlignment="1">
      <alignment wrapText="1"/>
    </xf>
    <xf numFmtId="0" fontId="6" fillId="2" borderId="12" xfId="0"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lignment vertical="center" wrapText="1"/>
    </xf>
    <xf numFmtId="0" fontId="8" fillId="2" borderId="12" xfId="0" applyFont="1" applyFill="1" applyBorder="1" applyAlignment="1">
      <alignment vertical="center" wrapText="1"/>
    </xf>
    <xf numFmtId="164" fontId="2" fillId="2" borderId="14" xfId="0" applyNumberFormat="1" applyFont="1" applyFill="1" applyBorder="1" applyAlignment="1">
      <alignment wrapText="1"/>
    </xf>
    <xf numFmtId="164" fontId="6" fillId="2" borderId="54" xfId="1" applyFont="1" applyFill="1" applyBorder="1" applyAlignment="1" applyProtection="1">
      <alignment wrapText="1"/>
    </xf>
    <xf numFmtId="164" fontId="2" fillId="2" borderId="55" xfId="1" applyFont="1" applyFill="1" applyBorder="1" applyAlignment="1">
      <alignment wrapText="1"/>
    </xf>
    <xf numFmtId="164" fontId="2" fillId="2" borderId="29" xfId="0" applyNumberFormat="1" applyFont="1" applyFill="1" applyBorder="1" applyAlignment="1">
      <alignment wrapText="1"/>
    </xf>
    <xf numFmtId="164" fontId="2" fillId="2" borderId="3" xfId="1" applyFont="1" applyFill="1" applyBorder="1" applyAlignment="1">
      <alignment wrapText="1"/>
    </xf>
    <xf numFmtId="164" fontId="2" fillId="2" borderId="12" xfId="1" applyFont="1" applyFill="1" applyBorder="1" applyAlignment="1" applyProtection="1">
      <alignment wrapText="1"/>
    </xf>
    <xf numFmtId="164" fontId="2" fillId="2" borderId="13" xfId="1" applyFont="1" applyFill="1" applyBorder="1" applyAlignment="1">
      <alignment wrapText="1"/>
    </xf>
    <xf numFmtId="10" fontId="2" fillId="2" borderId="9" xfId="2" applyNumberFormat="1" applyFont="1" applyFill="1" applyBorder="1" applyAlignment="1" applyProtection="1">
      <alignment wrapText="1"/>
    </xf>
    <xf numFmtId="164" fontId="16" fillId="0" borderId="0" xfId="1" applyFont="1" applyBorder="1" applyAlignment="1">
      <alignment wrapText="1"/>
    </xf>
    <xf numFmtId="164" fontId="0" fillId="0" borderId="0" xfId="1" applyFont="1" applyBorder="1" applyAlignment="1">
      <alignment wrapText="1"/>
    </xf>
    <xf numFmtId="164" fontId="0" fillId="6" borderId="15" xfId="1" applyFont="1" applyFill="1" applyBorder="1" applyAlignment="1">
      <alignment wrapText="1"/>
    </xf>
    <xf numFmtId="164" fontId="0" fillId="0" borderId="0" xfId="1" applyFont="1" applyFill="1" applyBorder="1" applyAlignment="1">
      <alignment wrapText="1"/>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2" fillId="3" borderId="0" xfId="1" applyFont="1" applyFill="1" applyBorder="1" applyAlignment="1">
      <alignment vertical="center" wrapText="1"/>
    </xf>
    <xf numFmtId="164" fontId="2" fillId="3" borderId="0" xfId="1" applyFont="1" applyFill="1" applyBorder="1" applyAlignment="1" applyProtection="1">
      <alignment horizontal="right" vertical="center" wrapText="1"/>
      <protection locked="0"/>
    </xf>
    <xf numFmtId="164" fontId="2" fillId="0" borderId="0" xfId="1" applyFont="1" applyFill="1" applyBorder="1" applyAlignment="1">
      <alignment vertical="center" wrapText="1"/>
    </xf>
    <xf numFmtId="164" fontId="21" fillId="8" borderId="3" xfId="0" applyNumberFormat="1" applyFont="1" applyFill="1" applyBorder="1" applyAlignment="1">
      <alignment horizontal="center"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14" fillId="3" borderId="0" xfId="1" applyFont="1" applyFill="1" applyBorder="1" applyAlignment="1">
      <alignment horizontal="left" wrapText="1"/>
    </xf>
    <xf numFmtId="0" fontId="1" fillId="2" borderId="3" xfId="0" applyFont="1" applyFill="1" applyBorder="1" applyAlignment="1">
      <alignment horizontal="center" vertical="center" wrapText="1"/>
    </xf>
    <xf numFmtId="164" fontId="2"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164" fontId="1" fillId="0" borderId="3" xfId="1" applyFont="1" applyBorder="1" applyAlignment="1" applyProtection="1">
      <alignment horizontal="center" vertical="center" wrapText="1"/>
      <protection locked="0"/>
    </xf>
    <xf numFmtId="0" fontId="22" fillId="0" borderId="24" xfId="0" applyFont="1" applyBorder="1" applyAlignment="1" applyProtection="1">
      <alignment vertical="center" wrapText="1"/>
      <protection locked="0"/>
    </xf>
    <xf numFmtId="165" fontId="22" fillId="0" borderId="20" xfId="3" applyFont="1" applyFill="1" applyBorder="1" applyAlignment="1" applyProtection="1">
      <alignment vertical="center" wrapText="1"/>
      <protection locked="0"/>
    </xf>
    <xf numFmtId="0" fontId="22" fillId="0" borderId="23" xfId="0" applyFont="1" applyBorder="1" applyAlignment="1" applyProtection="1">
      <alignment vertical="center" wrapText="1"/>
      <protection locked="0"/>
    </xf>
    <xf numFmtId="165" fontId="22" fillId="0" borderId="56" xfId="3" applyFont="1" applyFill="1" applyBorder="1" applyAlignment="1" applyProtection="1">
      <alignment vertical="center" wrapText="1"/>
      <protection locked="0"/>
    </xf>
    <xf numFmtId="0" fontId="22" fillId="0" borderId="6" xfId="0" applyFont="1" applyBorder="1" applyAlignment="1" applyProtection="1">
      <alignment vertical="center" wrapText="1"/>
      <protection locked="0"/>
    </xf>
    <xf numFmtId="165" fontId="22" fillId="0" borderId="6" xfId="3" applyFont="1" applyFill="1" applyBorder="1" applyAlignment="1" applyProtection="1">
      <alignment vertical="center" wrapText="1"/>
      <protection locked="0"/>
    </xf>
    <xf numFmtId="165" fontId="22" fillId="0" borderId="21" xfId="3" applyFont="1" applyFill="1" applyBorder="1" applyAlignment="1" applyProtection="1">
      <alignment vertical="center" wrapText="1"/>
      <protection locked="0"/>
    </xf>
    <xf numFmtId="165" fontId="23" fillId="0" borderId="6" xfId="3" applyFont="1" applyFill="1" applyBorder="1" applyAlignment="1" applyProtection="1">
      <alignment vertical="center" wrapText="1"/>
      <protection locked="0"/>
    </xf>
    <xf numFmtId="164" fontId="1" fillId="0" borderId="3" xfId="0" applyNumberFormat="1" applyFont="1" applyBorder="1" applyAlignment="1" applyProtection="1">
      <alignment wrapText="1"/>
      <protection locked="0"/>
    </xf>
    <xf numFmtId="0" fontId="22" fillId="0" borderId="22" xfId="0" applyFont="1" applyBorder="1" applyAlignment="1" applyProtection="1">
      <alignment vertical="center" wrapText="1"/>
      <protection locked="0"/>
    </xf>
    <xf numFmtId="165" fontId="22" fillId="0" borderId="18" xfId="3" applyFont="1" applyFill="1" applyBorder="1" applyAlignment="1" applyProtection="1">
      <alignment vertical="center" wrapText="1"/>
      <protection locked="0"/>
    </xf>
    <xf numFmtId="0" fontId="2" fillId="2" borderId="4" xfId="0" applyFont="1" applyFill="1" applyBorder="1" applyAlignment="1">
      <alignment horizontal="center" vertical="center" wrapText="1"/>
    </xf>
    <xf numFmtId="164" fontId="2" fillId="2" borderId="4" xfId="1" applyFont="1" applyFill="1" applyBorder="1" applyAlignment="1">
      <alignment vertical="center" wrapText="1"/>
    </xf>
    <xf numFmtId="164" fontId="2" fillId="2" borderId="57" xfId="1" applyFont="1" applyFill="1" applyBorder="1" applyAlignment="1">
      <alignment vertical="center" wrapText="1"/>
    </xf>
    <xf numFmtId="0" fontId="2" fillId="0" borderId="0" xfId="0" applyFont="1" applyAlignment="1">
      <alignment horizontal="center" wrapText="1"/>
    </xf>
    <xf numFmtId="0" fontId="22" fillId="10" borderId="24" xfId="0" applyFont="1" applyFill="1" applyBorder="1" applyAlignment="1" applyProtection="1">
      <alignment vertical="center" wrapText="1"/>
      <protection locked="0"/>
    </xf>
    <xf numFmtId="0" fontId="6" fillId="4" borderId="3" xfId="0" applyFont="1" applyFill="1" applyBorder="1" applyAlignment="1">
      <alignment vertical="center" wrapText="1"/>
    </xf>
    <xf numFmtId="0" fontId="22" fillId="4" borderId="24" xfId="0" applyFont="1" applyFill="1" applyBorder="1" applyAlignment="1" applyProtection="1">
      <alignment vertical="center" wrapText="1"/>
      <protection locked="0"/>
    </xf>
    <xf numFmtId="165" fontId="22" fillId="4" borderId="20" xfId="3" applyFont="1" applyFill="1" applyBorder="1" applyAlignment="1" applyProtection="1">
      <alignment vertical="center" wrapText="1"/>
      <protection locked="0"/>
    </xf>
    <xf numFmtId="164" fontId="6" fillId="4" borderId="3" xfId="1" applyFont="1" applyFill="1" applyBorder="1" applyAlignment="1" applyProtection="1">
      <alignment horizontal="center" vertical="center" wrapText="1"/>
    </xf>
    <xf numFmtId="164" fontId="2" fillId="9" borderId="13" xfId="1" applyFont="1" applyFill="1" applyBorder="1" applyAlignment="1">
      <alignment vertical="center" wrapText="1"/>
    </xf>
    <xf numFmtId="0" fontId="1" fillId="2" borderId="3" xfId="0" applyFont="1" applyFill="1" applyBorder="1" applyAlignment="1" applyProtection="1">
      <alignment horizontal="left" vertical="top" wrapText="1"/>
      <protection locked="0"/>
    </xf>
    <xf numFmtId="164" fontId="6" fillId="2" borderId="3" xfId="1" applyFont="1" applyFill="1" applyBorder="1" applyAlignment="1" applyProtection="1">
      <alignment horizontal="center" vertical="center" wrapText="1"/>
      <protection locked="0"/>
    </xf>
    <xf numFmtId="0" fontId="22" fillId="2" borderId="24" xfId="0" applyFont="1" applyFill="1" applyBorder="1" applyAlignment="1" applyProtection="1">
      <alignment vertical="center" wrapText="1"/>
      <protection locked="0"/>
    </xf>
    <xf numFmtId="165" fontId="22" fillId="2" borderId="20" xfId="3" applyFont="1" applyFill="1" applyBorder="1" applyAlignment="1" applyProtection="1">
      <alignment vertical="center" wrapText="1"/>
      <protection locked="0"/>
    </xf>
    <xf numFmtId="0" fontId="1" fillId="2" borderId="3" xfId="0" applyFont="1" applyFill="1" applyBorder="1" applyAlignment="1">
      <alignment vertical="center" wrapText="1"/>
    </xf>
    <xf numFmtId="164" fontId="6" fillId="2" borderId="4" xfId="0" applyNumberFormat="1" applyFont="1" applyFill="1" applyBorder="1" applyAlignment="1">
      <alignment vertical="center" wrapText="1"/>
    </xf>
    <xf numFmtId="164" fontId="2" fillId="2" borderId="57" xfId="1" applyFont="1" applyFill="1" applyBorder="1" applyAlignment="1" applyProtection="1">
      <alignment vertical="center" wrapText="1"/>
    </xf>
    <xf numFmtId="0" fontId="2" fillId="2" borderId="40"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5" borderId="3" xfId="0" applyFont="1" applyFill="1" applyBorder="1" applyAlignment="1">
      <alignment horizontal="center" vertical="center" wrapText="1"/>
    </xf>
    <xf numFmtId="164" fontId="2" fillId="5" borderId="3" xfId="1" applyFont="1" applyFill="1" applyBorder="1" applyAlignment="1" applyProtection="1">
      <alignment horizontal="center" vertical="center" wrapText="1"/>
    </xf>
    <xf numFmtId="164" fontId="6" fillId="5" borderId="3" xfId="1" applyFont="1" applyFill="1" applyBorder="1" applyAlignment="1" applyProtection="1">
      <alignment horizontal="center" vertical="center" wrapText="1"/>
    </xf>
    <xf numFmtId="164" fontId="2" fillId="5" borderId="5" xfId="1" applyFont="1" applyFill="1" applyBorder="1" applyAlignment="1" applyProtection="1">
      <alignment horizontal="center" vertical="center" wrapText="1"/>
    </xf>
    <xf numFmtId="164" fontId="6" fillId="5" borderId="3" xfId="1" applyFont="1" applyFill="1" applyBorder="1" applyAlignment="1" applyProtection="1">
      <alignment vertical="center" wrapText="1"/>
    </xf>
    <xf numFmtId="164" fontId="2" fillId="5" borderId="3" xfId="1" applyFont="1" applyFill="1" applyBorder="1" applyAlignment="1" applyProtection="1">
      <alignment vertical="center" wrapText="1"/>
    </xf>
    <xf numFmtId="164" fontId="6" fillId="5" borderId="3" xfId="0" applyNumberFormat="1" applyFont="1" applyFill="1" applyBorder="1" applyAlignment="1">
      <alignment vertical="center" wrapText="1"/>
    </xf>
    <xf numFmtId="164" fontId="0" fillId="0" borderId="0" xfId="0" applyNumberFormat="1" applyAlignment="1">
      <alignment wrapText="1"/>
    </xf>
    <xf numFmtId="164" fontId="6" fillId="11" borderId="3" xfId="1" applyFont="1" applyFill="1" applyBorder="1" applyAlignment="1" applyProtection="1">
      <alignment horizontal="center" vertical="center" wrapText="1"/>
    </xf>
    <xf numFmtId="164" fontId="6" fillId="11" borderId="3" xfId="1" applyFont="1" applyFill="1" applyBorder="1" applyAlignment="1" applyProtection="1">
      <alignment vertical="center" wrapText="1"/>
    </xf>
    <xf numFmtId="164" fontId="11" fillId="5" borderId="3" xfId="1" applyFont="1" applyFill="1" applyBorder="1" applyAlignment="1" applyProtection="1">
      <alignment horizontal="center" vertical="center" wrapText="1"/>
    </xf>
    <xf numFmtId="164" fontId="1" fillId="11" borderId="3" xfId="1" applyFont="1" applyFill="1" applyBorder="1" applyAlignment="1" applyProtection="1">
      <alignment horizontal="center" vertical="center" wrapText="1"/>
    </xf>
    <xf numFmtId="164" fontId="10" fillId="5" borderId="3" xfId="1" applyFont="1" applyFill="1" applyBorder="1" applyAlignment="1" applyProtection="1">
      <alignment vertical="center" wrapText="1"/>
    </xf>
    <xf numFmtId="0" fontId="1"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164" fontId="4" fillId="6" borderId="25" xfId="1" applyFont="1" applyFill="1" applyBorder="1" applyAlignment="1">
      <alignment horizontal="left" wrapText="1"/>
    </xf>
    <xf numFmtId="0" fontId="4" fillId="6" borderId="20" xfId="0" applyFont="1" applyFill="1" applyBorder="1" applyAlignment="1">
      <alignment horizontal="left" wrapText="1"/>
    </xf>
    <xf numFmtId="0" fontId="19" fillId="0" borderId="0" xfId="0" applyFont="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0" fontId="2" fillId="5" borderId="4" xfId="0" applyFont="1" applyFill="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2" fillId="0" borderId="0" xfId="0" applyFont="1" applyAlignment="1">
      <alignment horizontal="center" vertic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10" xfId="0" applyFont="1" applyFill="1" applyBorder="1" applyAlignment="1">
      <alignment horizontal="center" vertical="center" wrapText="1"/>
    </xf>
    <xf numFmtId="164" fontId="2" fillId="2" borderId="40" xfId="1" applyFont="1" applyFill="1" applyBorder="1" applyAlignment="1" applyProtection="1">
      <alignment horizontal="center" vertical="center" wrapText="1"/>
    </xf>
    <xf numFmtId="164" fontId="2" fillId="2" borderId="49"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 fillId="4" borderId="46" xfId="0" applyFont="1" applyFill="1" applyBorder="1" applyAlignment="1">
      <alignment horizontal="center" vertical="center" wrapText="1"/>
    </xf>
    <xf numFmtId="0" fontId="2" fillId="4" borderId="47" xfId="0" applyFont="1" applyFill="1" applyBorder="1" applyAlignment="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2" fillId="2" borderId="29"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6" xfId="0" applyNumberFormat="1" applyFont="1" applyFill="1" applyBorder="1" applyAlignment="1">
      <alignment horizontal="center"/>
    </xf>
    <xf numFmtId="164" fontId="3" fillId="2" borderId="49" xfId="0" applyNumberFormat="1" applyFont="1" applyFill="1" applyBorder="1" applyAlignment="1">
      <alignment horizontal="center"/>
    </xf>
    <xf numFmtId="164" fontId="3" fillId="2" borderId="50" xfId="0" applyNumberFormat="1" applyFont="1" applyFill="1" applyBorder="1" applyAlignment="1">
      <alignment horizontal="center"/>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0" fillId="2" borderId="51" xfId="0" applyFill="1" applyBorder="1" applyAlignment="1">
      <alignment horizontal="center" wrapText="1"/>
    </xf>
    <xf numFmtId="0" fontId="0" fillId="2" borderId="52" xfId="0" applyFill="1" applyBorder="1" applyAlignment="1">
      <alignment horizontal="center" wrapText="1"/>
    </xf>
    <xf numFmtId="0" fontId="0" fillId="2" borderId="53" xfId="0"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0" fillId="0" borderId="27" xfId="0" applyBorder="1" applyAlignment="1">
      <alignment horizontal="center" wrapText="1"/>
    </xf>
    <xf numFmtId="0" fontId="0" fillId="0" borderId="21" xfId="0" applyBorder="1" applyAlignment="1">
      <alignment horizontal="center" wrapText="1"/>
    </xf>
  </cellXfs>
  <cellStyles count="4">
    <cellStyle name="Comma" xfId="3" builtinId="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Q231"/>
  <sheetViews>
    <sheetView showGridLines="0" showZeros="0" tabSelected="1" topLeftCell="A211" zoomScale="62" zoomScaleNormal="68" workbookViewId="0">
      <selection activeCell="B208" sqref="B208:B222"/>
    </sheetView>
  </sheetViews>
  <sheetFormatPr defaultColWidth="9.1796875" defaultRowHeight="14.5" x14ac:dyDescent="0.35"/>
  <cols>
    <col min="1" max="1" width="9.1796875" style="40"/>
    <col min="2" max="2" width="30.7265625" style="40" customWidth="1"/>
    <col min="3" max="3" width="46" style="40" customWidth="1"/>
    <col min="4" max="6" width="23.1796875" style="40" customWidth="1"/>
    <col min="7" max="7" width="22.81640625" style="40" customWidth="1"/>
    <col min="8" max="8" width="20.81640625" style="40" customWidth="1"/>
    <col min="9" max="9" width="19.7265625" style="40" customWidth="1"/>
    <col min="10" max="10" width="20.26953125" style="40" customWidth="1"/>
    <col min="11" max="11" width="22.7265625" style="40" customWidth="1"/>
    <col min="12" max="12" width="22.453125" style="40" customWidth="1"/>
    <col min="13" max="13" width="22.453125" style="170" customWidth="1"/>
    <col min="14" max="14" width="30.26953125" style="40" customWidth="1"/>
    <col min="15" max="15" width="18.7265625" style="40" customWidth="1"/>
    <col min="16" max="16" width="9.1796875" style="40"/>
    <col min="17" max="17" width="17.7265625" style="40" customWidth="1"/>
    <col min="18" max="18" width="26.453125" style="40" customWidth="1"/>
    <col min="19" max="19" width="22.453125" style="40" customWidth="1"/>
    <col min="20" max="20" width="29.7265625" style="40" customWidth="1"/>
    <col min="21" max="21" width="23.453125" style="40" customWidth="1"/>
    <col min="22" max="22" width="18.453125" style="40" customWidth="1"/>
    <col min="23" max="23" width="17.453125" style="40" customWidth="1"/>
    <col min="24" max="24" width="25.1796875" style="40" customWidth="1"/>
    <col min="25" max="16384" width="9.1796875" style="40"/>
  </cols>
  <sheetData>
    <row r="2" spans="2:15" ht="47.25" customHeight="1" x14ac:dyDescent="1">
      <c r="B2" s="241" t="s">
        <v>546</v>
      </c>
      <c r="C2" s="241"/>
      <c r="D2" s="241"/>
      <c r="E2" s="241"/>
      <c r="F2" s="38"/>
      <c r="G2" s="38"/>
      <c r="H2" s="38"/>
      <c r="I2" s="38"/>
      <c r="J2" s="38"/>
      <c r="K2" s="38"/>
      <c r="L2" s="39"/>
      <c r="M2" s="169"/>
      <c r="N2" s="39"/>
    </row>
    <row r="3" spans="2:15" ht="15.5" x14ac:dyDescent="0.35">
      <c r="B3" s="42"/>
    </row>
    <row r="4" spans="2:15" ht="16" thickBot="1" x14ac:dyDescent="0.4">
      <c r="B4" s="42"/>
    </row>
    <row r="5" spans="2:15" ht="36.75" customHeight="1" x14ac:dyDescent="0.8">
      <c r="B5" s="124" t="s">
        <v>15</v>
      </c>
      <c r="C5" s="125"/>
      <c r="D5" s="125"/>
      <c r="E5" s="125"/>
      <c r="F5" s="125"/>
      <c r="G5" s="125"/>
      <c r="H5" s="125"/>
      <c r="I5" s="125"/>
      <c r="J5" s="125"/>
      <c r="K5" s="125"/>
      <c r="L5" s="126"/>
      <c r="M5" s="171"/>
      <c r="N5" s="127"/>
    </row>
    <row r="6" spans="2:15" ht="175.5" customHeight="1" thickBot="1" x14ac:dyDescent="0.55000000000000004">
      <c r="B6" s="237" t="s">
        <v>569</v>
      </c>
      <c r="C6" s="238"/>
      <c r="D6" s="238"/>
      <c r="E6" s="238"/>
      <c r="F6" s="238"/>
      <c r="G6" s="238"/>
      <c r="H6" s="238"/>
      <c r="I6" s="238"/>
      <c r="J6" s="238"/>
      <c r="K6" s="238"/>
      <c r="L6" s="238"/>
      <c r="M6" s="239"/>
      <c r="N6" s="240"/>
    </row>
    <row r="7" spans="2:15" x14ac:dyDescent="0.35">
      <c r="B7" s="43"/>
    </row>
    <row r="8" spans="2:15" ht="15" thickBot="1" x14ac:dyDescent="0.4"/>
    <row r="9" spans="2:15" ht="27" customHeight="1" thickBot="1" x14ac:dyDescent="0.65">
      <c r="B9" s="242" t="s">
        <v>177</v>
      </c>
      <c r="C9" s="243"/>
      <c r="D9" s="243"/>
      <c r="E9" s="243"/>
      <c r="F9" s="243"/>
      <c r="G9" s="243"/>
      <c r="H9" s="243"/>
      <c r="I9" s="243"/>
      <c r="J9" s="243"/>
      <c r="K9" s="243"/>
      <c r="L9" s="244"/>
      <c r="M9" s="181"/>
    </row>
    <row r="11" spans="2:15" ht="25.5" customHeight="1" x14ac:dyDescent="0.35">
      <c r="D11" s="44"/>
      <c r="E11" s="44"/>
      <c r="F11" s="44"/>
      <c r="G11" s="44"/>
      <c r="H11" s="44"/>
      <c r="I11" s="44"/>
      <c r="J11" s="44"/>
      <c r="K11" s="44"/>
      <c r="M11" s="172"/>
      <c r="N11" s="41"/>
      <c r="O11" s="41"/>
    </row>
    <row r="12" spans="2:15" ht="99.75" customHeight="1" x14ac:dyDescent="0.35">
      <c r="B12" s="51" t="s">
        <v>563</v>
      </c>
      <c r="C12" s="182" t="s">
        <v>564</v>
      </c>
      <c r="D12" s="51" t="s">
        <v>565</v>
      </c>
      <c r="E12" s="51" t="s">
        <v>566</v>
      </c>
      <c r="F12" s="51" t="s">
        <v>567</v>
      </c>
      <c r="G12" s="29" t="s">
        <v>65</v>
      </c>
      <c r="H12" s="247" t="s">
        <v>625</v>
      </c>
      <c r="I12" s="248"/>
      <c r="J12" s="248"/>
      <c r="K12" s="249"/>
      <c r="L12" s="51" t="s">
        <v>568</v>
      </c>
      <c r="M12" s="182" t="s">
        <v>573</v>
      </c>
      <c r="N12" s="51" t="s">
        <v>20</v>
      </c>
      <c r="O12" s="50"/>
    </row>
    <row r="13" spans="2:15" ht="18.75" customHeight="1" x14ac:dyDescent="0.35">
      <c r="B13" s="51"/>
      <c r="C13" s="51"/>
      <c r="D13" s="81" t="s">
        <v>579</v>
      </c>
      <c r="E13" s="81" t="s">
        <v>580</v>
      </c>
      <c r="F13" s="81" t="s">
        <v>581</v>
      </c>
      <c r="G13" s="29"/>
      <c r="H13" s="29" t="s">
        <v>579</v>
      </c>
      <c r="I13" s="29" t="s">
        <v>580</v>
      </c>
      <c r="J13" s="29" t="s">
        <v>581</v>
      </c>
      <c r="K13" s="29"/>
      <c r="L13" s="51"/>
      <c r="M13" s="139"/>
      <c r="N13" s="51"/>
      <c r="O13" s="50"/>
    </row>
    <row r="14" spans="2:15" ht="51" customHeight="1" x14ac:dyDescent="0.35">
      <c r="B14" s="108" t="s">
        <v>0</v>
      </c>
      <c r="C14" s="236" t="s">
        <v>619</v>
      </c>
      <c r="D14" s="236"/>
      <c r="E14" s="236"/>
      <c r="F14" s="236"/>
      <c r="G14" s="236"/>
      <c r="H14" s="236"/>
      <c r="I14" s="236"/>
      <c r="J14" s="236"/>
      <c r="K14" s="236"/>
      <c r="L14" s="236"/>
      <c r="M14" s="235"/>
      <c r="N14" s="236"/>
      <c r="O14" s="19"/>
    </row>
    <row r="15" spans="2:15" ht="51" customHeight="1" x14ac:dyDescent="0.35">
      <c r="B15" s="108" t="s">
        <v>1</v>
      </c>
      <c r="C15" s="245" t="s">
        <v>603</v>
      </c>
      <c r="D15" s="246"/>
      <c r="E15" s="246"/>
      <c r="F15" s="246"/>
      <c r="G15" s="246"/>
      <c r="H15" s="246"/>
      <c r="I15" s="246"/>
      <c r="J15" s="246"/>
      <c r="K15" s="246"/>
      <c r="L15" s="246"/>
      <c r="M15" s="233"/>
      <c r="N15" s="246"/>
      <c r="O15" s="53"/>
    </row>
    <row r="16" spans="2:15" ht="66" customHeight="1" thickBot="1" x14ac:dyDescent="0.4">
      <c r="B16" s="159" t="s">
        <v>2</v>
      </c>
      <c r="C16" s="188" t="s">
        <v>606</v>
      </c>
      <c r="D16" s="189"/>
      <c r="E16" s="189">
        <v>60000</v>
      </c>
      <c r="F16" s="189"/>
      <c r="G16" s="139">
        <f>SUM(D16:F16)</f>
        <v>60000</v>
      </c>
      <c r="H16" s="220"/>
      <c r="I16" s="228">
        <f>21488+38515+3469.69</f>
        <v>63472.69</v>
      </c>
      <c r="J16" s="220"/>
      <c r="K16" s="139"/>
      <c r="L16" s="136">
        <v>0.4</v>
      </c>
      <c r="M16" s="20">
        <f>H16+I16+J16</f>
        <v>63472.69</v>
      </c>
      <c r="N16" s="122"/>
      <c r="O16" s="54"/>
    </row>
    <row r="17" spans="1:15" ht="57" customHeight="1" thickBot="1" x14ac:dyDescent="0.4">
      <c r="B17" s="159" t="s">
        <v>3</v>
      </c>
      <c r="C17" s="188" t="s">
        <v>582</v>
      </c>
      <c r="D17" s="189">
        <v>40000</v>
      </c>
      <c r="E17" s="189"/>
      <c r="F17" s="189">
        <v>0</v>
      </c>
      <c r="G17" s="139">
        <f t="shared" ref="G17:G24" si="0">SUM(D17:F17)</f>
        <v>40000</v>
      </c>
      <c r="H17" s="220">
        <v>40000</v>
      </c>
      <c r="I17" s="220"/>
      <c r="J17" s="220"/>
      <c r="K17" s="139"/>
      <c r="L17" s="136">
        <v>0.4</v>
      </c>
      <c r="M17" s="20">
        <f t="shared" ref="M17:M24" si="1">H17+I17+J17</f>
        <v>40000</v>
      </c>
      <c r="N17" s="122"/>
      <c r="O17" s="54"/>
    </row>
    <row r="18" spans="1:15" ht="57" customHeight="1" thickBot="1" x14ac:dyDescent="0.4">
      <c r="B18" s="159" t="s">
        <v>4</v>
      </c>
      <c r="C18" s="188" t="s">
        <v>604</v>
      </c>
      <c r="D18" s="189"/>
      <c r="E18" s="189">
        <v>40000</v>
      </c>
      <c r="F18" s="189"/>
      <c r="G18" s="139">
        <f t="shared" si="0"/>
        <v>40000</v>
      </c>
      <c r="H18" s="220"/>
      <c r="I18" s="220">
        <v>40000</v>
      </c>
      <c r="J18" s="220"/>
      <c r="K18" s="139"/>
      <c r="L18" s="136">
        <v>0.4</v>
      </c>
      <c r="M18" s="20">
        <f t="shared" si="1"/>
        <v>40000</v>
      </c>
      <c r="N18" s="122"/>
      <c r="O18" s="54"/>
    </row>
    <row r="19" spans="1:15" ht="96.75" customHeight="1" thickBot="1" x14ac:dyDescent="0.4">
      <c r="B19" s="159" t="s">
        <v>34</v>
      </c>
      <c r="C19" s="188" t="s">
        <v>617</v>
      </c>
      <c r="D19" s="189">
        <v>30000</v>
      </c>
      <c r="E19" s="189"/>
      <c r="F19" s="189"/>
      <c r="G19" s="139">
        <f t="shared" si="0"/>
        <v>30000</v>
      </c>
      <c r="H19" s="220">
        <v>30000</v>
      </c>
      <c r="I19" s="220"/>
      <c r="J19" s="220"/>
      <c r="K19" s="139"/>
      <c r="L19" s="136">
        <v>0.4</v>
      </c>
      <c r="M19" s="20">
        <f t="shared" si="1"/>
        <v>30000</v>
      </c>
      <c r="N19" s="122"/>
      <c r="O19" s="54"/>
    </row>
    <row r="20" spans="1:15" ht="57" customHeight="1" thickBot="1" x14ac:dyDescent="0.4">
      <c r="B20" s="159" t="s">
        <v>35</v>
      </c>
      <c r="C20" s="188" t="s">
        <v>605</v>
      </c>
      <c r="D20" s="189">
        <v>30000</v>
      </c>
      <c r="E20" s="189"/>
      <c r="F20" s="189"/>
      <c r="G20" s="139">
        <f t="shared" si="0"/>
        <v>30000</v>
      </c>
      <c r="H20" s="220">
        <v>30000</v>
      </c>
      <c r="I20" s="220"/>
      <c r="J20" s="220"/>
      <c r="K20" s="139"/>
      <c r="L20" s="136">
        <v>0.4</v>
      </c>
      <c r="M20" s="20">
        <f t="shared" si="1"/>
        <v>30000</v>
      </c>
      <c r="N20" s="122"/>
      <c r="O20" s="54"/>
    </row>
    <row r="21" spans="1:15" ht="83.25" customHeight="1" thickBot="1" x14ac:dyDescent="0.4">
      <c r="B21" s="159" t="s">
        <v>36</v>
      </c>
      <c r="C21" s="192" t="s">
        <v>584</v>
      </c>
      <c r="D21" s="194">
        <v>70000</v>
      </c>
      <c r="E21" s="194"/>
      <c r="F21" s="194"/>
      <c r="G21" s="139">
        <f t="shared" si="0"/>
        <v>70000</v>
      </c>
      <c r="H21" s="220">
        <v>70000</v>
      </c>
      <c r="I21" s="220"/>
      <c r="J21" s="220"/>
      <c r="K21" s="139"/>
      <c r="L21" s="136">
        <v>0.5</v>
      </c>
      <c r="M21" s="20">
        <f t="shared" si="1"/>
        <v>70000</v>
      </c>
      <c r="N21" s="122"/>
      <c r="O21" s="54"/>
    </row>
    <row r="22" spans="1:15" ht="39.5" thickBot="1" x14ac:dyDescent="0.4">
      <c r="B22" s="159" t="s">
        <v>37</v>
      </c>
      <c r="C22" s="192" t="s">
        <v>621</v>
      </c>
      <c r="D22" s="194">
        <v>30000</v>
      </c>
      <c r="E22" s="194"/>
      <c r="F22" s="194"/>
      <c r="G22" s="139">
        <f t="shared" si="0"/>
        <v>30000</v>
      </c>
      <c r="H22" s="220">
        <v>30000</v>
      </c>
      <c r="I22" s="220"/>
      <c r="J22" s="220"/>
      <c r="K22" s="139"/>
      <c r="L22" s="137">
        <v>0.8</v>
      </c>
      <c r="M22" s="20">
        <f t="shared" si="1"/>
        <v>30000</v>
      </c>
      <c r="N22" s="123"/>
      <c r="O22" s="54"/>
    </row>
    <row r="23" spans="1:15" ht="52.5" thickBot="1" x14ac:dyDescent="0.4">
      <c r="B23" s="159" t="s">
        <v>38</v>
      </c>
      <c r="C23" s="192" t="s">
        <v>623</v>
      </c>
      <c r="D23" s="194">
        <v>35000</v>
      </c>
      <c r="E23" s="194"/>
      <c r="F23" s="194"/>
      <c r="G23" s="139">
        <f t="shared" si="0"/>
        <v>35000</v>
      </c>
      <c r="H23" s="220">
        <v>34870</v>
      </c>
      <c r="I23" s="220"/>
      <c r="J23" s="220"/>
      <c r="K23" s="139"/>
      <c r="L23" s="137">
        <v>1</v>
      </c>
      <c r="M23" s="20">
        <f t="shared" si="1"/>
        <v>34870</v>
      </c>
      <c r="N23" s="123"/>
      <c r="O23" s="54"/>
    </row>
    <row r="24" spans="1:15" ht="26.5" thickBot="1" x14ac:dyDescent="0.4">
      <c r="A24" s="41"/>
      <c r="B24" s="213" t="s">
        <v>622</v>
      </c>
      <c r="C24" s="192" t="s">
        <v>624</v>
      </c>
      <c r="D24" s="194">
        <v>15000</v>
      </c>
      <c r="E24" s="194"/>
      <c r="F24" s="194"/>
      <c r="G24" s="139">
        <f t="shared" si="0"/>
        <v>15000</v>
      </c>
      <c r="H24" s="220">
        <v>15000</v>
      </c>
      <c r="I24" s="220"/>
      <c r="J24" s="220"/>
      <c r="K24" s="139"/>
      <c r="L24" s="137">
        <v>1</v>
      </c>
      <c r="M24" s="20">
        <f t="shared" si="1"/>
        <v>15000</v>
      </c>
      <c r="N24" s="123"/>
    </row>
    <row r="25" spans="1:15" ht="15.5" x14ac:dyDescent="0.35">
      <c r="A25" s="41"/>
      <c r="C25" s="108" t="s">
        <v>176</v>
      </c>
      <c r="D25" s="22">
        <f>SUM(D16:D24)</f>
        <v>250000</v>
      </c>
      <c r="E25" s="22">
        <f>SUM(E16:E24)</f>
        <v>100000</v>
      </c>
      <c r="F25" s="22">
        <f>SUM(F16:F24)</f>
        <v>0</v>
      </c>
      <c r="G25" s="22">
        <f>SUM(G16:G24)</f>
        <v>350000</v>
      </c>
      <c r="H25" s="219">
        <f>SUM(H16:H24)</f>
        <v>249870</v>
      </c>
      <c r="I25" s="219">
        <f t="shared" ref="I25:J25" si="2">SUM(I16:I24)</f>
        <v>103472.69</v>
      </c>
      <c r="J25" s="219">
        <f t="shared" si="2"/>
        <v>0</v>
      </c>
      <c r="K25" s="22"/>
      <c r="L25" s="22">
        <f>(L16*G16)+(L17*G17)+(L18*G18)+(L19*G19)+(L20*G20)+(L21*G21)+(L22*G22)+(L24*G24)</f>
        <v>154000</v>
      </c>
      <c r="M25" s="22">
        <f>SUM(M16:M24)</f>
        <v>353342.69</v>
      </c>
      <c r="N25" s="123"/>
      <c r="O25" s="55"/>
    </row>
    <row r="26" spans="1:15" ht="51" customHeight="1" x14ac:dyDescent="0.35">
      <c r="A26" s="41"/>
      <c r="B26" s="108" t="s">
        <v>5</v>
      </c>
      <c r="C26" s="231" t="s">
        <v>607</v>
      </c>
      <c r="D26" s="232"/>
      <c r="E26" s="232"/>
      <c r="F26" s="232"/>
      <c r="G26" s="232"/>
      <c r="H26" s="232"/>
      <c r="I26" s="232"/>
      <c r="J26" s="232"/>
      <c r="K26" s="232"/>
      <c r="L26" s="232"/>
      <c r="M26" s="233"/>
      <c r="N26" s="232"/>
      <c r="O26" s="53"/>
    </row>
    <row r="27" spans="1:15" ht="66.75" customHeight="1" thickBot="1" x14ac:dyDescent="0.4">
      <c r="A27" s="41"/>
      <c r="B27" s="159" t="s">
        <v>45</v>
      </c>
      <c r="C27" s="190" t="s">
        <v>608</v>
      </c>
      <c r="D27" s="191">
        <v>20000</v>
      </c>
      <c r="E27" s="191">
        <v>60000</v>
      </c>
      <c r="F27" s="191"/>
      <c r="G27" s="139">
        <f>SUM(D27:F27)</f>
        <v>80000</v>
      </c>
      <c r="H27" s="220">
        <v>20000</v>
      </c>
      <c r="I27" s="220">
        <v>60702</v>
      </c>
      <c r="J27" s="220"/>
      <c r="K27" s="139"/>
      <c r="L27" s="136">
        <v>0.35</v>
      </c>
      <c r="M27" s="20">
        <f>H27+I27+J27</f>
        <v>80702</v>
      </c>
      <c r="N27" s="122"/>
      <c r="O27" s="54"/>
    </row>
    <row r="28" spans="1:15" ht="87" customHeight="1" thickBot="1" x14ac:dyDescent="0.4">
      <c r="A28" s="41"/>
      <c r="B28" s="159" t="s">
        <v>46</v>
      </c>
      <c r="C28" s="192" t="s">
        <v>609</v>
      </c>
      <c r="D28" s="193"/>
      <c r="E28" s="193">
        <v>55000</v>
      </c>
      <c r="F28" s="193"/>
      <c r="G28" s="139">
        <f t="shared" ref="G28:G34" si="3">SUM(D28:F28)</f>
        <v>55000</v>
      </c>
      <c r="H28" s="220"/>
      <c r="I28" s="220">
        <v>55000</v>
      </c>
      <c r="J28" s="220"/>
      <c r="K28" s="139"/>
      <c r="L28" s="136">
        <v>0.35</v>
      </c>
      <c r="M28" s="20">
        <f t="shared" ref="M28:M34" si="4">H28+I28+J28</f>
        <v>55000</v>
      </c>
      <c r="N28" s="122"/>
      <c r="O28" s="54"/>
    </row>
    <row r="29" spans="1:15" ht="45.75" customHeight="1" thickBot="1" x14ac:dyDescent="0.4">
      <c r="A29" s="41"/>
      <c r="B29" s="159" t="s">
        <v>39</v>
      </c>
      <c r="C29" s="197" t="s">
        <v>610</v>
      </c>
      <c r="D29" s="198">
        <v>60000</v>
      </c>
      <c r="E29" s="191"/>
      <c r="F29" s="191"/>
      <c r="G29" s="139">
        <f t="shared" si="3"/>
        <v>60000</v>
      </c>
      <c r="H29" s="220">
        <v>60000</v>
      </c>
      <c r="I29" s="220"/>
      <c r="J29" s="220"/>
      <c r="K29" s="139"/>
      <c r="L29" s="136">
        <v>0.35</v>
      </c>
      <c r="M29" s="20">
        <f t="shared" si="4"/>
        <v>60000</v>
      </c>
      <c r="N29" s="122"/>
      <c r="O29" s="54"/>
    </row>
    <row r="30" spans="1:15" ht="60.75" customHeight="1" thickBot="1" x14ac:dyDescent="0.4">
      <c r="A30" s="41"/>
      <c r="B30" s="159" t="s">
        <v>40</v>
      </c>
      <c r="C30" s="192" t="s">
        <v>588</v>
      </c>
      <c r="D30" s="194"/>
      <c r="E30" s="194"/>
      <c r="F30" s="194">
        <v>60000</v>
      </c>
      <c r="G30" s="139">
        <f t="shared" si="3"/>
        <v>60000</v>
      </c>
      <c r="H30" s="220"/>
      <c r="I30" s="220"/>
      <c r="J30" s="226">
        <v>56700</v>
      </c>
      <c r="K30" s="139"/>
      <c r="L30" s="136">
        <v>0.4</v>
      </c>
      <c r="M30" s="20">
        <f t="shared" si="4"/>
        <v>56700</v>
      </c>
      <c r="N30" s="122"/>
      <c r="O30" s="54"/>
    </row>
    <row r="31" spans="1:15" ht="56.25" customHeight="1" thickBot="1" x14ac:dyDescent="0.4">
      <c r="A31" s="41"/>
      <c r="B31" s="159" t="s">
        <v>41</v>
      </c>
      <c r="C31" s="188" t="s">
        <v>583</v>
      </c>
      <c r="D31" s="189"/>
      <c r="E31" s="189"/>
      <c r="F31" s="189">
        <v>40000</v>
      </c>
      <c r="G31" s="139">
        <f t="shared" si="3"/>
        <v>40000</v>
      </c>
      <c r="H31" s="220"/>
      <c r="I31" s="220"/>
      <c r="J31" s="226">
        <v>36893</v>
      </c>
      <c r="K31" s="139"/>
      <c r="L31" s="136">
        <v>0.4</v>
      </c>
      <c r="M31" s="20">
        <f t="shared" si="4"/>
        <v>36893</v>
      </c>
      <c r="N31" s="122"/>
      <c r="O31" s="54"/>
    </row>
    <row r="32" spans="1:15" ht="80.25" customHeight="1" thickBot="1" x14ac:dyDescent="0.4">
      <c r="A32" s="41"/>
      <c r="B32" s="159" t="s">
        <v>42</v>
      </c>
      <c r="C32" s="211"/>
      <c r="D32" s="212"/>
      <c r="E32" s="212"/>
      <c r="F32" s="212"/>
      <c r="G32" s="139">
        <f t="shared" si="3"/>
        <v>0</v>
      </c>
      <c r="H32" s="220"/>
      <c r="I32" s="220"/>
      <c r="J32" s="220"/>
      <c r="K32" s="139"/>
      <c r="L32" s="136"/>
      <c r="M32" s="20">
        <f t="shared" si="4"/>
        <v>0</v>
      </c>
      <c r="N32" s="122"/>
      <c r="O32" s="54"/>
    </row>
    <row r="33" spans="1:15" ht="16" thickBot="1" x14ac:dyDescent="0.4">
      <c r="A33" s="41"/>
      <c r="B33" s="159" t="s">
        <v>43</v>
      </c>
      <c r="C33" s="188"/>
      <c r="D33" s="189"/>
      <c r="E33" s="189"/>
      <c r="F33" s="189"/>
      <c r="G33" s="139">
        <f t="shared" si="3"/>
        <v>0</v>
      </c>
      <c r="H33" s="220"/>
      <c r="I33" s="220"/>
      <c r="J33" s="220"/>
      <c r="K33" s="139"/>
      <c r="L33" s="137"/>
      <c r="M33" s="20">
        <f t="shared" si="4"/>
        <v>0</v>
      </c>
      <c r="N33" s="123"/>
      <c r="O33" s="54"/>
    </row>
    <row r="34" spans="1:15" ht="15.5" x14ac:dyDescent="0.35">
      <c r="A34" s="41"/>
      <c r="B34" s="159" t="s">
        <v>44</v>
      </c>
      <c r="C34" s="49"/>
      <c r="D34" s="21"/>
      <c r="E34" s="21"/>
      <c r="F34" s="21"/>
      <c r="G34" s="139">
        <f t="shared" si="3"/>
        <v>0</v>
      </c>
      <c r="H34" s="220"/>
      <c r="I34" s="220"/>
      <c r="J34" s="220"/>
      <c r="K34" s="139"/>
      <c r="L34" s="137"/>
      <c r="M34" s="20">
        <f t="shared" si="4"/>
        <v>0</v>
      </c>
      <c r="N34" s="123"/>
      <c r="O34" s="54"/>
    </row>
    <row r="35" spans="1:15" ht="15.5" x14ac:dyDescent="0.35">
      <c r="A35" s="41"/>
      <c r="C35" s="108" t="s">
        <v>176</v>
      </c>
      <c r="D35" s="25">
        <f>SUM(D27:D34)</f>
        <v>80000</v>
      </c>
      <c r="E35" s="25">
        <f>SUM(E27:E34)</f>
        <v>115000</v>
      </c>
      <c r="F35" s="25">
        <f>SUM(F27:F34)</f>
        <v>100000</v>
      </c>
      <c r="G35" s="25">
        <f>SUM(G27:G34)</f>
        <v>295000</v>
      </c>
      <c r="H35" s="221">
        <f>SUM(H27:H34)</f>
        <v>80000</v>
      </c>
      <c r="I35" s="221">
        <f t="shared" ref="I35:J35" si="5">SUM(I27:I34)</f>
        <v>115702</v>
      </c>
      <c r="J35" s="221">
        <f t="shared" si="5"/>
        <v>93593</v>
      </c>
      <c r="K35" s="25"/>
      <c r="L35" s="22">
        <f>(L27*G27)+(L28*G28)+(L29*G29)+(L30*G30)+(L31*G31)+(L32*G32)+(L33*G33)+(L34*G34)</f>
        <v>108250</v>
      </c>
      <c r="M35" s="22">
        <f>SUM(M27:M34)</f>
        <v>289295</v>
      </c>
      <c r="N35" s="123"/>
      <c r="O35" s="55"/>
    </row>
    <row r="36" spans="1:15" ht="51" customHeight="1" x14ac:dyDescent="0.35">
      <c r="A36" s="41"/>
      <c r="B36" s="108" t="s">
        <v>6</v>
      </c>
      <c r="C36" s="231" t="s">
        <v>585</v>
      </c>
      <c r="D36" s="232"/>
      <c r="E36" s="232"/>
      <c r="F36" s="232"/>
      <c r="G36" s="232"/>
      <c r="H36" s="232"/>
      <c r="I36" s="232"/>
      <c r="J36" s="232"/>
      <c r="K36" s="232"/>
      <c r="L36" s="232"/>
      <c r="M36" s="233"/>
      <c r="N36" s="232"/>
      <c r="O36" s="53"/>
    </row>
    <row r="37" spans="1:15" ht="60" customHeight="1" thickBot="1" x14ac:dyDescent="0.4">
      <c r="A37" s="41"/>
      <c r="B37" s="159" t="s">
        <v>47</v>
      </c>
      <c r="C37" s="188" t="s">
        <v>586</v>
      </c>
      <c r="D37" s="189">
        <v>40000</v>
      </c>
      <c r="E37" s="189">
        <v>40000</v>
      </c>
      <c r="F37" s="189"/>
      <c r="G37" s="139">
        <f>SUM(D37:F37)</f>
        <v>80000</v>
      </c>
      <c r="H37" s="220">
        <v>40104</v>
      </c>
      <c r="I37" s="220">
        <v>50904</v>
      </c>
      <c r="J37" s="220"/>
      <c r="K37" s="139"/>
      <c r="L37" s="136">
        <v>0.4</v>
      </c>
      <c r="M37" s="20">
        <f>H37+I37+J37</f>
        <v>91008</v>
      </c>
      <c r="N37" s="122"/>
      <c r="O37" s="54"/>
    </row>
    <row r="38" spans="1:15" ht="67.5" customHeight="1" thickBot="1" x14ac:dyDescent="0.4">
      <c r="A38" s="41"/>
      <c r="B38" s="159" t="s">
        <v>48</v>
      </c>
      <c r="C38" s="188" t="s">
        <v>587</v>
      </c>
      <c r="D38" s="189">
        <v>35000</v>
      </c>
      <c r="E38" s="189"/>
      <c r="F38" s="189"/>
      <c r="G38" s="139">
        <f t="shared" ref="G38:G44" si="6">SUM(D38:F38)</f>
        <v>35000</v>
      </c>
      <c r="H38" s="220">
        <v>35000</v>
      </c>
      <c r="I38" s="220"/>
      <c r="J38" s="220"/>
      <c r="K38" s="139"/>
      <c r="L38" s="136">
        <v>0.35</v>
      </c>
      <c r="M38" s="20">
        <f t="shared" ref="M38:M44" si="7">H38+I38+J38</f>
        <v>35000</v>
      </c>
      <c r="N38" s="122"/>
      <c r="O38" s="54"/>
    </row>
    <row r="39" spans="1:15" ht="66.75" customHeight="1" thickBot="1" x14ac:dyDescent="0.4">
      <c r="A39" s="41"/>
      <c r="B39" s="159" t="s">
        <v>49</v>
      </c>
      <c r="C39" s="188" t="s">
        <v>602</v>
      </c>
      <c r="D39" s="189">
        <v>35000</v>
      </c>
      <c r="E39" s="189"/>
      <c r="F39" s="189"/>
      <c r="G39" s="139">
        <f t="shared" si="6"/>
        <v>35000</v>
      </c>
      <c r="H39" s="220">
        <v>35000</v>
      </c>
      <c r="I39" s="220"/>
      <c r="J39" s="220"/>
      <c r="K39" s="139"/>
      <c r="L39" s="136">
        <v>0.4</v>
      </c>
      <c r="M39" s="20">
        <f t="shared" si="7"/>
        <v>35000</v>
      </c>
      <c r="N39" s="122"/>
      <c r="O39" s="54"/>
    </row>
    <row r="40" spans="1:15" ht="65.25" customHeight="1" thickBot="1" x14ac:dyDescent="0.4">
      <c r="A40" s="41"/>
      <c r="B40" s="159" t="s">
        <v>50</v>
      </c>
      <c r="C40" s="188"/>
      <c r="D40" s="189"/>
      <c r="E40" s="189"/>
      <c r="F40" s="189"/>
      <c r="G40" s="139">
        <f t="shared" si="6"/>
        <v>0</v>
      </c>
      <c r="H40" s="220"/>
      <c r="I40" s="220"/>
      <c r="J40" s="220"/>
      <c r="K40" s="139"/>
      <c r="L40" s="136"/>
      <c r="M40" s="20">
        <f t="shared" si="7"/>
        <v>0</v>
      </c>
      <c r="N40" s="122"/>
      <c r="O40" s="54"/>
    </row>
    <row r="41" spans="1:15" s="41" customFormat="1" ht="15.5" x14ac:dyDescent="0.35">
      <c r="B41" s="159" t="s">
        <v>51</v>
      </c>
      <c r="C41" s="18"/>
      <c r="D41" s="20"/>
      <c r="E41" s="20"/>
      <c r="F41" s="20"/>
      <c r="G41" s="139">
        <f t="shared" si="6"/>
        <v>0</v>
      </c>
      <c r="H41" s="139"/>
      <c r="I41" s="139"/>
      <c r="J41" s="139"/>
      <c r="K41" s="139"/>
      <c r="L41" s="136"/>
      <c r="M41" s="20">
        <f t="shared" si="7"/>
        <v>0</v>
      </c>
      <c r="N41" s="122"/>
      <c r="O41" s="54"/>
    </row>
    <row r="42" spans="1:15" s="41" customFormat="1" ht="15.5" x14ac:dyDescent="0.35">
      <c r="B42" s="159" t="s">
        <v>52</v>
      </c>
      <c r="C42" s="18"/>
      <c r="D42" s="20"/>
      <c r="E42" s="20"/>
      <c r="F42" s="20"/>
      <c r="G42" s="139">
        <f t="shared" si="6"/>
        <v>0</v>
      </c>
      <c r="H42" s="139"/>
      <c r="I42" s="139"/>
      <c r="J42" s="139"/>
      <c r="K42" s="139"/>
      <c r="L42" s="136"/>
      <c r="M42" s="20">
        <f t="shared" si="7"/>
        <v>0</v>
      </c>
      <c r="N42" s="122"/>
      <c r="O42" s="54"/>
    </row>
    <row r="43" spans="1:15" s="41" customFormat="1" ht="15.5" x14ac:dyDescent="0.35">
      <c r="A43" s="40"/>
      <c r="B43" s="159" t="s">
        <v>53</v>
      </c>
      <c r="C43" s="49"/>
      <c r="D43" s="21"/>
      <c r="E43" s="21"/>
      <c r="F43" s="21"/>
      <c r="G43" s="139">
        <f t="shared" si="6"/>
        <v>0</v>
      </c>
      <c r="H43" s="139"/>
      <c r="I43" s="139"/>
      <c r="J43" s="139"/>
      <c r="K43" s="139"/>
      <c r="L43" s="137"/>
      <c r="M43" s="20">
        <f t="shared" si="7"/>
        <v>0</v>
      </c>
      <c r="N43" s="123"/>
      <c r="O43" s="54"/>
    </row>
    <row r="44" spans="1:15" ht="15.5" x14ac:dyDescent="0.35">
      <c r="B44" s="159" t="s">
        <v>54</v>
      </c>
      <c r="C44" s="49"/>
      <c r="D44" s="21"/>
      <c r="E44" s="21"/>
      <c r="F44" s="21"/>
      <c r="G44" s="139">
        <f t="shared" si="6"/>
        <v>0</v>
      </c>
      <c r="H44" s="139"/>
      <c r="I44" s="139"/>
      <c r="J44" s="139"/>
      <c r="K44" s="139"/>
      <c r="L44" s="137"/>
      <c r="M44" s="20">
        <f t="shared" si="7"/>
        <v>0</v>
      </c>
      <c r="N44" s="123"/>
      <c r="O44" s="54"/>
    </row>
    <row r="45" spans="1:15" ht="15.5" x14ac:dyDescent="0.35">
      <c r="C45" s="108" t="s">
        <v>176</v>
      </c>
      <c r="D45" s="25">
        <f>SUM(D37:D44)</f>
        <v>110000</v>
      </c>
      <c r="E45" s="25">
        <f>SUM(E37:E44)</f>
        <v>40000</v>
      </c>
      <c r="F45" s="25">
        <f>SUM(F37:F44)</f>
        <v>0</v>
      </c>
      <c r="G45" s="25">
        <f>SUM(G37:G44)</f>
        <v>150000</v>
      </c>
      <c r="H45" s="25">
        <f>SUM(H37:H44)</f>
        <v>110104</v>
      </c>
      <c r="I45" s="25">
        <f t="shared" ref="I45:J45" si="8">SUM(I37:I44)</f>
        <v>50904</v>
      </c>
      <c r="J45" s="25">
        <f t="shared" si="8"/>
        <v>0</v>
      </c>
      <c r="K45" s="25"/>
      <c r="L45" s="22">
        <f>(L37*G37)+(L38*G38)+(L39*G39)+(L40*G40)+(L41*G41)+(L42*G42)+(L43*G43)+(L44*G44)</f>
        <v>58250</v>
      </c>
      <c r="M45" s="22">
        <f>SUM(M37:M44)</f>
        <v>161008</v>
      </c>
      <c r="N45" s="123"/>
      <c r="O45" s="55"/>
    </row>
    <row r="46" spans="1:15" ht="51" customHeight="1" x14ac:dyDescent="0.35">
      <c r="B46" s="108" t="s">
        <v>55</v>
      </c>
      <c r="C46" s="231" t="s">
        <v>589</v>
      </c>
      <c r="D46" s="232"/>
      <c r="E46" s="232"/>
      <c r="F46" s="232"/>
      <c r="G46" s="232"/>
      <c r="H46" s="232"/>
      <c r="I46" s="232"/>
      <c r="J46" s="232"/>
      <c r="K46" s="232"/>
      <c r="L46" s="232"/>
      <c r="M46" s="233"/>
      <c r="N46" s="232"/>
      <c r="O46" s="53"/>
    </row>
    <row r="47" spans="1:15" ht="26.5" thickBot="1" x14ac:dyDescent="0.4">
      <c r="B47" s="159" t="s">
        <v>56</v>
      </c>
      <c r="C47" s="188" t="s">
        <v>611</v>
      </c>
      <c r="D47" s="189">
        <v>50000</v>
      </c>
      <c r="E47" s="189">
        <v>50000</v>
      </c>
      <c r="F47" s="189"/>
      <c r="G47" s="139">
        <f>SUM(D47:F47)</f>
        <v>100000</v>
      </c>
      <c r="H47" s="220">
        <v>49906</v>
      </c>
      <c r="I47" s="220">
        <v>56872</v>
      </c>
      <c r="J47" s="220"/>
      <c r="K47" s="139"/>
      <c r="L47" s="136">
        <v>0.5</v>
      </c>
      <c r="M47" s="20">
        <f>H47+I47+J47</f>
        <v>106778</v>
      </c>
      <c r="N47" s="122"/>
      <c r="O47" s="54"/>
    </row>
    <row r="48" spans="1:15" ht="26.5" thickBot="1" x14ac:dyDescent="0.4">
      <c r="B48" s="159" t="s">
        <v>57</v>
      </c>
      <c r="C48" s="188" t="s">
        <v>590</v>
      </c>
      <c r="D48" s="189">
        <v>100000</v>
      </c>
      <c r="E48" s="189"/>
      <c r="F48" s="189"/>
      <c r="G48" s="139">
        <f t="shared" ref="G48:G54" si="9">SUM(D48:F48)</f>
        <v>100000</v>
      </c>
      <c r="H48" s="220">
        <v>100000</v>
      </c>
      <c r="I48" s="220"/>
      <c r="J48" s="220"/>
      <c r="K48" s="139"/>
      <c r="L48" s="136">
        <v>0.5</v>
      </c>
      <c r="M48" s="20">
        <f t="shared" ref="M48:M54" si="10">H48+I48+J48</f>
        <v>100000</v>
      </c>
      <c r="N48" s="122"/>
      <c r="O48" s="54"/>
    </row>
    <row r="49" spans="1:15" ht="26.5" thickBot="1" x14ac:dyDescent="0.4">
      <c r="B49" s="159" t="s">
        <v>58</v>
      </c>
      <c r="C49" s="188" t="s">
        <v>612</v>
      </c>
      <c r="D49" s="189"/>
      <c r="E49" s="189">
        <v>25000</v>
      </c>
      <c r="F49" s="189"/>
      <c r="G49" s="139">
        <f t="shared" si="9"/>
        <v>25000</v>
      </c>
      <c r="H49" s="220"/>
      <c r="I49" s="220">
        <v>35000</v>
      </c>
      <c r="J49" s="220"/>
      <c r="K49" s="139"/>
      <c r="L49" s="136">
        <v>0.5</v>
      </c>
      <c r="M49" s="20">
        <f t="shared" si="10"/>
        <v>35000</v>
      </c>
      <c r="N49" s="122"/>
      <c r="O49" s="54"/>
    </row>
    <row r="50" spans="1:15" ht="26.5" thickBot="1" x14ac:dyDescent="0.4">
      <c r="B50" s="159" t="s">
        <v>59</v>
      </c>
      <c r="C50" s="188" t="s">
        <v>591</v>
      </c>
      <c r="D50" s="189">
        <v>40000</v>
      </c>
      <c r="E50" s="189"/>
      <c r="F50" s="189"/>
      <c r="G50" s="139">
        <f t="shared" si="9"/>
        <v>40000</v>
      </c>
      <c r="H50" s="220">
        <v>40000</v>
      </c>
      <c r="I50" s="220"/>
      <c r="J50" s="220"/>
      <c r="K50" s="139"/>
      <c r="L50" s="136">
        <v>0.5</v>
      </c>
      <c r="M50" s="20">
        <f t="shared" si="10"/>
        <v>40000</v>
      </c>
      <c r="N50" s="122"/>
      <c r="O50" s="54"/>
    </row>
    <row r="51" spans="1:15" ht="26.5" thickBot="1" x14ac:dyDescent="0.4">
      <c r="B51" s="159" t="s">
        <v>60</v>
      </c>
      <c r="C51" s="188" t="s">
        <v>592</v>
      </c>
      <c r="D51" s="189">
        <v>30000</v>
      </c>
      <c r="E51" s="189"/>
      <c r="F51" s="189"/>
      <c r="G51" s="139">
        <f t="shared" si="9"/>
        <v>30000</v>
      </c>
      <c r="H51" s="220">
        <v>30000</v>
      </c>
      <c r="I51" s="220"/>
      <c r="J51" s="220"/>
      <c r="K51" s="139"/>
      <c r="L51" s="136">
        <v>0.4</v>
      </c>
      <c r="M51" s="20">
        <f t="shared" si="10"/>
        <v>30000</v>
      </c>
      <c r="N51" s="122"/>
      <c r="O51" s="54"/>
    </row>
    <row r="52" spans="1:15" ht="52.5" thickBot="1" x14ac:dyDescent="0.4">
      <c r="A52" s="41"/>
      <c r="B52" s="159" t="s">
        <v>61</v>
      </c>
      <c r="C52" s="188" t="s">
        <v>600</v>
      </c>
      <c r="D52" s="189">
        <v>20000</v>
      </c>
      <c r="E52" s="189"/>
      <c r="F52" s="189"/>
      <c r="G52" s="139">
        <f t="shared" si="9"/>
        <v>20000</v>
      </c>
      <c r="H52" s="220">
        <v>20000</v>
      </c>
      <c r="I52" s="220"/>
      <c r="J52" s="220"/>
      <c r="K52" s="139"/>
      <c r="L52" s="136">
        <v>0.5</v>
      </c>
      <c r="M52" s="20">
        <f t="shared" si="10"/>
        <v>20000</v>
      </c>
      <c r="N52" s="122"/>
      <c r="O52" s="54"/>
    </row>
    <row r="53" spans="1:15" s="41" customFormat="1" ht="39.5" thickBot="1" x14ac:dyDescent="0.4">
      <c r="A53" s="40"/>
      <c r="B53" s="159" t="s">
        <v>62</v>
      </c>
      <c r="C53" s="188" t="s">
        <v>601</v>
      </c>
      <c r="D53" s="189">
        <v>40000</v>
      </c>
      <c r="E53" s="21"/>
      <c r="F53" s="21"/>
      <c r="G53" s="139">
        <f t="shared" si="9"/>
        <v>40000</v>
      </c>
      <c r="H53" s="220">
        <v>40000</v>
      </c>
      <c r="I53" s="220"/>
      <c r="J53" s="220"/>
      <c r="K53" s="139"/>
      <c r="L53" s="137">
        <v>0.5</v>
      </c>
      <c r="M53" s="20">
        <f t="shared" si="10"/>
        <v>40000</v>
      </c>
      <c r="N53" s="123"/>
      <c r="O53" s="54"/>
    </row>
    <row r="54" spans="1:15" ht="15.5" x14ac:dyDescent="0.35">
      <c r="B54" s="159" t="s">
        <v>63</v>
      </c>
      <c r="C54" s="49"/>
      <c r="D54" s="21"/>
      <c r="E54" s="21"/>
      <c r="F54" s="21"/>
      <c r="G54" s="139">
        <f t="shared" si="9"/>
        <v>0</v>
      </c>
      <c r="H54" s="220"/>
      <c r="I54" s="220"/>
      <c r="J54" s="220"/>
      <c r="K54" s="139"/>
      <c r="L54" s="137"/>
      <c r="M54" s="20">
        <f t="shared" si="10"/>
        <v>0</v>
      </c>
      <c r="N54" s="123"/>
      <c r="O54" s="54"/>
    </row>
    <row r="55" spans="1:15" ht="15.5" x14ac:dyDescent="0.35">
      <c r="C55" s="108" t="s">
        <v>176</v>
      </c>
      <c r="D55" s="22">
        <f>SUM(D47:D54)</f>
        <v>280000</v>
      </c>
      <c r="E55" s="22">
        <f>SUM(E47:E54)</f>
        <v>75000</v>
      </c>
      <c r="F55" s="22">
        <f>SUM(F47:F54)</f>
        <v>0</v>
      </c>
      <c r="G55" s="22">
        <f>SUM(G47:G54)</f>
        <v>355000</v>
      </c>
      <c r="H55" s="219">
        <f>SUM(H47:H54)</f>
        <v>279906</v>
      </c>
      <c r="I55" s="219">
        <f t="shared" ref="I55:J55" si="11">SUM(I47:I54)</f>
        <v>91872</v>
      </c>
      <c r="J55" s="219">
        <f t="shared" si="11"/>
        <v>0</v>
      </c>
      <c r="K55" s="22"/>
      <c r="L55" s="22">
        <f>(L47*G47)+(L48*G48)+(L49*G49)+(L50*G50)+(L51*G51)+(L52*G52)+(L53*G53)+(L54*G54)</f>
        <v>174500</v>
      </c>
      <c r="M55" s="22">
        <f>SUM(M47:M54)</f>
        <v>371778</v>
      </c>
      <c r="N55" s="123"/>
      <c r="O55" s="55"/>
    </row>
    <row r="56" spans="1:15" ht="15.5" x14ac:dyDescent="0.35">
      <c r="B56" s="12"/>
      <c r="C56" s="13"/>
      <c r="D56" s="11"/>
      <c r="E56" s="11"/>
      <c r="F56" s="11"/>
      <c r="G56" s="11"/>
      <c r="H56" s="11"/>
      <c r="I56" s="11"/>
      <c r="J56" s="11"/>
      <c r="K56" s="11"/>
      <c r="L56" s="11"/>
      <c r="M56" s="11"/>
      <c r="N56" s="11"/>
      <c r="O56" s="54"/>
    </row>
    <row r="57" spans="1:15" ht="51" customHeight="1" x14ac:dyDescent="0.35">
      <c r="B57" s="108" t="s">
        <v>7</v>
      </c>
      <c r="C57" s="234" t="s">
        <v>618</v>
      </c>
      <c r="D57" s="234"/>
      <c r="E57" s="234"/>
      <c r="F57" s="234"/>
      <c r="G57" s="234"/>
      <c r="H57" s="234"/>
      <c r="I57" s="234"/>
      <c r="J57" s="234"/>
      <c r="K57" s="234"/>
      <c r="L57" s="234"/>
      <c r="M57" s="235"/>
      <c r="N57" s="234"/>
      <c r="O57" s="19"/>
    </row>
    <row r="58" spans="1:15" ht="51" customHeight="1" x14ac:dyDescent="0.35">
      <c r="B58" s="108" t="s">
        <v>67</v>
      </c>
      <c r="C58" s="231" t="s">
        <v>613</v>
      </c>
      <c r="D58" s="232"/>
      <c r="E58" s="232"/>
      <c r="F58" s="232"/>
      <c r="G58" s="232"/>
      <c r="H58" s="232"/>
      <c r="I58" s="232"/>
      <c r="J58" s="232"/>
      <c r="K58" s="232"/>
      <c r="L58" s="232"/>
      <c r="M58" s="233"/>
      <c r="N58" s="232"/>
      <c r="O58" s="53"/>
    </row>
    <row r="59" spans="1:15" ht="39.5" thickBot="1" x14ac:dyDescent="0.4">
      <c r="B59" s="159" t="s">
        <v>69</v>
      </c>
      <c r="C59" s="188" t="s">
        <v>593</v>
      </c>
      <c r="D59" s="189"/>
      <c r="E59" s="189">
        <v>50000</v>
      </c>
      <c r="F59" s="189"/>
      <c r="G59" s="139">
        <f>SUM(D59:F59)</f>
        <v>50000</v>
      </c>
      <c r="H59" s="220"/>
      <c r="I59" s="220">
        <v>49039.11</v>
      </c>
      <c r="J59" s="220"/>
      <c r="K59" s="139"/>
      <c r="L59" s="136">
        <v>0.4</v>
      </c>
      <c r="M59" s="20">
        <f>H59+I59+J59</f>
        <v>49039.11</v>
      </c>
      <c r="N59" s="122"/>
      <c r="O59" s="54"/>
    </row>
    <row r="60" spans="1:15" ht="39.5" thickBot="1" x14ac:dyDescent="0.4">
      <c r="B60" s="159" t="s">
        <v>68</v>
      </c>
      <c r="C60" s="188" t="s">
        <v>614</v>
      </c>
      <c r="D60" s="189">
        <v>60000</v>
      </c>
      <c r="E60" s="189"/>
      <c r="F60" s="189"/>
      <c r="G60" s="139">
        <f t="shared" ref="G60:G66" si="12">SUM(D60:F60)</f>
        <v>60000</v>
      </c>
      <c r="H60" s="220">
        <v>60000</v>
      </c>
      <c r="I60" s="220"/>
      <c r="J60" s="220"/>
      <c r="K60" s="139"/>
      <c r="L60" s="136">
        <v>0.4</v>
      </c>
      <c r="M60" s="20">
        <f t="shared" ref="M60:M66" si="13">H60+I60+J60</f>
        <v>60000</v>
      </c>
      <c r="N60" s="122"/>
      <c r="O60" s="54"/>
    </row>
    <row r="61" spans="1:15" ht="52.5" thickBot="1" x14ac:dyDescent="0.4">
      <c r="B61" s="159" t="s">
        <v>70</v>
      </c>
      <c r="C61" s="188" t="s">
        <v>615</v>
      </c>
      <c r="D61" s="189"/>
      <c r="E61" s="189">
        <v>100000</v>
      </c>
      <c r="F61" s="189"/>
      <c r="G61" s="139">
        <f t="shared" si="12"/>
        <v>100000</v>
      </c>
      <c r="H61" s="220"/>
      <c r="I61" s="220">
        <v>100000</v>
      </c>
      <c r="J61" s="220"/>
      <c r="K61" s="139"/>
      <c r="L61" s="136">
        <v>0.5</v>
      </c>
      <c r="M61" s="20">
        <f t="shared" si="13"/>
        <v>100000</v>
      </c>
      <c r="N61" s="122"/>
      <c r="O61" s="54"/>
    </row>
    <row r="62" spans="1:15" ht="52.5" thickBot="1" x14ac:dyDescent="0.4">
      <c r="B62" s="159" t="s">
        <v>71</v>
      </c>
      <c r="C62" s="188" t="s">
        <v>594</v>
      </c>
      <c r="D62" s="189"/>
      <c r="E62" s="189"/>
      <c r="F62" s="189">
        <v>40000</v>
      </c>
      <c r="G62" s="139">
        <f t="shared" si="12"/>
        <v>40000</v>
      </c>
      <c r="H62" s="220"/>
      <c r="I62" s="220"/>
      <c r="J62" s="226">
        <v>35919</v>
      </c>
      <c r="K62" s="139"/>
      <c r="L62" s="136">
        <v>0.4</v>
      </c>
      <c r="M62" s="20">
        <f t="shared" si="13"/>
        <v>35919</v>
      </c>
      <c r="N62" s="122"/>
      <c r="O62" s="54"/>
    </row>
    <row r="63" spans="1:15" ht="16" thickBot="1" x14ac:dyDescent="0.4">
      <c r="B63" s="204" t="s">
        <v>72</v>
      </c>
      <c r="C63" s="205"/>
      <c r="D63" s="206"/>
      <c r="E63" s="206"/>
      <c r="F63" s="206"/>
      <c r="G63" s="207">
        <f t="shared" si="12"/>
        <v>0</v>
      </c>
      <c r="H63" s="220"/>
      <c r="I63" s="220"/>
      <c r="J63" s="220"/>
      <c r="K63" s="207"/>
      <c r="L63" s="136"/>
      <c r="M63" s="20">
        <f t="shared" si="13"/>
        <v>0</v>
      </c>
      <c r="N63" s="122"/>
      <c r="O63" s="54"/>
    </row>
    <row r="64" spans="1:15" ht="16" thickBot="1" x14ac:dyDescent="0.4">
      <c r="B64" s="159" t="s">
        <v>73</v>
      </c>
      <c r="C64" s="188"/>
      <c r="D64" s="189"/>
      <c r="E64" s="189"/>
      <c r="F64" s="189"/>
      <c r="G64" s="139">
        <f t="shared" si="12"/>
        <v>0</v>
      </c>
      <c r="H64" s="220"/>
      <c r="I64" s="220"/>
      <c r="J64" s="220"/>
      <c r="K64" s="139"/>
      <c r="L64" s="136"/>
      <c r="M64" s="20">
        <f t="shared" si="13"/>
        <v>0</v>
      </c>
      <c r="N64" s="122"/>
      <c r="O64" s="54"/>
    </row>
    <row r="65" spans="1:17" ht="59.25" customHeight="1" thickBot="1" x14ac:dyDescent="0.4">
      <c r="A65" s="41"/>
      <c r="B65" s="159" t="s">
        <v>74</v>
      </c>
      <c r="C65" s="203"/>
      <c r="D65" s="189"/>
      <c r="E65" s="21"/>
      <c r="F65" s="21"/>
      <c r="G65" s="139">
        <f t="shared" si="12"/>
        <v>0</v>
      </c>
      <c r="H65" s="220"/>
      <c r="I65" s="220"/>
      <c r="J65" s="220"/>
      <c r="K65" s="139"/>
      <c r="L65" s="137"/>
      <c r="M65" s="20">
        <f t="shared" si="13"/>
        <v>0</v>
      </c>
      <c r="N65" s="123"/>
      <c r="O65" s="54"/>
    </row>
    <row r="66" spans="1:17" s="41" customFormat="1" ht="15.5" x14ac:dyDescent="0.35">
      <c r="B66" s="159" t="s">
        <v>75</v>
      </c>
      <c r="C66" s="49"/>
      <c r="D66" s="21"/>
      <c r="E66" s="21"/>
      <c r="F66" s="21"/>
      <c r="G66" s="139">
        <f t="shared" si="12"/>
        <v>0</v>
      </c>
      <c r="H66" s="220"/>
      <c r="I66" s="220"/>
      <c r="J66" s="220"/>
      <c r="K66" s="139"/>
      <c r="L66" s="137"/>
      <c r="M66" s="20">
        <f t="shared" si="13"/>
        <v>0</v>
      </c>
      <c r="N66" s="123"/>
      <c r="O66" s="54"/>
    </row>
    <row r="67" spans="1:17" s="41" customFormat="1" ht="15.5" x14ac:dyDescent="0.35">
      <c r="A67" s="40"/>
      <c r="B67" s="40"/>
      <c r="C67" s="108" t="s">
        <v>176</v>
      </c>
      <c r="D67" s="22">
        <f>SUM(D59:D66)</f>
        <v>60000</v>
      </c>
      <c r="E67" s="22">
        <f>SUM(E59:E66)</f>
        <v>150000</v>
      </c>
      <c r="F67" s="22">
        <f>SUM(F59:F66)</f>
        <v>40000</v>
      </c>
      <c r="G67" s="25">
        <f>SUM(G59:G66)</f>
        <v>250000</v>
      </c>
      <c r="H67" s="221">
        <f>SUM(H59:H66)</f>
        <v>60000</v>
      </c>
      <c r="I67" s="221">
        <f t="shared" ref="I67:J67" si="14">SUM(I59:I66)</f>
        <v>149039.10999999999</v>
      </c>
      <c r="J67" s="221">
        <f t="shared" si="14"/>
        <v>35919</v>
      </c>
      <c r="K67" s="25"/>
      <c r="L67" s="22">
        <f>(L59*G59)+(L60*G60)+(L61*G61)+(L62*G62)+(L63*G63)+(L64*G64)+(L65*G65)+(L66*G66)</f>
        <v>110000</v>
      </c>
      <c r="M67" s="22">
        <f>SUM(M59:M66)</f>
        <v>244958.11</v>
      </c>
      <c r="N67" s="123"/>
      <c r="O67" s="55"/>
    </row>
    <row r="68" spans="1:17" ht="51" customHeight="1" x14ac:dyDescent="0.35">
      <c r="B68" s="108" t="s">
        <v>76</v>
      </c>
      <c r="C68" s="231" t="s">
        <v>595</v>
      </c>
      <c r="D68" s="232"/>
      <c r="E68" s="232"/>
      <c r="F68" s="232"/>
      <c r="G68" s="232"/>
      <c r="H68" s="232"/>
      <c r="I68" s="232"/>
      <c r="J68" s="232"/>
      <c r="K68" s="232"/>
      <c r="L68" s="232"/>
      <c r="M68" s="233"/>
      <c r="N68" s="232"/>
      <c r="O68" s="53"/>
    </row>
    <row r="69" spans="1:17" ht="16" thickBot="1" x14ac:dyDescent="0.4">
      <c r="B69" s="159" t="s">
        <v>77</v>
      </c>
      <c r="C69" s="188" t="s">
        <v>596</v>
      </c>
      <c r="D69" s="189"/>
      <c r="E69" s="189"/>
      <c r="F69" s="189">
        <v>20000</v>
      </c>
      <c r="G69" s="139">
        <f>SUM(D69:F69)</f>
        <v>20000</v>
      </c>
      <c r="H69" s="220"/>
      <c r="I69" s="220"/>
      <c r="J69" s="229">
        <v>20000</v>
      </c>
      <c r="K69" s="139"/>
      <c r="L69" s="136">
        <v>0.3</v>
      </c>
      <c r="M69" s="20">
        <v>20000</v>
      </c>
      <c r="N69" s="122"/>
      <c r="O69" s="54"/>
    </row>
    <row r="70" spans="1:17" ht="26.5" thickBot="1" x14ac:dyDescent="0.4">
      <c r="B70" s="159" t="s">
        <v>78</v>
      </c>
      <c r="C70" s="188" t="s">
        <v>597</v>
      </c>
      <c r="D70" s="189"/>
      <c r="E70" s="189"/>
      <c r="F70" s="189">
        <v>20000</v>
      </c>
      <c r="G70" s="139">
        <f t="shared" ref="G70:G76" si="15">SUM(D70:F70)</f>
        <v>20000</v>
      </c>
      <c r="H70" s="220"/>
      <c r="I70" s="220"/>
      <c r="J70" s="229">
        <v>20000</v>
      </c>
      <c r="K70" s="139"/>
      <c r="L70" s="136">
        <v>0.3</v>
      </c>
      <c r="M70" s="20">
        <v>17663.580000000002</v>
      </c>
      <c r="N70" s="122"/>
      <c r="O70" s="54"/>
    </row>
    <row r="71" spans="1:17" ht="26.5" thickBot="1" x14ac:dyDescent="0.4">
      <c r="B71" s="159" t="s">
        <v>79</v>
      </c>
      <c r="C71" s="188" t="s">
        <v>616</v>
      </c>
      <c r="D71" s="189"/>
      <c r="E71" s="189"/>
      <c r="F71" s="189">
        <v>40000</v>
      </c>
      <c r="G71" s="139">
        <f t="shared" si="15"/>
        <v>40000</v>
      </c>
      <c r="H71" s="220"/>
      <c r="I71" s="220"/>
      <c r="J71" s="229">
        <v>40000</v>
      </c>
      <c r="K71" s="139"/>
      <c r="L71" s="136">
        <v>0.3</v>
      </c>
      <c r="M71" s="20">
        <f t="shared" ref="M71:M76" si="16">H71+I71+J71</f>
        <v>40000</v>
      </c>
      <c r="N71" s="122"/>
      <c r="O71" s="54"/>
    </row>
    <row r="72" spans="1:17" ht="26.5" thickBot="1" x14ac:dyDescent="0.4">
      <c r="B72" s="159" t="s">
        <v>80</v>
      </c>
      <c r="C72" s="192" t="s">
        <v>598</v>
      </c>
      <c r="D72" s="193"/>
      <c r="E72" s="193"/>
      <c r="F72" s="193">
        <v>30000</v>
      </c>
      <c r="G72" s="139">
        <f t="shared" si="15"/>
        <v>30000</v>
      </c>
      <c r="H72" s="220"/>
      <c r="I72" s="220"/>
      <c r="J72" s="229">
        <v>25175</v>
      </c>
      <c r="K72" s="139"/>
      <c r="L72" s="136">
        <v>0.3</v>
      </c>
      <c r="M72" s="20">
        <f t="shared" si="16"/>
        <v>25175</v>
      </c>
      <c r="N72" s="122"/>
      <c r="O72" s="54"/>
    </row>
    <row r="73" spans="1:17" ht="39.5" thickBot="1" x14ac:dyDescent="0.4">
      <c r="B73" s="159" t="s">
        <v>81</v>
      </c>
      <c r="C73" s="188" t="s">
        <v>599</v>
      </c>
      <c r="D73" s="189"/>
      <c r="E73" s="189"/>
      <c r="F73" s="189">
        <v>35000</v>
      </c>
      <c r="G73" s="139">
        <f t="shared" si="15"/>
        <v>35000</v>
      </c>
      <c r="H73" s="220"/>
      <c r="I73" s="220"/>
      <c r="J73" s="229">
        <v>32000</v>
      </c>
      <c r="K73" s="139"/>
      <c r="L73" s="136">
        <v>0.3</v>
      </c>
      <c r="M73" s="20">
        <f t="shared" si="16"/>
        <v>32000</v>
      </c>
      <c r="N73" s="122"/>
      <c r="O73" s="54"/>
    </row>
    <row r="74" spans="1:17" ht="31" x14ac:dyDescent="0.35">
      <c r="B74" s="159" t="s">
        <v>82</v>
      </c>
      <c r="C74" s="209" t="s">
        <v>620</v>
      </c>
      <c r="D74" s="210"/>
      <c r="E74" s="210">
        <v>150000</v>
      </c>
      <c r="F74" s="210"/>
      <c r="G74" s="139">
        <f t="shared" si="15"/>
        <v>150000</v>
      </c>
      <c r="H74" s="220"/>
      <c r="I74" s="220">
        <v>122242</v>
      </c>
      <c r="J74" s="220"/>
      <c r="K74" s="139"/>
      <c r="L74" s="136"/>
      <c r="M74" s="20">
        <f t="shared" si="16"/>
        <v>122242</v>
      </c>
      <c r="N74" s="122"/>
      <c r="O74" s="54"/>
    </row>
    <row r="75" spans="1:17" ht="15.5" x14ac:dyDescent="0.35">
      <c r="B75" s="159" t="s">
        <v>83</v>
      </c>
      <c r="C75" s="49"/>
      <c r="D75" s="21"/>
      <c r="E75" s="21"/>
      <c r="F75" s="21"/>
      <c r="G75" s="139">
        <f t="shared" si="15"/>
        <v>0</v>
      </c>
      <c r="H75" s="220"/>
      <c r="I75" s="220"/>
      <c r="J75" s="220"/>
      <c r="K75" s="139"/>
      <c r="L75" s="137"/>
      <c r="M75" s="20">
        <f t="shared" si="16"/>
        <v>0</v>
      </c>
      <c r="N75" s="123"/>
      <c r="O75" s="54"/>
    </row>
    <row r="76" spans="1:17" ht="15.5" x14ac:dyDescent="0.35">
      <c r="B76" s="159" t="s">
        <v>84</v>
      </c>
      <c r="C76" s="49"/>
      <c r="D76" s="21"/>
      <c r="E76" s="21"/>
      <c r="F76" s="21"/>
      <c r="G76" s="139">
        <f t="shared" si="15"/>
        <v>0</v>
      </c>
      <c r="H76" s="220"/>
      <c r="I76" s="220"/>
      <c r="J76" s="220"/>
      <c r="K76" s="139"/>
      <c r="L76" s="137"/>
      <c r="M76" s="20">
        <f t="shared" si="16"/>
        <v>0</v>
      </c>
      <c r="N76" s="123"/>
      <c r="O76" s="54"/>
    </row>
    <row r="77" spans="1:17" ht="15.5" x14ac:dyDescent="0.35">
      <c r="C77" s="108" t="s">
        <v>176</v>
      </c>
      <c r="D77" s="25">
        <f>SUM(D69:D76)</f>
        <v>0</v>
      </c>
      <c r="E77" s="25">
        <f>SUM(E69:E76)</f>
        <v>150000</v>
      </c>
      <c r="F77" s="25">
        <f>SUM(F69:F76)</f>
        <v>145000</v>
      </c>
      <c r="G77" s="25">
        <f>SUM(G69:G76)</f>
        <v>295000</v>
      </c>
      <c r="H77" s="221">
        <f>SUM(H69:H76)</f>
        <v>0</v>
      </c>
      <c r="I77" s="221">
        <f t="shared" ref="I77:J77" si="17">SUM(I69:I76)</f>
        <v>122242</v>
      </c>
      <c r="J77" s="221">
        <f t="shared" si="17"/>
        <v>137175</v>
      </c>
      <c r="K77" s="25"/>
      <c r="L77" s="22">
        <f>(L69*G69)+(L70*G70)+(L71*G71)+(L72*G72)+(L73*G73)+(L74*G74)+(L75*G75)+(L76*G76)</f>
        <v>43500</v>
      </c>
      <c r="M77" s="178">
        <f>SUM(M69:M76)</f>
        <v>257080.58000000002</v>
      </c>
      <c r="N77" s="123"/>
      <c r="O77" s="55"/>
      <c r="Q77" s="225"/>
    </row>
    <row r="78" spans="1:17" ht="51" customHeight="1" x14ac:dyDescent="0.35">
      <c r="B78" s="108" t="s">
        <v>85</v>
      </c>
      <c r="C78" s="231"/>
      <c r="D78" s="232"/>
      <c r="E78" s="232"/>
      <c r="F78" s="232"/>
      <c r="G78" s="232"/>
      <c r="H78" s="232"/>
      <c r="I78" s="232"/>
      <c r="J78" s="232"/>
      <c r="K78" s="232"/>
      <c r="L78" s="232"/>
      <c r="M78" s="233"/>
      <c r="N78" s="232"/>
      <c r="O78" s="53"/>
    </row>
    <row r="79" spans="1:17" ht="16" thickBot="1" x14ac:dyDescent="0.4">
      <c r="B79" s="159" t="s">
        <v>86</v>
      </c>
      <c r="C79" s="188"/>
      <c r="D79" s="189"/>
      <c r="E79" s="189"/>
      <c r="F79" s="189"/>
      <c r="G79" s="139">
        <f>SUM(D79:F79)</f>
        <v>0</v>
      </c>
      <c r="H79" s="139"/>
      <c r="I79" s="139"/>
      <c r="J79" s="139"/>
      <c r="K79" s="139"/>
      <c r="L79" s="136"/>
      <c r="M79" s="20"/>
      <c r="N79" s="122"/>
      <c r="O79" s="54"/>
    </row>
    <row r="80" spans="1:17" ht="16" thickBot="1" x14ac:dyDescent="0.4">
      <c r="B80" s="159" t="s">
        <v>87</v>
      </c>
      <c r="C80" s="188"/>
      <c r="D80" s="189"/>
      <c r="E80" s="189"/>
      <c r="F80" s="189"/>
      <c r="G80" s="139">
        <f t="shared" ref="G80:G86" si="18">SUM(D80:F80)</f>
        <v>0</v>
      </c>
      <c r="H80" s="139"/>
      <c r="I80" s="139"/>
      <c r="J80" s="139"/>
      <c r="K80" s="139"/>
      <c r="L80" s="136"/>
      <c r="M80" s="20"/>
      <c r="N80" s="122"/>
      <c r="O80" s="54"/>
    </row>
    <row r="81" spans="1:15" ht="16" thickBot="1" x14ac:dyDescent="0.4">
      <c r="B81" s="159" t="s">
        <v>88</v>
      </c>
      <c r="C81" s="188"/>
      <c r="D81" s="189"/>
      <c r="E81" s="189"/>
      <c r="F81" s="189"/>
      <c r="G81" s="139">
        <f t="shared" si="18"/>
        <v>0</v>
      </c>
      <c r="H81" s="139"/>
      <c r="I81" s="139"/>
      <c r="J81" s="139"/>
      <c r="K81" s="139"/>
      <c r="L81" s="136"/>
      <c r="M81" s="20"/>
      <c r="N81" s="122"/>
      <c r="O81" s="54"/>
    </row>
    <row r="82" spans="1:15" ht="16" thickBot="1" x14ac:dyDescent="0.4">
      <c r="A82" s="41"/>
      <c r="B82" s="159" t="s">
        <v>89</v>
      </c>
      <c r="C82" s="192"/>
      <c r="D82" s="193"/>
      <c r="E82" s="193"/>
      <c r="F82" s="193"/>
      <c r="G82" s="139">
        <f t="shared" si="18"/>
        <v>0</v>
      </c>
      <c r="H82" s="139"/>
      <c r="I82" s="139"/>
      <c r="J82" s="139"/>
      <c r="K82" s="139"/>
      <c r="L82" s="136"/>
      <c r="M82" s="20"/>
      <c r="N82" s="122"/>
      <c r="O82" s="54"/>
    </row>
    <row r="83" spans="1:15" s="41" customFormat="1" ht="16" thickBot="1" x14ac:dyDescent="0.4">
      <c r="A83" s="40"/>
      <c r="B83" s="159" t="s">
        <v>90</v>
      </c>
      <c r="C83" s="188"/>
      <c r="D83" s="189"/>
      <c r="E83" s="189"/>
      <c r="F83" s="189"/>
      <c r="G83" s="139">
        <f t="shared" si="18"/>
        <v>0</v>
      </c>
      <c r="H83" s="139"/>
      <c r="I83" s="139"/>
      <c r="J83" s="139"/>
      <c r="K83" s="139"/>
      <c r="L83" s="136"/>
      <c r="M83" s="20"/>
      <c r="N83" s="122"/>
      <c r="O83" s="54"/>
    </row>
    <row r="84" spans="1:15" ht="15.5" x14ac:dyDescent="0.35">
      <c r="B84" s="159" t="s">
        <v>91</v>
      </c>
      <c r="C84" s="18"/>
      <c r="D84" s="20"/>
      <c r="E84" s="20"/>
      <c r="F84" s="20"/>
      <c r="G84" s="139">
        <f t="shared" si="18"/>
        <v>0</v>
      </c>
      <c r="H84" s="139"/>
      <c r="I84" s="139"/>
      <c r="J84" s="139"/>
      <c r="K84" s="139"/>
      <c r="L84" s="136"/>
      <c r="M84" s="20"/>
      <c r="N84" s="122"/>
      <c r="O84" s="54"/>
    </row>
    <row r="85" spans="1:15" ht="15.5" x14ac:dyDescent="0.35">
      <c r="B85" s="159" t="s">
        <v>92</v>
      </c>
      <c r="C85" s="49"/>
      <c r="D85" s="21"/>
      <c r="E85" s="21"/>
      <c r="F85" s="21"/>
      <c r="G85" s="139">
        <f t="shared" si="18"/>
        <v>0</v>
      </c>
      <c r="H85" s="139"/>
      <c r="I85" s="139"/>
      <c r="J85" s="139"/>
      <c r="K85" s="139"/>
      <c r="L85" s="137"/>
      <c r="M85" s="21"/>
      <c r="N85" s="123"/>
      <c r="O85" s="54"/>
    </row>
    <row r="86" spans="1:15" ht="15.5" x14ac:dyDescent="0.35">
      <c r="B86" s="159" t="s">
        <v>93</v>
      </c>
      <c r="C86" s="49"/>
      <c r="D86" s="21"/>
      <c r="E86" s="21"/>
      <c r="F86" s="21"/>
      <c r="G86" s="139">
        <f t="shared" si="18"/>
        <v>0</v>
      </c>
      <c r="H86" s="139"/>
      <c r="I86" s="139"/>
      <c r="J86" s="139"/>
      <c r="K86" s="139"/>
      <c r="L86" s="137"/>
      <c r="M86" s="21"/>
      <c r="N86" s="123"/>
      <c r="O86" s="54"/>
    </row>
    <row r="87" spans="1:15" ht="15.5" x14ac:dyDescent="0.35">
      <c r="C87" s="108" t="s">
        <v>176</v>
      </c>
      <c r="D87" s="25">
        <f>SUM(D79:D86)</f>
        <v>0</v>
      </c>
      <c r="E87" s="25">
        <f>SUM(E79:E86)</f>
        <v>0</v>
      </c>
      <c r="F87" s="25">
        <f>SUM(F79:F86)</f>
        <v>0</v>
      </c>
      <c r="G87" s="25">
        <f>SUM(G79:G86)</f>
        <v>0</v>
      </c>
      <c r="H87" s="25"/>
      <c r="I87" s="25"/>
      <c r="J87" s="25"/>
      <c r="K87" s="25"/>
      <c r="L87" s="22">
        <f>(L79*G79)+(L80*G80)+(L81*G81)+(L82*G82)+(L83*G83)+(L84*G84)+(L85*G85)+(L86*G86)</f>
        <v>0</v>
      </c>
      <c r="M87" s="178">
        <f>SUM(M79:M86)</f>
        <v>0</v>
      </c>
      <c r="N87" s="123"/>
      <c r="O87" s="55"/>
    </row>
    <row r="88" spans="1:15" ht="51" customHeight="1" x14ac:dyDescent="0.35">
      <c r="B88" s="108" t="s">
        <v>102</v>
      </c>
      <c r="C88" s="232"/>
      <c r="D88" s="232"/>
      <c r="E88" s="232"/>
      <c r="F88" s="232"/>
      <c r="G88" s="232"/>
      <c r="H88" s="232"/>
      <c r="I88" s="232"/>
      <c r="J88" s="232"/>
      <c r="K88" s="232"/>
      <c r="L88" s="232"/>
      <c r="M88" s="233"/>
      <c r="N88" s="232"/>
      <c r="O88" s="53"/>
    </row>
    <row r="89" spans="1:15" ht="15.5" x14ac:dyDescent="0.35">
      <c r="B89" s="159" t="s">
        <v>94</v>
      </c>
      <c r="C89" s="18"/>
      <c r="D89" s="20"/>
      <c r="E89" s="20"/>
      <c r="F89" s="20"/>
      <c r="G89" s="139">
        <f>SUM(D89:F89)</f>
        <v>0</v>
      </c>
      <c r="H89" s="139"/>
      <c r="I89" s="139"/>
      <c r="J89" s="139"/>
      <c r="K89" s="139"/>
      <c r="L89" s="136"/>
      <c r="M89" s="20"/>
      <c r="N89" s="122"/>
      <c r="O89" s="54"/>
    </row>
    <row r="90" spans="1:15" ht="15.5" x14ac:dyDescent="0.35">
      <c r="B90" s="159" t="s">
        <v>95</v>
      </c>
      <c r="C90" s="18"/>
      <c r="D90" s="20"/>
      <c r="E90" s="20"/>
      <c r="F90" s="20"/>
      <c r="G90" s="139">
        <f t="shared" ref="G90:G96" si="19">SUM(D90:F90)</f>
        <v>0</v>
      </c>
      <c r="H90" s="139"/>
      <c r="I90" s="139"/>
      <c r="J90" s="139"/>
      <c r="K90" s="139"/>
      <c r="L90" s="136"/>
      <c r="M90" s="20"/>
      <c r="N90" s="122"/>
      <c r="O90" s="54"/>
    </row>
    <row r="91" spans="1:15" ht="15.5" x14ac:dyDescent="0.35">
      <c r="B91" s="159" t="s">
        <v>96</v>
      </c>
      <c r="C91" s="18"/>
      <c r="D91" s="20"/>
      <c r="E91" s="20"/>
      <c r="F91" s="20"/>
      <c r="G91" s="139">
        <f t="shared" si="19"/>
        <v>0</v>
      </c>
      <c r="H91" s="139"/>
      <c r="I91" s="139"/>
      <c r="J91" s="139"/>
      <c r="K91" s="139"/>
      <c r="L91" s="136"/>
      <c r="M91" s="20"/>
      <c r="N91" s="122"/>
      <c r="O91" s="54"/>
    </row>
    <row r="92" spans="1:15" ht="15.5" x14ac:dyDescent="0.35">
      <c r="B92" s="159" t="s">
        <v>97</v>
      </c>
      <c r="C92" s="18"/>
      <c r="D92" s="20"/>
      <c r="E92" s="20"/>
      <c r="F92" s="20"/>
      <c r="G92" s="139">
        <f t="shared" si="19"/>
        <v>0</v>
      </c>
      <c r="H92" s="139"/>
      <c r="I92" s="139"/>
      <c r="J92" s="139"/>
      <c r="K92" s="139"/>
      <c r="L92" s="136"/>
      <c r="M92" s="20"/>
      <c r="N92" s="122"/>
      <c r="O92" s="54"/>
    </row>
    <row r="93" spans="1:15" ht="15.5" x14ac:dyDescent="0.35">
      <c r="B93" s="159" t="s">
        <v>98</v>
      </c>
      <c r="C93" s="18"/>
      <c r="D93" s="20"/>
      <c r="E93" s="20"/>
      <c r="F93" s="20"/>
      <c r="G93" s="139">
        <f t="shared" si="19"/>
        <v>0</v>
      </c>
      <c r="H93" s="139"/>
      <c r="I93" s="139"/>
      <c r="J93" s="139"/>
      <c r="K93" s="139"/>
      <c r="L93" s="136"/>
      <c r="M93" s="20"/>
      <c r="N93" s="122"/>
      <c r="O93" s="54"/>
    </row>
    <row r="94" spans="1:15" ht="15.5" x14ac:dyDescent="0.35">
      <c r="B94" s="159" t="s">
        <v>99</v>
      </c>
      <c r="C94" s="18"/>
      <c r="D94" s="20"/>
      <c r="E94" s="20"/>
      <c r="F94" s="20"/>
      <c r="G94" s="139">
        <f t="shared" si="19"/>
        <v>0</v>
      </c>
      <c r="H94" s="139"/>
      <c r="I94" s="139"/>
      <c r="J94" s="139"/>
      <c r="K94" s="139"/>
      <c r="L94" s="136"/>
      <c r="M94" s="20"/>
      <c r="N94" s="122"/>
      <c r="O94" s="54"/>
    </row>
    <row r="95" spans="1:15" ht="15.5" x14ac:dyDescent="0.35">
      <c r="B95" s="159" t="s">
        <v>100</v>
      </c>
      <c r="C95" s="49"/>
      <c r="D95" s="21"/>
      <c r="E95" s="21"/>
      <c r="F95" s="21"/>
      <c r="G95" s="139">
        <f t="shared" si="19"/>
        <v>0</v>
      </c>
      <c r="H95" s="139"/>
      <c r="I95" s="139"/>
      <c r="J95" s="139"/>
      <c r="K95" s="139"/>
      <c r="L95" s="137"/>
      <c r="M95" s="21"/>
      <c r="N95" s="123"/>
      <c r="O95" s="54"/>
    </row>
    <row r="96" spans="1:15" ht="15.5" x14ac:dyDescent="0.35">
      <c r="B96" s="159" t="s">
        <v>101</v>
      </c>
      <c r="C96" s="49"/>
      <c r="D96" s="21"/>
      <c r="E96" s="21"/>
      <c r="F96" s="21"/>
      <c r="G96" s="139">
        <f t="shared" si="19"/>
        <v>0</v>
      </c>
      <c r="H96" s="139"/>
      <c r="I96" s="139"/>
      <c r="J96" s="139"/>
      <c r="K96" s="139"/>
      <c r="L96" s="137"/>
      <c r="M96" s="21"/>
      <c r="N96" s="123"/>
      <c r="O96" s="54"/>
    </row>
    <row r="97" spans="2:15" ht="15.5" x14ac:dyDescent="0.35">
      <c r="C97" s="108" t="s">
        <v>176</v>
      </c>
      <c r="D97" s="22">
        <f>SUM(D89:D96)</f>
        <v>0</v>
      </c>
      <c r="E97" s="22">
        <f>SUM(E89:E96)</f>
        <v>0</v>
      </c>
      <c r="F97" s="22">
        <f>SUM(F89:F96)</f>
        <v>0</v>
      </c>
      <c r="G97" s="22">
        <f>SUM(G89:G96)</f>
        <v>0</v>
      </c>
      <c r="H97" s="22"/>
      <c r="I97" s="22"/>
      <c r="J97" s="22"/>
      <c r="K97" s="22"/>
      <c r="L97" s="22">
        <f>(L89*G89)+(L90*G90)+(L91*G91)+(L92*G92)+(L93*G93)+(L94*G94)+(L95*G95)+(L96*G96)</f>
        <v>0</v>
      </c>
      <c r="M97" s="178">
        <f>SUM(M89:M96)</f>
        <v>0</v>
      </c>
      <c r="N97" s="123"/>
      <c r="O97" s="55"/>
    </row>
    <row r="98" spans="2:15" ht="15.75" customHeight="1" x14ac:dyDescent="0.35">
      <c r="B98" s="6"/>
      <c r="C98" s="12"/>
      <c r="D98" s="27"/>
      <c r="E98" s="27"/>
      <c r="F98" s="27"/>
      <c r="G98" s="27"/>
      <c r="H98" s="27"/>
      <c r="I98" s="27"/>
      <c r="J98" s="27"/>
      <c r="K98" s="27"/>
      <c r="L98" s="27"/>
      <c r="M98" s="27"/>
      <c r="N98" s="12"/>
      <c r="O98" s="3"/>
    </row>
    <row r="99" spans="2:15" ht="51" customHeight="1" x14ac:dyDescent="0.35">
      <c r="B99" s="108" t="s">
        <v>103</v>
      </c>
      <c r="C99" s="234"/>
      <c r="D99" s="234"/>
      <c r="E99" s="234"/>
      <c r="F99" s="234"/>
      <c r="G99" s="234"/>
      <c r="H99" s="234"/>
      <c r="I99" s="234"/>
      <c r="J99" s="234"/>
      <c r="K99" s="234"/>
      <c r="L99" s="234"/>
      <c r="M99" s="235"/>
      <c r="N99" s="234"/>
      <c r="O99" s="19"/>
    </row>
    <row r="100" spans="2:15" ht="51" customHeight="1" x14ac:dyDescent="0.35">
      <c r="B100" s="108" t="s">
        <v>104</v>
      </c>
      <c r="C100" s="231"/>
      <c r="D100" s="232"/>
      <c r="E100" s="232"/>
      <c r="F100" s="232"/>
      <c r="G100" s="232"/>
      <c r="H100" s="232"/>
      <c r="I100" s="232"/>
      <c r="J100" s="232"/>
      <c r="K100" s="232"/>
      <c r="L100" s="232"/>
      <c r="M100" s="233"/>
      <c r="N100" s="232"/>
      <c r="O100" s="53"/>
    </row>
    <row r="101" spans="2:15" ht="64.5" customHeight="1" thickBot="1" x14ac:dyDescent="0.4">
      <c r="B101" s="159" t="s">
        <v>105</v>
      </c>
      <c r="C101" s="188"/>
      <c r="D101" s="189"/>
      <c r="E101" s="189"/>
      <c r="F101" s="189"/>
      <c r="G101" s="139">
        <f>SUM(D101:F101)</f>
        <v>0</v>
      </c>
      <c r="H101" s="139"/>
      <c r="I101" s="139"/>
      <c r="J101" s="139"/>
      <c r="K101" s="139"/>
      <c r="L101" s="136"/>
      <c r="M101" s="20"/>
      <c r="N101" s="122"/>
      <c r="O101" s="54"/>
    </row>
    <row r="102" spans="2:15" ht="67.5" customHeight="1" thickBot="1" x14ac:dyDescent="0.4">
      <c r="B102" s="159" t="s">
        <v>106</v>
      </c>
      <c r="C102" s="188"/>
      <c r="D102" s="189"/>
      <c r="E102" s="189"/>
      <c r="F102" s="189"/>
      <c r="G102" s="139">
        <f t="shared" ref="G102:G108" si="20">SUM(D102:F102)</f>
        <v>0</v>
      </c>
      <c r="H102" s="139"/>
      <c r="I102" s="139"/>
      <c r="J102" s="139"/>
      <c r="K102" s="139"/>
      <c r="L102" s="136"/>
      <c r="M102" s="20"/>
      <c r="N102" s="122"/>
      <c r="O102" s="54"/>
    </row>
    <row r="103" spans="2:15" ht="78.75" customHeight="1" thickBot="1" x14ac:dyDescent="0.4">
      <c r="B103" s="159" t="s">
        <v>107</v>
      </c>
      <c r="C103" s="188"/>
      <c r="D103" s="189"/>
      <c r="E103" s="189"/>
      <c r="F103" s="189"/>
      <c r="G103" s="139">
        <f t="shared" si="20"/>
        <v>0</v>
      </c>
      <c r="H103" s="139"/>
      <c r="I103" s="139"/>
      <c r="J103" s="139"/>
      <c r="K103" s="139"/>
      <c r="L103" s="136"/>
      <c r="M103" s="20"/>
      <c r="N103" s="122"/>
      <c r="O103" s="54"/>
    </row>
    <row r="104" spans="2:15" ht="81.75" customHeight="1" thickBot="1" x14ac:dyDescent="0.4">
      <c r="B104" s="159" t="s">
        <v>108</v>
      </c>
      <c r="C104" s="188"/>
      <c r="D104" s="189"/>
      <c r="E104" s="189"/>
      <c r="F104" s="189"/>
      <c r="G104" s="139">
        <f t="shared" si="20"/>
        <v>0</v>
      </c>
      <c r="H104" s="139"/>
      <c r="I104" s="139"/>
      <c r="J104" s="139"/>
      <c r="K104" s="139"/>
      <c r="L104" s="136"/>
      <c r="M104" s="20"/>
      <c r="N104" s="122"/>
      <c r="O104" s="54"/>
    </row>
    <row r="105" spans="2:15" ht="15.5" x14ac:dyDescent="0.35">
      <c r="B105" s="159" t="s">
        <v>109</v>
      </c>
      <c r="C105" s="18"/>
      <c r="D105" s="20"/>
      <c r="E105" s="20"/>
      <c r="F105" s="20"/>
      <c r="G105" s="139">
        <f t="shared" si="20"/>
        <v>0</v>
      </c>
      <c r="H105" s="139"/>
      <c r="I105" s="139"/>
      <c r="J105" s="139"/>
      <c r="K105" s="139"/>
      <c r="L105" s="136"/>
      <c r="M105" s="20"/>
      <c r="N105" s="122"/>
      <c r="O105" s="54"/>
    </row>
    <row r="106" spans="2:15" ht="15.5" x14ac:dyDescent="0.35">
      <c r="B106" s="159" t="s">
        <v>110</v>
      </c>
      <c r="C106" s="18"/>
      <c r="D106" s="20"/>
      <c r="E106" s="20"/>
      <c r="F106" s="20"/>
      <c r="G106" s="139">
        <f t="shared" si="20"/>
        <v>0</v>
      </c>
      <c r="H106" s="139"/>
      <c r="I106" s="139"/>
      <c r="J106" s="139"/>
      <c r="K106" s="139"/>
      <c r="L106" s="136"/>
      <c r="M106" s="20"/>
      <c r="N106" s="122"/>
      <c r="O106" s="54"/>
    </row>
    <row r="107" spans="2:15" ht="15.5" x14ac:dyDescent="0.35">
      <c r="B107" s="159" t="s">
        <v>111</v>
      </c>
      <c r="C107" s="49"/>
      <c r="D107" s="21"/>
      <c r="E107" s="21"/>
      <c r="F107" s="21"/>
      <c r="G107" s="139">
        <f t="shared" si="20"/>
        <v>0</v>
      </c>
      <c r="H107" s="139"/>
      <c r="I107" s="139"/>
      <c r="J107" s="139"/>
      <c r="K107" s="139"/>
      <c r="L107" s="137"/>
      <c r="M107" s="21"/>
      <c r="N107" s="123"/>
      <c r="O107" s="54"/>
    </row>
    <row r="108" spans="2:15" ht="15.5" x14ac:dyDescent="0.35">
      <c r="B108" s="159" t="s">
        <v>112</v>
      </c>
      <c r="C108" s="49"/>
      <c r="D108" s="21"/>
      <c r="E108" s="21"/>
      <c r="F108" s="21"/>
      <c r="G108" s="139">
        <f t="shared" si="20"/>
        <v>0</v>
      </c>
      <c r="H108" s="139"/>
      <c r="I108" s="139"/>
      <c r="J108" s="139"/>
      <c r="K108" s="139"/>
      <c r="L108" s="137"/>
      <c r="M108" s="21"/>
      <c r="N108" s="123"/>
      <c r="O108" s="54"/>
    </row>
    <row r="109" spans="2:15" ht="15.5" x14ac:dyDescent="0.35">
      <c r="C109" s="108" t="s">
        <v>176</v>
      </c>
      <c r="D109" s="22">
        <f>SUM(D101:D108)</f>
        <v>0</v>
      </c>
      <c r="E109" s="22">
        <f>SUM(E101:E108)</f>
        <v>0</v>
      </c>
      <c r="F109" s="22">
        <f>SUM(F101:F108)</f>
        <v>0</v>
      </c>
      <c r="G109" s="25">
        <f>SUM(G101:G108)</f>
        <v>0</v>
      </c>
      <c r="H109" s="25"/>
      <c r="I109" s="25"/>
      <c r="J109" s="25"/>
      <c r="K109" s="25"/>
      <c r="L109" s="22">
        <f>(L101*G101)+(L102*G102)+(L103*G103)+(L104*G104)+(L105*G105)+(L106*G106)+(L107*G107)+(L108*G108)</f>
        <v>0</v>
      </c>
      <c r="M109" s="178">
        <f>SUM(M101:M108)</f>
        <v>0</v>
      </c>
      <c r="N109" s="123"/>
      <c r="O109" s="55"/>
    </row>
    <row r="110" spans="2:15" ht="51" customHeight="1" x14ac:dyDescent="0.35">
      <c r="B110" s="108" t="s">
        <v>8</v>
      </c>
      <c r="C110" s="231"/>
      <c r="D110" s="232"/>
      <c r="E110" s="232"/>
      <c r="F110" s="232"/>
      <c r="G110" s="232"/>
      <c r="H110" s="232"/>
      <c r="I110" s="232"/>
      <c r="J110" s="232"/>
      <c r="K110" s="232"/>
      <c r="L110" s="232"/>
      <c r="M110" s="233"/>
      <c r="N110" s="232"/>
      <c r="O110" s="53"/>
    </row>
    <row r="111" spans="2:15" ht="16" thickBot="1" x14ac:dyDescent="0.4">
      <c r="B111" s="159" t="s">
        <v>113</v>
      </c>
      <c r="C111" s="188"/>
      <c r="D111" s="189"/>
      <c r="E111" s="189"/>
      <c r="F111" s="189"/>
      <c r="G111" s="139">
        <f>SUM(D111:F111)</f>
        <v>0</v>
      </c>
      <c r="H111" s="139"/>
      <c r="I111" s="139"/>
      <c r="J111" s="139"/>
      <c r="K111" s="139"/>
      <c r="L111" s="136"/>
      <c r="M111" s="20"/>
      <c r="N111" s="122"/>
      <c r="O111" s="54"/>
    </row>
    <row r="112" spans="2:15" ht="47.25" customHeight="1" thickBot="1" x14ac:dyDescent="0.4">
      <c r="B112" s="159" t="s">
        <v>114</v>
      </c>
      <c r="C112" s="188"/>
      <c r="D112" s="189"/>
      <c r="E112" s="189"/>
      <c r="F112" s="189"/>
      <c r="G112" s="139">
        <f t="shared" ref="G112:G118" si="21">SUM(D112:F112)</f>
        <v>0</v>
      </c>
      <c r="H112" s="139"/>
      <c r="I112" s="139"/>
      <c r="J112" s="139"/>
      <c r="K112" s="139"/>
      <c r="L112" s="136"/>
      <c r="M112" s="20"/>
      <c r="N112" s="122"/>
      <c r="O112" s="54"/>
    </row>
    <row r="113" spans="2:15" ht="45.75" customHeight="1" thickBot="1" x14ac:dyDescent="0.4">
      <c r="B113" s="159" t="s">
        <v>115</v>
      </c>
      <c r="C113" s="188"/>
      <c r="D113" s="189"/>
      <c r="E113" s="189"/>
      <c r="F113" s="189"/>
      <c r="G113" s="139">
        <f t="shared" si="21"/>
        <v>0</v>
      </c>
      <c r="H113" s="139"/>
      <c r="I113" s="139"/>
      <c r="J113" s="139"/>
      <c r="K113" s="139"/>
      <c r="L113" s="136"/>
      <c r="M113" s="20"/>
      <c r="N113" s="122"/>
      <c r="O113" s="54"/>
    </row>
    <row r="114" spans="2:15" ht="45" customHeight="1" thickBot="1" x14ac:dyDescent="0.4">
      <c r="B114" s="159" t="s">
        <v>116</v>
      </c>
      <c r="C114" s="192"/>
      <c r="D114" s="193"/>
      <c r="E114" s="193"/>
      <c r="F114" s="193"/>
      <c r="G114" s="139">
        <f t="shared" si="21"/>
        <v>0</v>
      </c>
      <c r="H114" s="139"/>
      <c r="I114" s="139"/>
      <c r="J114" s="139"/>
      <c r="K114" s="139"/>
      <c r="L114" s="136"/>
      <c r="M114" s="20"/>
      <c r="N114" s="122"/>
      <c r="O114" s="54"/>
    </row>
    <row r="115" spans="2:15" ht="59.25" customHeight="1" thickBot="1" x14ac:dyDescent="0.4">
      <c r="B115" s="159" t="s">
        <v>117</v>
      </c>
      <c r="C115" s="188"/>
      <c r="D115" s="189"/>
      <c r="E115" s="189"/>
      <c r="F115" s="189"/>
      <c r="G115" s="139">
        <f t="shared" si="21"/>
        <v>0</v>
      </c>
      <c r="H115" s="139"/>
      <c r="I115" s="139"/>
      <c r="J115" s="139"/>
      <c r="K115" s="139"/>
      <c r="L115" s="136"/>
      <c r="M115" s="20"/>
      <c r="N115" s="122"/>
      <c r="O115" s="54"/>
    </row>
    <row r="116" spans="2:15" ht="15.5" x14ac:dyDescent="0.35">
      <c r="B116" s="159" t="s">
        <v>118</v>
      </c>
      <c r="C116" s="18"/>
      <c r="D116" s="20"/>
      <c r="E116" s="20"/>
      <c r="F116" s="20"/>
      <c r="G116" s="139">
        <f t="shared" si="21"/>
        <v>0</v>
      </c>
      <c r="H116" s="139"/>
      <c r="I116" s="139"/>
      <c r="J116" s="139"/>
      <c r="K116" s="139"/>
      <c r="L116" s="136"/>
      <c r="M116" s="20"/>
      <c r="N116" s="122"/>
      <c r="O116" s="54"/>
    </row>
    <row r="117" spans="2:15" ht="15.5" x14ac:dyDescent="0.35">
      <c r="B117" s="159" t="s">
        <v>119</v>
      </c>
      <c r="C117" s="49"/>
      <c r="D117" s="21"/>
      <c r="E117" s="21"/>
      <c r="F117" s="21"/>
      <c r="G117" s="139">
        <f t="shared" si="21"/>
        <v>0</v>
      </c>
      <c r="H117" s="139"/>
      <c r="I117" s="139"/>
      <c r="J117" s="139"/>
      <c r="K117" s="139"/>
      <c r="L117" s="137"/>
      <c r="M117" s="21"/>
      <c r="N117" s="123"/>
      <c r="O117" s="54"/>
    </row>
    <row r="118" spans="2:15" ht="15.5" x14ac:dyDescent="0.35">
      <c r="B118" s="159" t="s">
        <v>120</v>
      </c>
      <c r="C118" s="49"/>
      <c r="D118" s="21"/>
      <c r="E118" s="21"/>
      <c r="F118" s="21"/>
      <c r="G118" s="139">
        <f t="shared" si="21"/>
        <v>0</v>
      </c>
      <c r="H118" s="139"/>
      <c r="I118" s="139"/>
      <c r="J118" s="139"/>
      <c r="K118" s="139"/>
      <c r="L118" s="137"/>
      <c r="M118" s="21"/>
      <c r="N118" s="123"/>
      <c r="O118" s="54"/>
    </row>
    <row r="119" spans="2:15" ht="15.5" x14ac:dyDescent="0.35">
      <c r="C119" s="108" t="s">
        <v>176</v>
      </c>
      <c r="D119" s="25">
        <f>SUM(D111:D118)</f>
        <v>0</v>
      </c>
      <c r="E119" s="25">
        <f>SUM(E111:E118)</f>
        <v>0</v>
      </c>
      <c r="F119" s="25">
        <f>SUM(F111:F118)</f>
        <v>0</v>
      </c>
      <c r="G119" s="25">
        <f>SUM(G111:G118)</f>
        <v>0</v>
      </c>
      <c r="H119" s="25"/>
      <c r="I119" s="25"/>
      <c r="J119" s="25"/>
      <c r="K119" s="25"/>
      <c r="L119" s="22">
        <f>(L111*G111)+(L112*G112)+(L113*G113)+(L114*G114)+(L115*G115)+(L116*G116)+(L117*G117)+(L118*G118)</f>
        <v>0</v>
      </c>
      <c r="M119" s="178">
        <f>SUM(M111:M118)</f>
        <v>0</v>
      </c>
      <c r="N119" s="123"/>
      <c r="O119" s="55"/>
    </row>
    <row r="120" spans="2:15" ht="51" customHeight="1" x14ac:dyDescent="0.35">
      <c r="B120" s="108" t="s">
        <v>121</v>
      </c>
      <c r="C120" s="232"/>
      <c r="D120" s="232"/>
      <c r="E120" s="232"/>
      <c r="F120" s="232"/>
      <c r="G120" s="232"/>
      <c r="H120" s="232"/>
      <c r="I120" s="232"/>
      <c r="J120" s="232"/>
      <c r="K120" s="232"/>
      <c r="L120" s="232"/>
      <c r="M120" s="233"/>
      <c r="N120" s="232"/>
      <c r="O120" s="53"/>
    </row>
    <row r="121" spans="2:15" ht="15.5" x14ac:dyDescent="0.35">
      <c r="B121" s="159" t="s">
        <v>122</v>
      </c>
      <c r="C121" s="18"/>
      <c r="D121" s="20"/>
      <c r="E121" s="20"/>
      <c r="F121" s="20"/>
      <c r="G121" s="139">
        <f>SUM(D121:F121)</f>
        <v>0</v>
      </c>
      <c r="H121" s="139"/>
      <c r="I121" s="139"/>
      <c r="J121" s="139"/>
      <c r="K121" s="139"/>
      <c r="L121" s="136"/>
      <c r="M121" s="20"/>
      <c r="N121" s="122"/>
      <c r="O121" s="54"/>
    </row>
    <row r="122" spans="2:15" ht="15.5" x14ac:dyDescent="0.35">
      <c r="B122" s="159" t="s">
        <v>123</v>
      </c>
      <c r="C122" s="18"/>
      <c r="D122" s="20"/>
      <c r="E122" s="20"/>
      <c r="F122" s="20"/>
      <c r="G122" s="139">
        <f t="shared" ref="G122:G128" si="22">SUM(D122:F122)</f>
        <v>0</v>
      </c>
      <c r="H122" s="139"/>
      <c r="I122" s="139"/>
      <c r="J122" s="139"/>
      <c r="K122" s="139"/>
      <c r="L122" s="136"/>
      <c r="M122" s="20"/>
      <c r="N122" s="122"/>
      <c r="O122" s="54"/>
    </row>
    <row r="123" spans="2:15" ht="15.5" x14ac:dyDescent="0.35">
      <c r="B123" s="159" t="s">
        <v>124</v>
      </c>
      <c r="C123" s="18"/>
      <c r="D123" s="20"/>
      <c r="E123" s="20"/>
      <c r="F123" s="20"/>
      <c r="G123" s="139">
        <f t="shared" si="22"/>
        <v>0</v>
      </c>
      <c r="H123" s="139"/>
      <c r="I123" s="139"/>
      <c r="J123" s="139"/>
      <c r="K123" s="139"/>
      <c r="L123" s="136"/>
      <c r="M123" s="20"/>
      <c r="N123" s="122"/>
      <c r="O123" s="54"/>
    </row>
    <row r="124" spans="2:15" ht="15.5" x14ac:dyDescent="0.35">
      <c r="B124" s="159" t="s">
        <v>125</v>
      </c>
      <c r="C124" s="18"/>
      <c r="D124" s="20"/>
      <c r="E124" s="20"/>
      <c r="F124" s="20"/>
      <c r="G124" s="139">
        <f t="shared" si="22"/>
        <v>0</v>
      </c>
      <c r="H124" s="139"/>
      <c r="I124" s="139"/>
      <c r="J124" s="139"/>
      <c r="K124" s="139"/>
      <c r="L124" s="136"/>
      <c r="M124" s="20"/>
      <c r="N124" s="122"/>
      <c r="O124" s="54"/>
    </row>
    <row r="125" spans="2:15" ht="15.5" x14ac:dyDescent="0.35">
      <c r="B125" s="159" t="s">
        <v>126</v>
      </c>
      <c r="C125" s="18"/>
      <c r="D125" s="20"/>
      <c r="E125" s="20"/>
      <c r="F125" s="20"/>
      <c r="G125" s="139">
        <f t="shared" si="22"/>
        <v>0</v>
      </c>
      <c r="H125" s="139"/>
      <c r="I125" s="139"/>
      <c r="J125" s="139"/>
      <c r="K125" s="139"/>
      <c r="L125" s="136"/>
      <c r="M125" s="20"/>
      <c r="N125" s="122"/>
      <c r="O125" s="54"/>
    </row>
    <row r="126" spans="2:15" ht="15.5" x14ac:dyDescent="0.35">
      <c r="B126" s="159" t="s">
        <v>127</v>
      </c>
      <c r="C126" s="18"/>
      <c r="D126" s="20"/>
      <c r="E126" s="20"/>
      <c r="F126" s="20"/>
      <c r="G126" s="139">
        <f t="shared" si="22"/>
        <v>0</v>
      </c>
      <c r="H126" s="139"/>
      <c r="I126" s="139"/>
      <c r="J126" s="139"/>
      <c r="K126" s="139"/>
      <c r="L126" s="136"/>
      <c r="M126" s="20"/>
      <c r="N126" s="122"/>
      <c r="O126" s="54"/>
    </row>
    <row r="127" spans="2:15" ht="15.5" x14ac:dyDescent="0.35">
      <c r="B127" s="159" t="s">
        <v>128</v>
      </c>
      <c r="C127" s="49"/>
      <c r="D127" s="21"/>
      <c r="E127" s="21"/>
      <c r="F127" s="21"/>
      <c r="G127" s="139">
        <f t="shared" si="22"/>
        <v>0</v>
      </c>
      <c r="H127" s="139"/>
      <c r="I127" s="139"/>
      <c r="J127" s="139"/>
      <c r="K127" s="139"/>
      <c r="L127" s="137"/>
      <c r="M127" s="21"/>
      <c r="N127" s="123"/>
      <c r="O127" s="54"/>
    </row>
    <row r="128" spans="2:15" ht="15.5" x14ac:dyDescent="0.35">
      <c r="B128" s="159" t="s">
        <v>129</v>
      </c>
      <c r="C128" s="49"/>
      <c r="D128" s="21"/>
      <c r="E128" s="21"/>
      <c r="F128" s="21"/>
      <c r="G128" s="139">
        <f t="shared" si="22"/>
        <v>0</v>
      </c>
      <c r="H128" s="139"/>
      <c r="I128" s="139"/>
      <c r="J128" s="139"/>
      <c r="K128" s="139"/>
      <c r="L128" s="137"/>
      <c r="M128" s="21"/>
      <c r="N128" s="123"/>
      <c r="O128" s="54"/>
    </row>
    <row r="129" spans="2:15" ht="15.5" x14ac:dyDescent="0.35">
      <c r="C129" s="108" t="s">
        <v>176</v>
      </c>
      <c r="D129" s="25">
        <f>SUM(D121:D128)</f>
        <v>0</v>
      </c>
      <c r="E129" s="25">
        <f>SUM(E121:E128)</f>
        <v>0</v>
      </c>
      <c r="F129" s="25">
        <f>SUM(F121:F128)</f>
        <v>0</v>
      </c>
      <c r="G129" s="25">
        <f>SUM(G121:G128)</f>
        <v>0</v>
      </c>
      <c r="H129" s="25"/>
      <c r="I129" s="25"/>
      <c r="J129" s="25"/>
      <c r="K129" s="25"/>
      <c r="L129" s="22">
        <f>(L121*G121)+(L122*G122)+(L123*G123)+(L124*G124)+(L125*G125)+(L126*G126)+(L127*G127)+(L128*G128)</f>
        <v>0</v>
      </c>
      <c r="M129" s="178">
        <f>SUM(M121:M128)</f>
        <v>0</v>
      </c>
      <c r="N129" s="123"/>
      <c r="O129" s="55"/>
    </row>
    <row r="130" spans="2:15" ht="51" customHeight="1" x14ac:dyDescent="0.35">
      <c r="B130" s="108" t="s">
        <v>130</v>
      </c>
      <c r="C130" s="232"/>
      <c r="D130" s="232"/>
      <c r="E130" s="232"/>
      <c r="F130" s="232"/>
      <c r="G130" s="232"/>
      <c r="H130" s="232"/>
      <c r="I130" s="232"/>
      <c r="J130" s="232"/>
      <c r="K130" s="232"/>
      <c r="L130" s="232"/>
      <c r="M130" s="233"/>
      <c r="N130" s="232"/>
      <c r="O130" s="53"/>
    </row>
    <row r="131" spans="2:15" ht="15.5" x14ac:dyDescent="0.35">
      <c r="B131" s="159" t="s">
        <v>131</v>
      </c>
      <c r="C131" s="18"/>
      <c r="D131" s="20"/>
      <c r="E131" s="20"/>
      <c r="F131" s="20"/>
      <c r="G131" s="139">
        <f>SUM(D131:F131)</f>
        <v>0</v>
      </c>
      <c r="H131" s="139"/>
      <c r="I131" s="139"/>
      <c r="J131" s="139"/>
      <c r="K131" s="139"/>
      <c r="L131" s="136"/>
      <c r="M131" s="20"/>
      <c r="N131" s="122"/>
      <c r="O131" s="54"/>
    </row>
    <row r="132" spans="2:15" ht="15.5" x14ac:dyDescent="0.35">
      <c r="B132" s="159" t="s">
        <v>132</v>
      </c>
      <c r="C132" s="18"/>
      <c r="D132" s="20"/>
      <c r="E132" s="20"/>
      <c r="F132" s="20"/>
      <c r="G132" s="139">
        <f t="shared" ref="G132:G138" si="23">SUM(D132:F132)</f>
        <v>0</v>
      </c>
      <c r="H132" s="139"/>
      <c r="I132" s="139"/>
      <c r="J132" s="139"/>
      <c r="K132" s="139"/>
      <c r="L132" s="136"/>
      <c r="M132" s="20"/>
      <c r="N132" s="122"/>
      <c r="O132" s="54"/>
    </row>
    <row r="133" spans="2:15" ht="15.5" x14ac:dyDescent="0.35">
      <c r="B133" s="159" t="s">
        <v>133</v>
      </c>
      <c r="C133" s="18"/>
      <c r="D133" s="20"/>
      <c r="E133" s="20"/>
      <c r="F133" s="20"/>
      <c r="G133" s="139">
        <f t="shared" si="23"/>
        <v>0</v>
      </c>
      <c r="H133" s="139"/>
      <c r="I133" s="139"/>
      <c r="J133" s="139"/>
      <c r="K133" s="139"/>
      <c r="L133" s="136"/>
      <c r="M133" s="20"/>
      <c r="N133" s="122"/>
      <c r="O133" s="54"/>
    </row>
    <row r="134" spans="2:15" ht="15.5" x14ac:dyDescent="0.35">
      <c r="B134" s="159" t="s">
        <v>134</v>
      </c>
      <c r="C134" s="18"/>
      <c r="D134" s="20"/>
      <c r="E134" s="20"/>
      <c r="F134" s="20"/>
      <c r="G134" s="139">
        <f t="shared" si="23"/>
        <v>0</v>
      </c>
      <c r="H134" s="139"/>
      <c r="I134" s="139"/>
      <c r="J134" s="139"/>
      <c r="K134" s="139"/>
      <c r="L134" s="136"/>
      <c r="M134" s="20"/>
      <c r="N134" s="122"/>
      <c r="O134" s="54"/>
    </row>
    <row r="135" spans="2:15" ht="15.5" x14ac:dyDescent="0.35">
      <c r="B135" s="159" t="s">
        <v>135</v>
      </c>
      <c r="C135" s="18"/>
      <c r="D135" s="20"/>
      <c r="E135" s="20"/>
      <c r="F135" s="20"/>
      <c r="G135" s="139">
        <f t="shared" si="23"/>
        <v>0</v>
      </c>
      <c r="H135" s="139"/>
      <c r="I135" s="139"/>
      <c r="J135" s="139"/>
      <c r="K135" s="139"/>
      <c r="L135" s="136"/>
      <c r="M135" s="20"/>
      <c r="N135" s="122"/>
      <c r="O135" s="54"/>
    </row>
    <row r="136" spans="2:15" ht="15.5" x14ac:dyDescent="0.35">
      <c r="B136" s="159" t="s">
        <v>136</v>
      </c>
      <c r="C136" s="18"/>
      <c r="D136" s="20"/>
      <c r="E136" s="20"/>
      <c r="F136" s="20"/>
      <c r="G136" s="139">
        <f t="shared" si="23"/>
        <v>0</v>
      </c>
      <c r="H136" s="139"/>
      <c r="I136" s="139"/>
      <c r="J136" s="139"/>
      <c r="K136" s="139"/>
      <c r="L136" s="136"/>
      <c r="M136" s="20"/>
      <c r="N136" s="122"/>
      <c r="O136" s="54"/>
    </row>
    <row r="137" spans="2:15" ht="15.5" x14ac:dyDescent="0.35">
      <c r="B137" s="159" t="s">
        <v>137</v>
      </c>
      <c r="C137" s="49"/>
      <c r="D137" s="21"/>
      <c r="E137" s="21"/>
      <c r="F137" s="21"/>
      <c r="G137" s="139">
        <f t="shared" si="23"/>
        <v>0</v>
      </c>
      <c r="H137" s="139"/>
      <c r="I137" s="139"/>
      <c r="J137" s="139"/>
      <c r="K137" s="139"/>
      <c r="L137" s="137"/>
      <c r="M137" s="21"/>
      <c r="N137" s="123"/>
      <c r="O137" s="54"/>
    </row>
    <row r="138" spans="2:15" ht="15.5" x14ac:dyDescent="0.35">
      <c r="B138" s="159" t="s">
        <v>138</v>
      </c>
      <c r="C138" s="49"/>
      <c r="D138" s="21"/>
      <c r="E138" s="21"/>
      <c r="F138" s="21"/>
      <c r="G138" s="139">
        <f t="shared" si="23"/>
        <v>0</v>
      </c>
      <c r="H138" s="139"/>
      <c r="I138" s="139"/>
      <c r="J138" s="139"/>
      <c r="K138" s="139"/>
      <c r="L138" s="137"/>
      <c r="M138" s="21"/>
      <c r="N138" s="123"/>
      <c r="O138" s="54"/>
    </row>
    <row r="139" spans="2:15" ht="15.5" x14ac:dyDescent="0.35">
      <c r="C139" s="108" t="s">
        <v>176</v>
      </c>
      <c r="D139" s="22">
        <f>SUM(D131:D138)</f>
        <v>0</v>
      </c>
      <c r="E139" s="22">
        <f>SUM(E131:E138)</f>
        <v>0</v>
      </c>
      <c r="F139" s="22">
        <f>SUM(F131:F138)</f>
        <v>0</v>
      </c>
      <c r="G139" s="22">
        <f>SUM(G131:G138)</f>
        <v>0</v>
      </c>
      <c r="H139" s="22"/>
      <c r="I139" s="22"/>
      <c r="J139" s="22"/>
      <c r="K139" s="22"/>
      <c r="L139" s="22">
        <f>(L131*G131)+(L132*G132)+(L133*G133)+(L134*G134)+(L135*G135)+(L136*G136)+(L137*G137)+(L138*G138)</f>
        <v>0</v>
      </c>
      <c r="M139" s="178">
        <f>SUM(M131:M138)</f>
        <v>0</v>
      </c>
      <c r="N139" s="123"/>
      <c r="O139" s="55"/>
    </row>
    <row r="140" spans="2:15" ht="15.75" customHeight="1" x14ac:dyDescent="0.35">
      <c r="B140" s="6"/>
      <c r="C140" s="12"/>
      <c r="D140" s="27"/>
      <c r="E140" s="27"/>
      <c r="F140" s="27"/>
      <c r="G140" s="27"/>
      <c r="H140" s="27"/>
      <c r="I140" s="27"/>
      <c r="J140" s="27"/>
      <c r="K140" s="27"/>
      <c r="L140" s="27"/>
      <c r="M140" s="27"/>
      <c r="N140" s="80"/>
      <c r="O140" s="3"/>
    </row>
    <row r="141" spans="2:15" ht="51" customHeight="1" x14ac:dyDescent="0.35">
      <c r="B141" s="108" t="s">
        <v>139</v>
      </c>
      <c r="C141" s="234"/>
      <c r="D141" s="234"/>
      <c r="E141" s="234"/>
      <c r="F141" s="234"/>
      <c r="G141" s="234"/>
      <c r="H141" s="234"/>
      <c r="I141" s="234"/>
      <c r="J141" s="234"/>
      <c r="K141" s="234"/>
      <c r="L141" s="234"/>
      <c r="M141" s="235"/>
      <c r="N141" s="234"/>
      <c r="O141" s="19"/>
    </row>
    <row r="142" spans="2:15" ht="51" customHeight="1" x14ac:dyDescent="0.35">
      <c r="B142" s="108" t="s">
        <v>140</v>
      </c>
      <c r="C142" s="232"/>
      <c r="D142" s="232"/>
      <c r="E142" s="232"/>
      <c r="F142" s="232"/>
      <c r="G142" s="232"/>
      <c r="H142" s="232"/>
      <c r="I142" s="232"/>
      <c r="J142" s="232"/>
      <c r="K142" s="232"/>
      <c r="L142" s="232"/>
      <c r="M142" s="233"/>
      <c r="N142" s="232"/>
      <c r="O142" s="53"/>
    </row>
    <row r="143" spans="2:15" ht="15.5" x14ac:dyDescent="0.35">
      <c r="B143" s="159" t="s">
        <v>141</v>
      </c>
      <c r="C143" s="18"/>
      <c r="D143" s="20"/>
      <c r="E143" s="20"/>
      <c r="F143" s="20"/>
      <c r="G143" s="139">
        <f>SUM(D143:F143)</f>
        <v>0</v>
      </c>
      <c r="H143" s="139"/>
      <c r="I143" s="139"/>
      <c r="J143" s="139"/>
      <c r="K143" s="139"/>
      <c r="L143" s="136"/>
      <c r="M143" s="20"/>
      <c r="N143" s="122"/>
      <c r="O143" s="54"/>
    </row>
    <row r="144" spans="2:15" ht="15.5" x14ac:dyDescent="0.35">
      <c r="B144" s="159" t="s">
        <v>142</v>
      </c>
      <c r="C144" s="18"/>
      <c r="D144" s="20"/>
      <c r="E144" s="20"/>
      <c r="F144" s="20"/>
      <c r="G144" s="139">
        <f t="shared" ref="G144:G150" si="24">SUM(D144:F144)</f>
        <v>0</v>
      </c>
      <c r="H144" s="139"/>
      <c r="I144" s="139"/>
      <c r="J144" s="139"/>
      <c r="K144" s="139"/>
      <c r="L144" s="136"/>
      <c r="M144" s="20"/>
      <c r="N144" s="122"/>
      <c r="O144" s="54"/>
    </row>
    <row r="145" spans="2:15" ht="15.5" x14ac:dyDescent="0.35">
      <c r="B145" s="159" t="s">
        <v>143</v>
      </c>
      <c r="C145" s="18"/>
      <c r="D145" s="20"/>
      <c r="E145" s="20"/>
      <c r="F145" s="20"/>
      <c r="G145" s="139">
        <f t="shared" si="24"/>
        <v>0</v>
      </c>
      <c r="H145" s="139"/>
      <c r="I145" s="139"/>
      <c r="J145" s="139"/>
      <c r="K145" s="139"/>
      <c r="L145" s="136"/>
      <c r="M145" s="20"/>
      <c r="N145" s="122"/>
      <c r="O145" s="54"/>
    </row>
    <row r="146" spans="2:15" ht="15.5" x14ac:dyDescent="0.35">
      <c r="B146" s="159" t="s">
        <v>144</v>
      </c>
      <c r="C146" s="18"/>
      <c r="D146" s="20"/>
      <c r="E146" s="20"/>
      <c r="F146" s="20"/>
      <c r="G146" s="139">
        <f t="shared" si="24"/>
        <v>0</v>
      </c>
      <c r="H146" s="139"/>
      <c r="I146" s="139"/>
      <c r="J146" s="139"/>
      <c r="K146" s="139"/>
      <c r="L146" s="136"/>
      <c r="M146" s="20"/>
      <c r="N146" s="122"/>
      <c r="O146" s="54"/>
    </row>
    <row r="147" spans="2:15" ht="15.5" x14ac:dyDescent="0.35">
      <c r="B147" s="159" t="s">
        <v>145</v>
      </c>
      <c r="C147" s="18"/>
      <c r="D147" s="20"/>
      <c r="E147" s="20"/>
      <c r="F147" s="20"/>
      <c r="G147" s="139">
        <f t="shared" si="24"/>
        <v>0</v>
      </c>
      <c r="H147" s="139"/>
      <c r="I147" s="139"/>
      <c r="J147" s="139"/>
      <c r="K147" s="139"/>
      <c r="L147" s="136"/>
      <c r="M147" s="20"/>
      <c r="N147" s="122"/>
      <c r="O147" s="54"/>
    </row>
    <row r="148" spans="2:15" ht="15.5" x14ac:dyDescent="0.35">
      <c r="B148" s="159" t="s">
        <v>146</v>
      </c>
      <c r="C148" s="18"/>
      <c r="D148" s="20"/>
      <c r="E148" s="20"/>
      <c r="F148" s="20"/>
      <c r="G148" s="139">
        <f t="shared" si="24"/>
        <v>0</v>
      </c>
      <c r="H148" s="139"/>
      <c r="I148" s="139"/>
      <c r="J148" s="139"/>
      <c r="K148" s="139"/>
      <c r="L148" s="136"/>
      <c r="M148" s="20"/>
      <c r="N148" s="122"/>
      <c r="O148" s="54"/>
    </row>
    <row r="149" spans="2:15" ht="15.5" x14ac:dyDescent="0.35">
      <c r="B149" s="159" t="s">
        <v>147</v>
      </c>
      <c r="C149" s="49"/>
      <c r="D149" s="21"/>
      <c r="E149" s="21"/>
      <c r="F149" s="21"/>
      <c r="G149" s="139">
        <f t="shared" si="24"/>
        <v>0</v>
      </c>
      <c r="H149" s="139"/>
      <c r="I149" s="139"/>
      <c r="J149" s="139"/>
      <c r="K149" s="139"/>
      <c r="L149" s="137"/>
      <c r="M149" s="21"/>
      <c r="N149" s="123"/>
      <c r="O149" s="54"/>
    </row>
    <row r="150" spans="2:15" ht="15.5" x14ac:dyDescent="0.35">
      <c r="B150" s="159" t="s">
        <v>148</v>
      </c>
      <c r="C150" s="49"/>
      <c r="D150" s="21"/>
      <c r="E150" s="21"/>
      <c r="F150" s="21"/>
      <c r="G150" s="139">
        <f t="shared" si="24"/>
        <v>0</v>
      </c>
      <c r="H150" s="139"/>
      <c r="I150" s="139"/>
      <c r="J150" s="139"/>
      <c r="K150" s="139"/>
      <c r="L150" s="137"/>
      <c r="M150" s="21"/>
      <c r="N150" s="123"/>
      <c r="O150" s="54"/>
    </row>
    <row r="151" spans="2:15" ht="15.5" x14ac:dyDescent="0.35">
      <c r="C151" s="108" t="s">
        <v>176</v>
      </c>
      <c r="D151" s="22">
        <f>SUM(D143:D150)</f>
        <v>0</v>
      </c>
      <c r="E151" s="22">
        <f>SUM(E143:E150)</f>
        <v>0</v>
      </c>
      <c r="F151" s="22">
        <f>SUM(F143:F150)</f>
        <v>0</v>
      </c>
      <c r="G151" s="25">
        <f>SUM(G143:G150)</f>
        <v>0</v>
      </c>
      <c r="H151" s="25"/>
      <c r="I151" s="25"/>
      <c r="J151" s="25"/>
      <c r="K151" s="25"/>
      <c r="L151" s="22">
        <f>(L143*G143)+(L144*G144)+(L145*G145)+(L146*G146)+(L147*G147)+(L148*G148)+(L149*G149)+(L150*G150)</f>
        <v>0</v>
      </c>
      <c r="M151" s="178">
        <f>SUM(M143:M150)</f>
        <v>0</v>
      </c>
      <c r="N151" s="123"/>
      <c r="O151" s="55"/>
    </row>
    <row r="152" spans="2:15" ht="51" customHeight="1" x14ac:dyDescent="0.35">
      <c r="B152" s="108" t="s">
        <v>149</v>
      </c>
      <c r="C152" s="232"/>
      <c r="D152" s="232"/>
      <c r="E152" s="232"/>
      <c r="F152" s="232"/>
      <c r="G152" s="232"/>
      <c r="H152" s="232"/>
      <c r="I152" s="232"/>
      <c r="J152" s="232"/>
      <c r="K152" s="232"/>
      <c r="L152" s="232"/>
      <c r="M152" s="233"/>
      <c r="N152" s="232"/>
      <c r="O152" s="53"/>
    </row>
    <row r="153" spans="2:15" ht="15.5" x14ac:dyDescent="0.35">
      <c r="B153" s="159" t="s">
        <v>150</v>
      </c>
      <c r="C153" s="18"/>
      <c r="D153" s="20"/>
      <c r="E153" s="20"/>
      <c r="F153" s="20"/>
      <c r="G153" s="139">
        <f>SUM(D153:F153)</f>
        <v>0</v>
      </c>
      <c r="H153" s="139"/>
      <c r="I153" s="139"/>
      <c r="J153" s="139"/>
      <c r="K153" s="139"/>
      <c r="L153" s="136"/>
      <c r="M153" s="20"/>
      <c r="N153" s="122"/>
      <c r="O153" s="54"/>
    </row>
    <row r="154" spans="2:15" ht="15.5" x14ac:dyDescent="0.35">
      <c r="B154" s="159" t="s">
        <v>151</v>
      </c>
      <c r="C154" s="18"/>
      <c r="D154" s="20"/>
      <c r="E154" s="20"/>
      <c r="F154" s="20"/>
      <c r="G154" s="139">
        <f t="shared" ref="G154:G160" si="25">SUM(D154:F154)</f>
        <v>0</v>
      </c>
      <c r="H154" s="139"/>
      <c r="I154" s="139"/>
      <c r="J154" s="139"/>
      <c r="K154" s="139"/>
      <c r="L154" s="136"/>
      <c r="M154" s="20"/>
      <c r="N154" s="122"/>
      <c r="O154" s="54"/>
    </row>
    <row r="155" spans="2:15" ht="15.5" x14ac:dyDescent="0.35">
      <c r="B155" s="159" t="s">
        <v>152</v>
      </c>
      <c r="C155" s="18"/>
      <c r="D155" s="20"/>
      <c r="E155" s="20"/>
      <c r="F155" s="20"/>
      <c r="G155" s="139">
        <f t="shared" si="25"/>
        <v>0</v>
      </c>
      <c r="H155" s="139"/>
      <c r="I155" s="139"/>
      <c r="J155" s="139"/>
      <c r="K155" s="139"/>
      <c r="L155" s="136"/>
      <c r="M155" s="20"/>
      <c r="N155" s="122"/>
      <c r="O155" s="54"/>
    </row>
    <row r="156" spans="2:15" ht="15.5" x14ac:dyDescent="0.35">
      <c r="B156" s="159" t="s">
        <v>153</v>
      </c>
      <c r="C156" s="18"/>
      <c r="D156" s="20"/>
      <c r="E156" s="20"/>
      <c r="F156" s="20"/>
      <c r="G156" s="139">
        <f t="shared" si="25"/>
        <v>0</v>
      </c>
      <c r="H156" s="139"/>
      <c r="I156" s="139"/>
      <c r="J156" s="139"/>
      <c r="K156" s="139"/>
      <c r="L156" s="136"/>
      <c r="M156" s="20"/>
      <c r="N156" s="122"/>
      <c r="O156" s="54"/>
    </row>
    <row r="157" spans="2:15" ht="15.5" x14ac:dyDescent="0.35">
      <c r="B157" s="159" t="s">
        <v>154</v>
      </c>
      <c r="C157" s="18"/>
      <c r="D157" s="20"/>
      <c r="E157" s="20"/>
      <c r="F157" s="20"/>
      <c r="G157" s="139">
        <f t="shared" si="25"/>
        <v>0</v>
      </c>
      <c r="H157" s="139"/>
      <c r="I157" s="139"/>
      <c r="J157" s="139"/>
      <c r="K157" s="139"/>
      <c r="L157" s="136"/>
      <c r="M157" s="20"/>
      <c r="N157" s="122"/>
      <c r="O157" s="54"/>
    </row>
    <row r="158" spans="2:15" ht="15.5" x14ac:dyDescent="0.35">
      <c r="B158" s="159" t="s">
        <v>155</v>
      </c>
      <c r="C158" s="18"/>
      <c r="D158" s="20"/>
      <c r="E158" s="20"/>
      <c r="F158" s="20"/>
      <c r="G158" s="139">
        <f t="shared" si="25"/>
        <v>0</v>
      </c>
      <c r="H158" s="139"/>
      <c r="I158" s="139"/>
      <c r="J158" s="139"/>
      <c r="K158" s="139"/>
      <c r="L158" s="136"/>
      <c r="M158" s="20"/>
      <c r="N158" s="122"/>
      <c r="O158" s="54"/>
    </row>
    <row r="159" spans="2:15" ht="15.5" x14ac:dyDescent="0.35">
      <c r="B159" s="159" t="s">
        <v>156</v>
      </c>
      <c r="C159" s="49"/>
      <c r="D159" s="21"/>
      <c r="E159" s="21"/>
      <c r="F159" s="21"/>
      <c r="G159" s="139">
        <f t="shared" si="25"/>
        <v>0</v>
      </c>
      <c r="H159" s="139"/>
      <c r="I159" s="139"/>
      <c r="J159" s="139"/>
      <c r="K159" s="139"/>
      <c r="L159" s="137"/>
      <c r="M159" s="21"/>
      <c r="N159" s="123"/>
      <c r="O159" s="54"/>
    </row>
    <row r="160" spans="2:15" ht="15.5" x14ac:dyDescent="0.35">
      <c r="B160" s="159" t="s">
        <v>157</v>
      </c>
      <c r="C160" s="49"/>
      <c r="D160" s="21"/>
      <c r="E160" s="21"/>
      <c r="F160" s="21"/>
      <c r="G160" s="139">
        <f t="shared" si="25"/>
        <v>0</v>
      </c>
      <c r="H160" s="139"/>
      <c r="I160" s="139"/>
      <c r="J160" s="139"/>
      <c r="K160" s="139"/>
      <c r="L160" s="137"/>
      <c r="M160" s="21"/>
      <c r="N160" s="123"/>
      <c r="O160" s="54"/>
    </row>
    <row r="161" spans="2:15" ht="15.5" x14ac:dyDescent="0.35">
      <c r="C161" s="108" t="s">
        <v>176</v>
      </c>
      <c r="D161" s="25">
        <f>SUM(D153:D160)</f>
        <v>0</v>
      </c>
      <c r="E161" s="25">
        <f>SUM(E153:E160)</f>
        <v>0</v>
      </c>
      <c r="F161" s="25">
        <f>SUM(F153:F160)</f>
        <v>0</v>
      </c>
      <c r="G161" s="25">
        <f>SUM(G153:G160)</f>
        <v>0</v>
      </c>
      <c r="H161" s="25"/>
      <c r="I161" s="25"/>
      <c r="J161" s="25"/>
      <c r="K161" s="25"/>
      <c r="L161" s="22">
        <f>(L153*G153)+(L154*G154)+(L155*G155)+(L156*G156)+(L157*G157)+(L158*G158)+(L159*G159)+(L160*G160)</f>
        <v>0</v>
      </c>
      <c r="M161" s="178">
        <f>SUM(M153:M160)</f>
        <v>0</v>
      </c>
      <c r="N161" s="123"/>
      <c r="O161" s="55"/>
    </row>
    <row r="162" spans="2:15" ht="51" customHeight="1" x14ac:dyDescent="0.35">
      <c r="B162" s="108" t="s">
        <v>158</v>
      </c>
      <c r="C162" s="232"/>
      <c r="D162" s="232"/>
      <c r="E162" s="232"/>
      <c r="F162" s="232"/>
      <c r="G162" s="232"/>
      <c r="H162" s="232"/>
      <c r="I162" s="232"/>
      <c r="J162" s="232"/>
      <c r="K162" s="232"/>
      <c r="L162" s="232"/>
      <c r="M162" s="233"/>
      <c r="N162" s="232"/>
      <c r="O162" s="53"/>
    </row>
    <row r="163" spans="2:15" ht="15.5" x14ac:dyDescent="0.35">
      <c r="B163" s="159" t="s">
        <v>159</v>
      </c>
      <c r="C163" s="18"/>
      <c r="D163" s="20"/>
      <c r="E163" s="20"/>
      <c r="F163" s="20"/>
      <c r="G163" s="139">
        <f>SUM(D163:F163)</f>
        <v>0</v>
      </c>
      <c r="H163" s="139"/>
      <c r="I163" s="139"/>
      <c r="J163" s="139"/>
      <c r="K163" s="139"/>
      <c r="L163" s="136"/>
      <c r="M163" s="20"/>
      <c r="N163" s="122"/>
      <c r="O163" s="54"/>
    </row>
    <row r="164" spans="2:15" ht="15.5" x14ac:dyDescent="0.35">
      <c r="B164" s="159" t="s">
        <v>160</v>
      </c>
      <c r="C164" s="18"/>
      <c r="D164" s="20"/>
      <c r="E164" s="20"/>
      <c r="F164" s="20"/>
      <c r="G164" s="139">
        <f t="shared" ref="G164:G170" si="26">SUM(D164:F164)</f>
        <v>0</v>
      </c>
      <c r="H164" s="139"/>
      <c r="I164" s="139"/>
      <c r="J164" s="139"/>
      <c r="K164" s="139"/>
      <c r="L164" s="136"/>
      <c r="M164" s="20"/>
      <c r="N164" s="122"/>
      <c r="O164" s="54"/>
    </row>
    <row r="165" spans="2:15" ht="15.5" x14ac:dyDescent="0.35">
      <c r="B165" s="159" t="s">
        <v>161</v>
      </c>
      <c r="C165" s="18"/>
      <c r="D165" s="20"/>
      <c r="E165" s="20"/>
      <c r="F165" s="20"/>
      <c r="G165" s="139">
        <f t="shared" si="26"/>
        <v>0</v>
      </c>
      <c r="H165" s="139"/>
      <c r="I165" s="139"/>
      <c r="J165" s="139"/>
      <c r="K165" s="139"/>
      <c r="L165" s="136"/>
      <c r="M165" s="20"/>
      <c r="N165" s="122"/>
      <c r="O165" s="54"/>
    </row>
    <row r="166" spans="2:15" ht="15.5" x14ac:dyDescent="0.35">
      <c r="B166" s="159" t="s">
        <v>162</v>
      </c>
      <c r="C166" s="18"/>
      <c r="D166" s="20"/>
      <c r="E166" s="20"/>
      <c r="F166" s="20"/>
      <c r="G166" s="139">
        <f t="shared" si="26"/>
        <v>0</v>
      </c>
      <c r="H166" s="139"/>
      <c r="I166" s="139"/>
      <c r="J166" s="139"/>
      <c r="K166" s="139"/>
      <c r="L166" s="136"/>
      <c r="M166" s="187"/>
      <c r="N166" s="122"/>
      <c r="O166" s="54"/>
    </row>
    <row r="167" spans="2:15" ht="15.5" x14ac:dyDescent="0.35">
      <c r="B167" s="159" t="s">
        <v>163</v>
      </c>
      <c r="C167" s="18"/>
      <c r="D167" s="20"/>
      <c r="E167" s="20"/>
      <c r="F167" s="20"/>
      <c r="G167" s="139">
        <f t="shared" si="26"/>
        <v>0</v>
      </c>
      <c r="H167" s="139"/>
      <c r="I167" s="139"/>
      <c r="J167" s="139"/>
      <c r="K167" s="139"/>
      <c r="L167" s="136"/>
      <c r="M167" s="20"/>
      <c r="N167" s="122"/>
      <c r="O167" s="54"/>
    </row>
    <row r="168" spans="2:15" ht="15.5" x14ac:dyDescent="0.35">
      <c r="B168" s="159" t="s">
        <v>164</v>
      </c>
      <c r="C168" s="18"/>
      <c r="D168" s="20"/>
      <c r="E168" s="20"/>
      <c r="F168" s="20"/>
      <c r="G168" s="139">
        <f t="shared" si="26"/>
        <v>0</v>
      </c>
      <c r="H168" s="139"/>
      <c r="I168" s="139"/>
      <c r="J168" s="139"/>
      <c r="K168" s="139"/>
      <c r="L168" s="136"/>
      <c r="M168" s="20"/>
      <c r="N168" s="122"/>
      <c r="O168" s="54"/>
    </row>
    <row r="169" spans="2:15" ht="15.5" x14ac:dyDescent="0.35">
      <c r="B169" s="159" t="s">
        <v>165</v>
      </c>
      <c r="C169" s="49"/>
      <c r="D169" s="21"/>
      <c r="E169" s="21"/>
      <c r="F169" s="21"/>
      <c r="G169" s="139">
        <f t="shared" si="26"/>
        <v>0</v>
      </c>
      <c r="H169" s="139"/>
      <c r="I169" s="139"/>
      <c r="J169" s="139"/>
      <c r="K169" s="139"/>
      <c r="L169" s="137"/>
      <c r="M169" s="21"/>
      <c r="N169" s="123"/>
      <c r="O169" s="54"/>
    </row>
    <row r="170" spans="2:15" ht="15.5" x14ac:dyDescent="0.35">
      <c r="B170" s="159" t="s">
        <v>166</v>
      </c>
      <c r="C170" s="49"/>
      <c r="D170" s="21"/>
      <c r="E170" s="21"/>
      <c r="F170" s="21"/>
      <c r="G170" s="139">
        <f t="shared" si="26"/>
        <v>0</v>
      </c>
      <c r="H170" s="139"/>
      <c r="I170" s="139"/>
      <c r="J170" s="139"/>
      <c r="K170" s="139"/>
      <c r="L170" s="137"/>
      <c r="M170" s="21"/>
      <c r="N170" s="123"/>
      <c r="O170" s="54"/>
    </row>
    <row r="171" spans="2:15" ht="15.5" x14ac:dyDescent="0.35">
      <c r="C171" s="108" t="s">
        <v>176</v>
      </c>
      <c r="D171" s="25">
        <f>SUM(D163:D170)</f>
        <v>0</v>
      </c>
      <c r="E171" s="25">
        <f>SUM(E163:E170)</f>
        <v>0</v>
      </c>
      <c r="F171" s="25">
        <f>SUM(F163:F170)</f>
        <v>0</v>
      </c>
      <c r="G171" s="25">
        <f>SUM(G163:G170)</f>
        <v>0</v>
      </c>
      <c r="H171" s="25"/>
      <c r="I171" s="25"/>
      <c r="J171" s="25"/>
      <c r="K171" s="25"/>
      <c r="L171" s="22">
        <f>(L163*G163)+(L164*G164)+(L165*G165)+(L166*G166)+(L167*G167)+(L168*G168)+(L169*G169)+(L170*G170)</f>
        <v>0</v>
      </c>
      <c r="M171" s="178">
        <f>SUM(M163:M170)</f>
        <v>0</v>
      </c>
      <c r="N171" s="123"/>
      <c r="O171" s="55"/>
    </row>
    <row r="172" spans="2:15" ht="51" customHeight="1" x14ac:dyDescent="0.35">
      <c r="B172" s="108" t="s">
        <v>167</v>
      </c>
      <c r="C172" s="232"/>
      <c r="D172" s="232"/>
      <c r="E172" s="232"/>
      <c r="F172" s="232"/>
      <c r="G172" s="232"/>
      <c r="H172" s="232"/>
      <c r="I172" s="232"/>
      <c r="J172" s="232"/>
      <c r="K172" s="232"/>
      <c r="L172" s="232"/>
      <c r="M172" s="233"/>
      <c r="N172" s="232"/>
      <c r="O172" s="53"/>
    </row>
    <row r="173" spans="2:15" ht="15.5" x14ac:dyDescent="0.35">
      <c r="B173" s="159" t="s">
        <v>168</v>
      </c>
      <c r="C173" s="18"/>
      <c r="D173" s="20"/>
      <c r="E173" s="20"/>
      <c r="F173" s="20"/>
      <c r="G173" s="139">
        <f>SUM(D173:F173)</f>
        <v>0</v>
      </c>
      <c r="H173" s="139"/>
      <c r="I173" s="139"/>
      <c r="J173" s="139"/>
      <c r="K173" s="139"/>
      <c r="L173" s="136"/>
      <c r="M173" s="20"/>
      <c r="N173" s="122"/>
      <c r="O173" s="54"/>
    </row>
    <row r="174" spans="2:15" ht="15.5" x14ac:dyDescent="0.35">
      <c r="B174" s="159" t="s">
        <v>169</v>
      </c>
      <c r="C174" s="18"/>
      <c r="D174" s="20"/>
      <c r="E174" s="20"/>
      <c r="F174" s="20"/>
      <c r="G174" s="139">
        <f t="shared" ref="G174:G180" si="27">SUM(D174:F174)</f>
        <v>0</v>
      </c>
      <c r="H174" s="139"/>
      <c r="I174" s="139"/>
      <c r="J174" s="139"/>
      <c r="K174" s="139"/>
      <c r="L174" s="136"/>
      <c r="M174" s="20"/>
      <c r="N174" s="122"/>
      <c r="O174" s="54"/>
    </row>
    <row r="175" spans="2:15" ht="15.5" x14ac:dyDescent="0.35">
      <c r="B175" s="159" t="s">
        <v>170</v>
      </c>
      <c r="C175" s="18"/>
      <c r="D175" s="20"/>
      <c r="E175" s="20"/>
      <c r="F175" s="20"/>
      <c r="G175" s="139">
        <f t="shared" si="27"/>
        <v>0</v>
      </c>
      <c r="H175" s="139"/>
      <c r="I175" s="139"/>
      <c r="J175" s="139"/>
      <c r="K175" s="139"/>
      <c r="L175" s="136"/>
      <c r="M175" s="20"/>
      <c r="N175" s="122"/>
      <c r="O175" s="54"/>
    </row>
    <row r="176" spans="2:15" ht="15.5" x14ac:dyDescent="0.35">
      <c r="B176" s="159" t="s">
        <v>171</v>
      </c>
      <c r="C176" s="18"/>
      <c r="D176" s="20"/>
      <c r="E176" s="20"/>
      <c r="F176" s="20"/>
      <c r="G176" s="139">
        <f t="shared" si="27"/>
        <v>0</v>
      </c>
      <c r="H176" s="139"/>
      <c r="I176" s="139"/>
      <c r="J176" s="139"/>
      <c r="K176" s="139"/>
      <c r="L176" s="136"/>
      <c r="M176" s="20"/>
      <c r="N176" s="122"/>
      <c r="O176" s="54"/>
    </row>
    <row r="177" spans="2:15" ht="15.5" x14ac:dyDescent="0.35">
      <c r="B177" s="159" t="s">
        <v>172</v>
      </c>
      <c r="C177" s="18"/>
      <c r="D177" s="20"/>
      <c r="E177" s="20"/>
      <c r="F177" s="20"/>
      <c r="G177" s="139">
        <f>SUM(D177:F177)</f>
        <v>0</v>
      </c>
      <c r="H177" s="139"/>
      <c r="I177" s="139"/>
      <c r="J177" s="139"/>
      <c r="K177" s="139"/>
      <c r="L177" s="136"/>
      <c r="M177" s="20"/>
      <c r="N177" s="122"/>
      <c r="O177" s="54"/>
    </row>
    <row r="178" spans="2:15" ht="15.5" x14ac:dyDescent="0.35">
      <c r="B178" s="159" t="s">
        <v>173</v>
      </c>
      <c r="C178" s="18"/>
      <c r="D178" s="20"/>
      <c r="E178" s="20"/>
      <c r="F178" s="20"/>
      <c r="G178" s="139">
        <f t="shared" si="27"/>
        <v>0</v>
      </c>
      <c r="H178" s="139"/>
      <c r="I178" s="139"/>
      <c r="J178" s="139"/>
      <c r="K178" s="139"/>
      <c r="L178" s="136"/>
      <c r="M178" s="20"/>
      <c r="N178" s="122"/>
      <c r="O178" s="54"/>
    </row>
    <row r="179" spans="2:15" ht="15.5" x14ac:dyDescent="0.35">
      <c r="B179" s="159" t="s">
        <v>174</v>
      </c>
      <c r="C179" s="49"/>
      <c r="D179" s="21"/>
      <c r="E179" s="21"/>
      <c r="F179" s="21"/>
      <c r="G179" s="139">
        <f t="shared" si="27"/>
        <v>0</v>
      </c>
      <c r="H179" s="139"/>
      <c r="I179" s="139"/>
      <c r="J179" s="139"/>
      <c r="K179" s="139"/>
      <c r="L179" s="137"/>
      <c r="M179" s="21"/>
      <c r="N179" s="123"/>
      <c r="O179" s="54"/>
    </row>
    <row r="180" spans="2:15" ht="15.5" x14ac:dyDescent="0.35">
      <c r="B180" s="159" t="s">
        <v>175</v>
      </c>
      <c r="C180" s="49"/>
      <c r="D180" s="21"/>
      <c r="E180" s="21"/>
      <c r="F180" s="21"/>
      <c r="G180" s="139">
        <f t="shared" si="27"/>
        <v>0</v>
      </c>
      <c r="H180" s="139"/>
      <c r="I180" s="139"/>
      <c r="J180" s="139"/>
      <c r="K180" s="139"/>
      <c r="L180" s="137"/>
      <c r="M180" s="21"/>
      <c r="N180" s="123"/>
      <c r="O180" s="54"/>
    </row>
    <row r="181" spans="2:15" ht="15.5" x14ac:dyDescent="0.35">
      <c r="C181" s="108" t="s">
        <v>176</v>
      </c>
      <c r="D181" s="22">
        <f>SUM(D173:D180)</f>
        <v>0</v>
      </c>
      <c r="E181" s="22">
        <f>SUM(E173:E180)</f>
        <v>0</v>
      </c>
      <c r="F181" s="22">
        <f>SUM(F173:F180)</f>
        <v>0</v>
      </c>
      <c r="G181" s="22">
        <f>SUM(G173:G180)</f>
        <v>0</v>
      </c>
      <c r="H181" s="22"/>
      <c r="I181" s="22"/>
      <c r="J181" s="22"/>
      <c r="K181" s="22"/>
      <c r="L181" s="22">
        <f>(L173*G173)+(L174*G174)+(L175*G175)+(L176*G176)+(L177*G177)+(L178*G178)+(L179*G179)+(L180*G180)</f>
        <v>0</v>
      </c>
      <c r="M181" s="178">
        <f>SUM(M173:M180)</f>
        <v>0</v>
      </c>
      <c r="N181" s="123"/>
      <c r="O181" s="55"/>
    </row>
    <row r="182" spans="2:15" ht="15.75" customHeight="1" x14ac:dyDescent="0.35">
      <c r="B182" s="6"/>
      <c r="C182" s="12"/>
      <c r="D182" s="27"/>
      <c r="E182" s="27"/>
      <c r="F182" s="27"/>
      <c r="G182" s="27"/>
      <c r="H182" s="27"/>
      <c r="I182" s="27"/>
      <c r="J182" s="27"/>
      <c r="K182" s="27"/>
      <c r="L182" s="27"/>
      <c r="M182" s="27"/>
      <c r="N182" s="12"/>
      <c r="O182" s="3"/>
    </row>
    <row r="183" spans="2:15" ht="15.75" customHeight="1" thickBot="1" x14ac:dyDescent="0.4">
      <c r="B183" s="6"/>
      <c r="C183" s="12"/>
      <c r="D183" s="27"/>
      <c r="E183" s="27"/>
      <c r="F183" s="27"/>
      <c r="G183" s="27"/>
      <c r="H183" s="27"/>
      <c r="I183" s="27"/>
      <c r="J183" s="27"/>
      <c r="K183" s="27"/>
      <c r="L183" s="27"/>
      <c r="M183" s="27"/>
      <c r="N183" s="12"/>
      <c r="O183" s="3"/>
    </row>
    <row r="184" spans="2:15" ht="63.75" customHeight="1" thickBot="1" x14ac:dyDescent="0.4">
      <c r="B184" s="108" t="s">
        <v>553</v>
      </c>
      <c r="C184" s="17"/>
      <c r="D184" s="195">
        <v>49579.5</v>
      </c>
      <c r="E184" s="195">
        <v>52476.7</v>
      </c>
      <c r="F184" s="195">
        <v>0</v>
      </c>
      <c r="G184" s="128">
        <f>SUM(D184:F184)</f>
        <v>102056.2</v>
      </c>
      <c r="H184" s="222">
        <v>36556</v>
      </c>
      <c r="I184" s="222">
        <v>20754</v>
      </c>
      <c r="J184" s="222"/>
      <c r="K184" s="128"/>
      <c r="L184" s="138"/>
      <c r="M184" s="34">
        <f>H184+I184+J184</f>
        <v>57310</v>
      </c>
      <c r="N184" s="130"/>
      <c r="O184" s="55"/>
    </row>
    <row r="185" spans="2:15" ht="69.75" customHeight="1" thickBot="1" x14ac:dyDescent="0.4">
      <c r="B185" s="108" t="s">
        <v>551</v>
      </c>
      <c r="C185" s="17"/>
      <c r="D185" s="195">
        <v>35000</v>
      </c>
      <c r="E185" s="195">
        <v>50000</v>
      </c>
      <c r="F185" s="195">
        <v>27102.799999999999</v>
      </c>
      <c r="G185" s="128">
        <f>SUM(D185:F185)</f>
        <v>112102.8</v>
      </c>
      <c r="H185" s="222">
        <v>34956</v>
      </c>
      <c r="I185" s="222">
        <v>48740.5</v>
      </c>
      <c r="J185" s="227">
        <v>22250</v>
      </c>
      <c r="K185" s="128"/>
      <c r="L185" s="138"/>
      <c r="M185" s="34">
        <f t="shared" ref="M185:M187" si="28">H185+I185+J185</f>
        <v>105946.5</v>
      </c>
      <c r="N185" s="130"/>
      <c r="O185" s="55"/>
    </row>
    <row r="186" spans="2:15" ht="57" customHeight="1" thickBot="1" x14ac:dyDescent="0.4">
      <c r="B186" s="108" t="s">
        <v>554</v>
      </c>
      <c r="C186" s="131"/>
      <c r="D186" s="195">
        <v>30000</v>
      </c>
      <c r="E186" s="195">
        <v>25000</v>
      </c>
      <c r="F186" s="195">
        <v>15000</v>
      </c>
      <c r="G186" s="128">
        <f>SUM(D186:F186)</f>
        <v>70000</v>
      </c>
      <c r="H186" s="222">
        <v>20106</v>
      </c>
      <c r="I186" s="222">
        <v>15325.21</v>
      </c>
      <c r="J186" s="227">
        <v>15000</v>
      </c>
      <c r="K186" s="128"/>
      <c r="L186" s="138"/>
      <c r="M186" s="34">
        <f t="shared" si="28"/>
        <v>50431.21</v>
      </c>
      <c r="N186" s="130"/>
      <c r="O186" s="55"/>
    </row>
    <row r="187" spans="2:15" ht="65.25" customHeight="1" x14ac:dyDescent="0.35">
      <c r="B187" s="132" t="s">
        <v>558</v>
      </c>
      <c r="C187" s="17"/>
      <c r="D187" s="34">
        <v>40000</v>
      </c>
      <c r="E187" s="34"/>
      <c r="F187" s="34"/>
      <c r="G187" s="128">
        <f>SUM(D187:F187)</f>
        <v>40000</v>
      </c>
      <c r="H187" s="222"/>
      <c r="I187" s="222"/>
      <c r="J187" s="222"/>
      <c r="K187" s="128"/>
      <c r="L187" s="138"/>
      <c r="M187" s="34">
        <f t="shared" si="28"/>
        <v>0</v>
      </c>
      <c r="N187" s="130"/>
      <c r="O187" s="55"/>
    </row>
    <row r="188" spans="2:15" ht="21.75" customHeight="1" x14ac:dyDescent="0.35">
      <c r="B188" s="6"/>
      <c r="C188" s="133" t="s">
        <v>552</v>
      </c>
      <c r="D188" s="140">
        <f>SUM(D184:D187)</f>
        <v>154579.5</v>
      </c>
      <c r="E188" s="140">
        <f>SUM(E184:E187)</f>
        <v>127476.7</v>
      </c>
      <c r="F188" s="140">
        <f>SUM(F184:F187)</f>
        <v>42102.8</v>
      </c>
      <c r="G188" s="140">
        <f>SUM(G184:G187)</f>
        <v>324159</v>
      </c>
      <c r="H188" s="223">
        <f>SUM(H184:H187)</f>
        <v>91618</v>
      </c>
      <c r="I188" s="223">
        <f t="shared" ref="I188:J188" si="29">SUM(I184:I187)</f>
        <v>84819.709999999992</v>
      </c>
      <c r="J188" s="223">
        <f t="shared" si="29"/>
        <v>37250</v>
      </c>
      <c r="K188" s="140"/>
      <c r="L188" s="22">
        <f>(L184*G184)+(L185*G185)+(L186*G186)+(L187*G187)</f>
        <v>0</v>
      </c>
      <c r="M188" s="178">
        <f>SUM(M184:M187)</f>
        <v>213687.71</v>
      </c>
      <c r="N188" s="17"/>
      <c r="O188" s="15"/>
    </row>
    <row r="189" spans="2:15" ht="15.75" customHeight="1" x14ac:dyDescent="0.35">
      <c r="B189" s="6"/>
      <c r="C189" s="12"/>
      <c r="D189" s="27"/>
      <c r="E189" s="27"/>
      <c r="F189" s="27"/>
      <c r="G189" s="27"/>
      <c r="H189" s="27"/>
      <c r="I189" s="27"/>
      <c r="J189" s="27"/>
      <c r="K189" s="27"/>
      <c r="L189" s="27"/>
      <c r="M189" s="27"/>
      <c r="N189" s="12"/>
      <c r="O189" s="15"/>
    </row>
    <row r="190" spans="2:15" ht="15.75" customHeight="1" x14ac:dyDescent="0.35">
      <c r="B190" s="6"/>
      <c r="C190" s="12"/>
      <c r="D190" s="27"/>
      <c r="E190" s="27"/>
      <c r="F190" s="27"/>
      <c r="G190" s="27"/>
      <c r="H190" s="27"/>
      <c r="I190" s="27"/>
      <c r="J190" s="27"/>
      <c r="K190" s="27"/>
      <c r="L190" s="27"/>
      <c r="M190" s="27"/>
      <c r="N190" s="12"/>
      <c r="O190" s="15"/>
    </row>
    <row r="191" spans="2:15" ht="15.75" customHeight="1" x14ac:dyDescent="0.35">
      <c r="B191" s="6"/>
      <c r="C191" s="12"/>
      <c r="D191" s="27"/>
      <c r="E191" s="27"/>
      <c r="F191" s="27"/>
      <c r="G191" s="27"/>
      <c r="H191" s="27"/>
      <c r="I191" s="27"/>
      <c r="J191" s="27"/>
      <c r="K191" s="27"/>
      <c r="L191" s="27"/>
      <c r="M191" s="27"/>
      <c r="N191" s="12"/>
      <c r="O191" s="15"/>
    </row>
    <row r="192" spans="2:15" ht="15.75" customHeight="1" x14ac:dyDescent="0.35">
      <c r="B192" s="6"/>
      <c r="C192" s="12"/>
      <c r="D192" s="27"/>
      <c r="E192" s="27"/>
      <c r="F192" s="27"/>
      <c r="G192" s="27"/>
      <c r="H192" s="27"/>
      <c r="I192" s="27"/>
      <c r="J192" s="27"/>
      <c r="K192" s="27"/>
      <c r="L192" s="27"/>
      <c r="M192" s="27"/>
      <c r="N192" s="12"/>
      <c r="O192" s="15"/>
    </row>
    <row r="193" spans="2:15" ht="15.75" customHeight="1" x14ac:dyDescent="0.35">
      <c r="B193" s="6"/>
      <c r="C193" s="12"/>
      <c r="D193" s="27"/>
      <c r="E193" s="27"/>
      <c r="F193" s="27"/>
      <c r="G193" s="27"/>
      <c r="H193" s="27"/>
      <c r="I193" s="27"/>
      <c r="J193" s="27"/>
      <c r="K193" s="27"/>
      <c r="L193" s="27"/>
      <c r="M193" s="27"/>
      <c r="N193" s="12"/>
      <c r="O193" s="15"/>
    </row>
    <row r="194" spans="2:15" ht="15.75" customHeight="1" x14ac:dyDescent="0.35">
      <c r="B194" s="6"/>
      <c r="C194" s="12"/>
      <c r="D194" s="27"/>
      <c r="E194" s="27"/>
      <c r="F194" s="27"/>
      <c r="G194" s="27"/>
      <c r="H194" s="27"/>
      <c r="I194" s="27"/>
      <c r="J194" s="27"/>
      <c r="K194" s="27"/>
      <c r="L194" s="27"/>
      <c r="M194" s="27"/>
      <c r="N194" s="12"/>
      <c r="O194" s="15"/>
    </row>
    <row r="195" spans="2:15" ht="15.75" customHeight="1" thickBot="1" x14ac:dyDescent="0.4">
      <c r="B195" s="6"/>
      <c r="C195" s="12"/>
      <c r="D195" s="27"/>
      <c r="E195" s="27"/>
      <c r="F195" s="27"/>
      <c r="G195" s="27"/>
      <c r="H195" s="27"/>
      <c r="I195" s="27"/>
      <c r="J195" s="27"/>
      <c r="K195" s="27"/>
      <c r="L195" s="27"/>
      <c r="M195" s="27"/>
      <c r="N195" s="12"/>
      <c r="O195" s="15"/>
    </row>
    <row r="196" spans="2:15" ht="15.5" x14ac:dyDescent="0.35">
      <c r="B196" s="6"/>
      <c r="C196" s="267" t="s">
        <v>19</v>
      </c>
      <c r="D196" s="268"/>
      <c r="E196" s="268"/>
      <c r="F196" s="268"/>
      <c r="G196" s="268"/>
      <c r="H196" s="218"/>
      <c r="I196" s="218"/>
      <c r="J196" s="218"/>
      <c r="K196" s="218"/>
      <c r="L196" s="15"/>
      <c r="M196" s="27"/>
      <c r="N196" s="15"/>
    </row>
    <row r="197" spans="2:15" ht="40.5" customHeight="1" x14ac:dyDescent="0.35">
      <c r="B197" s="6"/>
      <c r="C197" s="257"/>
      <c r="D197" s="22" t="s">
        <v>548</v>
      </c>
      <c r="E197" s="22" t="s">
        <v>549</v>
      </c>
      <c r="F197" s="22" t="s">
        <v>550</v>
      </c>
      <c r="G197" s="259" t="s">
        <v>65</v>
      </c>
      <c r="H197" s="219" t="s">
        <v>626</v>
      </c>
      <c r="I197" s="219" t="s">
        <v>626</v>
      </c>
      <c r="J197" s="219" t="s">
        <v>626</v>
      </c>
      <c r="K197" s="219" t="s">
        <v>627</v>
      </c>
      <c r="L197" s="12"/>
      <c r="M197" s="27"/>
      <c r="N197" s="15"/>
    </row>
    <row r="198" spans="2:15" ht="24.75" customHeight="1" x14ac:dyDescent="0.35">
      <c r="B198" s="6"/>
      <c r="C198" s="258"/>
      <c r="D198" s="118" t="str">
        <f>D13</f>
        <v>UNFPA</v>
      </c>
      <c r="E198" s="118" t="str">
        <f>E13</f>
        <v>UNDP</v>
      </c>
      <c r="F198" s="118" t="str">
        <f>F13</f>
        <v>UNESCO</v>
      </c>
      <c r="G198" s="260"/>
      <c r="H198" s="219" t="s">
        <v>579</v>
      </c>
      <c r="I198" s="219" t="s">
        <v>580</v>
      </c>
      <c r="J198" s="219" t="s">
        <v>581</v>
      </c>
      <c r="K198" s="219" t="s">
        <v>628</v>
      </c>
      <c r="L198" s="12"/>
      <c r="M198" s="27"/>
      <c r="N198" s="15"/>
    </row>
    <row r="199" spans="2:15" ht="41.25" customHeight="1" x14ac:dyDescent="0.35">
      <c r="B199" s="16"/>
      <c r="C199" s="129" t="s">
        <v>64</v>
      </c>
      <c r="D199" s="109">
        <f>SUM(D25,D35,D45,D55,D67,D77,D87,D97,D109,D119,D129,D139,D151,D161,D171,D181,D184,D185,D186,D187)</f>
        <v>934579.5</v>
      </c>
      <c r="E199" s="109">
        <f>SUM(E25,E35,E45,E55,E67,E77,E87,E97,E109,E119,E129,E139,E151,E161,E171,E181,E184,E185,E186,E187)</f>
        <v>757476.7</v>
      </c>
      <c r="F199" s="109">
        <f>SUM(F25,F35,F45,F55,F67,F77,F87,F97,F109,F119,F129,F139,F151,F161,F171,F181,F184,F185,F186,F187)</f>
        <v>327102.8</v>
      </c>
      <c r="G199" s="214">
        <f>SUM(D199:F199)</f>
        <v>2019159</v>
      </c>
      <c r="H199" s="224">
        <f>H188+H77+H67+H55+H45+H35+H25</f>
        <v>871498</v>
      </c>
      <c r="I199" s="224">
        <f t="shared" ref="I199:J199" si="30">I188+I77+I67+I55+I45+I35+I25</f>
        <v>718051.51</v>
      </c>
      <c r="J199" s="224">
        <f t="shared" si="30"/>
        <v>303937</v>
      </c>
      <c r="K199" s="224">
        <f>H199+I199+J199</f>
        <v>1893486.51</v>
      </c>
      <c r="L199" s="12"/>
      <c r="M199" s="174"/>
      <c r="N199" s="16"/>
    </row>
    <row r="200" spans="2:15" ht="51.75" customHeight="1" x14ac:dyDescent="0.35">
      <c r="B200" s="4"/>
      <c r="C200" s="129" t="s">
        <v>9</v>
      </c>
      <c r="D200" s="109">
        <f>D199*0.07</f>
        <v>65420.56500000001</v>
      </c>
      <c r="E200" s="109">
        <f>E199*0.07</f>
        <v>53023.368999999999</v>
      </c>
      <c r="F200" s="109">
        <f>F199*0.07</f>
        <v>22897.196</v>
      </c>
      <c r="G200" s="214">
        <f>G199*0.07</f>
        <v>141341.13</v>
      </c>
      <c r="H200" s="224">
        <f>H199*7%</f>
        <v>61004.860000000008</v>
      </c>
      <c r="I200" s="224">
        <f>I199*7%</f>
        <v>50263.605700000007</v>
      </c>
      <c r="J200" s="224">
        <v>21275.59</v>
      </c>
      <c r="K200" s="224">
        <f>H200+I200+J200</f>
        <v>132544.05570000003</v>
      </c>
      <c r="L200" s="4"/>
      <c r="M200" s="174"/>
      <c r="N200" s="1"/>
    </row>
    <row r="201" spans="2:15" ht="51.75" customHeight="1" thickBot="1" x14ac:dyDescent="0.4">
      <c r="B201" s="4"/>
      <c r="C201" s="9" t="s">
        <v>65</v>
      </c>
      <c r="D201" s="112">
        <f>SUM(D199:D200)</f>
        <v>1000000.0650000001</v>
      </c>
      <c r="E201" s="112">
        <f>SUM(E199:E200)</f>
        <v>810500.0689999999</v>
      </c>
      <c r="F201" s="112">
        <f>SUM(F199:F200)</f>
        <v>349999.99599999998</v>
      </c>
      <c r="G201" s="215">
        <f>SUM(G199:G200)</f>
        <v>2160500.13</v>
      </c>
      <c r="H201" s="223">
        <f>H200+H199</f>
        <v>932502.86</v>
      </c>
      <c r="I201" s="230">
        <f t="shared" ref="I201:K201" si="31">I200+I199</f>
        <v>768315.11569999997</v>
      </c>
      <c r="J201" s="223">
        <f t="shared" si="31"/>
        <v>325212.59000000003</v>
      </c>
      <c r="K201" s="223">
        <f t="shared" si="31"/>
        <v>2026030.5657000002</v>
      </c>
      <c r="L201" s="4"/>
      <c r="N201" s="1"/>
    </row>
    <row r="202" spans="2:15" ht="42" customHeight="1" x14ac:dyDescent="0.35">
      <c r="B202" s="4"/>
      <c r="H202" s="225"/>
      <c r="M202" s="175"/>
      <c r="N202" s="3"/>
      <c r="O202" s="1"/>
    </row>
    <row r="203" spans="2:15" s="41" customFormat="1" ht="29.25" customHeight="1" thickBot="1" x14ac:dyDescent="0.4">
      <c r="B203" s="12"/>
      <c r="C203" s="6"/>
      <c r="D203" s="36"/>
      <c r="E203" s="36"/>
      <c r="F203" s="36"/>
      <c r="G203" s="36"/>
      <c r="H203" s="36"/>
      <c r="I203" s="36"/>
      <c r="J203" s="36"/>
      <c r="K203" s="36"/>
      <c r="L203" s="36"/>
      <c r="M203" s="179"/>
      <c r="N203" s="15"/>
      <c r="O203" s="16"/>
    </row>
    <row r="204" spans="2:15" ht="23.25" customHeight="1" x14ac:dyDescent="0.35">
      <c r="B204" s="1"/>
      <c r="C204" s="251" t="s">
        <v>29</v>
      </c>
      <c r="D204" s="252"/>
      <c r="E204" s="253"/>
      <c r="F204" s="253"/>
      <c r="G204" s="253"/>
      <c r="H204" s="253"/>
      <c r="I204" s="253"/>
      <c r="J204" s="253"/>
      <c r="K204" s="253"/>
      <c r="L204" s="254"/>
      <c r="M204" s="179"/>
      <c r="N204" s="1"/>
    </row>
    <row r="205" spans="2:15" ht="41.25" customHeight="1" x14ac:dyDescent="0.35">
      <c r="B205" s="1"/>
      <c r="C205" s="31"/>
      <c r="D205" s="29" t="s">
        <v>548</v>
      </c>
      <c r="E205" s="29" t="s">
        <v>549</v>
      </c>
      <c r="F205" s="29" t="s">
        <v>550</v>
      </c>
      <c r="G205" s="261" t="s">
        <v>65</v>
      </c>
      <c r="H205" s="216"/>
      <c r="I205" s="216"/>
      <c r="J205" s="216"/>
      <c r="K205" s="216"/>
      <c r="L205" s="263" t="s">
        <v>31</v>
      </c>
      <c r="M205" s="179"/>
      <c r="N205" s="1"/>
    </row>
    <row r="206" spans="2:15" ht="27.75" customHeight="1" x14ac:dyDescent="0.35">
      <c r="B206" s="1"/>
      <c r="C206" s="31"/>
      <c r="D206" s="29" t="str">
        <f>D13</f>
        <v>UNFPA</v>
      </c>
      <c r="E206" s="29" t="str">
        <f>E13</f>
        <v>UNDP</v>
      </c>
      <c r="F206" s="29" t="str">
        <f>F13</f>
        <v>UNESCO</v>
      </c>
      <c r="G206" s="262"/>
      <c r="H206" s="217"/>
      <c r="I206" s="217"/>
      <c r="J206" s="217"/>
      <c r="K206" s="217"/>
      <c r="L206" s="264"/>
      <c r="M206" s="173"/>
      <c r="N206" s="1"/>
    </row>
    <row r="207" spans="2:15" ht="55.5" customHeight="1" x14ac:dyDescent="0.35">
      <c r="B207" s="1"/>
      <c r="C207" s="30" t="s">
        <v>30</v>
      </c>
      <c r="D207" s="110">
        <f>$D$201*L207</f>
        <v>700000.04550000001</v>
      </c>
      <c r="E207" s="111">
        <f>$E$201*L207</f>
        <v>567350.04829999991</v>
      </c>
      <c r="F207" s="111">
        <f>$F$201*L207</f>
        <v>244999.99719999998</v>
      </c>
      <c r="G207" s="111">
        <f>SUM(D207:F207)</f>
        <v>1512350.091</v>
      </c>
      <c r="H207" s="111"/>
      <c r="I207" s="111"/>
      <c r="J207" s="111"/>
      <c r="K207" s="111"/>
      <c r="L207" s="151">
        <v>0.7</v>
      </c>
      <c r="M207" s="173"/>
      <c r="N207" s="1"/>
    </row>
    <row r="208" spans="2:15" ht="57.75" customHeight="1" x14ac:dyDescent="0.35">
      <c r="B208" s="250"/>
      <c r="C208" s="134" t="s">
        <v>32</v>
      </c>
      <c r="D208" s="110">
        <f>$D$201*L208</f>
        <v>300000.01949999999</v>
      </c>
      <c r="E208" s="111">
        <f>$E$201*L208</f>
        <v>243150.02069999996</v>
      </c>
      <c r="F208" s="111">
        <f>$F$201*L208</f>
        <v>104999.99879999999</v>
      </c>
      <c r="G208" s="135">
        <f>SUM(D208:F208)</f>
        <v>648150.03899999987</v>
      </c>
      <c r="H208" s="135"/>
      <c r="I208" s="135"/>
      <c r="J208" s="135"/>
      <c r="K208" s="135"/>
      <c r="L208" s="152">
        <v>0.3</v>
      </c>
      <c r="M208" s="176"/>
    </row>
    <row r="209" spans="2:15" ht="57.75" customHeight="1" x14ac:dyDescent="0.35">
      <c r="B209" s="250"/>
      <c r="C209" s="134" t="s">
        <v>562</v>
      </c>
      <c r="D209" s="110">
        <f>$D$201*L209</f>
        <v>0</v>
      </c>
      <c r="E209" s="111">
        <f>$E$201*L209</f>
        <v>0</v>
      </c>
      <c r="F209" s="111">
        <f>$F$201*L209</f>
        <v>0</v>
      </c>
      <c r="G209" s="135">
        <f>SUM(D209:F209)</f>
        <v>0</v>
      </c>
      <c r="H209" s="135"/>
      <c r="I209" s="135"/>
      <c r="J209" s="135"/>
      <c r="K209" s="135"/>
      <c r="L209" s="153">
        <v>0</v>
      </c>
      <c r="M209" s="180"/>
    </row>
    <row r="210" spans="2:15" ht="38.25" customHeight="1" thickBot="1" x14ac:dyDescent="0.4">
      <c r="B210" s="250"/>
      <c r="C210" s="9" t="s">
        <v>557</v>
      </c>
      <c r="D210" s="112">
        <f>SUM(D207:D209)</f>
        <v>1000000.0649999999</v>
      </c>
      <c r="E210" s="112">
        <f>SUM(E207:E209)</f>
        <v>810500.0689999999</v>
      </c>
      <c r="F210" s="112">
        <f>SUM(F207:F209)</f>
        <v>349999.99599999998</v>
      </c>
      <c r="G210" s="112">
        <f>SUM(G207:G209)</f>
        <v>2160500.13</v>
      </c>
      <c r="H210" s="215"/>
      <c r="I210" s="215"/>
      <c r="J210" s="215"/>
      <c r="K210" s="215"/>
      <c r="L210" s="113">
        <f>SUM(L207:L209)</f>
        <v>1</v>
      </c>
      <c r="M210" s="177"/>
    </row>
    <row r="211" spans="2:15" ht="21.75" customHeight="1" thickBot="1" x14ac:dyDescent="0.4">
      <c r="B211" s="250"/>
      <c r="C211" s="2"/>
      <c r="D211" s="7"/>
      <c r="E211" s="7"/>
      <c r="F211" s="7"/>
      <c r="G211" s="7"/>
      <c r="H211" s="7"/>
      <c r="I211" s="7"/>
      <c r="J211" s="7"/>
      <c r="K211" s="7"/>
      <c r="L211" s="7"/>
      <c r="M211" s="177"/>
    </row>
    <row r="212" spans="2:15" ht="49.5" customHeight="1" x14ac:dyDescent="0.35">
      <c r="B212" s="250"/>
      <c r="C212" s="114" t="s">
        <v>574</v>
      </c>
      <c r="D212" s="115">
        <f>SUM(L25,L35,L45,L55,L67,L77,L87,L97,L109,L119,L129,L139,L151,L161,L171,L181,L188)*1.07</f>
        <v>693895</v>
      </c>
      <c r="E212" s="36"/>
      <c r="F212" s="36"/>
      <c r="G212" s="36"/>
      <c r="H212" s="36"/>
      <c r="I212" s="36"/>
      <c r="J212" s="36"/>
      <c r="K212" s="36"/>
      <c r="L212" s="183" t="s">
        <v>576</v>
      </c>
      <c r="M212" s="184">
        <f>SUM(K200+K199)</f>
        <v>2026030.5657000002</v>
      </c>
    </row>
    <row r="213" spans="2:15" ht="28.5" customHeight="1" thickBot="1" x14ac:dyDescent="0.4">
      <c r="B213" s="250"/>
      <c r="C213" s="116" t="s">
        <v>16</v>
      </c>
      <c r="D213" s="168">
        <f>D212/G201</f>
        <v>0.32117332017934203</v>
      </c>
      <c r="E213" s="46"/>
      <c r="F213" s="46"/>
      <c r="G213" s="46"/>
      <c r="H213" s="46"/>
      <c r="I213" s="46"/>
      <c r="J213" s="46"/>
      <c r="K213" s="46"/>
      <c r="L213" s="185" t="s">
        <v>577</v>
      </c>
      <c r="M213" s="186">
        <f>K201/G201</f>
        <v>0.93775998324054732</v>
      </c>
    </row>
    <row r="214" spans="2:15" ht="28.5" customHeight="1" x14ac:dyDescent="0.35">
      <c r="B214" s="250"/>
      <c r="C214" s="265"/>
      <c r="D214" s="266"/>
      <c r="E214" s="47"/>
      <c r="F214" s="47"/>
      <c r="G214" s="47"/>
      <c r="H214" s="47"/>
      <c r="I214" s="47"/>
      <c r="J214" s="47"/>
      <c r="K214" s="47"/>
    </row>
    <row r="215" spans="2:15" ht="32.25" customHeight="1" x14ac:dyDescent="0.35">
      <c r="B215" s="250"/>
      <c r="C215" s="116" t="s">
        <v>575</v>
      </c>
      <c r="D215" s="117">
        <f>SUM(D186:F187)*1.07</f>
        <v>117700</v>
      </c>
      <c r="E215" s="48"/>
      <c r="F215" s="48"/>
      <c r="G215" s="48"/>
      <c r="H215" s="48"/>
      <c r="I215" s="48"/>
      <c r="J215" s="48"/>
      <c r="K215" s="48"/>
    </row>
    <row r="216" spans="2:15" ht="23.25" customHeight="1" x14ac:dyDescent="0.35">
      <c r="B216" s="250"/>
      <c r="C216" s="116" t="s">
        <v>17</v>
      </c>
      <c r="D216" s="168">
        <f>D215/G201</f>
        <v>5.4478126784468187E-2</v>
      </c>
      <c r="E216" s="48"/>
      <c r="F216" s="48"/>
      <c r="G216" s="48"/>
      <c r="H216" s="48"/>
      <c r="I216" s="48"/>
      <c r="J216" s="48"/>
      <c r="K216" s="48"/>
      <c r="M216" s="172"/>
    </row>
    <row r="217" spans="2:15" ht="66.75" customHeight="1" thickBot="1" x14ac:dyDescent="0.4">
      <c r="B217" s="250"/>
      <c r="C217" s="255" t="s">
        <v>571</v>
      </c>
      <c r="D217" s="256"/>
      <c r="E217" s="37"/>
      <c r="F217" s="37"/>
      <c r="G217" s="37"/>
      <c r="H217" s="37"/>
      <c r="I217" s="37"/>
      <c r="J217" s="37"/>
      <c r="K217" s="37"/>
    </row>
    <row r="218" spans="2:15" ht="55.5" customHeight="1" x14ac:dyDescent="0.35">
      <c r="B218" s="250"/>
      <c r="O218" s="41"/>
    </row>
    <row r="219" spans="2:15" ht="42.75" customHeight="1" x14ac:dyDescent="0.35">
      <c r="B219" s="250"/>
    </row>
    <row r="220" spans="2:15" ht="21.75" customHeight="1" x14ac:dyDescent="0.35">
      <c r="B220" s="250"/>
    </row>
    <row r="221" spans="2:15" ht="21.75" customHeight="1" x14ac:dyDescent="0.35">
      <c r="B221" s="250"/>
    </row>
    <row r="222" spans="2:15" ht="23.25" customHeight="1" x14ac:dyDescent="0.35">
      <c r="B222" s="250"/>
    </row>
    <row r="223" spans="2:15" ht="23.25" customHeight="1" x14ac:dyDescent="0.35"/>
    <row r="224" spans="2:15" ht="21.75" customHeight="1" x14ac:dyDescent="0.35"/>
    <row r="225" ht="16.5" customHeight="1" x14ac:dyDescent="0.35"/>
    <row r="226" ht="29.25" customHeight="1" x14ac:dyDescent="0.35"/>
    <row r="227" ht="24.75" customHeight="1" x14ac:dyDescent="0.35"/>
    <row r="228" ht="33" customHeight="1" x14ac:dyDescent="0.35"/>
    <row r="230" ht="15" customHeight="1" x14ac:dyDescent="0.35"/>
    <row r="231" ht="25.5" customHeight="1" x14ac:dyDescent="0.35"/>
  </sheetData>
  <sheetProtection formatCells="0" formatColumns="0" formatRows="0"/>
  <mergeCells count="33">
    <mergeCell ref="C162:N162"/>
    <mergeCell ref="C172:N172"/>
    <mergeCell ref="B208:B222"/>
    <mergeCell ref="C204:L204"/>
    <mergeCell ref="C217:D217"/>
    <mergeCell ref="C197:C198"/>
    <mergeCell ref="G197:G198"/>
    <mergeCell ref="G205:G206"/>
    <mergeCell ref="L205:L206"/>
    <mergeCell ref="C214:D214"/>
    <mergeCell ref="C196:G196"/>
    <mergeCell ref="B2:E2"/>
    <mergeCell ref="B9:L9"/>
    <mergeCell ref="C26:N26"/>
    <mergeCell ref="C15:N15"/>
    <mergeCell ref="C36:N36"/>
    <mergeCell ref="H12:K12"/>
    <mergeCell ref="C46:N46"/>
    <mergeCell ref="C14:N14"/>
    <mergeCell ref="B6:N6"/>
    <mergeCell ref="C57:N57"/>
    <mergeCell ref="C58:N58"/>
    <mergeCell ref="C68:N68"/>
    <mergeCell ref="C78:N78"/>
    <mergeCell ref="C88:N88"/>
    <mergeCell ref="C99:N99"/>
    <mergeCell ref="C100:N100"/>
    <mergeCell ref="C110:N110"/>
    <mergeCell ref="C120:N120"/>
    <mergeCell ref="C141:N141"/>
    <mergeCell ref="C130:N130"/>
    <mergeCell ref="C152:N152"/>
    <mergeCell ref="C142:N142"/>
  </mergeCells>
  <conditionalFormatting sqref="D213">
    <cfRule type="cellIs" dxfId="26" priority="46" operator="lessThan">
      <formula>0.15</formula>
    </cfRule>
  </conditionalFormatting>
  <conditionalFormatting sqref="D216">
    <cfRule type="cellIs" dxfId="25" priority="44" operator="lessThan">
      <formula>0.05</formula>
    </cfRule>
  </conditionalFormatting>
  <conditionalFormatting sqref="L210 M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3:K213" xr:uid="{00000000-0002-0000-0000-000000000000}"/>
    <dataValidation allowBlank="1" showInputMessage="1" showErrorMessage="1" prompt="M&amp;E Budget Cannot be Less than 5%_x000a_" sqref="D216:K216" xr:uid="{00000000-0002-0000-0000-000001000000}"/>
    <dataValidation allowBlank="1" showInputMessage="1" showErrorMessage="1" prompt="Insert *text* description of Outcome here" sqref="C14:N14 C57:N57 C99:N99 C141:N141" xr:uid="{00000000-0002-0000-0000-000002000000}"/>
    <dataValidation allowBlank="1" showInputMessage="1" showErrorMessage="1" prompt="Insert *text* description of Output here" sqref="C15 C26 C36 C46 C58 C68 C78 C88 C100 C110 C120 C130 C142 C152 C162 C172" xr:uid="{00000000-0002-0000-0000-000003000000}"/>
    <dataValidation allowBlank="1" showInputMessage="1" showErrorMessage="1" prompt="Insert *text* description of Activity here" sqref="C16 C27 C37 C47 C59 C69 C79 C89 C101 C111 C121 C131 C143 C153 C163 C173" xr:uid="{00000000-0002-0000-0000-000004000000}"/>
    <dataValidation allowBlank="1" showInputMessage="1" showErrorMessage="1" prompt="Insert name of recipient agency here _x000a_" sqref="D13:K13" xr:uid="{00000000-0002-0000-0000-000005000000}"/>
    <dataValidation allowBlank="1" showErrorMessage="1" prompt="% Towards Gender Equality and Women's Empowerment Must be Higher than 15%_x000a_" sqref="D215:K215" xr:uid="{00000000-0002-0000-0000-000006000000}"/>
  </dataValidations>
  <pageMargins left="0.7" right="0.7" top="0.75" bottom="0.75" header="0.3" footer="0.3"/>
  <pageSetup scale="74" orientation="landscape"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opLeftCell="A10" zoomScale="85" zoomScaleNormal="60" workbookViewId="0">
      <selection activeCell="F1" sqref="F1"/>
    </sheetView>
  </sheetViews>
  <sheetFormatPr defaultColWidth="9.1796875" defaultRowHeight="15.5" x14ac:dyDescent="0.35"/>
  <cols>
    <col min="1" max="1" width="4.453125" style="58" customWidth="1"/>
    <col min="2" max="2" width="3.26953125" style="58" customWidth="1"/>
    <col min="3" max="3" width="51.26953125" style="58" customWidth="1"/>
    <col min="4" max="4" width="34.26953125" style="60" customWidth="1"/>
    <col min="5" max="5" width="35" style="60" customWidth="1"/>
    <col min="6" max="6" width="34" style="60" customWidth="1"/>
    <col min="7" max="7" width="25.7265625" style="58" customWidth="1"/>
    <col min="8" max="8" width="21.26953125" style="58" customWidth="1"/>
    <col min="9" max="9" width="17" style="58" customWidth="1"/>
    <col min="10" max="10" width="19.54296875" style="58" customWidth="1"/>
    <col min="11" max="11" width="19" style="58" customWidth="1"/>
    <col min="12" max="12" width="26" style="58" customWidth="1"/>
    <col min="13" max="13" width="21.1796875" style="58" customWidth="1"/>
    <col min="14" max="14" width="7" style="58" customWidth="1"/>
    <col min="15" max="15" width="24.26953125" style="58" customWidth="1"/>
    <col min="16" max="16" width="26.453125" style="58" customWidth="1"/>
    <col min="17" max="17" width="30.1796875" style="58" customWidth="1"/>
    <col min="18" max="18" width="33" style="58" customWidth="1"/>
    <col min="19" max="20" width="22.54296875" style="58" customWidth="1"/>
    <col min="21" max="21" width="23.453125" style="58" customWidth="1"/>
    <col min="22" max="22" width="32.1796875" style="58" customWidth="1"/>
    <col min="23" max="23" width="9.1796875" style="58"/>
    <col min="24" max="24" width="17.7265625" style="58" customWidth="1"/>
    <col min="25" max="25" width="26.453125" style="58" customWidth="1"/>
    <col min="26" max="26" width="22.453125" style="58" customWidth="1"/>
    <col min="27" max="27" width="29.7265625" style="58" customWidth="1"/>
    <col min="28" max="28" width="23.453125" style="58" customWidth="1"/>
    <col min="29" max="29" width="18.453125" style="58" customWidth="1"/>
    <col min="30" max="30" width="17.453125" style="58" customWidth="1"/>
    <col min="31" max="31" width="25.1796875" style="58" customWidth="1"/>
    <col min="32" max="16384" width="9.1796875" style="58"/>
  </cols>
  <sheetData>
    <row r="1" spans="2:13" ht="24" customHeight="1" x14ac:dyDescent="0.35">
      <c r="L1" s="24"/>
      <c r="M1" s="5"/>
    </row>
    <row r="2" spans="2:13" ht="46" x14ac:dyDescent="1">
      <c r="C2" s="241" t="s">
        <v>546</v>
      </c>
      <c r="D2" s="241"/>
      <c r="E2" s="241"/>
      <c r="F2" s="241"/>
      <c r="G2" s="38"/>
      <c r="H2" s="39"/>
      <c r="I2" s="39"/>
      <c r="L2" s="24"/>
      <c r="M2" s="5"/>
    </row>
    <row r="3" spans="2:13" ht="24" customHeight="1" x14ac:dyDescent="0.35">
      <c r="C3" s="42"/>
      <c r="D3" s="40"/>
      <c r="E3" s="40"/>
      <c r="F3" s="40"/>
      <c r="G3" s="40"/>
      <c r="H3" s="40"/>
      <c r="I3" s="40"/>
      <c r="L3" s="24"/>
      <c r="M3" s="5"/>
    </row>
    <row r="4" spans="2:13" ht="24" customHeight="1" thickBot="1" x14ac:dyDescent="0.4">
      <c r="C4" s="42"/>
      <c r="D4" s="40"/>
      <c r="E4" s="40"/>
      <c r="F4" s="40"/>
      <c r="G4" s="40"/>
      <c r="H4" s="40"/>
      <c r="I4" s="40"/>
      <c r="L4" s="24"/>
      <c r="M4" s="5"/>
    </row>
    <row r="5" spans="2:13" ht="30" customHeight="1" x14ac:dyDescent="0.8">
      <c r="C5" s="275" t="s">
        <v>15</v>
      </c>
      <c r="D5" s="276"/>
      <c r="E5" s="276"/>
      <c r="F5" s="276"/>
      <c r="G5" s="277"/>
      <c r="J5" s="24"/>
      <c r="K5" s="5"/>
    </row>
    <row r="6" spans="2:13" ht="24" customHeight="1" x14ac:dyDescent="0.35">
      <c r="C6" s="279" t="s">
        <v>547</v>
      </c>
      <c r="D6" s="280"/>
      <c r="E6" s="280"/>
      <c r="F6" s="280"/>
      <c r="G6" s="281"/>
      <c r="J6" s="24"/>
      <c r="K6" s="5"/>
    </row>
    <row r="7" spans="2:13" ht="24" customHeight="1" x14ac:dyDescent="0.35">
      <c r="C7" s="279"/>
      <c r="D7" s="280"/>
      <c r="E7" s="280"/>
      <c r="F7" s="280"/>
      <c r="G7" s="281"/>
      <c r="J7" s="24"/>
      <c r="K7" s="5"/>
    </row>
    <row r="8" spans="2:13" ht="24" customHeight="1" thickBot="1" x14ac:dyDescent="0.4">
      <c r="C8" s="282"/>
      <c r="D8" s="283"/>
      <c r="E8" s="283"/>
      <c r="F8" s="283"/>
      <c r="G8" s="284"/>
      <c r="J8" s="24"/>
      <c r="K8" s="5"/>
    </row>
    <row r="9" spans="2:13" ht="24" customHeight="1" thickBot="1" x14ac:dyDescent="0.4">
      <c r="C9" s="52"/>
      <c r="D9" s="52"/>
      <c r="E9" s="52"/>
      <c r="F9" s="52"/>
      <c r="L9" s="24"/>
      <c r="M9" s="5"/>
    </row>
    <row r="10" spans="2:13" ht="24" customHeight="1" thickBot="1" x14ac:dyDescent="0.4">
      <c r="C10" s="272" t="s">
        <v>178</v>
      </c>
      <c r="D10" s="273"/>
      <c r="E10" s="273"/>
      <c r="F10" s="274"/>
      <c r="L10" s="24"/>
      <c r="M10" s="5"/>
    </row>
    <row r="11" spans="2:13" ht="24" customHeight="1" x14ac:dyDescent="0.35">
      <c r="C11" s="52"/>
      <c r="D11" s="52"/>
      <c r="E11" s="52"/>
      <c r="F11" s="52"/>
      <c r="L11" s="24"/>
      <c r="M11" s="5"/>
    </row>
    <row r="12" spans="2:13" ht="24" customHeight="1" x14ac:dyDescent="0.35">
      <c r="C12" s="52"/>
      <c r="D12" s="25" t="s">
        <v>33</v>
      </c>
      <c r="E12" s="25" t="s">
        <v>179</v>
      </c>
      <c r="F12" s="25" t="s">
        <v>180</v>
      </c>
      <c r="G12" s="261" t="s">
        <v>65</v>
      </c>
      <c r="L12" s="24"/>
      <c r="M12" s="5"/>
    </row>
    <row r="13" spans="2:13" ht="24" customHeight="1" x14ac:dyDescent="0.35">
      <c r="C13" s="52"/>
      <c r="D13" s="118" t="str">
        <f>'1) Budget Table'!D13</f>
        <v>UNFPA</v>
      </c>
      <c r="E13" s="118" t="str">
        <f>'1) Budget Table'!E13</f>
        <v>UNDP</v>
      </c>
      <c r="F13" s="118" t="str">
        <f>'1) Budget Table'!F13</f>
        <v>UNESCO</v>
      </c>
      <c r="G13" s="262"/>
      <c r="L13" s="24"/>
      <c r="M13" s="5"/>
    </row>
    <row r="14" spans="2:13" ht="24" customHeight="1" x14ac:dyDescent="0.35">
      <c r="B14" s="269" t="s">
        <v>189</v>
      </c>
      <c r="C14" s="270"/>
      <c r="D14" s="270"/>
      <c r="E14" s="270"/>
      <c r="F14" s="270"/>
      <c r="G14" s="271"/>
      <c r="L14" s="24"/>
      <c r="M14" s="5"/>
    </row>
    <row r="15" spans="2:13" ht="22.5" customHeight="1" x14ac:dyDescent="0.35">
      <c r="C15" s="269" t="s">
        <v>186</v>
      </c>
      <c r="D15" s="270"/>
      <c r="E15" s="270"/>
      <c r="F15" s="270"/>
      <c r="G15" s="271"/>
      <c r="L15" s="24"/>
      <c r="M15" s="5"/>
    </row>
    <row r="16" spans="2:13" ht="24.75" customHeight="1" thickBot="1" x14ac:dyDescent="0.4">
      <c r="C16" s="69" t="s">
        <v>185</v>
      </c>
      <c r="D16" s="70">
        <f>'1) Budget Table'!D25</f>
        <v>250000</v>
      </c>
      <c r="E16" s="70">
        <f>'1) Budget Table'!E25</f>
        <v>100000</v>
      </c>
      <c r="F16" s="70">
        <f>'1) Budget Table'!F25</f>
        <v>0</v>
      </c>
      <c r="G16" s="71">
        <f>SUM(D16:F16)</f>
        <v>350000</v>
      </c>
      <c r="L16" s="24"/>
      <c r="M16" s="5"/>
    </row>
    <row r="17" spans="3:7" ht="21.75" customHeight="1" x14ac:dyDescent="0.35">
      <c r="C17" s="67" t="s">
        <v>10</v>
      </c>
      <c r="D17" s="105">
        <v>7000</v>
      </c>
      <c r="E17" s="106">
        <v>15000</v>
      </c>
      <c r="F17" s="106"/>
      <c r="G17" s="68">
        <f t="shared" ref="G17:G24" si="0">SUM(D17:F17)</f>
        <v>22000</v>
      </c>
    </row>
    <row r="18" spans="3:7" x14ac:dyDescent="0.35">
      <c r="C18" s="56" t="s">
        <v>11</v>
      </c>
      <c r="D18" s="107"/>
      <c r="E18" s="21">
        <v>5000</v>
      </c>
      <c r="F18" s="21"/>
      <c r="G18" s="66">
        <f t="shared" si="0"/>
        <v>5000</v>
      </c>
    </row>
    <row r="19" spans="3:7" ht="15.75" customHeight="1" x14ac:dyDescent="0.35">
      <c r="C19" s="56" t="s">
        <v>12</v>
      </c>
      <c r="D19" s="107"/>
      <c r="E19" s="107">
        <v>5000</v>
      </c>
      <c r="F19" s="107"/>
      <c r="G19" s="66">
        <f t="shared" si="0"/>
        <v>5000</v>
      </c>
    </row>
    <row r="20" spans="3:7" x14ac:dyDescent="0.35">
      <c r="C20" s="57" t="s">
        <v>13</v>
      </c>
      <c r="D20" s="107">
        <v>50000</v>
      </c>
      <c r="E20" s="107">
        <v>25000</v>
      </c>
      <c r="F20" s="107"/>
      <c r="G20" s="66">
        <f t="shared" si="0"/>
        <v>75000</v>
      </c>
    </row>
    <row r="21" spans="3:7" x14ac:dyDescent="0.35">
      <c r="C21" s="56" t="s">
        <v>18</v>
      </c>
      <c r="D21" s="107"/>
      <c r="E21" s="107"/>
      <c r="F21" s="107"/>
      <c r="G21" s="66">
        <f t="shared" si="0"/>
        <v>0</v>
      </c>
    </row>
    <row r="22" spans="3:7" ht="21.75" customHeight="1" x14ac:dyDescent="0.35">
      <c r="C22" s="56" t="s">
        <v>14</v>
      </c>
      <c r="D22" s="107">
        <v>184000</v>
      </c>
      <c r="E22" s="107">
        <v>40000</v>
      </c>
      <c r="F22" s="107"/>
      <c r="G22" s="66">
        <f t="shared" si="0"/>
        <v>224000</v>
      </c>
    </row>
    <row r="23" spans="3:7" ht="21.75" customHeight="1" x14ac:dyDescent="0.35">
      <c r="C23" s="56" t="s">
        <v>184</v>
      </c>
      <c r="D23" s="107">
        <v>9000</v>
      </c>
      <c r="E23" s="107">
        <v>10000</v>
      </c>
      <c r="F23" s="107"/>
      <c r="G23" s="66">
        <f t="shared" si="0"/>
        <v>19000</v>
      </c>
    </row>
    <row r="24" spans="3:7" ht="15.75" customHeight="1" x14ac:dyDescent="0.35">
      <c r="C24" s="61" t="s">
        <v>187</v>
      </c>
      <c r="D24" s="72">
        <f>SUM(D17:D23)</f>
        <v>250000</v>
      </c>
      <c r="E24" s="72">
        <f>SUM(E17:E23)</f>
        <v>100000</v>
      </c>
      <c r="F24" s="72">
        <f>SUM(F17:F23)</f>
        <v>0</v>
      </c>
      <c r="G24" s="141">
        <f t="shared" si="0"/>
        <v>350000</v>
      </c>
    </row>
    <row r="25" spans="3:7" s="60" customFormat="1" x14ac:dyDescent="0.35">
      <c r="C25" s="76"/>
      <c r="D25" s="77"/>
      <c r="E25" s="77"/>
      <c r="F25" s="77"/>
      <c r="G25" s="142"/>
    </row>
    <row r="26" spans="3:7" x14ac:dyDescent="0.35">
      <c r="C26" s="269" t="s">
        <v>190</v>
      </c>
      <c r="D26" s="270"/>
      <c r="E26" s="270"/>
      <c r="F26" s="270"/>
      <c r="G26" s="271"/>
    </row>
    <row r="27" spans="3:7" ht="27" customHeight="1" thickBot="1" x14ac:dyDescent="0.4">
      <c r="C27" s="69" t="s">
        <v>185</v>
      </c>
      <c r="D27" s="70">
        <f>'1) Budget Table'!D35</f>
        <v>80000</v>
      </c>
      <c r="E27" s="70">
        <f>'1) Budget Table'!E35</f>
        <v>115000</v>
      </c>
      <c r="F27" s="70">
        <f>'1) Budget Table'!F35</f>
        <v>100000</v>
      </c>
      <c r="G27" s="71">
        <f t="shared" ref="G27:G35" si="1">SUM(D27:F27)</f>
        <v>295000</v>
      </c>
    </row>
    <row r="28" spans="3:7" x14ac:dyDescent="0.35">
      <c r="C28" s="67" t="s">
        <v>10</v>
      </c>
      <c r="D28" s="105">
        <v>5000</v>
      </c>
      <c r="E28" s="106">
        <v>10000</v>
      </c>
      <c r="F28" s="106">
        <v>6000</v>
      </c>
      <c r="G28" s="68">
        <f t="shared" si="1"/>
        <v>21000</v>
      </c>
    </row>
    <row r="29" spans="3:7" x14ac:dyDescent="0.35">
      <c r="C29" s="56" t="s">
        <v>11</v>
      </c>
      <c r="D29" s="107">
        <v>7000</v>
      </c>
      <c r="E29" s="21">
        <v>5000</v>
      </c>
      <c r="F29" s="21"/>
      <c r="G29" s="66">
        <f t="shared" si="1"/>
        <v>12000</v>
      </c>
    </row>
    <row r="30" spans="3:7" ht="31" x14ac:dyDescent="0.35">
      <c r="C30" s="56" t="s">
        <v>12</v>
      </c>
      <c r="D30" s="107">
        <v>8000</v>
      </c>
      <c r="E30" s="107">
        <v>5000</v>
      </c>
      <c r="F30" s="107"/>
      <c r="G30" s="66">
        <f t="shared" si="1"/>
        <v>13000</v>
      </c>
    </row>
    <row r="31" spans="3:7" x14ac:dyDescent="0.35">
      <c r="C31" s="57" t="s">
        <v>13</v>
      </c>
      <c r="D31" s="107">
        <v>8000</v>
      </c>
      <c r="E31" s="107">
        <v>40000</v>
      </c>
      <c r="F31" s="107">
        <v>85000</v>
      </c>
      <c r="G31" s="66">
        <f t="shared" si="1"/>
        <v>133000</v>
      </c>
    </row>
    <row r="32" spans="3:7" x14ac:dyDescent="0.35">
      <c r="C32" s="56" t="s">
        <v>18</v>
      </c>
      <c r="D32" s="107"/>
      <c r="E32" s="107"/>
      <c r="F32" s="107">
        <v>8500</v>
      </c>
      <c r="G32" s="66">
        <f t="shared" si="1"/>
        <v>8500</v>
      </c>
    </row>
    <row r="33" spans="3:7" x14ac:dyDescent="0.35">
      <c r="C33" s="56" t="s">
        <v>14</v>
      </c>
      <c r="D33" s="107">
        <v>50000</v>
      </c>
      <c r="E33" s="107">
        <v>50000</v>
      </c>
      <c r="F33" s="107"/>
      <c r="G33" s="66">
        <f t="shared" si="1"/>
        <v>100000</v>
      </c>
    </row>
    <row r="34" spans="3:7" x14ac:dyDescent="0.35">
      <c r="C34" s="56" t="s">
        <v>184</v>
      </c>
      <c r="D34" s="107">
        <v>2000</v>
      </c>
      <c r="E34" s="107">
        <v>5000</v>
      </c>
      <c r="F34" s="107">
        <v>500</v>
      </c>
      <c r="G34" s="66">
        <f t="shared" si="1"/>
        <v>7500</v>
      </c>
    </row>
    <row r="35" spans="3:7" x14ac:dyDescent="0.35">
      <c r="C35" s="61" t="s">
        <v>187</v>
      </c>
      <c r="D35" s="72">
        <f>SUM(D28:D34)</f>
        <v>80000</v>
      </c>
      <c r="E35" s="72">
        <f>SUM(E28:E34)</f>
        <v>115000</v>
      </c>
      <c r="F35" s="72">
        <f>SUM(F28:F34)</f>
        <v>100000</v>
      </c>
      <c r="G35" s="66">
        <f t="shared" si="1"/>
        <v>295000</v>
      </c>
    </row>
    <row r="36" spans="3:7" s="60" customFormat="1" x14ac:dyDescent="0.35">
      <c r="C36" s="76"/>
      <c r="D36" s="77"/>
      <c r="E36" s="77"/>
      <c r="F36" s="77"/>
      <c r="G36" s="78"/>
    </row>
    <row r="37" spans="3:7" x14ac:dyDescent="0.35">
      <c r="C37" s="269" t="s">
        <v>191</v>
      </c>
      <c r="D37" s="270"/>
      <c r="E37" s="270"/>
      <c r="F37" s="270"/>
      <c r="G37" s="271"/>
    </row>
    <row r="38" spans="3:7" ht="21.75" customHeight="1" thickBot="1" x14ac:dyDescent="0.4">
      <c r="C38" s="69" t="s">
        <v>185</v>
      </c>
      <c r="D38" s="70">
        <f>'1) Budget Table'!D45</f>
        <v>110000</v>
      </c>
      <c r="E38" s="70">
        <f>'1) Budget Table'!E45</f>
        <v>40000</v>
      </c>
      <c r="F38" s="70">
        <f>'1) Budget Table'!F45</f>
        <v>0</v>
      </c>
      <c r="G38" s="71">
        <f t="shared" ref="G38:G46" si="2">SUM(D38:F38)</f>
        <v>150000</v>
      </c>
    </row>
    <row r="39" spans="3:7" x14ac:dyDescent="0.35">
      <c r="C39" s="67" t="s">
        <v>10</v>
      </c>
      <c r="D39" s="105">
        <v>4000</v>
      </c>
      <c r="E39" s="106"/>
      <c r="F39" s="106"/>
      <c r="G39" s="68">
        <f t="shared" si="2"/>
        <v>4000</v>
      </c>
    </row>
    <row r="40" spans="3:7" s="60" customFormat="1" ht="15.75" customHeight="1" x14ac:dyDescent="0.35">
      <c r="C40" s="56" t="s">
        <v>11</v>
      </c>
      <c r="D40" s="107">
        <v>8000</v>
      </c>
      <c r="E40" s="21">
        <v>10000</v>
      </c>
      <c r="F40" s="21"/>
      <c r="G40" s="66">
        <f t="shared" si="2"/>
        <v>18000</v>
      </c>
    </row>
    <row r="41" spans="3:7" s="60" customFormat="1" ht="31" x14ac:dyDescent="0.35">
      <c r="C41" s="56" t="s">
        <v>12</v>
      </c>
      <c r="D41" s="107"/>
      <c r="E41" s="107"/>
      <c r="F41" s="107"/>
      <c r="G41" s="66">
        <f t="shared" si="2"/>
        <v>0</v>
      </c>
    </row>
    <row r="42" spans="3:7" s="60" customFormat="1" x14ac:dyDescent="0.35">
      <c r="C42" s="57" t="s">
        <v>13</v>
      </c>
      <c r="D42" s="107">
        <v>0</v>
      </c>
      <c r="E42" s="107"/>
      <c r="F42" s="107"/>
      <c r="G42" s="66">
        <f t="shared" si="2"/>
        <v>0</v>
      </c>
    </row>
    <row r="43" spans="3:7" x14ac:dyDescent="0.35">
      <c r="C43" s="56" t="s">
        <v>18</v>
      </c>
      <c r="D43" s="107">
        <v>4000</v>
      </c>
      <c r="E43" s="107"/>
      <c r="F43" s="107"/>
      <c r="G43" s="66">
        <f t="shared" si="2"/>
        <v>4000</v>
      </c>
    </row>
    <row r="44" spans="3:7" x14ac:dyDescent="0.35">
      <c r="C44" s="56" t="s">
        <v>14</v>
      </c>
      <c r="D44" s="107">
        <v>92000</v>
      </c>
      <c r="E44" s="107">
        <v>30000</v>
      </c>
      <c r="F44" s="107"/>
      <c r="G44" s="66">
        <f t="shared" si="2"/>
        <v>122000</v>
      </c>
    </row>
    <row r="45" spans="3:7" x14ac:dyDescent="0.35">
      <c r="C45" s="56" t="s">
        <v>184</v>
      </c>
      <c r="D45" s="107">
        <v>2000</v>
      </c>
      <c r="E45" s="107"/>
      <c r="F45" s="107"/>
      <c r="G45" s="66">
        <f t="shared" si="2"/>
        <v>2000</v>
      </c>
    </row>
    <row r="46" spans="3:7" x14ac:dyDescent="0.35">
      <c r="C46" s="61" t="s">
        <v>187</v>
      </c>
      <c r="D46" s="72">
        <f>SUM(D39:D45)</f>
        <v>110000</v>
      </c>
      <c r="E46" s="72">
        <f>SUM(E39:E45)</f>
        <v>40000</v>
      </c>
      <c r="F46" s="72">
        <f>SUM(F39:F45)</f>
        <v>0</v>
      </c>
      <c r="G46" s="66">
        <f t="shared" si="2"/>
        <v>150000</v>
      </c>
    </row>
    <row r="47" spans="3:7" x14ac:dyDescent="0.35">
      <c r="C47" s="269" t="s">
        <v>192</v>
      </c>
      <c r="D47" s="270"/>
      <c r="E47" s="270"/>
      <c r="F47" s="270"/>
      <c r="G47" s="271"/>
    </row>
    <row r="48" spans="3:7" s="60" customFormat="1" x14ac:dyDescent="0.35">
      <c r="C48" s="73"/>
      <c r="D48" s="74"/>
      <c r="E48" s="74"/>
      <c r="F48" s="74"/>
      <c r="G48" s="75"/>
    </row>
    <row r="49" spans="2:7" ht="20.25" customHeight="1" thickBot="1" x14ac:dyDescent="0.4">
      <c r="C49" s="69" t="s">
        <v>185</v>
      </c>
      <c r="D49" s="70">
        <f>'1) Budget Table'!D55</f>
        <v>280000</v>
      </c>
      <c r="E49" s="70">
        <f>'1) Budget Table'!E55</f>
        <v>75000</v>
      </c>
      <c r="F49" s="70">
        <f>'1) Budget Table'!F55</f>
        <v>0</v>
      </c>
      <c r="G49" s="71">
        <f t="shared" ref="G49:G57" si="3">SUM(D49:F49)</f>
        <v>355000</v>
      </c>
    </row>
    <row r="50" spans="2:7" x14ac:dyDescent="0.35">
      <c r="C50" s="67" t="s">
        <v>10</v>
      </c>
      <c r="D50" s="105">
        <v>80000</v>
      </c>
      <c r="E50" s="106">
        <v>5000</v>
      </c>
      <c r="F50" s="106"/>
      <c r="G50" s="68">
        <f t="shared" si="3"/>
        <v>85000</v>
      </c>
    </row>
    <row r="51" spans="2:7" ht="15.75" customHeight="1" x14ac:dyDescent="0.35">
      <c r="C51" s="56" t="s">
        <v>11</v>
      </c>
      <c r="D51" s="107">
        <v>5000</v>
      </c>
      <c r="E51" s="21"/>
      <c r="F51" s="21"/>
      <c r="G51" s="66">
        <f t="shared" si="3"/>
        <v>5000</v>
      </c>
    </row>
    <row r="52" spans="2:7" ht="32.25" customHeight="1" x14ac:dyDescent="0.35">
      <c r="C52" s="56" t="s">
        <v>12</v>
      </c>
      <c r="D52" s="107"/>
      <c r="E52" s="107"/>
      <c r="F52" s="107"/>
      <c r="G52" s="66">
        <f t="shared" si="3"/>
        <v>0</v>
      </c>
    </row>
    <row r="53" spans="2:7" s="60" customFormat="1" x14ac:dyDescent="0.35">
      <c r="C53" s="57" t="s">
        <v>13</v>
      </c>
      <c r="D53" s="107">
        <v>25000</v>
      </c>
      <c r="E53" s="107">
        <v>25000</v>
      </c>
      <c r="F53" s="107"/>
      <c r="G53" s="66">
        <f t="shared" si="3"/>
        <v>50000</v>
      </c>
    </row>
    <row r="54" spans="2:7" x14ac:dyDescent="0.35">
      <c r="C54" s="56" t="s">
        <v>18</v>
      </c>
      <c r="D54" s="107">
        <v>15000</v>
      </c>
      <c r="E54" s="107">
        <v>5000</v>
      </c>
      <c r="F54" s="107"/>
      <c r="G54" s="66">
        <f t="shared" si="3"/>
        <v>20000</v>
      </c>
    </row>
    <row r="55" spans="2:7" x14ac:dyDescent="0.35">
      <c r="C55" s="56" t="s">
        <v>14</v>
      </c>
      <c r="D55" s="107">
        <v>140000</v>
      </c>
      <c r="E55" s="107">
        <v>35000</v>
      </c>
      <c r="F55" s="107"/>
      <c r="G55" s="66">
        <f t="shared" si="3"/>
        <v>175000</v>
      </c>
    </row>
    <row r="56" spans="2:7" x14ac:dyDescent="0.35">
      <c r="C56" s="56" t="s">
        <v>184</v>
      </c>
      <c r="D56" s="107">
        <v>15000</v>
      </c>
      <c r="E56" s="107">
        <v>5000</v>
      </c>
      <c r="F56" s="107"/>
      <c r="G56" s="66">
        <f t="shared" si="3"/>
        <v>20000</v>
      </c>
    </row>
    <row r="57" spans="2:7" ht="21" customHeight="1" x14ac:dyDescent="0.35">
      <c r="C57" s="61" t="s">
        <v>187</v>
      </c>
      <c r="D57" s="72">
        <f>SUM(D50:D56)</f>
        <v>280000</v>
      </c>
      <c r="E57" s="72">
        <f>SUM(E50:E56)</f>
        <v>75000</v>
      </c>
      <c r="F57" s="72">
        <f>SUM(F50:F56)</f>
        <v>0</v>
      </c>
      <c r="G57" s="66">
        <f t="shared" si="3"/>
        <v>355000</v>
      </c>
    </row>
    <row r="58" spans="2:7" s="60" customFormat="1" ht="22.5" customHeight="1" x14ac:dyDescent="0.35">
      <c r="C58" s="79"/>
      <c r="D58" s="77"/>
      <c r="E58" s="77"/>
      <c r="F58" s="77"/>
      <c r="G58" s="78"/>
    </row>
    <row r="59" spans="2:7" x14ac:dyDescent="0.35">
      <c r="B59" s="269" t="s">
        <v>193</v>
      </c>
      <c r="C59" s="270"/>
      <c r="D59" s="270"/>
      <c r="E59" s="270"/>
      <c r="F59" s="270"/>
      <c r="G59" s="271"/>
    </row>
    <row r="60" spans="2:7" x14ac:dyDescent="0.35">
      <c r="C60" s="269" t="s">
        <v>194</v>
      </c>
      <c r="D60" s="270"/>
      <c r="E60" s="270"/>
      <c r="F60" s="270"/>
      <c r="G60" s="271"/>
    </row>
    <row r="61" spans="2:7" ht="24" customHeight="1" thickBot="1" x14ac:dyDescent="0.4">
      <c r="C61" s="69" t="s">
        <v>185</v>
      </c>
      <c r="D61" s="70">
        <f>'1) Budget Table'!D67</f>
        <v>60000</v>
      </c>
      <c r="E61" s="70">
        <f>'1) Budget Table'!E67</f>
        <v>150000</v>
      </c>
      <c r="F61" s="70">
        <f>'1) Budget Table'!F67</f>
        <v>40000</v>
      </c>
      <c r="G61" s="71">
        <f>SUM(D61:F61)</f>
        <v>250000</v>
      </c>
    </row>
    <row r="62" spans="2:7" ht="15.75" customHeight="1" x14ac:dyDescent="0.35">
      <c r="C62" s="67" t="s">
        <v>10</v>
      </c>
      <c r="D62" s="105">
        <v>3000</v>
      </c>
      <c r="E62" s="106">
        <v>10000</v>
      </c>
      <c r="F62" s="106">
        <v>4000</v>
      </c>
      <c r="G62" s="68">
        <f t="shared" ref="G62:G69" si="4">SUM(D62:F62)</f>
        <v>17000</v>
      </c>
    </row>
    <row r="63" spans="2:7" ht="15.75" customHeight="1" x14ac:dyDescent="0.35">
      <c r="C63" s="56" t="s">
        <v>11</v>
      </c>
      <c r="D63" s="107">
        <v>5000</v>
      </c>
      <c r="E63" s="21">
        <v>5000</v>
      </c>
      <c r="F63" s="21">
        <v>1000</v>
      </c>
      <c r="G63" s="66">
        <f t="shared" si="4"/>
        <v>11000</v>
      </c>
    </row>
    <row r="64" spans="2:7" ht="15.75" customHeight="1" x14ac:dyDescent="0.35">
      <c r="C64" s="56" t="s">
        <v>12</v>
      </c>
      <c r="D64" s="107">
        <v>30000</v>
      </c>
      <c r="E64" s="107"/>
      <c r="F64" s="107"/>
      <c r="G64" s="66">
        <f t="shared" si="4"/>
        <v>30000</v>
      </c>
    </row>
    <row r="65" spans="2:7" ht="18.75" customHeight="1" x14ac:dyDescent="0.35">
      <c r="C65" s="57" t="s">
        <v>13</v>
      </c>
      <c r="D65" s="107"/>
      <c r="E65" s="107">
        <v>60000</v>
      </c>
      <c r="F65" s="107">
        <v>31500</v>
      </c>
      <c r="G65" s="66">
        <f t="shared" si="4"/>
        <v>91500</v>
      </c>
    </row>
    <row r="66" spans="2:7" x14ac:dyDescent="0.35">
      <c r="C66" s="56" t="s">
        <v>18</v>
      </c>
      <c r="D66" s="107"/>
      <c r="E66" s="107">
        <v>5000</v>
      </c>
      <c r="F66" s="107">
        <v>3000</v>
      </c>
      <c r="G66" s="66">
        <f t="shared" si="4"/>
        <v>8000</v>
      </c>
    </row>
    <row r="67" spans="2:7" s="60" customFormat="1" ht="21.75" customHeight="1" x14ac:dyDescent="0.35">
      <c r="B67" s="58"/>
      <c r="C67" s="56" t="s">
        <v>14</v>
      </c>
      <c r="D67" s="107">
        <v>20000</v>
      </c>
      <c r="E67" s="107">
        <v>60000</v>
      </c>
      <c r="F67" s="107"/>
      <c r="G67" s="66">
        <f t="shared" si="4"/>
        <v>80000</v>
      </c>
    </row>
    <row r="68" spans="2:7" s="60" customFormat="1" x14ac:dyDescent="0.35">
      <c r="B68" s="58"/>
      <c r="C68" s="56" t="s">
        <v>184</v>
      </c>
      <c r="D68" s="107">
        <v>2000</v>
      </c>
      <c r="E68" s="107">
        <v>10000</v>
      </c>
      <c r="F68" s="107">
        <v>500</v>
      </c>
      <c r="G68" s="66">
        <f t="shared" si="4"/>
        <v>12500</v>
      </c>
    </row>
    <row r="69" spans="2:7" x14ac:dyDescent="0.35">
      <c r="C69" s="61" t="s">
        <v>187</v>
      </c>
      <c r="D69" s="72">
        <f>SUM(D62:D68)</f>
        <v>60000</v>
      </c>
      <c r="E69" s="72">
        <f>SUM(E62:E68)</f>
        <v>150000</v>
      </c>
      <c r="F69" s="72">
        <f>SUM(F62:F68)</f>
        <v>40000</v>
      </c>
      <c r="G69" s="66">
        <f t="shared" si="4"/>
        <v>250000</v>
      </c>
    </row>
    <row r="70" spans="2:7" s="60" customFormat="1" x14ac:dyDescent="0.35">
      <c r="C70" s="76"/>
      <c r="D70" s="77"/>
      <c r="E70" s="77"/>
      <c r="F70" s="77"/>
      <c r="G70" s="78"/>
    </row>
    <row r="71" spans="2:7" x14ac:dyDescent="0.35">
      <c r="B71" s="60"/>
      <c r="C71" s="269" t="s">
        <v>76</v>
      </c>
      <c r="D71" s="270"/>
      <c r="E71" s="270"/>
      <c r="F71" s="270"/>
      <c r="G71" s="271"/>
    </row>
    <row r="72" spans="2:7" ht="21.75" customHeight="1" thickBot="1" x14ac:dyDescent="0.4">
      <c r="C72" s="69" t="s">
        <v>185</v>
      </c>
      <c r="D72" s="70">
        <f>'1) Budget Table'!D77</f>
        <v>0</v>
      </c>
      <c r="E72" s="70">
        <f>'1) Budget Table'!E77</f>
        <v>150000</v>
      </c>
      <c r="F72" s="70">
        <f>'1) Budget Table'!F77</f>
        <v>145000</v>
      </c>
      <c r="G72" s="71">
        <f t="shared" ref="G72:G80" si="5">SUM(D72:F72)</f>
        <v>295000</v>
      </c>
    </row>
    <row r="73" spans="2:7" ht="15.75" customHeight="1" x14ac:dyDescent="0.35">
      <c r="C73" s="67" t="s">
        <v>10</v>
      </c>
      <c r="D73" s="105"/>
      <c r="E73" s="106">
        <v>100000</v>
      </c>
      <c r="F73" s="106">
        <v>22000</v>
      </c>
      <c r="G73" s="68">
        <f t="shared" si="5"/>
        <v>122000</v>
      </c>
    </row>
    <row r="74" spans="2:7" ht="15.75" customHeight="1" x14ac:dyDescent="0.35">
      <c r="C74" s="56" t="s">
        <v>11</v>
      </c>
      <c r="D74" s="107"/>
      <c r="E74" s="21">
        <v>50000</v>
      </c>
      <c r="F74" s="21">
        <v>2000</v>
      </c>
      <c r="G74" s="66">
        <f t="shared" si="5"/>
        <v>52000</v>
      </c>
    </row>
    <row r="75" spans="2:7" ht="15.75" customHeight="1" x14ac:dyDescent="0.35">
      <c r="C75" s="56" t="s">
        <v>12</v>
      </c>
      <c r="D75" s="107"/>
      <c r="E75" s="107"/>
      <c r="F75" s="107"/>
      <c r="G75" s="66">
        <f t="shared" si="5"/>
        <v>0</v>
      </c>
    </row>
    <row r="76" spans="2:7" x14ac:dyDescent="0.35">
      <c r="C76" s="57" t="s">
        <v>13</v>
      </c>
      <c r="D76" s="107"/>
      <c r="E76" s="107"/>
      <c r="F76" s="107">
        <v>110000</v>
      </c>
      <c r="G76" s="66">
        <f t="shared" si="5"/>
        <v>110000</v>
      </c>
    </row>
    <row r="77" spans="2:7" x14ac:dyDescent="0.35">
      <c r="C77" s="56" t="s">
        <v>18</v>
      </c>
      <c r="D77" s="107"/>
      <c r="E77" s="107"/>
      <c r="F77" s="107">
        <v>10000</v>
      </c>
      <c r="G77" s="66">
        <f t="shared" si="5"/>
        <v>10000</v>
      </c>
    </row>
    <row r="78" spans="2:7" x14ac:dyDescent="0.35">
      <c r="C78" s="56" t="s">
        <v>14</v>
      </c>
      <c r="D78" s="107"/>
      <c r="E78" s="107"/>
      <c r="F78" s="107"/>
      <c r="G78" s="66">
        <f t="shared" si="5"/>
        <v>0</v>
      </c>
    </row>
    <row r="79" spans="2:7" x14ac:dyDescent="0.35">
      <c r="C79" s="56" t="s">
        <v>184</v>
      </c>
      <c r="D79" s="107"/>
      <c r="E79" s="107"/>
      <c r="F79" s="107">
        <v>1000</v>
      </c>
      <c r="G79" s="66">
        <f t="shared" si="5"/>
        <v>1000</v>
      </c>
    </row>
    <row r="80" spans="2:7" x14ac:dyDescent="0.35">
      <c r="C80" s="61" t="s">
        <v>187</v>
      </c>
      <c r="D80" s="72">
        <f>SUM(D73:D79)</f>
        <v>0</v>
      </c>
      <c r="E80" s="72">
        <f>SUM(E73:E79)</f>
        <v>150000</v>
      </c>
      <c r="F80" s="72">
        <f>SUM(F73:F79)</f>
        <v>145000</v>
      </c>
      <c r="G80" s="66">
        <f t="shared" si="5"/>
        <v>295000</v>
      </c>
    </row>
    <row r="81" spans="2:7" s="60" customFormat="1" x14ac:dyDescent="0.35">
      <c r="C81" s="76"/>
      <c r="D81" s="77"/>
      <c r="E81" s="77"/>
      <c r="F81" s="77"/>
      <c r="G81" s="78"/>
    </row>
    <row r="82" spans="2:7" x14ac:dyDescent="0.35">
      <c r="C82" s="269" t="s">
        <v>85</v>
      </c>
      <c r="D82" s="270"/>
      <c r="E82" s="270"/>
      <c r="F82" s="270"/>
      <c r="G82" s="271"/>
    </row>
    <row r="83" spans="2:7" ht="21.75" customHeight="1" thickBot="1" x14ac:dyDescent="0.4">
      <c r="B83" s="60"/>
      <c r="C83" s="69" t="s">
        <v>185</v>
      </c>
      <c r="D83" s="70">
        <f>'1) Budget Table'!D87</f>
        <v>0</v>
      </c>
      <c r="E83" s="70">
        <f>'1) Budget Table'!E87</f>
        <v>0</v>
      </c>
      <c r="F83" s="70">
        <f>'1) Budget Table'!F87</f>
        <v>0</v>
      </c>
      <c r="G83" s="71">
        <f t="shared" ref="G83:G91" si="6">SUM(D83:F83)</f>
        <v>0</v>
      </c>
    </row>
    <row r="84" spans="2:7" ht="18" customHeight="1" x14ac:dyDescent="0.35">
      <c r="C84" s="67" t="s">
        <v>10</v>
      </c>
      <c r="D84" s="105"/>
      <c r="E84" s="106"/>
      <c r="F84" s="106"/>
      <c r="G84" s="68">
        <f t="shared" si="6"/>
        <v>0</v>
      </c>
    </row>
    <row r="85" spans="2:7" ht="15.75" customHeight="1" x14ac:dyDescent="0.35">
      <c r="C85" s="56" t="s">
        <v>11</v>
      </c>
      <c r="D85" s="107"/>
      <c r="E85" s="21"/>
      <c r="F85" s="21"/>
      <c r="G85" s="66">
        <f t="shared" si="6"/>
        <v>0</v>
      </c>
    </row>
    <row r="86" spans="2:7" s="60" customFormat="1" ht="15.75" customHeight="1" x14ac:dyDescent="0.35">
      <c r="B86" s="58"/>
      <c r="C86" s="56" t="s">
        <v>12</v>
      </c>
      <c r="D86" s="107"/>
      <c r="E86" s="107"/>
      <c r="F86" s="107"/>
      <c r="G86" s="66">
        <f t="shared" si="6"/>
        <v>0</v>
      </c>
    </row>
    <row r="87" spans="2:7" x14ac:dyDescent="0.35">
      <c r="B87" s="60"/>
      <c r="C87" s="57" t="s">
        <v>13</v>
      </c>
      <c r="D87" s="107"/>
      <c r="E87" s="107"/>
      <c r="F87" s="107"/>
      <c r="G87" s="66">
        <f t="shared" si="6"/>
        <v>0</v>
      </c>
    </row>
    <row r="88" spans="2:7" x14ac:dyDescent="0.35">
      <c r="B88" s="60"/>
      <c r="C88" s="56" t="s">
        <v>18</v>
      </c>
      <c r="D88" s="107"/>
      <c r="E88" s="107"/>
      <c r="F88" s="107"/>
      <c r="G88" s="66">
        <f t="shared" si="6"/>
        <v>0</v>
      </c>
    </row>
    <row r="89" spans="2:7" x14ac:dyDescent="0.35">
      <c r="B89" s="60"/>
      <c r="C89" s="56" t="s">
        <v>14</v>
      </c>
      <c r="D89" s="107"/>
      <c r="E89" s="107"/>
      <c r="F89" s="107"/>
      <c r="G89" s="66">
        <f t="shared" si="6"/>
        <v>0</v>
      </c>
    </row>
    <row r="90" spans="2:7" x14ac:dyDescent="0.35">
      <c r="C90" s="56" t="s">
        <v>184</v>
      </c>
      <c r="D90" s="107"/>
      <c r="E90" s="107"/>
      <c r="F90" s="107"/>
      <c r="G90" s="66">
        <f t="shared" si="6"/>
        <v>0</v>
      </c>
    </row>
    <row r="91" spans="2:7" x14ac:dyDescent="0.35">
      <c r="C91" s="61" t="s">
        <v>187</v>
      </c>
      <c r="D91" s="72">
        <f>SUM(D84:D90)</f>
        <v>0</v>
      </c>
      <c r="E91" s="72">
        <f>SUM(E84:E90)</f>
        <v>0</v>
      </c>
      <c r="F91" s="72">
        <f>SUM(F84:F90)</f>
        <v>0</v>
      </c>
      <c r="G91" s="66">
        <f t="shared" si="6"/>
        <v>0</v>
      </c>
    </row>
    <row r="92" spans="2:7" s="60" customFormat="1" x14ac:dyDescent="0.35">
      <c r="C92" s="76"/>
      <c r="D92" s="77"/>
      <c r="E92" s="77"/>
      <c r="F92" s="77"/>
      <c r="G92" s="78"/>
    </row>
    <row r="93" spans="2:7" x14ac:dyDescent="0.35">
      <c r="C93" s="269" t="s">
        <v>102</v>
      </c>
      <c r="D93" s="270"/>
      <c r="E93" s="270"/>
      <c r="F93" s="270"/>
      <c r="G93" s="271"/>
    </row>
    <row r="94" spans="2:7" ht="21.75" customHeight="1" thickBot="1" x14ac:dyDescent="0.4">
      <c r="C94" s="69" t="s">
        <v>185</v>
      </c>
      <c r="D94" s="70">
        <f>'1) Budget Table'!D97</f>
        <v>0</v>
      </c>
      <c r="E94" s="70">
        <f>'1) Budget Table'!E97</f>
        <v>0</v>
      </c>
      <c r="F94" s="70">
        <f>'1) Budget Table'!F97</f>
        <v>0</v>
      </c>
      <c r="G94" s="71">
        <f t="shared" ref="G94:G102" si="7">SUM(D94:F94)</f>
        <v>0</v>
      </c>
    </row>
    <row r="95" spans="2:7" ht="15.75" customHeight="1" x14ac:dyDescent="0.35">
      <c r="C95" s="67" t="s">
        <v>10</v>
      </c>
      <c r="D95" s="105"/>
      <c r="E95" s="106"/>
      <c r="F95" s="106"/>
      <c r="G95" s="68">
        <f t="shared" si="7"/>
        <v>0</v>
      </c>
    </row>
    <row r="96" spans="2:7" ht="15.75" customHeight="1" x14ac:dyDescent="0.35">
      <c r="B96" s="60"/>
      <c r="C96" s="56" t="s">
        <v>11</v>
      </c>
      <c r="D96" s="107"/>
      <c r="E96" s="21"/>
      <c r="F96" s="21"/>
      <c r="G96" s="66">
        <f t="shared" si="7"/>
        <v>0</v>
      </c>
    </row>
    <row r="97" spans="2:7" ht="15.75" customHeight="1" x14ac:dyDescent="0.35">
      <c r="C97" s="56" t="s">
        <v>12</v>
      </c>
      <c r="D97" s="107"/>
      <c r="E97" s="107"/>
      <c r="F97" s="107"/>
      <c r="G97" s="66">
        <f t="shared" si="7"/>
        <v>0</v>
      </c>
    </row>
    <row r="98" spans="2:7" x14ac:dyDescent="0.35">
      <c r="C98" s="57" t="s">
        <v>13</v>
      </c>
      <c r="D98" s="107"/>
      <c r="E98" s="107"/>
      <c r="F98" s="107"/>
      <c r="G98" s="66">
        <f t="shared" si="7"/>
        <v>0</v>
      </c>
    </row>
    <row r="99" spans="2:7" x14ac:dyDescent="0.35">
      <c r="C99" s="56" t="s">
        <v>18</v>
      </c>
      <c r="D99" s="107"/>
      <c r="E99" s="107"/>
      <c r="F99" s="107"/>
      <c r="G99" s="66">
        <f t="shared" si="7"/>
        <v>0</v>
      </c>
    </row>
    <row r="100" spans="2:7" ht="25.5" customHeight="1" x14ac:dyDescent="0.35">
      <c r="C100" s="56" t="s">
        <v>14</v>
      </c>
      <c r="D100" s="107"/>
      <c r="E100" s="107"/>
      <c r="F100" s="107"/>
      <c r="G100" s="66">
        <f t="shared" si="7"/>
        <v>0</v>
      </c>
    </row>
    <row r="101" spans="2:7" x14ac:dyDescent="0.35">
      <c r="B101" s="60"/>
      <c r="C101" s="56" t="s">
        <v>184</v>
      </c>
      <c r="D101" s="107"/>
      <c r="E101" s="107"/>
      <c r="F101" s="107"/>
      <c r="G101" s="66">
        <f t="shared" si="7"/>
        <v>0</v>
      </c>
    </row>
    <row r="102" spans="2:7" ht="15.75" customHeight="1" x14ac:dyDescent="0.35">
      <c r="C102" s="61" t="s">
        <v>187</v>
      </c>
      <c r="D102" s="72">
        <f>SUM(D95:D101)</f>
        <v>0</v>
      </c>
      <c r="E102" s="72">
        <f>SUM(E95:E101)</f>
        <v>0</v>
      </c>
      <c r="F102" s="72">
        <f>SUM(F95:F101)</f>
        <v>0</v>
      </c>
      <c r="G102" s="66">
        <f t="shared" si="7"/>
        <v>0</v>
      </c>
    </row>
    <row r="103" spans="2:7" ht="25.5" customHeight="1" x14ac:dyDescent="0.35">
      <c r="D103" s="58"/>
      <c r="E103" s="58"/>
      <c r="F103" s="58"/>
    </row>
    <row r="104" spans="2:7" x14ac:dyDescent="0.35">
      <c r="B104" s="269" t="s">
        <v>195</v>
      </c>
      <c r="C104" s="270"/>
      <c r="D104" s="270"/>
      <c r="E104" s="270"/>
      <c r="F104" s="270"/>
      <c r="G104" s="271"/>
    </row>
    <row r="105" spans="2:7" x14ac:dyDescent="0.35">
      <c r="C105" s="269" t="s">
        <v>104</v>
      </c>
      <c r="D105" s="270"/>
      <c r="E105" s="270"/>
      <c r="F105" s="270"/>
      <c r="G105" s="271"/>
    </row>
    <row r="106" spans="2:7" ht="22.5" customHeight="1" thickBot="1" x14ac:dyDescent="0.4">
      <c r="C106" s="69" t="s">
        <v>185</v>
      </c>
      <c r="D106" s="70">
        <f>'1) Budget Table'!D109</f>
        <v>0</v>
      </c>
      <c r="E106" s="70">
        <f>'1) Budget Table'!E109</f>
        <v>0</v>
      </c>
      <c r="F106" s="70">
        <f>'1) Budget Table'!F109</f>
        <v>0</v>
      </c>
      <c r="G106" s="71">
        <f>SUM(D106:F106)</f>
        <v>0</v>
      </c>
    </row>
    <row r="107" spans="2:7" x14ac:dyDescent="0.35">
      <c r="C107" s="67" t="s">
        <v>10</v>
      </c>
      <c r="D107" s="105"/>
      <c r="E107" s="106"/>
      <c r="F107" s="106"/>
      <c r="G107" s="68">
        <f t="shared" ref="G107:G114" si="8">SUM(D107:F107)</f>
        <v>0</v>
      </c>
    </row>
    <row r="108" spans="2:7" x14ac:dyDescent="0.35">
      <c r="C108" s="56" t="s">
        <v>11</v>
      </c>
      <c r="D108" s="107"/>
      <c r="E108" s="21"/>
      <c r="F108" s="21"/>
      <c r="G108" s="66">
        <f t="shared" si="8"/>
        <v>0</v>
      </c>
    </row>
    <row r="109" spans="2:7" ht="15.75" customHeight="1" x14ac:dyDescent="0.35">
      <c r="C109" s="56" t="s">
        <v>12</v>
      </c>
      <c r="D109" s="107"/>
      <c r="E109" s="107"/>
      <c r="F109" s="107"/>
      <c r="G109" s="66">
        <f t="shared" si="8"/>
        <v>0</v>
      </c>
    </row>
    <row r="110" spans="2:7" x14ac:dyDescent="0.35">
      <c r="C110" s="57" t="s">
        <v>13</v>
      </c>
      <c r="D110" s="107"/>
      <c r="E110" s="107"/>
      <c r="F110" s="107"/>
      <c r="G110" s="66">
        <f t="shared" si="8"/>
        <v>0</v>
      </c>
    </row>
    <row r="111" spans="2:7" x14ac:dyDescent="0.35">
      <c r="C111" s="56" t="s">
        <v>18</v>
      </c>
      <c r="D111" s="107"/>
      <c r="E111" s="107"/>
      <c r="F111" s="107"/>
      <c r="G111" s="66">
        <f t="shared" si="8"/>
        <v>0</v>
      </c>
    </row>
    <row r="112" spans="2:7" x14ac:dyDescent="0.35">
      <c r="C112" s="56" t="s">
        <v>14</v>
      </c>
      <c r="D112" s="107"/>
      <c r="E112" s="107"/>
      <c r="F112" s="107"/>
      <c r="G112" s="66">
        <f t="shared" si="8"/>
        <v>0</v>
      </c>
    </row>
    <row r="113" spans="3:7" x14ac:dyDescent="0.35">
      <c r="C113" s="56" t="s">
        <v>184</v>
      </c>
      <c r="D113" s="107"/>
      <c r="E113" s="107"/>
      <c r="F113" s="107"/>
      <c r="G113" s="66">
        <f t="shared" si="8"/>
        <v>0</v>
      </c>
    </row>
    <row r="114" spans="3:7" x14ac:dyDescent="0.35">
      <c r="C114" s="61" t="s">
        <v>187</v>
      </c>
      <c r="D114" s="72">
        <f>SUM(D107:D113)</f>
        <v>0</v>
      </c>
      <c r="E114" s="72">
        <f>SUM(E107:E113)</f>
        <v>0</v>
      </c>
      <c r="F114" s="72">
        <f>SUM(F107:F113)</f>
        <v>0</v>
      </c>
      <c r="G114" s="66">
        <f t="shared" si="8"/>
        <v>0</v>
      </c>
    </row>
    <row r="115" spans="3:7" s="60" customFormat="1" x14ac:dyDescent="0.35">
      <c r="C115" s="76"/>
      <c r="D115" s="77"/>
      <c r="E115" s="77"/>
      <c r="F115" s="77"/>
      <c r="G115" s="78"/>
    </row>
    <row r="116" spans="3:7" ht="15.75" customHeight="1" x14ac:dyDescent="0.35">
      <c r="C116" s="269" t="s">
        <v>196</v>
      </c>
      <c r="D116" s="270"/>
      <c r="E116" s="270"/>
      <c r="F116" s="270"/>
      <c r="G116" s="271"/>
    </row>
    <row r="117" spans="3:7" ht="21.75" customHeight="1" thickBot="1" x14ac:dyDescent="0.4">
      <c r="C117" s="69" t="s">
        <v>185</v>
      </c>
      <c r="D117" s="70">
        <f>'1) Budget Table'!D119</f>
        <v>0</v>
      </c>
      <c r="E117" s="70">
        <f>'1) Budget Table'!E119</f>
        <v>0</v>
      </c>
      <c r="F117" s="70">
        <f>'1) Budget Table'!F119</f>
        <v>0</v>
      </c>
      <c r="G117" s="71">
        <f t="shared" ref="G117:G125" si="9">SUM(D117:F117)</f>
        <v>0</v>
      </c>
    </row>
    <row r="118" spans="3:7" x14ac:dyDescent="0.35">
      <c r="C118" s="67" t="s">
        <v>10</v>
      </c>
      <c r="D118" s="105"/>
      <c r="E118" s="106"/>
      <c r="F118" s="106"/>
      <c r="G118" s="68">
        <f t="shared" si="9"/>
        <v>0</v>
      </c>
    </row>
    <row r="119" spans="3:7" x14ac:dyDescent="0.35">
      <c r="C119" s="56" t="s">
        <v>11</v>
      </c>
      <c r="D119" s="107"/>
      <c r="E119" s="21"/>
      <c r="F119" s="21"/>
      <c r="G119" s="66">
        <f t="shared" si="9"/>
        <v>0</v>
      </c>
    </row>
    <row r="120" spans="3:7" ht="31" x14ac:dyDescent="0.35">
      <c r="C120" s="56" t="s">
        <v>12</v>
      </c>
      <c r="D120" s="107"/>
      <c r="E120" s="107"/>
      <c r="F120" s="107"/>
      <c r="G120" s="66">
        <f t="shared" si="9"/>
        <v>0</v>
      </c>
    </row>
    <row r="121" spans="3:7" x14ac:dyDescent="0.35">
      <c r="C121" s="57" t="s">
        <v>13</v>
      </c>
      <c r="D121" s="107"/>
      <c r="E121" s="107"/>
      <c r="F121" s="107"/>
      <c r="G121" s="66">
        <f t="shared" si="9"/>
        <v>0</v>
      </c>
    </row>
    <row r="122" spans="3:7" x14ac:dyDescent="0.35">
      <c r="C122" s="56" t="s">
        <v>18</v>
      </c>
      <c r="D122" s="107"/>
      <c r="E122" s="107"/>
      <c r="F122" s="107"/>
      <c r="G122" s="66">
        <f t="shared" si="9"/>
        <v>0</v>
      </c>
    </row>
    <row r="123" spans="3:7" x14ac:dyDescent="0.35">
      <c r="C123" s="56" t="s">
        <v>14</v>
      </c>
      <c r="D123" s="107"/>
      <c r="E123" s="107"/>
      <c r="F123" s="107"/>
      <c r="G123" s="66">
        <f t="shared" si="9"/>
        <v>0</v>
      </c>
    </row>
    <row r="124" spans="3:7" x14ac:dyDescent="0.35">
      <c r="C124" s="56" t="s">
        <v>184</v>
      </c>
      <c r="D124" s="107"/>
      <c r="E124" s="107"/>
      <c r="F124" s="107"/>
      <c r="G124" s="66">
        <f t="shared" si="9"/>
        <v>0</v>
      </c>
    </row>
    <row r="125" spans="3:7" x14ac:dyDescent="0.35">
      <c r="C125" s="61" t="s">
        <v>187</v>
      </c>
      <c r="D125" s="72">
        <f>SUM(D118:D124)</f>
        <v>0</v>
      </c>
      <c r="E125" s="72">
        <f>SUM(E118:E124)</f>
        <v>0</v>
      </c>
      <c r="F125" s="72">
        <f>SUM(F118:F124)</f>
        <v>0</v>
      </c>
      <c r="G125" s="66">
        <f t="shared" si="9"/>
        <v>0</v>
      </c>
    </row>
    <row r="126" spans="3:7" s="60" customFormat="1" x14ac:dyDescent="0.35">
      <c r="C126" s="76"/>
      <c r="D126" s="77"/>
      <c r="E126" s="77"/>
      <c r="F126" s="77"/>
      <c r="G126" s="78"/>
    </row>
    <row r="127" spans="3:7" x14ac:dyDescent="0.35">
      <c r="C127" s="269" t="s">
        <v>121</v>
      </c>
      <c r="D127" s="270"/>
      <c r="E127" s="270"/>
      <c r="F127" s="270"/>
      <c r="G127" s="271"/>
    </row>
    <row r="128" spans="3:7" ht="21" customHeight="1" thickBot="1" x14ac:dyDescent="0.4">
      <c r="C128" s="69" t="s">
        <v>185</v>
      </c>
      <c r="D128" s="70">
        <f>'1) Budget Table'!D129</f>
        <v>0</v>
      </c>
      <c r="E128" s="70">
        <f>'1) Budget Table'!E129</f>
        <v>0</v>
      </c>
      <c r="F128" s="70">
        <f>'1) Budget Table'!F129</f>
        <v>0</v>
      </c>
      <c r="G128" s="71">
        <f t="shared" ref="G128:G136" si="10">SUM(D128:F128)</f>
        <v>0</v>
      </c>
    </row>
    <row r="129" spans="3:7" x14ac:dyDescent="0.35">
      <c r="C129" s="67" t="s">
        <v>10</v>
      </c>
      <c r="D129" s="105"/>
      <c r="E129" s="106"/>
      <c r="F129" s="106"/>
      <c r="G129" s="68">
        <f t="shared" si="10"/>
        <v>0</v>
      </c>
    </row>
    <row r="130" spans="3:7" x14ac:dyDescent="0.35">
      <c r="C130" s="56" t="s">
        <v>11</v>
      </c>
      <c r="D130" s="107"/>
      <c r="E130" s="21"/>
      <c r="F130" s="21"/>
      <c r="G130" s="66">
        <f t="shared" si="10"/>
        <v>0</v>
      </c>
    </row>
    <row r="131" spans="3:7" ht="31" x14ac:dyDescent="0.35">
      <c r="C131" s="56" t="s">
        <v>12</v>
      </c>
      <c r="D131" s="107"/>
      <c r="E131" s="107"/>
      <c r="F131" s="107"/>
      <c r="G131" s="66">
        <f t="shared" si="10"/>
        <v>0</v>
      </c>
    </row>
    <row r="132" spans="3:7" x14ac:dyDescent="0.35">
      <c r="C132" s="57" t="s">
        <v>13</v>
      </c>
      <c r="D132" s="107"/>
      <c r="E132" s="107"/>
      <c r="F132" s="107"/>
      <c r="G132" s="66">
        <f t="shared" si="10"/>
        <v>0</v>
      </c>
    </row>
    <row r="133" spans="3:7" x14ac:dyDescent="0.35">
      <c r="C133" s="56" t="s">
        <v>18</v>
      </c>
      <c r="D133" s="107"/>
      <c r="E133" s="107"/>
      <c r="F133" s="107"/>
      <c r="G133" s="66">
        <f t="shared" si="10"/>
        <v>0</v>
      </c>
    </row>
    <row r="134" spans="3:7" x14ac:dyDescent="0.35">
      <c r="C134" s="56" t="s">
        <v>14</v>
      </c>
      <c r="D134" s="107"/>
      <c r="E134" s="107"/>
      <c r="F134" s="107"/>
      <c r="G134" s="66">
        <f t="shared" si="10"/>
        <v>0</v>
      </c>
    </row>
    <row r="135" spans="3:7" x14ac:dyDescent="0.35">
      <c r="C135" s="56" t="s">
        <v>184</v>
      </c>
      <c r="D135" s="107"/>
      <c r="E135" s="107"/>
      <c r="F135" s="107"/>
      <c r="G135" s="66">
        <f t="shared" si="10"/>
        <v>0</v>
      </c>
    </row>
    <row r="136" spans="3:7" x14ac:dyDescent="0.35">
      <c r="C136" s="61" t="s">
        <v>187</v>
      </c>
      <c r="D136" s="72">
        <f>SUM(D129:D135)</f>
        <v>0</v>
      </c>
      <c r="E136" s="72">
        <f>SUM(E129:E135)</f>
        <v>0</v>
      </c>
      <c r="F136" s="72">
        <f>SUM(F129:F135)</f>
        <v>0</v>
      </c>
      <c r="G136" s="66">
        <f t="shared" si="10"/>
        <v>0</v>
      </c>
    </row>
    <row r="137" spans="3:7" s="60" customFormat="1" x14ac:dyDescent="0.35">
      <c r="C137" s="76"/>
      <c r="D137" s="77"/>
      <c r="E137" s="77"/>
      <c r="F137" s="77"/>
      <c r="G137" s="78"/>
    </row>
    <row r="138" spans="3:7" x14ac:dyDescent="0.35">
      <c r="C138" s="269" t="s">
        <v>130</v>
      </c>
      <c r="D138" s="270"/>
      <c r="E138" s="270"/>
      <c r="F138" s="270"/>
      <c r="G138" s="271"/>
    </row>
    <row r="139" spans="3:7" ht="24" customHeight="1" thickBot="1" x14ac:dyDescent="0.4">
      <c r="C139" s="69" t="s">
        <v>185</v>
      </c>
      <c r="D139" s="70">
        <f>'1) Budget Table'!D139</f>
        <v>0</v>
      </c>
      <c r="E139" s="70">
        <f>'1) Budget Table'!E139</f>
        <v>0</v>
      </c>
      <c r="F139" s="70">
        <f>'1) Budget Table'!F139</f>
        <v>0</v>
      </c>
      <c r="G139" s="71">
        <f t="shared" ref="G139:G147" si="11">SUM(D139:F139)</f>
        <v>0</v>
      </c>
    </row>
    <row r="140" spans="3:7" ht="15.75" customHeight="1" x14ac:dyDescent="0.35">
      <c r="C140" s="67" t="s">
        <v>10</v>
      </c>
      <c r="D140" s="105"/>
      <c r="E140" s="106"/>
      <c r="F140" s="106"/>
      <c r="G140" s="68">
        <f t="shared" si="11"/>
        <v>0</v>
      </c>
    </row>
    <row r="141" spans="3:7" x14ac:dyDescent="0.35">
      <c r="C141" s="56" t="s">
        <v>11</v>
      </c>
      <c r="D141" s="107"/>
      <c r="E141" s="21"/>
      <c r="F141" s="21"/>
      <c r="G141" s="66">
        <f t="shared" si="11"/>
        <v>0</v>
      </c>
    </row>
    <row r="142" spans="3:7" ht="15.75" customHeight="1" x14ac:dyDescent="0.35">
      <c r="C142" s="56" t="s">
        <v>12</v>
      </c>
      <c r="D142" s="107"/>
      <c r="E142" s="107"/>
      <c r="F142" s="107"/>
      <c r="G142" s="66">
        <f t="shared" si="11"/>
        <v>0</v>
      </c>
    </row>
    <row r="143" spans="3:7" x14ac:dyDescent="0.35">
      <c r="C143" s="57" t="s">
        <v>13</v>
      </c>
      <c r="D143" s="107"/>
      <c r="E143" s="107"/>
      <c r="F143" s="107"/>
      <c r="G143" s="66">
        <f t="shared" si="11"/>
        <v>0</v>
      </c>
    </row>
    <row r="144" spans="3:7" x14ac:dyDescent="0.35">
      <c r="C144" s="56" t="s">
        <v>18</v>
      </c>
      <c r="D144" s="107"/>
      <c r="E144" s="107"/>
      <c r="F144" s="107"/>
      <c r="G144" s="66">
        <f t="shared" si="11"/>
        <v>0</v>
      </c>
    </row>
    <row r="145" spans="2:7" ht="15.75" customHeight="1" x14ac:dyDescent="0.35">
      <c r="C145" s="56" t="s">
        <v>14</v>
      </c>
      <c r="D145" s="107"/>
      <c r="E145" s="107"/>
      <c r="F145" s="107"/>
      <c r="G145" s="66">
        <f t="shared" si="11"/>
        <v>0</v>
      </c>
    </row>
    <row r="146" spans="2:7" x14ac:dyDescent="0.35">
      <c r="C146" s="56" t="s">
        <v>184</v>
      </c>
      <c r="D146" s="107"/>
      <c r="E146" s="107"/>
      <c r="F146" s="107"/>
      <c r="G146" s="66">
        <f t="shared" si="11"/>
        <v>0</v>
      </c>
    </row>
    <row r="147" spans="2:7" x14ac:dyDescent="0.35">
      <c r="C147" s="61" t="s">
        <v>187</v>
      </c>
      <c r="D147" s="72">
        <f>SUM(D140:D146)</f>
        <v>0</v>
      </c>
      <c r="E147" s="72">
        <f>SUM(E140:E146)</f>
        <v>0</v>
      </c>
      <c r="F147" s="72">
        <f>SUM(F140:F146)</f>
        <v>0</v>
      </c>
      <c r="G147" s="66">
        <f t="shared" si="11"/>
        <v>0</v>
      </c>
    </row>
    <row r="149" spans="2:7" x14ac:dyDescent="0.35">
      <c r="B149" s="269" t="s">
        <v>197</v>
      </c>
      <c r="C149" s="270"/>
      <c r="D149" s="270"/>
      <c r="E149" s="270"/>
      <c r="F149" s="270"/>
      <c r="G149" s="271"/>
    </row>
    <row r="150" spans="2:7" x14ac:dyDescent="0.35">
      <c r="C150" s="269" t="s">
        <v>140</v>
      </c>
      <c r="D150" s="270"/>
      <c r="E150" s="270"/>
      <c r="F150" s="270"/>
      <c r="G150" s="271"/>
    </row>
    <row r="151" spans="2:7" ht="24" customHeight="1" thickBot="1" x14ac:dyDescent="0.4">
      <c r="C151" s="69" t="s">
        <v>185</v>
      </c>
      <c r="D151" s="70">
        <f>'1) Budget Table'!D151</f>
        <v>0</v>
      </c>
      <c r="E151" s="70">
        <f>'1) Budget Table'!E151</f>
        <v>0</v>
      </c>
      <c r="F151" s="70">
        <f>'1) Budget Table'!F151</f>
        <v>0</v>
      </c>
      <c r="G151" s="71">
        <f>SUM(D151:F151)</f>
        <v>0</v>
      </c>
    </row>
    <row r="152" spans="2:7" ht="24.75" customHeight="1" x14ac:dyDescent="0.35">
      <c r="C152" s="67" t="s">
        <v>10</v>
      </c>
      <c r="D152" s="105"/>
      <c r="E152" s="106"/>
      <c r="F152" s="106"/>
      <c r="G152" s="68">
        <f t="shared" ref="G152:G159" si="12">SUM(D152:F152)</f>
        <v>0</v>
      </c>
    </row>
    <row r="153" spans="2:7" ht="15.75" customHeight="1" x14ac:dyDescent="0.35">
      <c r="C153" s="56" t="s">
        <v>11</v>
      </c>
      <c r="D153" s="107"/>
      <c r="E153" s="21"/>
      <c r="F153" s="21"/>
      <c r="G153" s="66">
        <f t="shared" si="12"/>
        <v>0</v>
      </c>
    </row>
    <row r="154" spans="2:7" ht="15.75" customHeight="1" x14ac:dyDescent="0.35">
      <c r="C154" s="56" t="s">
        <v>12</v>
      </c>
      <c r="D154" s="107"/>
      <c r="E154" s="107"/>
      <c r="F154" s="107"/>
      <c r="G154" s="66">
        <f t="shared" si="12"/>
        <v>0</v>
      </c>
    </row>
    <row r="155" spans="2:7" ht="15.75" customHeight="1" x14ac:dyDescent="0.35">
      <c r="C155" s="57" t="s">
        <v>13</v>
      </c>
      <c r="D155" s="107"/>
      <c r="E155" s="107"/>
      <c r="F155" s="107"/>
      <c r="G155" s="66">
        <f t="shared" si="12"/>
        <v>0</v>
      </c>
    </row>
    <row r="156" spans="2:7" ht="15.75" customHeight="1" x14ac:dyDescent="0.35">
      <c r="C156" s="56" t="s">
        <v>18</v>
      </c>
      <c r="D156" s="107"/>
      <c r="E156" s="107"/>
      <c r="F156" s="107"/>
      <c r="G156" s="66">
        <f t="shared" si="12"/>
        <v>0</v>
      </c>
    </row>
    <row r="157" spans="2:7" ht="15.75" customHeight="1" x14ac:dyDescent="0.35">
      <c r="C157" s="56" t="s">
        <v>14</v>
      </c>
      <c r="D157" s="107"/>
      <c r="E157" s="107"/>
      <c r="F157" s="107"/>
      <c r="G157" s="66">
        <f t="shared" si="12"/>
        <v>0</v>
      </c>
    </row>
    <row r="158" spans="2:7" ht="15.75" customHeight="1" x14ac:dyDescent="0.35">
      <c r="C158" s="56" t="s">
        <v>184</v>
      </c>
      <c r="D158" s="107"/>
      <c r="E158" s="107"/>
      <c r="F158" s="107"/>
      <c r="G158" s="66">
        <f t="shared" si="12"/>
        <v>0</v>
      </c>
    </row>
    <row r="159" spans="2:7" ht="15.75" customHeight="1" x14ac:dyDescent="0.35">
      <c r="C159" s="61" t="s">
        <v>187</v>
      </c>
      <c r="D159" s="72">
        <f>SUM(D152:D158)</f>
        <v>0</v>
      </c>
      <c r="E159" s="72">
        <f>SUM(E152:E158)</f>
        <v>0</v>
      </c>
      <c r="F159" s="72">
        <f>SUM(F152:F158)</f>
        <v>0</v>
      </c>
      <c r="G159" s="66">
        <f t="shared" si="12"/>
        <v>0</v>
      </c>
    </row>
    <row r="160" spans="2:7" s="60" customFormat="1" ht="15.75" customHeight="1" x14ac:dyDescent="0.35">
      <c r="C160" s="76"/>
      <c r="D160" s="77"/>
      <c r="E160" s="77"/>
      <c r="F160" s="77"/>
      <c r="G160" s="78"/>
    </row>
    <row r="161" spans="3:7" ht="15.75" customHeight="1" x14ac:dyDescent="0.35">
      <c r="C161" s="269" t="s">
        <v>149</v>
      </c>
      <c r="D161" s="270"/>
      <c r="E161" s="270"/>
      <c r="F161" s="270"/>
      <c r="G161" s="271"/>
    </row>
    <row r="162" spans="3:7" ht="21" customHeight="1" thickBot="1" x14ac:dyDescent="0.4">
      <c r="C162" s="69" t="s">
        <v>185</v>
      </c>
      <c r="D162" s="70">
        <f>'1) Budget Table'!D161</f>
        <v>0</v>
      </c>
      <c r="E162" s="70">
        <f>'1) Budget Table'!E161</f>
        <v>0</v>
      </c>
      <c r="F162" s="70">
        <f>'1) Budget Table'!F161</f>
        <v>0</v>
      </c>
      <c r="G162" s="71">
        <f t="shared" ref="G162:G170" si="13">SUM(D162:F162)</f>
        <v>0</v>
      </c>
    </row>
    <row r="163" spans="3:7" ht="15.75" customHeight="1" x14ac:dyDescent="0.35">
      <c r="C163" s="67" t="s">
        <v>10</v>
      </c>
      <c r="D163" s="105"/>
      <c r="E163" s="106"/>
      <c r="F163" s="106"/>
      <c r="G163" s="68">
        <f t="shared" si="13"/>
        <v>0</v>
      </c>
    </row>
    <row r="164" spans="3:7" ht="15.75" customHeight="1" x14ac:dyDescent="0.35">
      <c r="C164" s="56" t="s">
        <v>11</v>
      </c>
      <c r="D164" s="107"/>
      <c r="E164" s="21"/>
      <c r="F164" s="21"/>
      <c r="G164" s="66">
        <f t="shared" si="13"/>
        <v>0</v>
      </c>
    </row>
    <row r="165" spans="3:7" ht="15.75" customHeight="1" x14ac:dyDescent="0.35">
      <c r="C165" s="56" t="s">
        <v>12</v>
      </c>
      <c r="D165" s="107"/>
      <c r="E165" s="107"/>
      <c r="F165" s="107"/>
      <c r="G165" s="66">
        <f t="shared" si="13"/>
        <v>0</v>
      </c>
    </row>
    <row r="166" spans="3:7" ht="15.75" customHeight="1" x14ac:dyDescent="0.35">
      <c r="C166" s="57" t="s">
        <v>13</v>
      </c>
      <c r="D166" s="107"/>
      <c r="E166" s="107"/>
      <c r="F166" s="107"/>
      <c r="G166" s="66">
        <f t="shared" si="13"/>
        <v>0</v>
      </c>
    </row>
    <row r="167" spans="3:7" ht="15.75" customHeight="1" x14ac:dyDescent="0.35">
      <c r="C167" s="56" t="s">
        <v>18</v>
      </c>
      <c r="D167" s="107"/>
      <c r="E167" s="107"/>
      <c r="F167" s="107"/>
      <c r="G167" s="66">
        <f t="shared" si="13"/>
        <v>0</v>
      </c>
    </row>
    <row r="168" spans="3:7" ht="15.75" customHeight="1" x14ac:dyDescent="0.35">
      <c r="C168" s="56" t="s">
        <v>14</v>
      </c>
      <c r="D168" s="107"/>
      <c r="E168" s="107"/>
      <c r="F168" s="107"/>
      <c r="G168" s="66">
        <f t="shared" si="13"/>
        <v>0</v>
      </c>
    </row>
    <row r="169" spans="3:7" ht="15.75" customHeight="1" x14ac:dyDescent="0.35">
      <c r="C169" s="56" t="s">
        <v>184</v>
      </c>
      <c r="D169" s="107"/>
      <c r="E169" s="107"/>
      <c r="F169" s="107"/>
      <c r="G169" s="66">
        <f t="shared" si="13"/>
        <v>0</v>
      </c>
    </row>
    <row r="170" spans="3:7" ht="15.75" customHeight="1" x14ac:dyDescent="0.35">
      <c r="C170" s="61" t="s">
        <v>187</v>
      </c>
      <c r="D170" s="72">
        <f>SUM(D163:D169)</f>
        <v>0</v>
      </c>
      <c r="E170" s="72">
        <f>SUM(E163:E169)</f>
        <v>0</v>
      </c>
      <c r="F170" s="72">
        <f>SUM(F163:F169)</f>
        <v>0</v>
      </c>
      <c r="G170" s="66">
        <f t="shared" si="13"/>
        <v>0</v>
      </c>
    </row>
    <row r="171" spans="3:7" s="60" customFormat="1" ht="15.75" customHeight="1" x14ac:dyDescent="0.35">
      <c r="C171" s="76"/>
      <c r="D171" s="77"/>
      <c r="E171" s="77"/>
      <c r="F171" s="77"/>
      <c r="G171" s="78"/>
    </row>
    <row r="172" spans="3:7" ht="15.75" customHeight="1" x14ac:dyDescent="0.35">
      <c r="C172" s="269" t="s">
        <v>158</v>
      </c>
      <c r="D172" s="270"/>
      <c r="E172" s="270"/>
      <c r="F172" s="270"/>
      <c r="G172" s="271"/>
    </row>
    <row r="173" spans="3:7" ht="19.5" customHeight="1" thickBot="1" x14ac:dyDescent="0.4">
      <c r="C173" s="69" t="s">
        <v>185</v>
      </c>
      <c r="D173" s="70">
        <f>'1) Budget Table'!D171</f>
        <v>0</v>
      </c>
      <c r="E173" s="70">
        <f>'1) Budget Table'!E171</f>
        <v>0</v>
      </c>
      <c r="F173" s="70">
        <f>'1) Budget Table'!F171</f>
        <v>0</v>
      </c>
      <c r="G173" s="71">
        <f t="shared" ref="G173:G181" si="14">SUM(D173:F173)</f>
        <v>0</v>
      </c>
    </row>
    <row r="174" spans="3:7" ht="15.75" customHeight="1" x14ac:dyDescent="0.35">
      <c r="C174" s="67" t="s">
        <v>10</v>
      </c>
      <c r="D174" s="105"/>
      <c r="E174" s="106"/>
      <c r="F174" s="106"/>
      <c r="G174" s="68">
        <f t="shared" si="14"/>
        <v>0</v>
      </c>
    </row>
    <row r="175" spans="3:7" ht="15.75" customHeight="1" x14ac:dyDescent="0.35">
      <c r="C175" s="56" t="s">
        <v>11</v>
      </c>
      <c r="D175" s="107"/>
      <c r="E175" s="21"/>
      <c r="F175" s="21"/>
      <c r="G175" s="66">
        <f t="shared" si="14"/>
        <v>0</v>
      </c>
    </row>
    <row r="176" spans="3:7" ht="15.75" customHeight="1" x14ac:dyDescent="0.35">
      <c r="C176" s="56" t="s">
        <v>12</v>
      </c>
      <c r="D176" s="107"/>
      <c r="E176" s="107"/>
      <c r="F176" s="107"/>
      <c r="G176" s="66">
        <f t="shared" si="14"/>
        <v>0</v>
      </c>
    </row>
    <row r="177" spans="3:7" ht="15.75" customHeight="1" x14ac:dyDescent="0.35">
      <c r="C177" s="57" t="s">
        <v>13</v>
      </c>
      <c r="D177" s="107"/>
      <c r="E177" s="107"/>
      <c r="F177" s="107"/>
      <c r="G177" s="66">
        <f t="shared" si="14"/>
        <v>0</v>
      </c>
    </row>
    <row r="178" spans="3:7" ht="15.75" customHeight="1" x14ac:dyDescent="0.35">
      <c r="C178" s="56" t="s">
        <v>18</v>
      </c>
      <c r="D178" s="107"/>
      <c r="E178" s="107"/>
      <c r="F178" s="107"/>
      <c r="G178" s="66">
        <f t="shared" si="14"/>
        <v>0</v>
      </c>
    </row>
    <row r="179" spans="3:7" ht="15.75" customHeight="1" x14ac:dyDescent="0.35">
      <c r="C179" s="56" t="s">
        <v>14</v>
      </c>
      <c r="D179" s="107"/>
      <c r="E179" s="107"/>
      <c r="F179" s="107"/>
      <c r="G179" s="66">
        <f t="shared" si="14"/>
        <v>0</v>
      </c>
    </row>
    <row r="180" spans="3:7" ht="15.75" customHeight="1" x14ac:dyDescent="0.35">
      <c r="C180" s="56" t="s">
        <v>184</v>
      </c>
      <c r="D180" s="107"/>
      <c r="E180" s="107"/>
      <c r="F180" s="107"/>
      <c r="G180" s="66">
        <f t="shared" si="14"/>
        <v>0</v>
      </c>
    </row>
    <row r="181" spans="3:7" ht="15.75" customHeight="1" x14ac:dyDescent="0.35">
      <c r="C181" s="61" t="s">
        <v>187</v>
      </c>
      <c r="D181" s="72">
        <f>SUM(D174:D180)</f>
        <v>0</v>
      </c>
      <c r="E181" s="72">
        <f>SUM(E174:E180)</f>
        <v>0</v>
      </c>
      <c r="F181" s="72">
        <f>SUM(F174:F180)</f>
        <v>0</v>
      </c>
      <c r="G181" s="66">
        <f t="shared" si="14"/>
        <v>0</v>
      </c>
    </row>
    <row r="182" spans="3:7" s="60" customFormat="1" ht="15.75" customHeight="1" x14ac:dyDescent="0.35">
      <c r="C182" s="76"/>
      <c r="D182" s="77"/>
      <c r="E182" s="77"/>
      <c r="F182" s="77"/>
      <c r="G182" s="78"/>
    </row>
    <row r="183" spans="3:7" ht="15.75" customHeight="1" x14ac:dyDescent="0.35">
      <c r="C183" s="269" t="s">
        <v>167</v>
      </c>
      <c r="D183" s="270"/>
      <c r="E183" s="270"/>
      <c r="F183" s="270"/>
      <c r="G183" s="271"/>
    </row>
    <row r="184" spans="3:7" ht="22.5" customHeight="1" thickBot="1" x14ac:dyDescent="0.4">
      <c r="C184" s="69" t="s">
        <v>185</v>
      </c>
      <c r="D184" s="70">
        <f>'1) Budget Table'!D181</f>
        <v>0</v>
      </c>
      <c r="E184" s="70">
        <f>'1) Budget Table'!E181</f>
        <v>0</v>
      </c>
      <c r="F184" s="70">
        <f>'1) Budget Table'!F181</f>
        <v>0</v>
      </c>
      <c r="G184" s="71">
        <f t="shared" ref="G184:G192" si="15">SUM(D184:F184)</f>
        <v>0</v>
      </c>
    </row>
    <row r="185" spans="3:7" ht="15.75" customHeight="1" x14ac:dyDescent="0.35">
      <c r="C185" s="67" t="s">
        <v>10</v>
      </c>
      <c r="D185" s="105"/>
      <c r="E185" s="106"/>
      <c r="F185" s="106"/>
      <c r="G185" s="68">
        <f t="shared" si="15"/>
        <v>0</v>
      </c>
    </row>
    <row r="186" spans="3:7" ht="15.75" customHeight="1" x14ac:dyDescent="0.35">
      <c r="C186" s="56" t="s">
        <v>11</v>
      </c>
      <c r="D186" s="107"/>
      <c r="E186" s="21"/>
      <c r="F186" s="21"/>
      <c r="G186" s="66">
        <f t="shared" si="15"/>
        <v>0</v>
      </c>
    </row>
    <row r="187" spans="3:7" ht="15.75" customHeight="1" x14ac:dyDescent="0.35">
      <c r="C187" s="56" t="s">
        <v>12</v>
      </c>
      <c r="D187" s="107"/>
      <c r="E187" s="107"/>
      <c r="F187" s="107"/>
      <c r="G187" s="66">
        <f t="shared" si="15"/>
        <v>0</v>
      </c>
    </row>
    <row r="188" spans="3:7" ht="15.75" customHeight="1" x14ac:dyDescent="0.35">
      <c r="C188" s="57" t="s">
        <v>13</v>
      </c>
      <c r="D188" s="107"/>
      <c r="E188" s="107"/>
      <c r="F188" s="107"/>
      <c r="G188" s="66">
        <f t="shared" si="15"/>
        <v>0</v>
      </c>
    </row>
    <row r="189" spans="3:7" ht="15.75" customHeight="1" x14ac:dyDescent="0.35">
      <c r="C189" s="56" t="s">
        <v>18</v>
      </c>
      <c r="D189" s="107"/>
      <c r="E189" s="107"/>
      <c r="F189" s="107"/>
      <c r="G189" s="66">
        <f t="shared" si="15"/>
        <v>0</v>
      </c>
    </row>
    <row r="190" spans="3:7" ht="15.75" customHeight="1" x14ac:dyDescent="0.35">
      <c r="C190" s="56" t="s">
        <v>14</v>
      </c>
      <c r="D190" s="107"/>
      <c r="E190" s="107"/>
      <c r="F190" s="107"/>
      <c r="G190" s="66">
        <f t="shared" si="15"/>
        <v>0</v>
      </c>
    </row>
    <row r="191" spans="3:7" ht="15.75" customHeight="1" x14ac:dyDescent="0.35">
      <c r="C191" s="56" t="s">
        <v>184</v>
      </c>
      <c r="D191" s="107"/>
      <c r="E191" s="107"/>
      <c r="F191" s="107"/>
      <c r="G191" s="66">
        <f t="shared" si="15"/>
        <v>0</v>
      </c>
    </row>
    <row r="192" spans="3:7" ht="15.75" customHeight="1" x14ac:dyDescent="0.35">
      <c r="C192" s="61" t="s">
        <v>187</v>
      </c>
      <c r="D192" s="72">
        <f>SUM(D185:D191)</f>
        <v>0</v>
      </c>
      <c r="E192" s="72">
        <f>SUM(E185:E191)</f>
        <v>0</v>
      </c>
      <c r="F192" s="72">
        <f>SUM(F185:F191)</f>
        <v>0</v>
      </c>
      <c r="G192" s="66">
        <f t="shared" si="15"/>
        <v>0</v>
      </c>
    </row>
    <row r="193" spans="3:7" ht="15.75" customHeight="1" x14ac:dyDescent="0.35"/>
    <row r="194" spans="3:7" ht="15.75" customHeight="1" x14ac:dyDescent="0.35">
      <c r="C194" s="269" t="s">
        <v>555</v>
      </c>
      <c r="D194" s="270"/>
      <c r="E194" s="270"/>
      <c r="F194" s="270"/>
      <c r="G194" s="271"/>
    </row>
    <row r="195" spans="3:7" ht="19.5" customHeight="1" thickBot="1" x14ac:dyDescent="0.4">
      <c r="C195" s="69" t="s">
        <v>556</v>
      </c>
      <c r="D195" s="70">
        <f>'1) Budget Table'!D188</f>
        <v>154579.5</v>
      </c>
      <c r="E195" s="70">
        <f>'1) Budget Table'!E188</f>
        <v>127476.7</v>
      </c>
      <c r="F195" s="70">
        <f>'1) Budget Table'!F188</f>
        <v>42102.8</v>
      </c>
      <c r="G195" s="71">
        <f t="shared" ref="G195:G203" si="16">SUM(D195:F195)</f>
        <v>324159</v>
      </c>
    </row>
    <row r="196" spans="3:7" ht="15.75" customHeight="1" x14ac:dyDescent="0.35">
      <c r="C196" s="67" t="s">
        <v>10</v>
      </c>
      <c r="D196" s="105">
        <v>49579.5</v>
      </c>
      <c r="E196" s="106">
        <v>52476.7</v>
      </c>
      <c r="F196" s="106">
        <v>6300</v>
      </c>
      <c r="G196" s="68">
        <f t="shared" si="16"/>
        <v>108356.2</v>
      </c>
    </row>
    <row r="197" spans="3:7" ht="15.75" customHeight="1" x14ac:dyDescent="0.35">
      <c r="C197" s="56" t="s">
        <v>11</v>
      </c>
      <c r="D197" s="107">
        <v>5000</v>
      </c>
      <c r="E197" s="21"/>
      <c r="F197" s="21"/>
      <c r="G197" s="66">
        <f t="shared" si="16"/>
        <v>5000</v>
      </c>
    </row>
    <row r="198" spans="3:7" ht="15.75" customHeight="1" x14ac:dyDescent="0.35">
      <c r="C198" s="56" t="s">
        <v>12</v>
      </c>
      <c r="D198" s="107"/>
      <c r="E198" s="107"/>
      <c r="F198" s="107"/>
      <c r="G198" s="66">
        <f t="shared" si="16"/>
        <v>0</v>
      </c>
    </row>
    <row r="199" spans="3:7" ht="15.75" customHeight="1" x14ac:dyDescent="0.35">
      <c r="C199" s="57" t="s">
        <v>13</v>
      </c>
      <c r="D199" s="107">
        <v>30000</v>
      </c>
      <c r="E199" s="107">
        <v>35000</v>
      </c>
      <c r="F199" s="107">
        <v>31000</v>
      </c>
      <c r="G199" s="66">
        <f t="shared" si="16"/>
        <v>96000</v>
      </c>
    </row>
    <row r="200" spans="3:7" ht="15.75" customHeight="1" x14ac:dyDescent="0.35">
      <c r="C200" s="56" t="s">
        <v>18</v>
      </c>
      <c r="D200" s="107">
        <v>20000</v>
      </c>
      <c r="E200" s="107">
        <v>15000</v>
      </c>
      <c r="F200" s="196">
        <v>3302.8</v>
      </c>
      <c r="G200" s="66">
        <f t="shared" si="16"/>
        <v>38302.800000000003</v>
      </c>
    </row>
    <row r="201" spans="3:7" ht="15.75" customHeight="1" x14ac:dyDescent="0.35">
      <c r="C201" s="56" t="s">
        <v>14</v>
      </c>
      <c r="D201" s="107"/>
      <c r="E201" s="107"/>
      <c r="F201" s="107"/>
      <c r="G201" s="66">
        <f t="shared" si="16"/>
        <v>0</v>
      </c>
    </row>
    <row r="202" spans="3:7" ht="15.75" customHeight="1" x14ac:dyDescent="0.35">
      <c r="C202" s="56" t="s">
        <v>184</v>
      </c>
      <c r="D202" s="107">
        <v>50000</v>
      </c>
      <c r="E202" s="107">
        <v>25000</v>
      </c>
      <c r="F202" s="107">
        <v>1500</v>
      </c>
      <c r="G202" s="66">
        <f t="shared" si="16"/>
        <v>76500</v>
      </c>
    </row>
    <row r="203" spans="3:7" ht="15.75" customHeight="1" x14ac:dyDescent="0.35">
      <c r="C203" s="61" t="s">
        <v>187</v>
      </c>
      <c r="D203" s="72">
        <f>SUM(D196:D202)</f>
        <v>154579.5</v>
      </c>
      <c r="E203" s="72">
        <f>SUM(E196:E202)</f>
        <v>127476.7</v>
      </c>
      <c r="F203" s="72">
        <f>SUM(F196:F202)</f>
        <v>42102.8</v>
      </c>
      <c r="G203" s="66">
        <f t="shared" si="16"/>
        <v>324159</v>
      </c>
    </row>
    <row r="204" spans="3:7" ht="15.75" customHeight="1" thickBot="1" x14ac:dyDescent="0.4"/>
    <row r="205" spans="3:7" ht="19.5" customHeight="1" thickBot="1" x14ac:dyDescent="0.4">
      <c r="C205" s="285" t="s">
        <v>19</v>
      </c>
      <c r="D205" s="286"/>
      <c r="E205" s="286"/>
      <c r="F205" s="286"/>
      <c r="G205" s="287"/>
    </row>
    <row r="206" spans="3:7" ht="19.5" customHeight="1" x14ac:dyDescent="0.35">
      <c r="C206" s="84"/>
      <c r="D206" s="65" t="s">
        <v>548</v>
      </c>
      <c r="E206" s="65" t="s">
        <v>549</v>
      </c>
      <c r="F206" s="65" t="s">
        <v>550</v>
      </c>
      <c r="G206" s="278" t="s">
        <v>19</v>
      </c>
    </row>
    <row r="207" spans="3:7" ht="19.5" customHeight="1" x14ac:dyDescent="0.35">
      <c r="C207" s="84"/>
      <c r="D207" s="59" t="str">
        <f>'1) Budget Table'!D13</f>
        <v>UNFPA</v>
      </c>
      <c r="E207" s="59" t="str">
        <f>'1) Budget Table'!E13</f>
        <v>UNDP</v>
      </c>
      <c r="F207" s="59" t="str">
        <f>'1) Budget Table'!F13</f>
        <v>UNESCO</v>
      </c>
      <c r="G207" s="264"/>
    </row>
    <row r="208" spans="3:7" ht="19.5" customHeight="1" x14ac:dyDescent="0.35">
      <c r="C208" s="23" t="s">
        <v>10</v>
      </c>
      <c r="D208" s="85">
        <f>SUM(D185,D174,D163,D152,D140,D129,D118,D107,D95,D84,D73,D62,D50,D39,D28,D17,D196)</f>
        <v>148579.5</v>
      </c>
      <c r="E208" s="85">
        <f>SUM(E185,E174,E163,E152,E140,E129,E118,E107,E95,E84,E73,E62,E50,E39,E28,E17,E196)</f>
        <v>192476.7</v>
      </c>
      <c r="F208" s="85">
        <f t="shared" ref="F208" si="17">SUM(F185,F174,F163,F152,F140,F129,F118,F107,F95,F84,F73,F62,F50,F39,F28,F17,F196)</f>
        <v>38300</v>
      </c>
      <c r="G208" s="82">
        <f t="shared" ref="G208:G215" si="18">SUM(D208:F208)</f>
        <v>379356.2</v>
      </c>
    </row>
    <row r="209" spans="3:13" ht="34.5" customHeight="1" x14ac:dyDescent="0.35">
      <c r="C209" s="23" t="s">
        <v>11</v>
      </c>
      <c r="D209" s="85">
        <f>SUM(D186,D175,D164,D153,D141,D130,D119,D108,D96,D85,D74,D63,D51,D40,D29,D18,D197)</f>
        <v>30000</v>
      </c>
      <c r="E209" s="85">
        <f t="shared" ref="E209:F209" si="19">SUM(E186,E175,E164,E153,E141,E130,E119,E108,E96,E85,E74,E63,E51,E40,E29,E18,E197)</f>
        <v>75000</v>
      </c>
      <c r="F209" s="85">
        <f t="shared" si="19"/>
        <v>3000</v>
      </c>
      <c r="G209" s="83">
        <f t="shared" si="18"/>
        <v>108000</v>
      </c>
    </row>
    <row r="210" spans="3:13" ht="48" customHeight="1" x14ac:dyDescent="0.35">
      <c r="C210" s="23" t="s">
        <v>12</v>
      </c>
      <c r="D210" s="85">
        <f t="shared" ref="D210:F214" si="20">SUM(D187,D176,D165,D154,D142,D131,D120,D109,D97,D86,D75,D64,D52,D41,D30,D19,D198)</f>
        <v>38000</v>
      </c>
      <c r="E210" s="85">
        <f t="shared" si="20"/>
        <v>10000</v>
      </c>
      <c r="F210" s="85">
        <f t="shared" si="20"/>
        <v>0</v>
      </c>
      <c r="G210" s="83">
        <f t="shared" si="18"/>
        <v>48000</v>
      </c>
    </row>
    <row r="211" spans="3:13" ht="33" customHeight="1" x14ac:dyDescent="0.35">
      <c r="C211" s="35" t="s">
        <v>13</v>
      </c>
      <c r="D211" s="85">
        <f t="shared" si="20"/>
        <v>113000</v>
      </c>
      <c r="E211" s="85">
        <f t="shared" si="20"/>
        <v>185000</v>
      </c>
      <c r="F211" s="85">
        <f t="shared" si="20"/>
        <v>257500</v>
      </c>
      <c r="G211" s="83">
        <f t="shared" si="18"/>
        <v>555500</v>
      </c>
    </row>
    <row r="212" spans="3:13" ht="21" customHeight="1" x14ac:dyDescent="0.35">
      <c r="C212" s="23" t="s">
        <v>18</v>
      </c>
      <c r="D212" s="85">
        <f t="shared" si="20"/>
        <v>39000</v>
      </c>
      <c r="E212" s="85">
        <f t="shared" si="20"/>
        <v>25000</v>
      </c>
      <c r="F212" s="85">
        <f t="shared" si="20"/>
        <v>24802.799999999999</v>
      </c>
      <c r="G212" s="83">
        <f t="shared" si="18"/>
        <v>88802.8</v>
      </c>
      <c r="H212" s="27"/>
      <c r="I212" s="27"/>
      <c r="J212" s="27"/>
      <c r="K212" s="27"/>
      <c r="L212" s="27"/>
      <c r="M212" s="26"/>
    </row>
    <row r="213" spans="3:13" ht="39.75" customHeight="1" x14ac:dyDescent="0.35">
      <c r="C213" s="23" t="s">
        <v>14</v>
      </c>
      <c r="D213" s="85">
        <f t="shared" si="20"/>
        <v>486000</v>
      </c>
      <c r="E213" s="85">
        <f t="shared" si="20"/>
        <v>215000</v>
      </c>
      <c r="F213" s="85">
        <f t="shared" si="20"/>
        <v>0</v>
      </c>
      <c r="G213" s="83">
        <f t="shared" si="18"/>
        <v>701000</v>
      </c>
      <c r="H213" s="27"/>
      <c r="I213" s="27"/>
      <c r="J213" s="27"/>
      <c r="K213" s="27"/>
      <c r="L213" s="27"/>
      <c r="M213" s="26"/>
    </row>
    <row r="214" spans="3:13" ht="23.25" customHeight="1" x14ac:dyDescent="0.35">
      <c r="C214" s="23" t="s">
        <v>184</v>
      </c>
      <c r="D214" s="143">
        <f t="shared" si="20"/>
        <v>80000</v>
      </c>
      <c r="E214" s="143">
        <f t="shared" si="20"/>
        <v>55000</v>
      </c>
      <c r="F214" s="143">
        <f t="shared" si="20"/>
        <v>3500</v>
      </c>
      <c r="G214" s="83">
        <f t="shared" si="18"/>
        <v>138500</v>
      </c>
      <c r="H214" s="27"/>
      <c r="I214" s="27"/>
      <c r="J214" s="27"/>
      <c r="K214" s="27"/>
      <c r="L214" s="27"/>
      <c r="M214" s="26"/>
    </row>
    <row r="215" spans="3:13" ht="22.5" customHeight="1" x14ac:dyDescent="0.35">
      <c r="C215" s="145" t="s">
        <v>561</v>
      </c>
      <c r="D215" s="144">
        <f>SUM(D208:D214)</f>
        <v>934579.5</v>
      </c>
      <c r="E215" s="144">
        <f>SUM(E208:E214)</f>
        <v>757476.7</v>
      </c>
      <c r="F215" s="144">
        <f>SUM(F208:F214)</f>
        <v>327102.8</v>
      </c>
      <c r="G215" s="146">
        <f t="shared" si="18"/>
        <v>2019159</v>
      </c>
      <c r="H215" s="27"/>
      <c r="I215" s="27"/>
      <c r="J215" s="27"/>
      <c r="K215" s="27"/>
      <c r="L215" s="27"/>
      <c r="M215" s="26"/>
    </row>
    <row r="216" spans="3:13" ht="26.25" customHeight="1" thickBot="1" x14ac:dyDescent="0.4">
      <c r="C216" s="149" t="s">
        <v>559</v>
      </c>
      <c r="D216" s="87">
        <f>D215*0.07</f>
        <v>65420.56500000001</v>
      </c>
      <c r="E216" s="87">
        <f t="shared" ref="E216:G216" si="21">E215*0.07</f>
        <v>53023.368999999999</v>
      </c>
      <c r="F216" s="87">
        <f t="shared" si="21"/>
        <v>22897.196</v>
      </c>
      <c r="G216" s="150">
        <f t="shared" si="21"/>
        <v>141341.13</v>
      </c>
      <c r="H216" s="36"/>
      <c r="I216" s="36"/>
      <c r="J216" s="36"/>
      <c r="K216" s="36"/>
      <c r="L216" s="62"/>
      <c r="M216" s="60"/>
    </row>
    <row r="217" spans="3:13" ht="23.25" customHeight="1" thickBot="1" x14ac:dyDescent="0.4">
      <c r="C217" s="147" t="s">
        <v>560</v>
      </c>
      <c r="D217" s="148">
        <f>SUM(D215:D216)</f>
        <v>1000000.0650000001</v>
      </c>
      <c r="E217" s="148">
        <f t="shared" ref="E217:G217" si="22">SUM(E215:E216)</f>
        <v>810500.0689999999</v>
      </c>
      <c r="F217" s="148">
        <f t="shared" si="22"/>
        <v>349999.99599999998</v>
      </c>
      <c r="G217" s="86">
        <f t="shared" si="22"/>
        <v>2160500.13</v>
      </c>
      <c r="H217" s="36"/>
      <c r="I217" s="36"/>
      <c r="J217" s="36"/>
      <c r="K217" s="36"/>
      <c r="L217" s="62"/>
      <c r="M217" s="60"/>
    </row>
    <row r="218" spans="3:13" ht="15.75" customHeight="1" x14ac:dyDescent="0.35">
      <c r="L218" s="63"/>
    </row>
    <row r="219" spans="3:13" ht="15.75" customHeight="1" x14ac:dyDescent="0.35">
      <c r="H219" s="45"/>
      <c r="I219" s="45"/>
      <c r="L219" s="63"/>
    </row>
    <row r="220" spans="3:13" ht="15.75" customHeight="1" x14ac:dyDescent="0.35">
      <c r="H220" s="45"/>
      <c r="I220" s="45"/>
    </row>
    <row r="221" spans="3:13" ht="40.5" customHeight="1" x14ac:dyDescent="0.35">
      <c r="H221" s="45"/>
      <c r="I221" s="45"/>
      <c r="L221" s="64"/>
    </row>
    <row r="222" spans="3:13" ht="24.75" customHeight="1" x14ac:dyDescent="0.35">
      <c r="H222" s="45"/>
      <c r="I222" s="45"/>
      <c r="L222" s="64"/>
    </row>
    <row r="223" spans="3:13" ht="41.25" customHeight="1" x14ac:dyDescent="0.35">
      <c r="H223" s="14"/>
      <c r="I223" s="45"/>
      <c r="L223" s="64"/>
    </row>
    <row r="224" spans="3:13" ht="51.75" customHeight="1" x14ac:dyDescent="0.35">
      <c r="H224" s="14"/>
      <c r="I224" s="45"/>
      <c r="L224" s="64"/>
    </row>
    <row r="225" spans="3:14" ht="42" customHeight="1" x14ac:dyDescent="0.35">
      <c r="H225" s="45"/>
      <c r="I225" s="45"/>
      <c r="L225" s="64"/>
    </row>
    <row r="226" spans="3:14" s="60" customFormat="1" ht="42" customHeight="1" x14ac:dyDescent="0.35">
      <c r="C226" s="58"/>
      <c r="G226" s="58"/>
      <c r="H226" s="58"/>
      <c r="I226" s="45"/>
      <c r="J226" s="58"/>
      <c r="K226" s="58"/>
      <c r="L226" s="64"/>
      <c r="M226" s="58"/>
    </row>
    <row r="227" spans="3:14" s="60" customFormat="1" ht="42" customHeight="1" x14ac:dyDescent="0.35">
      <c r="C227" s="58"/>
      <c r="G227" s="58"/>
      <c r="H227" s="58"/>
      <c r="I227" s="45"/>
      <c r="J227" s="58"/>
      <c r="K227" s="58"/>
      <c r="L227" s="58"/>
      <c r="M227" s="58"/>
    </row>
    <row r="228" spans="3:14" s="60" customFormat="1" ht="63.75" customHeight="1" x14ac:dyDescent="0.35">
      <c r="C228" s="58"/>
      <c r="G228" s="58"/>
      <c r="H228" s="58"/>
      <c r="I228" s="63"/>
      <c r="J228" s="58"/>
      <c r="K228" s="58"/>
      <c r="L228" s="58"/>
      <c r="M228" s="58"/>
    </row>
    <row r="229" spans="3:14" s="60" customFormat="1" ht="42" customHeight="1" x14ac:dyDescent="0.35">
      <c r="C229" s="58"/>
      <c r="G229" s="58"/>
      <c r="H229" s="58"/>
      <c r="I229" s="58"/>
      <c r="J229" s="58"/>
      <c r="K229" s="58"/>
      <c r="L229" s="58"/>
      <c r="M229" s="63"/>
    </row>
    <row r="230" spans="3:14" ht="23.25" customHeight="1" x14ac:dyDescent="0.35"/>
    <row r="231" spans="3:14" ht="27.75" customHeight="1" x14ac:dyDescent="0.35"/>
    <row r="232" spans="3:14" ht="55.5" customHeight="1" x14ac:dyDescent="0.35"/>
    <row r="233" spans="3:14" ht="57.75" customHeight="1" x14ac:dyDescent="0.35"/>
    <row r="234" spans="3:14" ht="21.75" customHeight="1" x14ac:dyDescent="0.35"/>
    <row r="235" spans="3:14" ht="49.5" customHeight="1" x14ac:dyDescent="0.35"/>
    <row r="236" spans="3:14" ht="28.5" customHeight="1" x14ac:dyDescent="0.35"/>
    <row r="237" spans="3:14" ht="28.5" customHeight="1" x14ac:dyDescent="0.35"/>
    <row r="238" spans="3:14" ht="28.5" customHeight="1" x14ac:dyDescent="0.35"/>
    <row r="239" spans="3:14" ht="23.25" customHeight="1" x14ac:dyDescent="0.35">
      <c r="N239" s="63"/>
    </row>
    <row r="240" spans="3:14" ht="43.5" customHeight="1" x14ac:dyDescent="0.35">
      <c r="N240" s="63"/>
    </row>
    <row r="241" spans="14:14" ht="55.5" customHeight="1" x14ac:dyDescent="0.35"/>
    <row r="242" spans="14:14" ht="42.75" customHeight="1" x14ac:dyDescent="0.35">
      <c r="N242" s="63"/>
    </row>
    <row r="243" spans="14:14" ht="21.75" customHeight="1" x14ac:dyDescent="0.35">
      <c r="N243" s="63"/>
    </row>
    <row r="244" spans="14:14" ht="21.75" customHeight="1" x14ac:dyDescent="0.35">
      <c r="N244" s="63"/>
    </row>
    <row r="245" spans="14:14" ht="23.25" customHeight="1" x14ac:dyDescent="0.35"/>
    <row r="246" spans="14:14" ht="23.25" customHeight="1" x14ac:dyDescent="0.35"/>
    <row r="247" spans="14:14" ht="21.75" customHeight="1" x14ac:dyDescent="0.35"/>
    <row r="248" spans="14:14" ht="16.5" customHeight="1" x14ac:dyDescent="0.35"/>
    <row r="249" spans="14:14" ht="29.25" customHeight="1" x14ac:dyDescent="0.35"/>
    <row r="250" spans="14:14" ht="24.75" customHeight="1" x14ac:dyDescent="0.35"/>
    <row r="251" spans="14:14" ht="33" customHeight="1" x14ac:dyDescent="0.35"/>
    <row r="253" spans="14:14" ht="15" customHeight="1" x14ac:dyDescent="0.35"/>
    <row r="254" spans="14:14" ht="25.5" customHeight="1" x14ac:dyDescent="0.35"/>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7:G47"/>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00000000-0002-0000-0100-000001000000}"/>
    <dataValidation allowBlank="1" showInputMessage="1" showErrorMessage="1" prompt="Services contracted by an organization which follow the normal procurement processes." sqref="C20 C31 C42 C53 C65 C76 C87 C98 C110 C121 C132 C143 C155 C166 C177 C188 C211 C199" xr:uid="{00000000-0002-0000-0100-000002000000}"/>
    <dataValidation allowBlank="1" showInputMessage="1" showErrorMessage="1" prompt="Includes staff and non-staff travel paid for by the organization directly related to a project." sqref="C21 C32 C43 C54 C66 C77 C88 C99 C111 C122 C133 C144 C156 C167 C178 C189 C212 C200"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00000000-0002-0000-0100-000005000000}"/>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Table'!$G$201</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B16"/>
  <sheetViews>
    <sheetView showGridLines="0" workbookViewId="0">
      <selection activeCell="B4" sqref="B4"/>
    </sheetView>
  </sheetViews>
  <sheetFormatPr defaultColWidth="8.7265625" defaultRowHeight="14.5" x14ac:dyDescent="0.35"/>
  <cols>
    <col min="2" max="2" width="73.26953125" customWidth="1"/>
  </cols>
  <sheetData>
    <row r="1" spans="2:2" ht="15" thickBot="1" x14ac:dyDescent="0.4"/>
    <row r="2" spans="2:2" ht="15" thickBot="1" x14ac:dyDescent="0.4">
      <c r="B2" s="155" t="s">
        <v>28</v>
      </c>
    </row>
    <row r="3" spans="2:2" x14ac:dyDescent="0.35">
      <c r="B3" s="156"/>
    </row>
    <row r="4" spans="2:2" ht="30.75" customHeight="1" x14ac:dyDescent="0.35">
      <c r="B4" s="157" t="s">
        <v>21</v>
      </c>
    </row>
    <row r="5" spans="2:2" ht="30.75" customHeight="1" x14ac:dyDescent="0.35">
      <c r="B5" s="157"/>
    </row>
    <row r="6" spans="2:2" ht="58" x14ac:dyDescent="0.35">
      <c r="B6" s="157" t="s">
        <v>22</v>
      </c>
    </row>
    <row r="7" spans="2:2" x14ac:dyDescent="0.35">
      <c r="B7" s="157"/>
    </row>
    <row r="8" spans="2:2" ht="58" x14ac:dyDescent="0.35">
      <c r="B8" s="157" t="s">
        <v>23</v>
      </c>
    </row>
    <row r="9" spans="2:2" x14ac:dyDescent="0.35">
      <c r="B9" s="157"/>
    </row>
    <row r="10" spans="2:2" ht="58" x14ac:dyDescent="0.35">
      <c r="B10" s="157" t="s">
        <v>24</v>
      </c>
    </row>
    <row r="11" spans="2:2" x14ac:dyDescent="0.35">
      <c r="B11" s="157"/>
    </row>
    <row r="12" spans="2:2" ht="29" x14ac:dyDescent="0.35">
      <c r="B12" s="157" t="s">
        <v>25</v>
      </c>
    </row>
    <row r="13" spans="2:2" x14ac:dyDescent="0.35">
      <c r="B13" s="157"/>
    </row>
    <row r="14" spans="2:2" ht="58" x14ac:dyDescent="0.35">
      <c r="B14" s="157" t="s">
        <v>26</v>
      </c>
    </row>
    <row r="15" spans="2:2" x14ac:dyDescent="0.35">
      <c r="B15" s="157"/>
    </row>
    <row r="16" spans="2:2" ht="44" thickBot="1" x14ac:dyDescent="0.4">
      <c r="B16" s="158"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topLeftCell="A37" zoomScale="80" zoomScaleNormal="80" zoomScaleSheetLayoutView="70" workbookViewId="0"/>
  </sheetViews>
  <sheetFormatPr defaultColWidth="8.7265625" defaultRowHeight="14.5" x14ac:dyDescent="0.35"/>
  <cols>
    <col min="2" max="2" width="61.7265625" customWidth="1"/>
    <col min="4" max="4" width="17.7265625" customWidth="1"/>
  </cols>
  <sheetData>
    <row r="1" spans="2:4" ht="15" thickBot="1" x14ac:dyDescent="0.4"/>
    <row r="2" spans="2:4" x14ac:dyDescent="0.35">
      <c r="B2" s="301" t="s">
        <v>570</v>
      </c>
      <c r="C2" s="302"/>
      <c r="D2" s="303"/>
    </row>
    <row r="3" spans="2:4" ht="15" thickBot="1" x14ac:dyDescent="0.4">
      <c r="B3" s="304"/>
      <c r="C3" s="305"/>
      <c r="D3" s="306"/>
    </row>
    <row r="4" spans="2:4" ht="15" thickBot="1" x14ac:dyDescent="0.4"/>
    <row r="5" spans="2:4" x14ac:dyDescent="0.35">
      <c r="B5" s="292" t="s">
        <v>188</v>
      </c>
      <c r="C5" s="293"/>
      <c r="D5" s="294"/>
    </row>
    <row r="6" spans="2:4" ht="15" thickBot="1" x14ac:dyDescent="0.4">
      <c r="B6" s="295"/>
      <c r="C6" s="296"/>
      <c r="D6" s="297"/>
    </row>
    <row r="7" spans="2:4" x14ac:dyDescent="0.35">
      <c r="B7" s="94" t="s">
        <v>198</v>
      </c>
      <c r="C7" s="290">
        <f>SUM('1) Budget Table'!D25:F25,'1) Budget Table'!D35:F35,'1) Budget Table'!D45:F45,'1) Budget Table'!D55:F55)</f>
        <v>1150000</v>
      </c>
      <c r="D7" s="291"/>
    </row>
    <row r="8" spans="2:4" x14ac:dyDescent="0.35">
      <c r="B8" s="94" t="s">
        <v>545</v>
      </c>
      <c r="C8" s="288">
        <f>SUM(D10:D14)</f>
        <v>0</v>
      </c>
      <c r="D8" s="289"/>
    </row>
    <row r="9" spans="2:4" x14ac:dyDescent="0.35">
      <c r="B9" s="95" t="s">
        <v>539</v>
      </c>
      <c r="C9" s="96" t="s">
        <v>540</v>
      </c>
      <c r="D9" s="97" t="s">
        <v>541</v>
      </c>
    </row>
    <row r="10" spans="2:4" ht="35.15" customHeight="1" x14ac:dyDescent="0.35">
      <c r="B10" s="119"/>
      <c r="C10" s="99"/>
      <c r="D10" s="100">
        <f>$C$7*C10</f>
        <v>0</v>
      </c>
    </row>
    <row r="11" spans="2:4" ht="35.15" customHeight="1" x14ac:dyDescent="0.35">
      <c r="B11" s="119"/>
      <c r="C11" s="99"/>
      <c r="D11" s="100">
        <f>C7*C11</f>
        <v>0</v>
      </c>
    </row>
    <row r="12" spans="2:4" ht="35.15" customHeight="1" x14ac:dyDescent="0.35">
      <c r="B12" s="120"/>
      <c r="C12" s="99"/>
      <c r="D12" s="100">
        <f>C7*C12</f>
        <v>0</v>
      </c>
    </row>
    <row r="13" spans="2:4" ht="35.15" customHeight="1" x14ac:dyDescent="0.35">
      <c r="B13" s="120"/>
      <c r="C13" s="99"/>
      <c r="D13" s="100">
        <f>C7*C13</f>
        <v>0</v>
      </c>
    </row>
    <row r="14" spans="2:4" ht="35.15" customHeight="1" thickBot="1" x14ac:dyDescent="0.4">
      <c r="B14" s="121"/>
      <c r="C14" s="99"/>
      <c r="D14" s="104">
        <f>C7*C14</f>
        <v>0</v>
      </c>
    </row>
    <row r="15" spans="2:4" ht="15" thickBot="1" x14ac:dyDescent="0.4"/>
    <row r="16" spans="2:4" x14ac:dyDescent="0.35">
      <c r="B16" s="292" t="s">
        <v>542</v>
      </c>
      <c r="C16" s="293"/>
      <c r="D16" s="294"/>
    </row>
    <row r="17" spans="2:4" ht="15" thickBot="1" x14ac:dyDescent="0.4">
      <c r="B17" s="298"/>
      <c r="C17" s="299"/>
      <c r="D17" s="300"/>
    </row>
    <row r="18" spans="2:4" x14ac:dyDescent="0.35">
      <c r="B18" s="94" t="s">
        <v>198</v>
      </c>
      <c r="C18" s="290">
        <f>SUM('1) Budget Table'!D67:F67,'1) Budget Table'!D77:F77,'1) Budget Table'!D87:F87,'1) Budget Table'!D97:F97)</f>
        <v>545000</v>
      </c>
      <c r="D18" s="291"/>
    </row>
    <row r="19" spans="2:4" x14ac:dyDescent="0.35">
      <c r="B19" s="94" t="s">
        <v>545</v>
      </c>
      <c r="C19" s="288">
        <f>SUM(D21:D25)</f>
        <v>0</v>
      </c>
      <c r="D19" s="289"/>
    </row>
    <row r="20" spans="2:4" x14ac:dyDescent="0.35">
      <c r="B20" s="95" t="s">
        <v>539</v>
      </c>
      <c r="C20" s="96" t="s">
        <v>540</v>
      </c>
      <c r="D20" s="97" t="s">
        <v>541</v>
      </c>
    </row>
    <row r="21" spans="2:4" ht="35.15" customHeight="1" x14ac:dyDescent="0.35">
      <c r="B21" s="98"/>
      <c r="C21" s="99"/>
      <c r="D21" s="100">
        <f>$C$18*C21</f>
        <v>0</v>
      </c>
    </row>
    <row r="22" spans="2:4" ht="35.15" customHeight="1" x14ac:dyDescent="0.35">
      <c r="B22" s="101"/>
      <c r="C22" s="99"/>
      <c r="D22" s="100">
        <f>$C$18*C22</f>
        <v>0</v>
      </c>
    </row>
    <row r="23" spans="2:4" ht="35.15" customHeight="1" x14ac:dyDescent="0.35">
      <c r="B23" s="102"/>
      <c r="C23" s="99"/>
      <c r="D23" s="100">
        <f>$C$18*C23</f>
        <v>0</v>
      </c>
    </row>
    <row r="24" spans="2:4" ht="35.15" customHeight="1" x14ac:dyDescent="0.35">
      <c r="B24" s="102"/>
      <c r="C24" s="99"/>
      <c r="D24" s="100">
        <f>$C$18*C24</f>
        <v>0</v>
      </c>
    </row>
    <row r="25" spans="2:4" ht="35.15" customHeight="1" thickBot="1" x14ac:dyDescent="0.4">
      <c r="B25" s="103"/>
      <c r="C25" s="99"/>
      <c r="D25" s="100">
        <f>$C$18*C25</f>
        <v>0</v>
      </c>
    </row>
    <row r="26" spans="2:4" ht="15" thickBot="1" x14ac:dyDescent="0.4"/>
    <row r="27" spans="2:4" x14ac:dyDescent="0.35">
      <c r="B27" s="292" t="s">
        <v>543</v>
      </c>
      <c r="C27" s="293"/>
      <c r="D27" s="294"/>
    </row>
    <row r="28" spans="2:4" ht="15" thickBot="1" x14ac:dyDescent="0.4">
      <c r="B28" s="295"/>
      <c r="C28" s="296"/>
      <c r="D28" s="297"/>
    </row>
    <row r="29" spans="2:4" x14ac:dyDescent="0.35">
      <c r="B29" s="94" t="s">
        <v>198</v>
      </c>
      <c r="C29" s="290">
        <f>SUM('1) Budget Table'!D109:F109,'1) Budget Table'!D119:F119,'1) Budget Table'!D129:F129,'1) Budget Table'!D139:F139)</f>
        <v>0</v>
      </c>
      <c r="D29" s="291"/>
    </row>
    <row r="30" spans="2:4" x14ac:dyDescent="0.35">
      <c r="B30" s="94" t="s">
        <v>545</v>
      </c>
      <c r="C30" s="288">
        <f>SUM(D32:D36)</f>
        <v>0</v>
      </c>
      <c r="D30" s="289"/>
    </row>
    <row r="31" spans="2:4" x14ac:dyDescent="0.35">
      <c r="B31" s="95" t="s">
        <v>539</v>
      </c>
      <c r="C31" s="96" t="s">
        <v>540</v>
      </c>
      <c r="D31" s="97" t="s">
        <v>541</v>
      </c>
    </row>
    <row r="32" spans="2:4" ht="35.15" customHeight="1" x14ac:dyDescent="0.35">
      <c r="B32" s="98"/>
      <c r="C32" s="99"/>
      <c r="D32" s="100">
        <f>$C$29*C32</f>
        <v>0</v>
      </c>
    </row>
    <row r="33" spans="2:4" ht="35.15" customHeight="1" x14ac:dyDescent="0.35">
      <c r="B33" s="101"/>
      <c r="C33" s="99"/>
      <c r="D33" s="100">
        <f>$C$29*C33</f>
        <v>0</v>
      </c>
    </row>
    <row r="34" spans="2:4" ht="35.15" customHeight="1" x14ac:dyDescent="0.35">
      <c r="B34" s="102"/>
      <c r="C34" s="99"/>
      <c r="D34" s="100">
        <f>$C$29*C34</f>
        <v>0</v>
      </c>
    </row>
    <row r="35" spans="2:4" ht="35.15" customHeight="1" x14ac:dyDescent="0.35">
      <c r="B35" s="102"/>
      <c r="C35" s="99"/>
      <c r="D35" s="100">
        <f>$C$29*C35</f>
        <v>0</v>
      </c>
    </row>
    <row r="36" spans="2:4" ht="35.15" customHeight="1" thickBot="1" x14ac:dyDescent="0.4">
      <c r="B36" s="103"/>
      <c r="C36" s="99"/>
      <c r="D36" s="100">
        <f>$C$29*C36</f>
        <v>0</v>
      </c>
    </row>
    <row r="37" spans="2:4" ht="15" thickBot="1" x14ac:dyDescent="0.4"/>
    <row r="38" spans="2:4" x14ac:dyDescent="0.35">
      <c r="B38" s="292" t="s">
        <v>544</v>
      </c>
      <c r="C38" s="293"/>
      <c r="D38" s="294"/>
    </row>
    <row r="39" spans="2:4" ht="15" thickBot="1" x14ac:dyDescent="0.4">
      <c r="B39" s="295"/>
      <c r="C39" s="296"/>
      <c r="D39" s="297"/>
    </row>
    <row r="40" spans="2:4" x14ac:dyDescent="0.35">
      <c r="B40" s="94" t="s">
        <v>198</v>
      </c>
      <c r="C40" s="290">
        <f>SUM('1) Budget Table'!D151:F151,'1) Budget Table'!D161:F161,'1) Budget Table'!D171:F171,'1) Budget Table'!D181:F181)</f>
        <v>0</v>
      </c>
      <c r="D40" s="291"/>
    </row>
    <row r="41" spans="2:4" x14ac:dyDescent="0.35">
      <c r="B41" s="94" t="s">
        <v>545</v>
      </c>
      <c r="C41" s="288">
        <f>SUM(D43:D47)</f>
        <v>0</v>
      </c>
      <c r="D41" s="289"/>
    </row>
    <row r="42" spans="2:4" x14ac:dyDescent="0.35">
      <c r="B42" s="95" t="s">
        <v>539</v>
      </c>
      <c r="C42" s="96" t="s">
        <v>540</v>
      </c>
      <c r="D42" s="97" t="s">
        <v>541</v>
      </c>
    </row>
    <row r="43" spans="2:4" ht="35.15" customHeight="1" x14ac:dyDescent="0.35">
      <c r="B43" s="98"/>
      <c r="C43" s="99"/>
      <c r="D43" s="100">
        <f>$C$40*C43</f>
        <v>0</v>
      </c>
    </row>
    <row r="44" spans="2:4" ht="35.15" customHeight="1" x14ac:dyDescent="0.35">
      <c r="B44" s="101"/>
      <c r="C44" s="99"/>
      <c r="D44" s="100">
        <f>$C$40*C44</f>
        <v>0</v>
      </c>
    </row>
    <row r="45" spans="2:4" ht="35.15" customHeight="1" x14ac:dyDescent="0.35">
      <c r="B45" s="102"/>
      <c r="C45" s="99"/>
      <c r="D45" s="100">
        <f>$C$40*C45</f>
        <v>0</v>
      </c>
    </row>
    <row r="46" spans="2:4" ht="35.15" customHeight="1" x14ac:dyDescent="0.35">
      <c r="B46" s="102"/>
      <c r="C46" s="99"/>
      <c r="D46" s="100">
        <f>$C$40*C46</f>
        <v>0</v>
      </c>
    </row>
    <row r="47" spans="2:4" ht="35.15" customHeight="1" thickBot="1" x14ac:dyDescent="0.4">
      <c r="B47" s="103"/>
      <c r="C47" s="99"/>
      <c r="D47" s="104">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G25"/>
  <sheetViews>
    <sheetView showGridLines="0" topLeftCell="A11" zoomScale="80" zoomScaleNormal="80" workbookViewId="0">
      <selection activeCell="D25" sqref="D25"/>
    </sheetView>
  </sheetViews>
  <sheetFormatPr defaultColWidth="8.7265625" defaultRowHeight="14.5" x14ac:dyDescent="0.35"/>
  <cols>
    <col min="1" max="1" width="12.26953125" customWidth="1"/>
    <col min="2" max="2" width="20.453125" customWidth="1"/>
    <col min="3" max="6" width="25.453125" customWidth="1"/>
    <col min="7" max="7" width="24.453125" customWidth="1"/>
    <col min="8" max="8" width="18.453125" customWidth="1"/>
    <col min="9" max="9" width="21.7265625" customWidth="1"/>
    <col min="10" max="11" width="15.7265625" bestFit="1" customWidth="1"/>
    <col min="12" max="12" width="11.1796875" bestFit="1" customWidth="1"/>
  </cols>
  <sheetData>
    <row r="1" spans="2:7" ht="15" thickBot="1" x14ac:dyDescent="0.4"/>
    <row r="2" spans="2:7" s="88" customFormat="1" ht="15.5" x14ac:dyDescent="0.35">
      <c r="B2" s="307" t="s">
        <v>66</v>
      </c>
      <c r="C2" s="308"/>
      <c r="D2" s="308"/>
      <c r="E2" s="308"/>
      <c r="F2" s="308"/>
      <c r="G2" s="309"/>
    </row>
    <row r="3" spans="2:7" s="88" customFormat="1" ht="16" thickBot="1" x14ac:dyDescent="0.4">
      <c r="B3" s="310"/>
      <c r="C3" s="311"/>
      <c r="D3" s="311"/>
      <c r="E3" s="311"/>
      <c r="F3" s="311"/>
      <c r="G3" s="312"/>
    </row>
    <row r="4" spans="2:7" s="88" customFormat="1" ht="16" thickBot="1" x14ac:dyDescent="0.4"/>
    <row r="5" spans="2:7" s="88" customFormat="1" ht="16" thickBot="1" x14ac:dyDescent="0.4">
      <c r="B5" s="285" t="s">
        <v>19</v>
      </c>
      <c r="C5" s="313"/>
      <c r="D5" s="313"/>
      <c r="E5" s="313"/>
      <c r="F5" s="314"/>
      <c r="G5" s="202"/>
    </row>
    <row r="6" spans="2:7" s="88" customFormat="1" ht="15.5" x14ac:dyDescent="0.35">
      <c r="B6" s="84"/>
      <c r="C6" s="65" t="s">
        <v>33</v>
      </c>
      <c r="D6" s="65" t="s">
        <v>179</v>
      </c>
      <c r="E6" s="65" t="s">
        <v>180</v>
      </c>
      <c r="F6" s="278" t="s">
        <v>19</v>
      </c>
    </row>
    <row r="7" spans="2:7" s="88" customFormat="1" ht="15.5" x14ac:dyDescent="0.35">
      <c r="B7" s="84"/>
      <c r="C7" s="59" t="str">
        <f>'1) Budget Table'!D13</f>
        <v>UNFPA</v>
      </c>
      <c r="D7" s="59" t="str">
        <f>'1) Budget Table'!E13</f>
        <v>UNDP</v>
      </c>
      <c r="E7" s="59" t="str">
        <f>'1) Budget Table'!F13</f>
        <v>UNESCO</v>
      </c>
      <c r="F7" s="264"/>
    </row>
    <row r="8" spans="2:7" s="88" customFormat="1" ht="31" x14ac:dyDescent="0.35">
      <c r="B8" s="23" t="s">
        <v>10</v>
      </c>
      <c r="C8" s="85">
        <f>'2) By Category'!D208</f>
        <v>148579.5</v>
      </c>
      <c r="D8" s="85">
        <f>'2) By Category'!E208</f>
        <v>192476.7</v>
      </c>
      <c r="E8" s="85">
        <f>'2) By Category'!F208</f>
        <v>38300</v>
      </c>
      <c r="F8" s="82">
        <f t="shared" ref="F8:F15" si="0">SUM(C8:E8)</f>
        <v>379356.2</v>
      </c>
    </row>
    <row r="9" spans="2:7" s="88" customFormat="1" ht="46.5" x14ac:dyDescent="0.35">
      <c r="B9" s="23" t="s">
        <v>11</v>
      </c>
      <c r="C9" s="85">
        <f>'2) By Category'!D209</f>
        <v>30000</v>
      </c>
      <c r="D9" s="85">
        <f>'2) By Category'!E209</f>
        <v>75000</v>
      </c>
      <c r="E9" s="85">
        <f>'2) By Category'!F209</f>
        <v>3000</v>
      </c>
      <c r="F9" s="83">
        <f t="shared" si="0"/>
        <v>108000</v>
      </c>
    </row>
    <row r="10" spans="2:7" s="88" customFormat="1" ht="62" x14ac:dyDescent="0.35">
      <c r="B10" s="23" t="s">
        <v>12</v>
      </c>
      <c r="C10" s="85">
        <f>'2) By Category'!D210</f>
        <v>38000</v>
      </c>
      <c r="D10" s="85">
        <f>'2) By Category'!E210</f>
        <v>10000</v>
      </c>
      <c r="E10" s="85">
        <f>'2) By Category'!F210</f>
        <v>0</v>
      </c>
      <c r="F10" s="83">
        <f t="shared" si="0"/>
        <v>48000</v>
      </c>
    </row>
    <row r="11" spans="2:7" s="88" customFormat="1" ht="31" x14ac:dyDescent="0.35">
      <c r="B11" s="35" t="s">
        <v>13</v>
      </c>
      <c r="C11" s="85">
        <f>'2) By Category'!D211</f>
        <v>113000</v>
      </c>
      <c r="D11" s="85">
        <f>'2) By Category'!E211</f>
        <v>185000</v>
      </c>
      <c r="E11" s="85">
        <f>'2) By Category'!F211</f>
        <v>257500</v>
      </c>
      <c r="F11" s="83">
        <f t="shared" si="0"/>
        <v>555500</v>
      </c>
    </row>
    <row r="12" spans="2:7" s="88" customFormat="1" ht="15.5" x14ac:dyDescent="0.35">
      <c r="B12" s="23" t="s">
        <v>18</v>
      </c>
      <c r="C12" s="85">
        <f>'2) By Category'!D212</f>
        <v>39000</v>
      </c>
      <c r="D12" s="85">
        <f>'2) By Category'!E212</f>
        <v>25000</v>
      </c>
      <c r="E12" s="85">
        <f>'2) By Category'!F212</f>
        <v>24802.799999999999</v>
      </c>
      <c r="F12" s="83">
        <f t="shared" si="0"/>
        <v>88802.8</v>
      </c>
    </row>
    <row r="13" spans="2:7" s="88" customFormat="1" ht="46.5" x14ac:dyDescent="0.35">
      <c r="B13" s="23" t="s">
        <v>14</v>
      </c>
      <c r="C13" s="85">
        <f>'2) By Category'!D213</f>
        <v>486000</v>
      </c>
      <c r="D13" s="85">
        <f>'2) By Category'!E213</f>
        <v>215000</v>
      </c>
      <c r="E13" s="85">
        <f>'2) By Category'!F213</f>
        <v>0</v>
      </c>
      <c r="F13" s="83">
        <f t="shared" si="0"/>
        <v>701000</v>
      </c>
    </row>
    <row r="14" spans="2:7" s="88" customFormat="1" ht="31.5" thickBot="1" x14ac:dyDescent="0.4">
      <c r="B14" s="160" t="s">
        <v>184</v>
      </c>
      <c r="C14" s="87">
        <f>'2) By Category'!D214</f>
        <v>80000</v>
      </c>
      <c r="D14" s="87">
        <f>'2) By Category'!E214</f>
        <v>55000</v>
      </c>
      <c r="E14" s="87">
        <f>'2) By Category'!F214</f>
        <v>3500</v>
      </c>
      <c r="F14" s="161">
        <f t="shared" si="0"/>
        <v>138500</v>
      </c>
    </row>
    <row r="15" spans="2:7" s="88" customFormat="1" ht="30" customHeight="1" x14ac:dyDescent="0.35">
      <c r="B15" s="162" t="s">
        <v>572</v>
      </c>
      <c r="C15" s="163">
        <f>SUM(C8:C14)</f>
        <v>934579.5</v>
      </c>
      <c r="D15" s="163">
        <f>SUM(D8:D14)</f>
        <v>757476.7</v>
      </c>
      <c r="E15" s="163">
        <f>SUM(E8:E14)</f>
        <v>327102.8</v>
      </c>
      <c r="F15" s="164">
        <f t="shared" si="0"/>
        <v>2019159</v>
      </c>
    </row>
    <row r="16" spans="2:7" s="88" customFormat="1" ht="19.5" customHeight="1" x14ac:dyDescent="0.35">
      <c r="B16" s="145" t="s">
        <v>559</v>
      </c>
      <c r="C16" s="165">
        <f>C15*0.07</f>
        <v>65420.56500000001</v>
      </c>
      <c r="D16" s="165">
        <f t="shared" ref="D16:E16" si="1">D15*0.07</f>
        <v>53023.368999999999</v>
      </c>
      <c r="E16" s="165">
        <f t="shared" si="1"/>
        <v>22897.196</v>
      </c>
      <c r="F16" s="165">
        <f>F15*0.07</f>
        <v>141341.13</v>
      </c>
    </row>
    <row r="17" spans="2:7" s="88" customFormat="1" ht="25.5" customHeight="1" thickBot="1" x14ac:dyDescent="0.4">
      <c r="B17" s="166" t="s">
        <v>65</v>
      </c>
      <c r="C17" s="167">
        <f>C15+C16</f>
        <v>1000000.0650000001</v>
      </c>
      <c r="D17" s="167">
        <f t="shared" ref="D17:E17" si="2">D15+D16</f>
        <v>810500.0689999999</v>
      </c>
      <c r="E17" s="167">
        <f t="shared" si="2"/>
        <v>349999.99599999998</v>
      </c>
      <c r="F17" s="167">
        <f>F15+F16</f>
        <v>2160500.13</v>
      </c>
    </row>
    <row r="18" spans="2:7" s="88" customFormat="1" ht="16" thickBot="1" x14ac:dyDescent="0.4"/>
    <row r="19" spans="2:7" s="88" customFormat="1" ht="15.75" customHeight="1" x14ac:dyDescent="0.35">
      <c r="B19" s="251" t="s">
        <v>29</v>
      </c>
      <c r="C19" s="252"/>
      <c r="D19" s="252"/>
      <c r="E19" s="252"/>
      <c r="F19" s="253"/>
      <c r="G19" s="254"/>
    </row>
    <row r="20" spans="2:7" ht="15.5" x14ac:dyDescent="0.35">
      <c r="B20" s="31"/>
      <c r="C20" s="29" t="s">
        <v>181</v>
      </c>
      <c r="D20" s="29" t="s">
        <v>182</v>
      </c>
      <c r="E20" s="29" t="s">
        <v>183</v>
      </c>
      <c r="F20" s="199" t="s">
        <v>65</v>
      </c>
      <c r="G20" s="32" t="s">
        <v>31</v>
      </c>
    </row>
    <row r="21" spans="2:7" ht="15.5" x14ac:dyDescent="0.35">
      <c r="B21" s="31"/>
      <c r="C21" s="29" t="str">
        <f>'1) Budget Table'!D13</f>
        <v>UNFPA</v>
      </c>
      <c r="D21" s="29" t="str">
        <f>'1) Budget Table'!E13</f>
        <v>UNDP</v>
      </c>
      <c r="E21" s="29" t="str">
        <f>'1) Budget Table'!F13</f>
        <v>UNESCO</v>
      </c>
      <c r="F21" s="199"/>
      <c r="G21" s="32"/>
    </row>
    <row r="22" spans="2:7" ht="23.25" customHeight="1" x14ac:dyDescent="0.35">
      <c r="B22" s="30" t="s">
        <v>30</v>
      </c>
      <c r="C22" s="28">
        <f>'1) Budget Table'!D207</f>
        <v>700000.04550000001</v>
      </c>
      <c r="D22" s="28">
        <f>'1) Budget Table'!E207</f>
        <v>567350.04829999991</v>
      </c>
      <c r="E22" s="28">
        <f>'1) Budget Table'!F207</f>
        <v>244999.99719999998</v>
      </c>
      <c r="F22" s="200">
        <f>SUM(C22:E22)</f>
        <v>1512350.091</v>
      </c>
      <c r="G22" s="8">
        <f>'1) Budget Table'!L207</f>
        <v>0.7</v>
      </c>
    </row>
    <row r="23" spans="2:7" ht="24.75" customHeight="1" x14ac:dyDescent="0.35">
      <c r="B23" s="30" t="s">
        <v>32</v>
      </c>
      <c r="C23" s="28">
        <f>'1) Budget Table'!D208</f>
        <v>300000.01949999999</v>
      </c>
      <c r="D23" s="28">
        <f>'1) Budget Table'!E208</f>
        <v>243150.02069999996</v>
      </c>
      <c r="E23" s="28">
        <f>'1) Budget Table'!F208</f>
        <v>104999.99879999999</v>
      </c>
      <c r="F23" s="200">
        <f>SUM(C23:E23)</f>
        <v>648150.03899999987</v>
      </c>
      <c r="G23" s="8">
        <f>'1) Budget Table'!L208</f>
        <v>0.3</v>
      </c>
    </row>
    <row r="24" spans="2:7" ht="24.75" customHeight="1" thickBot="1" x14ac:dyDescent="0.4">
      <c r="B24" s="9" t="s">
        <v>578</v>
      </c>
      <c r="C24" s="33">
        <f>'1) Budget Table'!D209</f>
        <v>0</v>
      </c>
      <c r="D24" s="33">
        <f>'1) Budget Table'!E209</f>
        <v>0</v>
      </c>
      <c r="E24" s="33">
        <f>'1) Budget Table'!F209</f>
        <v>0</v>
      </c>
      <c r="F24" s="201">
        <f>SUM(C24:E24)</f>
        <v>0</v>
      </c>
      <c r="G24" s="10">
        <f>'1) Budget Table'!L209</f>
        <v>0</v>
      </c>
    </row>
    <row r="25" spans="2:7" ht="16" thickBot="1" x14ac:dyDescent="0.4">
      <c r="B25" s="9" t="s">
        <v>65</v>
      </c>
      <c r="C25" s="33">
        <f>'1) Budget Table'!D210</f>
        <v>1000000.0649999999</v>
      </c>
      <c r="D25" s="208">
        <f>'1) Budget Table'!E210</f>
        <v>810500.0689999999</v>
      </c>
      <c r="E25" s="33">
        <f>'1) Budget Table'!F210</f>
        <v>349999.99599999998</v>
      </c>
      <c r="F25" s="201">
        <f>SUM(C25:E25)</f>
        <v>2160500.13</v>
      </c>
      <c r="G25" s="10">
        <f>'1) Budget Table'!L210</f>
        <v>1</v>
      </c>
    </row>
  </sheetData>
  <sheetProtection formatCells="0" formatColumns="0" formatRows="0"/>
  <mergeCells count="4">
    <mergeCell ref="B19:G19"/>
    <mergeCell ref="F6:F7"/>
    <mergeCell ref="B2:G3"/>
    <mergeCell ref="B5:F5"/>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Table'!$G$201</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J6" sqref="J6"/>
    </sheetView>
  </sheetViews>
  <sheetFormatPr defaultColWidth="8.7265625" defaultRowHeight="14.5" x14ac:dyDescent="0.35"/>
  <sheetData>
    <row r="1" spans="1:1" x14ac:dyDescent="0.35">
      <c r="A1" s="154">
        <v>0</v>
      </c>
    </row>
    <row r="2" spans="1:1" x14ac:dyDescent="0.35">
      <c r="A2" s="154">
        <v>0.2</v>
      </c>
    </row>
    <row r="3" spans="1:1" x14ac:dyDescent="0.35">
      <c r="A3" s="154">
        <v>0.4</v>
      </c>
    </row>
    <row r="4" spans="1:1" x14ac:dyDescent="0.35">
      <c r="A4" s="154">
        <v>0.6</v>
      </c>
    </row>
    <row r="5" spans="1:1" x14ac:dyDescent="0.35">
      <c r="A5" s="154">
        <v>0.8</v>
      </c>
    </row>
    <row r="6" spans="1:1" x14ac:dyDescent="0.35">
      <c r="A6" s="154">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7265625" defaultRowHeight="14.5" x14ac:dyDescent="0.35"/>
  <sheetData>
    <row r="1" spans="1:2" x14ac:dyDescent="0.35">
      <c r="A1" s="89" t="s">
        <v>199</v>
      </c>
      <c r="B1" s="90" t="s">
        <v>200</v>
      </c>
    </row>
    <row r="2" spans="1:2" x14ac:dyDescent="0.35">
      <c r="A2" s="91" t="s">
        <v>201</v>
      </c>
      <c r="B2" s="92" t="s">
        <v>202</v>
      </c>
    </row>
    <row r="3" spans="1:2" x14ac:dyDescent="0.35">
      <c r="A3" s="91" t="s">
        <v>203</v>
      </c>
      <c r="B3" s="92" t="s">
        <v>204</v>
      </c>
    </row>
    <row r="4" spans="1:2" x14ac:dyDescent="0.35">
      <c r="A4" s="91" t="s">
        <v>205</v>
      </c>
      <c r="B4" s="92" t="s">
        <v>206</v>
      </c>
    </row>
    <row r="5" spans="1:2" x14ac:dyDescent="0.35">
      <c r="A5" s="91" t="s">
        <v>207</v>
      </c>
      <c r="B5" s="92" t="s">
        <v>208</v>
      </c>
    </row>
    <row r="6" spans="1:2" x14ac:dyDescent="0.35">
      <c r="A6" s="91" t="s">
        <v>209</v>
      </c>
      <c r="B6" s="92" t="s">
        <v>210</v>
      </c>
    </row>
    <row r="7" spans="1:2" x14ac:dyDescent="0.35">
      <c r="A7" s="91" t="s">
        <v>211</v>
      </c>
      <c r="B7" s="92" t="s">
        <v>212</v>
      </c>
    </row>
    <row r="8" spans="1:2" x14ac:dyDescent="0.35">
      <c r="A8" s="91" t="s">
        <v>213</v>
      </c>
      <c r="B8" s="92" t="s">
        <v>214</v>
      </c>
    </row>
    <row r="9" spans="1:2" x14ac:dyDescent="0.35">
      <c r="A9" s="91" t="s">
        <v>215</v>
      </c>
      <c r="B9" s="92" t="s">
        <v>216</v>
      </c>
    </row>
    <row r="10" spans="1:2" x14ac:dyDescent="0.35">
      <c r="A10" s="91" t="s">
        <v>217</v>
      </c>
      <c r="B10" s="92" t="s">
        <v>218</v>
      </c>
    </row>
    <row r="11" spans="1:2" x14ac:dyDescent="0.35">
      <c r="A11" s="91" t="s">
        <v>219</v>
      </c>
      <c r="B11" s="92" t="s">
        <v>220</v>
      </c>
    </row>
    <row r="12" spans="1:2" x14ac:dyDescent="0.35">
      <c r="A12" s="91" t="s">
        <v>221</v>
      </c>
      <c r="B12" s="92" t="s">
        <v>222</v>
      </c>
    </row>
    <row r="13" spans="1:2" x14ac:dyDescent="0.35">
      <c r="A13" s="91" t="s">
        <v>223</v>
      </c>
      <c r="B13" s="92" t="s">
        <v>224</v>
      </c>
    </row>
    <row r="14" spans="1:2" x14ac:dyDescent="0.35">
      <c r="A14" s="91" t="s">
        <v>225</v>
      </c>
      <c r="B14" s="92" t="s">
        <v>226</v>
      </c>
    </row>
    <row r="15" spans="1:2" x14ac:dyDescent="0.35">
      <c r="A15" s="91" t="s">
        <v>227</v>
      </c>
      <c r="B15" s="92" t="s">
        <v>228</v>
      </c>
    </row>
    <row r="16" spans="1:2" x14ac:dyDescent="0.35">
      <c r="A16" s="91" t="s">
        <v>229</v>
      </c>
      <c r="B16" s="92" t="s">
        <v>230</v>
      </c>
    </row>
    <row r="17" spans="1:2" x14ac:dyDescent="0.35">
      <c r="A17" s="91" t="s">
        <v>231</v>
      </c>
      <c r="B17" s="92" t="s">
        <v>232</v>
      </c>
    </row>
    <row r="18" spans="1:2" x14ac:dyDescent="0.35">
      <c r="A18" s="91" t="s">
        <v>233</v>
      </c>
      <c r="B18" s="92" t="s">
        <v>234</v>
      </c>
    </row>
    <row r="19" spans="1:2" x14ac:dyDescent="0.35">
      <c r="A19" s="91" t="s">
        <v>235</v>
      </c>
      <c r="B19" s="92" t="s">
        <v>236</v>
      </c>
    </row>
    <row r="20" spans="1:2" x14ac:dyDescent="0.35">
      <c r="A20" s="91" t="s">
        <v>237</v>
      </c>
      <c r="B20" s="92" t="s">
        <v>238</v>
      </c>
    </row>
    <row r="21" spans="1:2" x14ac:dyDescent="0.35">
      <c r="A21" s="91" t="s">
        <v>239</v>
      </c>
      <c r="B21" s="92" t="s">
        <v>240</v>
      </c>
    </row>
    <row r="22" spans="1:2" x14ac:dyDescent="0.35">
      <c r="A22" s="91" t="s">
        <v>241</v>
      </c>
      <c r="B22" s="92" t="s">
        <v>242</v>
      </c>
    </row>
    <row r="23" spans="1:2" x14ac:dyDescent="0.35">
      <c r="A23" s="91" t="s">
        <v>243</v>
      </c>
      <c r="B23" s="92" t="s">
        <v>244</v>
      </c>
    </row>
    <row r="24" spans="1:2" x14ac:dyDescent="0.35">
      <c r="A24" s="91" t="s">
        <v>245</v>
      </c>
      <c r="B24" s="92" t="s">
        <v>246</v>
      </c>
    </row>
    <row r="25" spans="1:2" x14ac:dyDescent="0.35">
      <c r="A25" s="91" t="s">
        <v>247</v>
      </c>
      <c r="B25" s="92" t="s">
        <v>248</v>
      </c>
    </row>
    <row r="26" spans="1:2" x14ac:dyDescent="0.35">
      <c r="A26" s="91" t="s">
        <v>249</v>
      </c>
      <c r="B26" s="92" t="s">
        <v>250</v>
      </c>
    </row>
    <row r="27" spans="1:2" x14ac:dyDescent="0.35">
      <c r="A27" s="91" t="s">
        <v>251</v>
      </c>
      <c r="B27" s="92" t="s">
        <v>252</v>
      </c>
    </row>
    <row r="28" spans="1:2" x14ac:dyDescent="0.35">
      <c r="A28" s="91" t="s">
        <v>253</v>
      </c>
      <c r="B28" s="92" t="s">
        <v>254</v>
      </c>
    </row>
    <row r="29" spans="1:2" x14ac:dyDescent="0.35">
      <c r="A29" s="91" t="s">
        <v>255</v>
      </c>
      <c r="B29" s="92" t="s">
        <v>256</v>
      </c>
    </row>
    <row r="30" spans="1:2" x14ac:dyDescent="0.35">
      <c r="A30" s="91" t="s">
        <v>257</v>
      </c>
      <c r="B30" s="92" t="s">
        <v>258</v>
      </c>
    </row>
    <row r="31" spans="1:2" x14ac:dyDescent="0.35">
      <c r="A31" s="91" t="s">
        <v>259</v>
      </c>
      <c r="B31" s="92" t="s">
        <v>260</v>
      </c>
    </row>
    <row r="32" spans="1:2" x14ac:dyDescent="0.35">
      <c r="A32" s="91" t="s">
        <v>261</v>
      </c>
      <c r="B32" s="92" t="s">
        <v>262</v>
      </c>
    </row>
    <row r="33" spans="1:2" x14ac:dyDescent="0.35">
      <c r="A33" s="91" t="s">
        <v>263</v>
      </c>
      <c r="B33" s="92" t="s">
        <v>264</v>
      </c>
    </row>
    <row r="34" spans="1:2" x14ac:dyDescent="0.35">
      <c r="A34" s="91" t="s">
        <v>265</v>
      </c>
      <c r="B34" s="92" t="s">
        <v>266</v>
      </c>
    </row>
    <row r="35" spans="1:2" x14ac:dyDescent="0.35">
      <c r="A35" s="91" t="s">
        <v>267</v>
      </c>
      <c r="B35" s="92" t="s">
        <v>268</v>
      </c>
    </row>
    <row r="36" spans="1:2" x14ac:dyDescent="0.35">
      <c r="A36" s="91" t="s">
        <v>269</v>
      </c>
      <c r="B36" s="92" t="s">
        <v>270</v>
      </c>
    </row>
    <row r="37" spans="1:2" x14ac:dyDescent="0.35">
      <c r="A37" s="91" t="s">
        <v>271</v>
      </c>
      <c r="B37" s="92" t="s">
        <v>272</v>
      </c>
    </row>
    <row r="38" spans="1:2" x14ac:dyDescent="0.35">
      <c r="A38" s="91" t="s">
        <v>273</v>
      </c>
      <c r="B38" s="92" t="s">
        <v>274</v>
      </c>
    </row>
    <row r="39" spans="1:2" x14ac:dyDescent="0.35">
      <c r="A39" s="91" t="s">
        <v>275</v>
      </c>
      <c r="B39" s="92" t="s">
        <v>276</v>
      </c>
    </row>
    <row r="40" spans="1:2" x14ac:dyDescent="0.35">
      <c r="A40" s="91" t="s">
        <v>277</v>
      </c>
      <c r="B40" s="92" t="s">
        <v>278</v>
      </c>
    </row>
    <row r="41" spans="1:2" x14ac:dyDescent="0.35">
      <c r="A41" s="91" t="s">
        <v>279</v>
      </c>
      <c r="B41" s="92" t="s">
        <v>280</v>
      </c>
    </row>
    <row r="42" spans="1:2" x14ac:dyDescent="0.35">
      <c r="A42" s="91" t="s">
        <v>281</v>
      </c>
      <c r="B42" s="92" t="s">
        <v>282</v>
      </c>
    </row>
    <row r="43" spans="1:2" x14ac:dyDescent="0.35">
      <c r="A43" s="91" t="s">
        <v>283</v>
      </c>
      <c r="B43" s="92" t="s">
        <v>284</v>
      </c>
    </row>
    <row r="44" spans="1:2" x14ac:dyDescent="0.35">
      <c r="A44" s="91" t="s">
        <v>285</v>
      </c>
      <c r="B44" s="92" t="s">
        <v>286</v>
      </c>
    </row>
    <row r="45" spans="1:2" x14ac:dyDescent="0.35">
      <c r="A45" s="91" t="s">
        <v>287</v>
      </c>
      <c r="B45" s="92" t="s">
        <v>288</v>
      </c>
    </row>
    <row r="46" spans="1:2" x14ac:dyDescent="0.35">
      <c r="A46" s="91" t="s">
        <v>289</v>
      </c>
      <c r="B46" s="92" t="s">
        <v>290</v>
      </c>
    </row>
    <row r="47" spans="1:2" x14ac:dyDescent="0.35">
      <c r="A47" s="91" t="s">
        <v>291</v>
      </c>
      <c r="B47" s="92" t="s">
        <v>292</v>
      </c>
    </row>
    <row r="48" spans="1:2" x14ac:dyDescent="0.35">
      <c r="A48" s="91" t="s">
        <v>293</v>
      </c>
      <c r="B48" s="92" t="s">
        <v>294</v>
      </c>
    </row>
    <row r="49" spans="1:2" x14ac:dyDescent="0.35">
      <c r="A49" s="91" t="s">
        <v>295</v>
      </c>
      <c r="B49" s="92" t="s">
        <v>296</v>
      </c>
    </row>
    <row r="50" spans="1:2" x14ac:dyDescent="0.35">
      <c r="A50" s="91" t="s">
        <v>297</v>
      </c>
      <c r="B50" s="92" t="s">
        <v>298</v>
      </c>
    </row>
    <row r="51" spans="1:2" x14ac:dyDescent="0.35">
      <c r="A51" s="91" t="s">
        <v>299</v>
      </c>
      <c r="B51" s="92" t="s">
        <v>300</v>
      </c>
    </row>
    <row r="52" spans="1:2" x14ac:dyDescent="0.35">
      <c r="A52" s="91" t="s">
        <v>301</v>
      </c>
      <c r="B52" s="92" t="s">
        <v>302</v>
      </c>
    </row>
    <row r="53" spans="1:2" x14ac:dyDescent="0.35">
      <c r="A53" s="91" t="s">
        <v>303</v>
      </c>
      <c r="B53" s="92" t="s">
        <v>304</v>
      </c>
    </row>
    <row r="54" spans="1:2" x14ac:dyDescent="0.35">
      <c r="A54" s="91" t="s">
        <v>305</v>
      </c>
      <c r="B54" s="92" t="s">
        <v>306</v>
      </c>
    </row>
    <row r="55" spans="1:2" x14ac:dyDescent="0.35">
      <c r="A55" s="91" t="s">
        <v>307</v>
      </c>
      <c r="B55" s="92" t="s">
        <v>308</v>
      </c>
    </row>
    <row r="56" spans="1:2" x14ac:dyDescent="0.35">
      <c r="A56" s="91" t="s">
        <v>309</v>
      </c>
      <c r="B56" s="92" t="s">
        <v>310</v>
      </c>
    </row>
    <row r="57" spans="1:2" x14ac:dyDescent="0.35">
      <c r="A57" s="91" t="s">
        <v>311</v>
      </c>
      <c r="B57" s="92" t="s">
        <v>312</v>
      </c>
    </row>
    <row r="58" spans="1:2" x14ac:dyDescent="0.35">
      <c r="A58" s="91" t="s">
        <v>313</v>
      </c>
      <c r="B58" s="92" t="s">
        <v>314</v>
      </c>
    </row>
    <row r="59" spans="1:2" x14ac:dyDescent="0.35">
      <c r="A59" s="91" t="s">
        <v>315</v>
      </c>
      <c r="B59" s="92" t="s">
        <v>316</v>
      </c>
    </row>
    <row r="60" spans="1:2" x14ac:dyDescent="0.35">
      <c r="A60" s="91" t="s">
        <v>317</v>
      </c>
      <c r="B60" s="92" t="s">
        <v>318</v>
      </c>
    </row>
    <row r="61" spans="1:2" x14ac:dyDescent="0.35">
      <c r="A61" s="91" t="s">
        <v>319</v>
      </c>
      <c r="B61" s="92" t="s">
        <v>320</v>
      </c>
    </row>
    <row r="62" spans="1:2" x14ac:dyDescent="0.35">
      <c r="A62" s="91" t="s">
        <v>321</v>
      </c>
      <c r="B62" s="92" t="s">
        <v>322</v>
      </c>
    </row>
    <row r="63" spans="1:2" x14ac:dyDescent="0.35">
      <c r="A63" s="91" t="s">
        <v>323</v>
      </c>
      <c r="B63" s="92" t="s">
        <v>324</v>
      </c>
    </row>
    <row r="64" spans="1:2" x14ac:dyDescent="0.35">
      <c r="A64" s="91" t="s">
        <v>325</v>
      </c>
      <c r="B64" s="92" t="s">
        <v>326</v>
      </c>
    </row>
    <row r="65" spans="1:2" x14ac:dyDescent="0.35">
      <c r="A65" s="91" t="s">
        <v>327</v>
      </c>
      <c r="B65" s="92" t="s">
        <v>328</v>
      </c>
    </row>
    <row r="66" spans="1:2" x14ac:dyDescent="0.35">
      <c r="A66" s="91" t="s">
        <v>329</v>
      </c>
      <c r="B66" s="92" t="s">
        <v>330</v>
      </c>
    </row>
    <row r="67" spans="1:2" x14ac:dyDescent="0.35">
      <c r="A67" s="91" t="s">
        <v>331</v>
      </c>
      <c r="B67" s="92" t="s">
        <v>332</v>
      </c>
    </row>
    <row r="68" spans="1:2" x14ac:dyDescent="0.35">
      <c r="A68" s="91" t="s">
        <v>333</v>
      </c>
      <c r="B68" s="92" t="s">
        <v>334</v>
      </c>
    </row>
    <row r="69" spans="1:2" x14ac:dyDescent="0.35">
      <c r="A69" s="91" t="s">
        <v>335</v>
      </c>
      <c r="B69" s="92" t="s">
        <v>336</v>
      </c>
    </row>
    <row r="70" spans="1:2" x14ac:dyDescent="0.35">
      <c r="A70" s="91" t="s">
        <v>337</v>
      </c>
      <c r="B70" s="92" t="s">
        <v>338</v>
      </c>
    </row>
    <row r="71" spans="1:2" x14ac:dyDescent="0.35">
      <c r="A71" s="91" t="s">
        <v>339</v>
      </c>
      <c r="B71" s="92" t="s">
        <v>340</v>
      </c>
    </row>
    <row r="72" spans="1:2" x14ac:dyDescent="0.35">
      <c r="A72" s="91" t="s">
        <v>341</v>
      </c>
      <c r="B72" s="92" t="s">
        <v>342</v>
      </c>
    </row>
    <row r="73" spans="1:2" x14ac:dyDescent="0.35">
      <c r="A73" s="91" t="s">
        <v>343</v>
      </c>
      <c r="B73" s="92" t="s">
        <v>344</v>
      </c>
    </row>
    <row r="74" spans="1:2" x14ac:dyDescent="0.35">
      <c r="A74" s="91" t="s">
        <v>345</v>
      </c>
      <c r="B74" s="92" t="s">
        <v>346</v>
      </c>
    </row>
    <row r="75" spans="1:2" x14ac:dyDescent="0.35">
      <c r="A75" s="91" t="s">
        <v>347</v>
      </c>
      <c r="B75" s="93" t="s">
        <v>348</v>
      </c>
    </row>
    <row r="76" spans="1:2" x14ac:dyDescent="0.35">
      <c r="A76" s="91" t="s">
        <v>349</v>
      </c>
      <c r="B76" s="93" t="s">
        <v>350</v>
      </c>
    </row>
    <row r="77" spans="1:2" x14ac:dyDescent="0.35">
      <c r="A77" s="91" t="s">
        <v>351</v>
      </c>
      <c r="B77" s="93" t="s">
        <v>352</v>
      </c>
    </row>
    <row r="78" spans="1:2" x14ac:dyDescent="0.35">
      <c r="A78" s="91" t="s">
        <v>353</v>
      </c>
      <c r="B78" s="93" t="s">
        <v>354</v>
      </c>
    </row>
    <row r="79" spans="1:2" x14ac:dyDescent="0.35">
      <c r="A79" s="91" t="s">
        <v>355</v>
      </c>
      <c r="B79" s="93" t="s">
        <v>356</v>
      </c>
    </row>
    <row r="80" spans="1:2" x14ac:dyDescent="0.35">
      <c r="A80" s="91" t="s">
        <v>357</v>
      </c>
      <c r="B80" s="93" t="s">
        <v>358</v>
      </c>
    </row>
    <row r="81" spans="1:2" x14ac:dyDescent="0.35">
      <c r="A81" s="91" t="s">
        <v>359</v>
      </c>
      <c r="B81" s="93" t="s">
        <v>360</v>
      </c>
    </row>
    <row r="82" spans="1:2" x14ac:dyDescent="0.35">
      <c r="A82" s="91" t="s">
        <v>361</v>
      </c>
      <c r="B82" s="93" t="s">
        <v>362</v>
      </c>
    </row>
    <row r="83" spans="1:2" x14ac:dyDescent="0.35">
      <c r="A83" s="91" t="s">
        <v>363</v>
      </c>
      <c r="B83" s="93" t="s">
        <v>364</v>
      </c>
    </row>
    <row r="84" spans="1:2" x14ac:dyDescent="0.35">
      <c r="A84" s="91" t="s">
        <v>365</v>
      </c>
      <c r="B84" s="93" t="s">
        <v>366</v>
      </c>
    </row>
    <row r="85" spans="1:2" x14ac:dyDescent="0.35">
      <c r="A85" s="91" t="s">
        <v>367</v>
      </c>
      <c r="B85" s="93" t="s">
        <v>368</v>
      </c>
    </row>
    <row r="86" spans="1:2" x14ac:dyDescent="0.35">
      <c r="A86" s="91" t="s">
        <v>369</v>
      </c>
      <c r="B86" s="93" t="s">
        <v>370</v>
      </c>
    </row>
    <row r="87" spans="1:2" x14ac:dyDescent="0.35">
      <c r="A87" s="91" t="s">
        <v>371</v>
      </c>
      <c r="B87" s="93" t="s">
        <v>372</v>
      </c>
    </row>
    <row r="88" spans="1:2" x14ac:dyDescent="0.35">
      <c r="A88" s="91" t="s">
        <v>373</v>
      </c>
      <c r="B88" s="93" t="s">
        <v>374</v>
      </c>
    </row>
    <row r="89" spans="1:2" x14ac:dyDescent="0.35">
      <c r="A89" s="91" t="s">
        <v>375</v>
      </c>
      <c r="B89" s="93" t="s">
        <v>376</v>
      </c>
    </row>
    <row r="90" spans="1:2" x14ac:dyDescent="0.35">
      <c r="A90" s="91" t="s">
        <v>377</v>
      </c>
      <c r="B90" s="93" t="s">
        <v>378</v>
      </c>
    </row>
    <row r="91" spans="1:2" x14ac:dyDescent="0.35">
      <c r="A91" s="91" t="s">
        <v>379</v>
      </c>
      <c r="B91" s="93" t="s">
        <v>380</v>
      </c>
    </row>
    <row r="92" spans="1:2" x14ac:dyDescent="0.35">
      <c r="A92" s="91" t="s">
        <v>381</v>
      </c>
      <c r="B92" s="93" t="s">
        <v>382</v>
      </c>
    </row>
    <row r="93" spans="1:2" x14ac:dyDescent="0.35">
      <c r="A93" s="91" t="s">
        <v>383</v>
      </c>
      <c r="B93" s="93" t="s">
        <v>384</v>
      </c>
    </row>
    <row r="94" spans="1:2" x14ac:dyDescent="0.35">
      <c r="A94" s="91" t="s">
        <v>385</v>
      </c>
      <c r="B94" s="93" t="s">
        <v>386</v>
      </c>
    </row>
    <row r="95" spans="1:2" x14ac:dyDescent="0.35">
      <c r="A95" s="91" t="s">
        <v>387</v>
      </c>
      <c r="B95" s="93" t="s">
        <v>388</v>
      </c>
    </row>
    <row r="96" spans="1:2" x14ac:dyDescent="0.35">
      <c r="A96" s="91" t="s">
        <v>389</v>
      </c>
      <c r="B96" s="93" t="s">
        <v>390</v>
      </c>
    </row>
    <row r="97" spans="1:2" x14ac:dyDescent="0.35">
      <c r="A97" s="91" t="s">
        <v>391</v>
      </c>
      <c r="B97" s="93" t="s">
        <v>392</v>
      </c>
    </row>
    <row r="98" spans="1:2" x14ac:dyDescent="0.35">
      <c r="A98" s="91" t="s">
        <v>393</v>
      </c>
      <c r="B98" s="93" t="s">
        <v>394</v>
      </c>
    </row>
    <row r="99" spans="1:2" x14ac:dyDescent="0.35">
      <c r="A99" s="91" t="s">
        <v>395</v>
      </c>
      <c r="B99" s="93" t="s">
        <v>396</v>
      </c>
    </row>
    <row r="100" spans="1:2" x14ac:dyDescent="0.35">
      <c r="A100" s="91" t="s">
        <v>397</v>
      </c>
      <c r="B100" s="93" t="s">
        <v>398</v>
      </c>
    </row>
    <row r="101" spans="1:2" x14ac:dyDescent="0.35">
      <c r="A101" s="91" t="s">
        <v>399</v>
      </c>
      <c r="B101" s="93" t="s">
        <v>400</v>
      </c>
    </row>
    <row r="102" spans="1:2" x14ac:dyDescent="0.35">
      <c r="A102" s="91" t="s">
        <v>401</v>
      </c>
      <c r="B102" s="93" t="s">
        <v>402</v>
      </c>
    </row>
    <row r="103" spans="1:2" x14ac:dyDescent="0.35">
      <c r="A103" s="91" t="s">
        <v>403</v>
      </c>
      <c r="B103" s="93" t="s">
        <v>404</v>
      </c>
    </row>
    <row r="104" spans="1:2" x14ac:dyDescent="0.35">
      <c r="A104" s="91" t="s">
        <v>405</v>
      </c>
      <c r="B104" s="93" t="s">
        <v>406</v>
      </c>
    </row>
    <row r="105" spans="1:2" x14ac:dyDescent="0.35">
      <c r="A105" s="91" t="s">
        <v>407</v>
      </c>
      <c r="B105" s="93" t="s">
        <v>408</v>
      </c>
    </row>
    <row r="106" spans="1:2" x14ac:dyDescent="0.35">
      <c r="A106" s="91" t="s">
        <v>409</v>
      </c>
      <c r="B106" s="93" t="s">
        <v>410</v>
      </c>
    </row>
    <row r="107" spans="1:2" x14ac:dyDescent="0.35">
      <c r="A107" s="91" t="s">
        <v>411</v>
      </c>
      <c r="B107" s="93" t="s">
        <v>412</v>
      </c>
    </row>
    <row r="108" spans="1:2" x14ac:dyDescent="0.35">
      <c r="A108" s="91" t="s">
        <v>413</v>
      </c>
      <c r="B108" s="93" t="s">
        <v>414</v>
      </c>
    </row>
    <row r="109" spans="1:2" x14ac:dyDescent="0.35">
      <c r="A109" s="91" t="s">
        <v>415</v>
      </c>
      <c r="B109" s="93" t="s">
        <v>416</v>
      </c>
    </row>
    <row r="110" spans="1:2" x14ac:dyDescent="0.35">
      <c r="A110" s="91" t="s">
        <v>417</v>
      </c>
      <c r="B110" s="93" t="s">
        <v>418</v>
      </c>
    </row>
    <row r="111" spans="1:2" x14ac:dyDescent="0.35">
      <c r="A111" s="91" t="s">
        <v>419</v>
      </c>
      <c r="B111" s="93" t="s">
        <v>420</v>
      </c>
    </row>
    <row r="112" spans="1:2" x14ac:dyDescent="0.35">
      <c r="A112" s="91" t="s">
        <v>421</v>
      </c>
      <c r="B112" s="93" t="s">
        <v>422</v>
      </c>
    </row>
    <row r="113" spans="1:2" x14ac:dyDescent="0.35">
      <c r="A113" s="91" t="s">
        <v>423</v>
      </c>
      <c r="B113" s="93" t="s">
        <v>424</v>
      </c>
    </row>
    <row r="114" spans="1:2" x14ac:dyDescent="0.35">
      <c r="A114" s="91" t="s">
        <v>425</v>
      </c>
      <c r="B114" s="93" t="s">
        <v>426</v>
      </c>
    </row>
    <row r="115" spans="1:2" x14ac:dyDescent="0.35">
      <c r="A115" s="91" t="s">
        <v>427</v>
      </c>
      <c r="B115" s="93" t="s">
        <v>428</v>
      </c>
    </row>
    <row r="116" spans="1:2" x14ac:dyDescent="0.35">
      <c r="A116" s="91" t="s">
        <v>429</v>
      </c>
      <c r="B116" s="93" t="s">
        <v>430</v>
      </c>
    </row>
    <row r="117" spans="1:2" x14ac:dyDescent="0.35">
      <c r="A117" s="91" t="s">
        <v>431</v>
      </c>
      <c r="B117" s="93" t="s">
        <v>432</v>
      </c>
    </row>
    <row r="118" spans="1:2" x14ac:dyDescent="0.35">
      <c r="A118" s="91" t="s">
        <v>433</v>
      </c>
      <c r="B118" s="93" t="s">
        <v>434</v>
      </c>
    </row>
    <row r="119" spans="1:2" x14ac:dyDescent="0.35">
      <c r="A119" s="91" t="s">
        <v>435</v>
      </c>
      <c r="B119" s="93" t="s">
        <v>436</v>
      </c>
    </row>
    <row r="120" spans="1:2" x14ac:dyDescent="0.35">
      <c r="A120" s="91" t="s">
        <v>437</v>
      </c>
      <c r="B120" s="93" t="s">
        <v>438</v>
      </c>
    </row>
    <row r="121" spans="1:2" x14ac:dyDescent="0.35">
      <c r="A121" s="91" t="s">
        <v>439</v>
      </c>
      <c r="B121" s="93" t="s">
        <v>440</v>
      </c>
    </row>
    <row r="122" spans="1:2" x14ac:dyDescent="0.35">
      <c r="A122" s="91" t="s">
        <v>441</v>
      </c>
      <c r="B122" s="93" t="s">
        <v>442</v>
      </c>
    </row>
    <row r="123" spans="1:2" x14ac:dyDescent="0.35">
      <c r="A123" s="91" t="s">
        <v>443</v>
      </c>
      <c r="B123" s="93" t="s">
        <v>444</v>
      </c>
    </row>
    <row r="124" spans="1:2" x14ac:dyDescent="0.35">
      <c r="A124" s="91" t="s">
        <v>445</v>
      </c>
      <c r="B124" s="93" t="s">
        <v>446</v>
      </c>
    </row>
    <row r="125" spans="1:2" x14ac:dyDescent="0.35">
      <c r="A125" s="91" t="s">
        <v>447</v>
      </c>
      <c r="B125" s="93" t="s">
        <v>448</v>
      </c>
    </row>
    <row r="126" spans="1:2" x14ac:dyDescent="0.35">
      <c r="A126" s="91" t="s">
        <v>449</v>
      </c>
      <c r="B126" s="93" t="s">
        <v>450</v>
      </c>
    </row>
    <row r="127" spans="1:2" x14ac:dyDescent="0.35">
      <c r="A127" s="91" t="s">
        <v>451</v>
      </c>
      <c r="B127" s="93" t="s">
        <v>452</v>
      </c>
    </row>
    <row r="128" spans="1:2" x14ac:dyDescent="0.35">
      <c r="A128" s="91" t="s">
        <v>453</v>
      </c>
      <c r="B128" s="93" t="s">
        <v>454</v>
      </c>
    </row>
    <row r="129" spans="1:2" x14ac:dyDescent="0.35">
      <c r="A129" s="91" t="s">
        <v>455</v>
      </c>
      <c r="B129" s="93" t="s">
        <v>456</v>
      </c>
    </row>
    <row r="130" spans="1:2" x14ac:dyDescent="0.35">
      <c r="A130" s="91" t="s">
        <v>457</v>
      </c>
      <c r="B130" s="93" t="s">
        <v>458</v>
      </c>
    </row>
    <row r="131" spans="1:2" x14ac:dyDescent="0.35">
      <c r="A131" s="91" t="s">
        <v>459</v>
      </c>
      <c r="B131" s="93" t="s">
        <v>460</v>
      </c>
    </row>
    <row r="132" spans="1:2" x14ac:dyDescent="0.35">
      <c r="A132" s="91" t="s">
        <v>461</v>
      </c>
      <c r="B132" s="93" t="s">
        <v>462</v>
      </c>
    </row>
    <row r="133" spans="1:2" x14ac:dyDescent="0.35">
      <c r="A133" s="91" t="s">
        <v>463</v>
      </c>
      <c r="B133" s="93" t="s">
        <v>464</v>
      </c>
    </row>
    <row r="134" spans="1:2" x14ac:dyDescent="0.35">
      <c r="A134" s="91" t="s">
        <v>465</v>
      </c>
      <c r="B134" s="93" t="s">
        <v>466</v>
      </c>
    </row>
    <row r="135" spans="1:2" x14ac:dyDescent="0.35">
      <c r="A135" s="91" t="s">
        <v>467</v>
      </c>
      <c r="B135" s="93" t="s">
        <v>468</v>
      </c>
    </row>
    <row r="136" spans="1:2" x14ac:dyDescent="0.35">
      <c r="A136" s="91" t="s">
        <v>469</v>
      </c>
      <c r="B136" s="93" t="s">
        <v>470</v>
      </c>
    </row>
    <row r="137" spans="1:2" x14ac:dyDescent="0.35">
      <c r="A137" s="91" t="s">
        <v>471</v>
      </c>
      <c r="B137" s="93" t="s">
        <v>472</v>
      </c>
    </row>
    <row r="138" spans="1:2" x14ac:dyDescent="0.35">
      <c r="A138" s="91" t="s">
        <v>473</v>
      </c>
      <c r="B138" s="93" t="s">
        <v>474</v>
      </c>
    </row>
    <row r="139" spans="1:2" x14ac:dyDescent="0.35">
      <c r="A139" s="91" t="s">
        <v>475</v>
      </c>
      <c r="B139" s="93" t="s">
        <v>476</v>
      </c>
    </row>
    <row r="140" spans="1:2" x14ac:dyDescent="0.35">
      <c r="A140" s="91" t="s">
        <v>477</v>
      </c>
      <c r="B140" s="93" t="s">
        <v>478</v>
      </c>
    </row>
    <row r="141" spans="1:2" x14ac:dyDescent="0.35">
      <c r="A141" s="91" t="s">
        <v>479</v>
      </c>
      <c r="B141" s="93" t="s">
        <v>480</v>
      </c>
    </row>
    <row r="142" spans="1:2" x14ac:dyDescent="0.35">
      <c r="A142" s="91" t="s">
        <v>481</v>
      </c>
      <c r="B142" s="93" t="s">
        <v>482</v>
      </c>
    </row>
    <row r="143" spans="1:2" x14ac:dyDescent="0.35">
      <c r="A143" s="91" t="s">
        <v>483</v>
      </c>
      <c r="B143" s="93" t="s">
        <v>484</v>
      </c>
    </row>
    <row r="144" spans="1:2" x14ac:dyDescent="0.35">
      <c r="A144" s="91" t="s">
        <v>485</v>
      </c>
      <c r="B144" s="93" t="s">
        <v>486</v>
      </c>
    </row>
    <row r="145" spans="1:2" x14ac:dyDescent="0.35">
      <c r="A145" s="91" t="s">
        <v>487</v>
      </c>
      <c r="B145" s="93" t="s">
        <v>488</v>
      </c>
    </row>
    <row r="146" spans="1:2" x14ac:dyDescent="0.35">
      <c r="A146" s="91" t="s">
        <v>489</v>
      </c>
      <c r="B146" s="93" t="s">
        <v>490</v>
      </c>
    </row>
    <row r="147" spans="1:2" x14ac:dyDescent="0.35">
      <c r="A147" s="91" t="s">
        <v>491</v>
      </c>
      <c r="B147" s="93" t="s">
        <v>492</v>
      </c>
    </row>
    <row r="148" spans="1:2" x14ac:dyDescent="0.35">
      <c r="A148" s="91" t="s">
        <v>493</v>
      </c>
      <c r="B148" s="93" t="s">
        <v>494</v>
      </c>
    </row>
    <row r="149" spans="1:2" x14ac:dyDescent="0.35">
      <c r="A149" s="91" t="s">
        <v>495</v>
      </c>
      <c r="B149" s="93" t="s">
        <v>496</v>
      </c>
    </row>
    <row r="150" spans="1:2" x14ac:dyDescent="0.35">
      <c r="A150" s="91" t="s">
        <v>497</v>
      </c>
      <c r="B150" s="93" t="s">
        <v>498</v>
      </c>
    </row>
    <row r="151" spans="1:2" x14ac:dyDescent="0.35">
      <c r="A151" s="91" t="s">
        <v>499</v>
      </c>
      <c r="B151" s="93" t="s">
        <v>500</v>
      </c>
    </row>
    <row r="152" spans="1:2" x14ac:dyDescent="0.35">
      <c r="A152" s="91" t="s">
        <v>501</v>
      </c>
      <c r="B152" s="93" t="s">
        <v>502</v>
      </c>
    </row>
    <row r="153" spans="1:2" x14ac:dyDescent="0.35">
      <c r="A153" s="91" t="s">
        <v>503</v>
      </c>
      <c r="B153" s="93" t="s">
        <v>504</v>
      </c>
    </row>
    <row r="154" spans="1:2" x14ac:dyDescent="0.35">
      <c r="A154" s="91" t="s">
        <v>505</v>
      </c>
      <c r="B154" s="93" t="s">
        <v>506</v>
      </c>
    </row>
    <row r="155" spans="1:2" x14ac:dyDescent="0.35">
      <c r="A155" s="91" t="s">
        <v>507</v>
      </c>
      <c r="B155" s="93" t="s">
        <v>508</v>
      </c>
    </row>
    <row r="156" spans="1:2" x14ac:dyDescent="0.35">
      <c r="A156" s="91" t="s">
        <v>509</v>
      </c>
      <c r="B156" s="93" t="s">
        <v>510</v>
      </c>
    </row>
    <row r="157" spans="1:2" x14ac:dyDescent="0.35">
      <c r="A157" s="91" t="s">
        <v>511</v>
      </c>
      <c r="B157" s="93" t="s">
        <v>512</v>
      </c>
    </row>
    <row r="158" spans="1:2" x14ac:dyDescent="0.35">
      <c r="A158" s="91" t="s">
        <v>513</v>
      </c>
      <c r="B158" s="93" t="s">
        <v>514</v>
      </c>
    </row>
    <row r="159" spans="1:2" x14ac:dyDescent="0.35">
      <c r="A159" s="91" t="s">
        <v>515</v>
      </c>
      <c r="B159" s="93" t="s">
        <v>516</v>
      </c>
    </row>
    <row r="160" spans="1:2" x14ac:dyDescent="0.35">
      <c r="A160" s="91" t="s">
        <v>517</v>
      </c>
      <c r="B160" s="93" t="s">
        <v>518</v>
      </c>
    </row>
    <row r="161" spans="1:2" x14ac:dyDescent="0.35">
      <c r="A161" s="91" t="s">
        <v>519</v>
      </c>
      <c r="B161" s="93" t="s">
        <v>520</v>
      </c>
    </row>
    <row r="162" spans="1:2" x14ac:dyDescent="0.35">
      <c r="A162" s="91" t="s">
        <v>521</v>
      </c>
      <c r="B162" s="93" t="s">
        <v>522</v>
      </c>
    </row>
    <row r="163" spans="1:2" x14ac:dyDescent="0.35">
      <c r="A163" s="91" t="s">
        <v>523</v>
      </c>
      <c r="B163" s="93" t="s">
        <v>524</v>
      </c>
    </row>
    <row r="164" spans="1:2" x14ac:dyDescent="0.35">
      <c r="A164" s="91" t="s">
        <v>525</v>
      </c>
      <c r="B164" s="93" t="s">
        <v>526</v>
      </c>
    </row>
    <row r="165" spans="1:2" x14ac:dyDescent="0.35">
      <c r="A165" s="91" t="s">
        <v>527</v>
      </c>
      <c r="B165" s="93" t="s">
        <v>528</v>
      </c>
    </row>
    <row r="166" spans="1:2" x14ac:dyDescent="0.35">
      <c r="A166" s="91" t="s">
        <v>529</v>
      </c>
      <c r="B166" s="93" t="s">
        <v>530</v>
      </c>
    </row>
    <row r="167" spans="1:2" x14ac:dyDescent="0.35">
      <c r="A167" s="91" t="s">
        <v>531</v>
      </c>
      <c r="B167" s="93" t="s">
        <v>532</v>
      </c>
    </row>
    <row r="168" spans="1:2" x14ac:dyDescent="0.35">
      <c r="A168" s="91" t="s">
        <v>533</v>
      </c>
      <c r="B168" s="93" t="s">
        <v>534</v>
      </c>
    </row>
    <row r="169" spans="1:2" x14ac:dyDescent="0.35">
      <c r="A169" s="91" t="s">
        <v>535</v>
      </c>
      <c r="B169" s="93" t="s">
        <v>536</v>
      </c>
    </row>
    <row r="170" spans="1:2" x14ac:dyDescent="0.35">
      <c r="A170" s="91" t="s">
        <v>537</v>
      </c>
      <c r="B170" s="93" t="s">
        <v>538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MPTF_00006_00763</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2022-12-02T08:00:00+00:00</DocumentDate>
    <Featured xmlns="b1528a4b-5ccb-40f7-a09e-43427183cd95">1</Featured>
    <FormTypeCode xmlns="b1528a4b-5ccb-40f7-a09e-43427183cd9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81A142-D356-4BB7-8E0D-30587D6B91F8}">
  <ds:schemaRefs>
    <ds:schemaRef ds:uri="http://purl.org/dc/elements/1.1/"/>
    <ds:schemaRef ds:uri="http://schemas.microsoft.com/office/2006/metadata/properties"/>
    <ds:schemaRef ds:uri="60e4f8f0-4686-4fb5-a761-1192f8270dd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519c9a6-63c0-402b-bba8-e6b0902b5865"/>
    <ds:schemaRef ds:uri="http://www.w3.org/XML/1998/namespace"/>
    <ds:schemaRef ds:uri="http://purl.org/dc/dcmitype/"/>
  </ds:schemaRefs>
</ds:datastoreItem>
</file>

<file path=customXml/itemProps2.xml><?xml version="1.0" encoding="utf-8"?>
<ds:datastoreItem xmlns:ds="http://schemas.openxmlformats.org/officeDocument/2006/customXml" ds:itemID="{F9217EE1-6A45-4AD0-841B-BF9F1DAE578D}"/>
</file>

<file path=customXml/itemProps3.xml><?xml version="1.0" encoding="utf-8"?>
<ds:datastoreItem xmlns:ds="http://schemas.openxmlformats.org/officeDocument/2006/customXml" ds:itemID="{C988D325-63DA-4318-AFF5-17DD6C600D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Gambia_00124863_Finance Report_Nov22.xlsx</dc:title>
  <dc:creator>Jelena Zelenovic</dc:creator>
  <cp:lastModifiedBy>Jainaba Njie</cp:lastModifiedBy>
  <cp:lastPrinted>2017-12-11T22:51:21Z</cp:lastPrinted>
  <dcterms:created xsi:type="dcterms:W3CDTF">2017-11-15T21:17:43Z</dcterms:created>
  <dcterms:modified xsi:type="dcterms:W3CDTF">2022-11-14T20:25:00Z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