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rah.sellier\Desktop\CFC\6 - PROJECTS\2 - EN COURS\UD054 - PBF\6 - Rapport\2022_09\"/>
    </mc:Choice>
  </mc:AlternateContent>
  <bookViews>
    <workbookView xWindow="0" yWindow="0" windowWidth="20490" windowHeight="7620"/>
  </bookViews>
  <sheets>
    <sheet name="1) Tableau budgétaire 1" sheetId="1" r:id="rId1"/>
    <sheet name="Sheet2" sheetId="7" state="hidden"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 l="1"/>
  <c r="C65" i="1"/>
  <c r="C56" i="1"/>
  <c r="I180" i="1" l="1"/>
  <c r="D180" i="1"/>
  <c r="G179" i="1"/>
  <c r="D205" i="1"/>
  <c r="F180" i="1"/>
  <c r="E180" i="1"/>
  <c r="G178" i="1"/>
  <c r="G177" i="1"/>
  <c r="G176" i="1"/>
  <c r="G175" i="1"/>
  <c r="I172" i="1"/>
  <c r="F172" i="1"/>
  <c r="E172" i="1"/>
  <c r="D172" i="1"/>
  <c r="I162" i="1"/>
  <c r="F162" i="1"/>
  <c r="E162" i="1"/>
  <c r="D162" i="1"/>
  <c r="I152" i="1"/>
  <c r="F152" i="1"/>
  <c r="E152" i="1"/>
  <c r="D152" i="1"/>
  <c r="I142" i="1"/>
  <c r="F142" i="1"/>
  <c r="E142" i="1"/>
  <c r="D142" i="1"/>
  <c r="I130" i="1"/>
  <c r="F130" i="1"/>
  <c r="E130" i="1"/>
  <c r="D130" i="1"/>
  <c r="I120" i="1"/>
  <c r="F120" i="1"/>
  <c r="E120" i="1"/>
  <c r="D120" i="1"/>
  <c r="I110" i="1"/>
  <c r="F110" i="1"/>
  <c r="E110" i="1"/>
  <c r="D110" i="1"/>
  <c r="I100" i="1"/>
  <c r="F100" i="1"/>
  <c r="E100" i="1"/>
  <c r="D100" i="1"/>
  <c r="I88" i="1"/>
  <c r="F88" i="1"/>
  <c r="E88" i="1"/>
  <c r="D88" i="1"/>
  <c r="I78" i="1"/>
  <c r="F78" i="1"/>
  <c r="E78" i="1"/>
  <c r="D78" i="1"/>
  <c r="I68" i="1"/>
  <c r="F68" i="1"/>
  <c r="E68" i="1"/>
  <c r="D68" i="1"/>
  <c r="I58" i="1"/>
  <c r="F58" i="1"/>
  <c r="E58" i="1"/>
  <c r="D58" i="1"/>
  <c r="I46" i="1"/>
  <c r="F46" i="1"/>
  <c r="E46" i="1"/>
  <c r="D46" i="1"/>
  <c r="I36" i="1"/>
  <c r="F36" i="1"/>
  <c r="E36" i="1"/>
  <c r="D36" i="1"/>
  <c r="I26" i="1"/>
  <c r="F26" i="1"/>
  <c r="E26" i="1"/>
  <c r="D26" i="1"/>
  <c r="I16" i="1"/>
  <c r="F16" i="1"/>
  <c r="E16" i="1"/>
  <c r="D16" i="1"/>
  <c r="D196" i="1"/>
  <c r="D189" i="1"/>
  <c r="G150" i="1"/>
  <c r="G165" i="1"/>
  <c r="G166" i="1"/>
  <c r="G167" i="1"/>
  <c r="G168" i="1"/>
  <c r="G169" i="1"/>
  <c r="G170" i="1"/>
  <c r="G171" i="1"/>
  <c r="G164" i="1"/>
  <c r="G155" i="1"/>
  <c r="G156" i="1"/>
  <c r="G157" i="1"/>
  <c r="G158" i="1"/>
  <c r="G159" i="1"/>
  <c r="G160" i="1"/>
  <c r="G161" i="1"/>
  <c r="G154" i="1"/>
  <c r="G145" i="1"/>
  <c r="G146" i="1"/>
  <c r="G147" i="1"/>
  <c r="G148" i="1"/>
  <c r="G149"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19" i="1"/>
  <c r="G20" i="1"/>
  <c r="G21" i="1"/>
  <c r="G22" i="1"/>
  <c r="G23" i="1"/>
  <c r="G24" i="1"/>
  <c r="G25" i="1"/>
  <c r="G18" i="1"/>
  <c r="G9" i="1"/>
  <c r="G10" i="1"/>
  <c r="G11" i="1"/>
  <c r="G12" i="1"/>
  <c r="G13" i="1"/>
  <c r="G14" i="1"/>
  <c r="G15" i="1"/>
  <c r="G8" i="1"/>
  <c r="H180" i="1" l="1"/>
  <c r="G26" i="1"/>
  <c r="E190" i="1"/>
  <c r="H100" i="1"/>
  <c r="H120" i="1"/>
  <c r="G88" i="1"/>
  <c r="G100" i="1"/>
  <c r="G110" i="1"/>
  <c r="G120" i="1"/>
  <c r="G130" i="1"/>
  <c r="G142" i="1"/>
  <c r="G152" i="1"/>
  <c r="H142" i="1"/>
  <c r="G162" i="1"/>
  <c r="G172" i="1"/>
  <c r="H78" i="1"/>
  <c r="G78" i="1"/>
  <c r="F190" i="1"/>
  <c r="F191" i="1" s="1"/>
  <c r="F197" i="1" s="1"/>
  <c r="G68" i="1"/>
  <c r="H58" i="1"/>
  <c r="G58" i="1"/>
  <c r="G46" i="1"/>
  <c r="H36" i="1"/>
  <c r="G36" i="1"/>
  <c r="I202" i="1"/>
  <c r="E191" i="1"/>
  <c r="E197" i="1" s="1"/>
  <c r="D190" i="1"/>
  <c r="H26" i="1"/>
  <c r="H46" i="1"/>
  <c r="H68" i="1"/>
  <c r="H88" i="1"/>
  <c r="H110" i="1"/>
  <c r="H130" i="1"/>
  <c r="H152" i="1"/>
  <c r="H172" i="1"/>
  <c r="G180" i="1"/>
  <c r="H162" i="1"/>
  <c r="H16" i="1"/>
  <c r="G16" i="1"/>
  <c r="D202" i="1" l="1"/>
  <c r="G190" i="1"/>
  <c r="G191" i="1" s="1"/>
  <c r="G192" i="1" s="1"/>
  <c r="F198" i="1"/>
  <c r="F200" i="1" s="1"/>
  <c r="F192" i="1"/>
  <c r="E192" i="1"/>
  <c r="E198" i="1"/>
  <c r="D191" i="1"/>
  <c r="D192" i="1" s="1"/>
  <c r="I203" i="1"/>
  <c r="E200" i="1" l="1"/>
  <c r="D203" i="1"/>
  <c r="D199" i="1"/>
  <c r="D206" i="1"/>
  <c r="D198" i="1"/>
  <c r="D197" i="1"/>
  <c r="D200" i="1" l="1"/>
</calcChain>
</file>

<file path=xl/sharedStrings.xml><?xml version="1.0" encoding="utf-8"?>
<sst xmlns="http://schemas.openxmlformats.org/spreadsheetml/2006/main" count="647" uniqueCount="636">
  <si>
    <t>Version pour les OSC</t>
  </si>
  <si>
    <t>Annexe D - Budget du projet PBF</t>
  </si>
  <si>
    <t>Tableau 1 - Budget du projet PBF par résultat, produit et activité</t>
  </si>
  <si>
    <t>Nombre de resultat/ produit</t>
  </si>
  <si>
    <t>Formulation du resultat/ produit/activite</t>
  </si>
  <si>
    <t>Organisation recipiendiaire (budget en USD)</t>
  </si>
  <si>
    <t>Recipient Organization 2 Budget</t>
  </si>
  <si>
    <t>Recipient Organization 3 Budget</t>
  </si>
  <si>
    <t>Total</t>
  </si>
  <si>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</si>
  <si>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</si>
  <si>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</si>
  <si>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</si>
  <si>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</si>
  <si>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Un modèle de leadership non violent, paritaire, au service du développement des communautés est promu et adopté</t>
  </si>
  <si>
    <t>Produit 1.1:</t>
  </si>
  <si>
    <t>1500 jeunes filles et garçons de 15-24 ans sont engagés dans des activités de cohésion sociale</t>
  </si>
  <si>
    <t>Activite 1.1.1:</t>
  </si>
  <si>
    <t>Mobilisation de 1500 jeunes de 15-24 ans (dont 50% de filles) autour de la promotion de la paix</t>
  </si>
  <si>
    <t>Cette activité vise à assurer la participation égale de jeunes hommes et femmes aux activités du projet.</t>
  </si>
  <si>
    <t>collation, impression, cahier, stylo, flipchart, marquer</t>
  </si>
  <si>
    <t>Activite 1.1.2:</t>
  </si>
  <si>
    <t>Activités sportives, artistiques et éducatives avec les 1500 jeunes pour la promotion de la paix et la cohésion sociale</t>
  </si>
  <si>
    <t xml:space="preserve">Ces activités vont constituer des espaces de promotion de l'égalité homme-femme. Elles seront informées par une analyse do no harm, des risques et des barrières sexo-spécifiques. </t>
  </si>
  <si>
    <t>maillots et shorts pour 1500 jeunes, ballons divers (foot, basket, volleyball), échiquier, scrabble, médailles, coupe, eau, banners, service- animation artistique</t>
  </si>
  <si>
    <t>Activite 1.1.3:</t>
  </si>
  <si>
    <t>Ateliers de consultations jeunes sur les barrières et les opportunités pour la promotion de la paix</t>
  </si>
  <si>
    <t xml:space="preserve">Y seront identifiés les besoins, priorités et capacités sexo-spécifiques. Les mesures pour assurer la participation pleine et la protection des participants, particulierement les jeunes femmes seront mises en place. </t>
  </si>
  <si>
    <t>collation, impression</t>
  </si>
  <si>
    <t>Activite 1.1.4</t>
  </si>
  <si>
    <t>Activite 1.1.5</t>
  </si>
  <si>
    <t>Activite 1.1.6</t>
  </si>
  <si>
    <t>Activite 1.1.7</t>
  </si>
  <si>
    <t>Activite 1.1.8</t>
  </si>
  <si>
    <t>Total pour produit 1.1</t>
  </si>
  <si>
    <t>Produit 1.2:</t>
  </si>
  <si>
    <t>500 jeunes accèdent à des opportunités de développement socio-économique</t>
  </si>
  <si>
    <t>Activite 1.2.1</t>
  </si>
  <si>
    <t>Ciblage 500 jeunes de 18-24 ans (dont 50% de jeunes femmes)</t>
  </si>
  <si>
    <t>paiement enquêteurs, eau, nettoyage salle</t>
  </si>
  <si>
    <t>Activite 1.2.2</t>
  </si>
  <si>
    <t xml:space="preserve">Formation de 500 jeunes agents de paix sur la résolution des conflits, guérison des traumas </t>
  </si>
  <si>
    <t xml:space="preserve">Les coûts associés couvrent les mesures essentielles pour assurer la participation des jeunes hommes et femmes à ces activités. La formation comprend aussi une session sur les implications sexospecifiques du conflit. </t>
  </si>
  <si>
    <t>frais de transport 500 jeunes, collation, eau, flipchart, marquers, cahier, stylo, frais de consultants</t>
  </si>
  <si>
    <t>Activite 1.2.3</t>
  </si>
  <si>
    <t>Ateliers avec les 500 jeunes agents de paix en compétences de vie et masculinité positive</t>
  </si>
  <si>
    <t xml:space="preserve">Cette formation vise spécifiquement à transformer les rapports sociaux de genre. Concern dispose d'une grande expérience et du matériel de formation développé par PROMUNDO pour Concern pour faire tomber les barrières à l'égalite de genre. </t>
  </si>
  <si>
    <t>paiement 12 animateurs de formation, nettoyage de la salle, matériels audio-visuels</t>
  </si>
  <si>
    <t>Activite 1.2.4</t>
  </si>
  <si>
    <t>Formation professionnelle de 200 jeunes selon les besoins du marché (6 mois)</t>
  </si>
  <si>
    <t>Une analyse poussée des barrières qui prendra en compte les questions de genre, informera cette activité. La participation des femmes sera activement recherchée.</t>
  </si>
  <si>
    <t>frais de transport, eau (orientation); paiement coût formation professionnelle 200$/par jeune, kits de lancement, frais de transport (formation professionnelle)</t>
  </si>
  <si>
    <t>Activite 1.2.5</t>
  </si>
  <si>
    <t>Formation de 100 jeunes sur la mise en place d'une AGR et Education financière</t>
  </si>
  <si>
    <t xml:space="preserve">Les besoins spécifiques des jeunes femmes et des jeunes hommes ont été pris en considération dans la conception de cette activité qui répond directement aux contraintes familiales des jeunes femmes, cheffe de ménages. </t>
  </si>
  <si>
    <t>paiement animateurs de formation, nettoyage de la salle et eau</t>
  </si>
  <si>
    <t>Activite 1.2.6</t>
  </si>
  <si>
    <t>Subvention AGR &amp; coaching</t>
  </si>
  <si>
    <t>Les besoins spécifiques des jeunes femmes et des jeunes hommes ont été pris en considération dans la conception de cette activité qui répond directement aux contraintes familiales des jeunes femmes, cheffe de ménages</t>
  </si>
  <si>
    <t>paiement animateurs de formation, nettoyage de la salle et eau; subvention AGR 300$ /jeune</t>
  </si>
  <si>
    <t>Activite 1.2.7</t>
  </si>
  <si>
    <t>équipement de collecte (pelle, brouette, etc) et de traitement (moule, machine à adoquin) et de valorisation (peinture, sécateur, etc)</t>
  </si>
  <si>
    <t>Activite 1.2.8</t>
  </si>
  <si>
    <t>une analyse des barrières , do no harm et risques sexo specifique va guider la mise en œuvre de cette activité</t>
  </si>
  <si>
    <t>20 Kits, paiement 6 animateurs de formation</t>
  </si>
  <si>
    <t>Total pour produit 1.2</t>
  </si>
  <si>
    <t>Produit 1.3:</t>
  </si>
  <si>
    <t>Les acteurs engagés dans les conflits (baz) sont sensibilisés sur la protection et s’engagent dans la réduction des violences basées sur le genre</t>
  </si>
  <si>
    <t>Activite 1.3.1</t>
  </si>
  <si>
    <t>Mise à jour de l’analyse du conflit et monitoring régulier Cité Soleil, Bel air et Saint Martin</t>
  </si>
  <si>
    <t xml:space="preserve">La mise à jour de l'analyse du conflit inclut une partie significative sur la dimension sexo spécifique du conflit et de ses conséquences. </t>
  </si>
  <si>
    <t>appui technique du siège de CWW</t>
  </si>
  <si>
    <t>Activite 1.3.2</t>
  </si>
  <si>
    <t>Les intérêts, besoins et priorités spécifiques des hommes et des femmes seront identifiés avec les participants et seront prit en considération dans la définition des options de paix.</t>
  </si>
  <si>
    <t>eau et collation 10 rencontres</t>
  </si>
  <si>
    <t>Activite 1.3.3</t>
  </si>
  <si>
    <t xml:space="preserve">Cette formation porte sur la prévention des violences faîtes aux femmes et sera facilitée par Sonke Gender Justice, une organisation spécialisée en la matière. L'indicateur efficacité de la prévention de la violence mesurera le changement. </t>
  </si>
  <si>
    <t>appui technique Sonke Gender Justice</t>
  </si>
  <si>
    <t>Activite 1.3.4</t>
  </si>
  <si>
    <t>Sur la base de l'identification des intérêts, besoins et priorités sexo-spécifiques susmentionnés, les actions de paix financées prendront en considérations les besoins des hommes et des femmes</t>
  </si>
  <si>
    <t>financement des actions inter quartiers rivaux menés par les leaders et/ou fondations</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</si>
  <si>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</si>
  <si>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</si>
  <si>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</si>
  <si>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</si>
  <si>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</si>
  <si>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</si>
  <si>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</si>
  <si>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</si>
  <si>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</si>
  <si>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</si>
  <si>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</si>
  <si>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</si>
  <si>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</si>
  <si>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</si>
  <si>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</si>
  <si>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</si>
  <si>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Les liens verticaux et horizontaux entre les différents acteurs sont renforcés autour d’un agenda commun pour la paix</t>
  </si>
  <si>
    <t>Produit 2.1</t>
  </si>
  <si>
    <t>Les OCBs et les groupes de jeunes, plus inclusif, sont renforcées pour œuvrer à long terme à la construction de la paix</t>
  </si>
  <si>
    <t>Activite 2.1.1</t>
  </si>
  <si>
    <t>Ciblage des OCBs et groupes de jeunes</t>
  </si>
  <si>
    <t xml:space="preserve">Parmi les OCBs pré-identifiées, 4 sont des OCBs de femmes. Un effort concerte sera fait pour travailler avec les groupes de femmes et pour encourager la participation des jeunes femmes au sein des groupes de jeunes. </t>
  </si>
  <si>
    <t>coûts rencontres avec OCBs (eau, collation)</t>
  </si>
  <si>
    <t>Activite 2.1.2</t>
  </si>
  <si>
    <t xml:space="preserve">Formation sur le leadership d’une nouvelle génération de leader </t>
  </si>
  <si>
    <t>La formation sur le leadership comprendra un ensemble de modules spécifiquement visant à faire tomber les barrières au leadership féminin</t>
  </si>
  <si>
    <t>frais de transport (300), collation, eau, nettoyage de la salle, frais de consultant</t>
  </si>
  <si>
    <t>Activite 2.1.3</t>
  </si>
  <si>
    <t>Structuration et renforcement de capacités d’action de 10 OCBs et 5 groupes de jeunes</t>
  </si>
  <si>
    <t xml:space="preserve">Les barrières spécifiques rencontrées par les différents groupes en fonction de l'âge et du sexe de ses membres seront identifiées et atténuées par l'Action; Elles beneficieront d'une formation sur les programmes de transformation du genre </t>
  </si>
  <si>
    <t xml:space="preserve">appui technique renforcement société civile, matériels divers (bureau, téléphone, etc); Staff technique du Concern ayant une formation sur 'gender transformative programming' </t>
  </si>
  <si>
    <t>Activite 2.1.4</t>
  </si>
  <si>
    <t>Mise en réseau des OCBs et groupes de jeunes des différents quartiers</t>
  </si>
  <si>
    <t xml:space="preserve">Parmi les OCBs pré-identifiées, 4 sont des OCBs de femmes. </t>
  </si>
  <si>
    <t>coûts associées aux rencontres (frais de transport, eau, collation) et matériels divers</t>
  </si>
  <si>
    <t>Activite 2.1.5</t>
  </si>
  <si>
    <t>Facilitation consultation communautaire sur la vision du développement inclusif dans la paix</t>
  </si>
  <si>
    <t>Les besoins, intérêts sexo-spécifiques seront identifiées durant ces forums</t>
  </si>
  <si>
    <t>eau , collation, matériels divers (panneau blanc), frais d'expert</t>
  </si>
  <si>
    <t>Activite 2.1.6</t>
  </si>
  <si>
    <t>Co-financement d’initiatives d’OCBs et groupes de jeunes pour le développement inclusif dans la paix</t>
  </si>
  <si>
    <t>Parmi les OCBs pré-identifiées, 4 sont des OCBs de femmes. Le financement fait tomber une des barrières identifiées au leadership des femmes dans les initiatives de paix</t>
  </si>
  <si>
    <t>financement de 9000$ par OCB et 7000$ par groupe de jeunes</t>
  </si>
  <si>
    <t>Activite 2.1.7</t>
  </si>
  <si>
    <t>Activite 2.1.8</t>
  </si>
  <si>
    <t>Total pour produit 2.1</t>
  </si>
  <si>
    <t>Produit 2.2</t>
  </si>
  <si>
    <t>Plaidoyer autour de la protection des personnes humaines et l’accès aux services de base avec les acteurs clés</t>
  </si>
  <si>
    <t>Activite 2.2.1</t>
  </si>
  <si>
    <t>Engagement et dialogue acteurs communautaires</t>
  </si>
  <si>
    <t>les acteurs communautaires seront sensibilisés sur les besoins et barrières sexo spécifiques; un effort concerté pour encourager la participation des femmes à ces dialogues sera fait.</t>
  </si>
  <si>
    <t xml:space="preserve">eau et collation </t>
  </si>
  <si>
    <t>Activite' 2.2.2</t>
  </si>
  <si>
    <t>Engagement et dialogue avec membres du secteur privé</t>
  </si>
  <si>
    <t>Les membres du secteur privé seront sensibilisés sur les besoins et barrières sexo spécifiques;  un effort concerté pour encourager la participation des femmes à ces dialogues sera fait.</t>
  </si>
  <si>
    <t>Activite 2.2.3</t>
  </si>
  <si>
    <t>Engagement et dialogue avec membres du secteur politique</t>
  </si>
  <si>
    <t>Les membres du secteur politique seront sensibilisés sur les besoins et barrières sexo spécifiques;  un effort concerté pour encourager la participation des femmes à ces dialogues sera fait.</t>
  </si>
  <si>
    <t>eau et collation</t>
  </si>
  <si>
    <t>Activite 2.2.4</t>
  </si>
  <si>
    <t>Forums Communautaires sur les défis de développement avec participation des acteurs politiques</t>
  </si>
  <si>
    <t>Ces forums seront des espaces qui permettent la pleine participation des femmes, afin que leur intérêts et besoins soient pris en compte; questions d'inégalité entre les sexes à traiter dans ce forum</t>
  </si>
  <si>
    <t>frais de transport, eau et collation, matériels de formation, frais d'animation</t>
  </si>
  <si>
    <t>Activite 2.2.5</t>
  </si>
  <si>
    <t>Dialogue multi acteurs sur vision pour la paix – définition feuille de route - une vision pour le développement inclusif dans la paix</t>
  </si>
  <si>
    <t xml:space="preserve">l'Action s'assurera que les besoins sexo spécifiques soient inclut dans la définition de la vision pour le développement inclusif dans la paix. </t>
  </si>
  <si>
    <t>Activite 2.2.6</t>
  </si>
  <si>
    <t>Activite 2.2.7</t>
  </si>
  <si>
    <t>Activite 2.2.8</t>
  </si>
  <si>
    <t>Total pour produit 2.2</t>
  </si>
  <si>
    <t>Produit 2.3</t>
  </si>
  <si>
    <t>Les initiatives à tous les niveaux sont documentées et disséminées pour faire connaître les bonnes pratiques et acteurs clés</t>
  </si>
  <si>
    <t>Activite 2.3.1</t>
  </si>
  <si>
    <t xml:space="preserve">Le comité constituera un espace d'incubation d'une participation et d'un leadership paritaire à travers un ensemble de mesures et de messages favorisant la transformations des attitudes et préjugés qui sous tendent les rapports inégaux. </t>
  </si>
  <si>
    <t>frais de transport, eau, collation, matériels divers</t>
  </si>
  <si>
    <t>Activite 2.3.2</t>
  </si>
  <si>
    <t>Promotion de la documentation et visibilité des initiatives de paix</t>
  </si>
  <si>
    <t xml:space="preserve">Cette activité mettra le projecteur sur les initiatives des femmes, actuellement sous représentées dans les initiatives de promotion de la paix.  </t>
  </si>
  <si>
    <t xml:space="preserve">formation sur la rédaction/muraux; matériels, coût de publication </t>
  </si>
  <si>
    <t>Activite 2.3.3</t>
  </si>
  <si>
    <t>Développement d’une base de données complète des initiatives de promotion de la paix et de ses acteurs</t>
  </si>
  <si>
    <t>coût de reproduction du document</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</si>
  <si>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</si>
  <si>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</si>
  <si>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</si>
  <si>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</si>
  <si>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</si>
  <si>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</si>
  <si>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</si>
  <si>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</si>
  <si>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</si>
  <si>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</si>
  <si>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</si>
  <si>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</si>
  <si>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</si>
  <si>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</si>
  <si>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</si>
  <si>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</si>
  <si>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</si>
  <si>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</si>
  <si>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</si>
  <si>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</si>
  <si>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</si>
  <si>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</si>
  <si>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</si>
  <si>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</si>
  <si>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</si>
  <si>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</si>
  <si>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</si>
  <si>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</si>
  <si>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</si>
  <si>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</si>
  <si>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</si>
  <si>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</si>
  <si>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</si>
  <si>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</si>
  <si>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</si>
  <si>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</si>
  <si>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</si>
  <si>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</si>
  <si>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</si>
  <si>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</si>
  <si>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</si>
  <si>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</si>
  <si>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</si>
  <si>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</si>
  <si>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</si>
  <si>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</si>
  <si>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</si>
  <si>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</si>
  <si>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</si>
  <si>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</si>
  <si>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</si>
  <si>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</si>
  <si>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</si>
  <si>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</si>
  <si>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</si>
  <si>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</si>
  <si>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</si>
  <si>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</si>
  <si>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</si>
  <si>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</si>
  <si>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</si>
  <si>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</si>
  <si>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</si>
  <si>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</si>
  <si>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</si>
  <si>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</si>
  <si>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</si>
  <si>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</si>
  <si>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</si>
  <si>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</si>
  <si>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</si>
  <si>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</si>
  <si>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</si>
  <si>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</si>
  <si>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</si>
  <si>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</si>
  <si>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</si>
  <si>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</si>
  <si>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Produit 4.3</t>
  </si>
  <si>
    <t>Activite 4.3.1</t>
  </si>
  <si>
    <t>Activite 4.3.2</t>
  </si>
  <si>
    <t>Activite 4.3.3</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</si>
  <si>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</si>
  <si>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</si>
  <si>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</si>
  <si>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</si>
  <si>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</si>
  <si>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</si>
  <si>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</si>
  <si>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</si>
  <si>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</si>
  <si>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</si>
  <si>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</si>
  <si>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</si>
  <si>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</si>
  <si>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</si>
  <si>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</si>
  <si>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</si>
  <si>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</si>
  <si>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</si>
  <si>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</si>
  <si>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</si>
  <si>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Budget pour l'audit indépendant</t>
  </si>
  <si>
    <t>Coûts supplémentaires total</t>
  </si>
  <si>
    <t>Totaux</t>
  </si>
  <si>
    <t>Recipient Organization 2</t>
  </si>
  <si>
    <t>Recipient Organization 3</t>
  </si>
  <si>
    <t>Sous-budget total du projet</t>
  </si>
  <si>
    <t>Coûts indirects (7%):</t>
  </si>
  <si>
    <t>Répartition des tranches basée sur la performance</t>
  </si>
  <si>
    <t>Tranche %</t>
  </si>
  <si>
    <t>Première tranche</t>
  </si>
  <si>
    <t>Deuxième tranche</t>
  </si>
  <si>
    <t>Troisième tranche</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</si>
  <si>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</si>
  <si>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</si>
  <si>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</si>
  <si>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</si>
  <si>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</si>
  <si>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</si>
  <si>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</si>
  <si>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</si>
  <si>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</si>
  <si>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</si>
  <si>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</si>
  <si>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</si>
  <si>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</si>
  <si>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</si>
  <si>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</si>
  <si>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</si>
  <si>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</si>
  <si>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</si>
  <si>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</si>
  <si>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</si>
  <si>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</si>
  <si>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</si>
  <si>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</si>
  <si>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</si>
  <si>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</si>
  <si>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</si>
  <si>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</si>
  <si>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</si>
  <si>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</si>
  <si>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</si>
  <si>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</si>
  <si>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</si>
  <si>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</si>
  <si>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</si>
  <si>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</si>
  <si>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</si>
  <si>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</si>
  <si>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</si>
  <si>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</si>
  <si>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</si>
  <si>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</si>
  <si>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</si>
  <si>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</si>
  <si>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</si>
  <si>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</si>
  <si>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</si>
  <si>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</si>
  <si>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</si>
  <si>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</si>
  <si>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</si>
  <si>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</si>
  <si>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</si>
  <si>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</si>
  <si>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</si>
  <si>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</si>
  <si>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</si>
  <si>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</si>
  <si>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</si>
  <si>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</si>
  <si>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</si>
  <si>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</si>
  <si>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</si>
  <si>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</si>
  <si>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</si>
  <si>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</si>
  <si>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</si>
  <si>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</si>
  <si>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</si>
  <si>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</si>
  <si>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</si>
  <si>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</si>
  <si>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</si>
  <si>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</si>
  <si>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</si>
  <si>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</si>
  <si>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</si>
  <si>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</si>
  <si>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</si>
  <si>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</si>
  <si>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</si>
  <si>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</si>
  <si>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</si>
  <si>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</si>
  <si>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</si>
  <si>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</si>
  <si>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</si>
  <si>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</si>
  <si>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</si>
  <si>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</si>
  <si>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</si>
  <si>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</si>
  <si>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</si>
  <si>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</si>
  <si>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</si>
  <si>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</si>
  <si>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</si>
  <si>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</si>
  <si>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</si>
  <si>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</si>
  <si>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</si>
  <si>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</si>
  <si>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</si>
  <si>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</si>
  <si>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</si>
  <si>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</si>
  <si>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</si>
  <si>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</si>
  <si>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</si>
  <si>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</si>
  <si>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</si>
  <si>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</si>
  <si>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</si>
  <si>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</si>
  <si>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</si>
  <si>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</si>
  <si>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</si>
  <si>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</si>
  <si>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</si>
  <si>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</si>
  <si>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</si>
  <si>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</si>
  <si>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</si>
  <si>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</si>
  <si>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</si>
  <si>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</si>
  <si>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</si>
  <si>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</si>
  <si>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</si>
  <si>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</si>
  <si>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</si>
  <si>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</si>
  <si>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</si>
  <si>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</si>
  <si>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</si>
  <si>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</si>
  <si>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</si>
  <si>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</si>
  <si>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</si>
  <si>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</si>
  <si>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</si>
  <si>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</si>
  <si>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</si>
  <si>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</si>
  <si>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</si>
  <si>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</si>
  <si>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</si>
  <si>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</si>
  <si>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</si>
  <si>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</si>
  <si>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</si>
  <si>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</si>
  <si>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</si>
  <si>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</si>
  <si>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</si>
  <si>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</si>
  <si>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</si>
  <si>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</si>
  <si>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</si>
  <si>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</si>
  <si>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</si>
  <si>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</si>
  <si>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</si>
  <si>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</si>
  <si>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</si>
  <si>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</si>
  <si>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</si>
  <si>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</si>
  <si>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</si>
  <si>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</si>
  <si>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</si>
  <si>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</si>
  <si>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</si>
  <si>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</si>
  <si>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</si>
  <si>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</si>
  <si>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</si>
  <si>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</si>
  <si>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</si>
  <si>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</si>
  <si>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</si>
  <si>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</si>
  <si>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</si>
  <si>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</si>
  <si>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</si>
  <si>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</si>
  <si>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</si>
  <si>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</si>
  <si>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</si>
  <si>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</si>
  <si>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</si>
  <si>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</si>
  <si>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</si>
  <si>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</si>
  <si>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</si>
  <si>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</si>
  <si>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</si>
  <si>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</si>
  <si>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</si>
  <si>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</si>
  <si>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</si>
  <si>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</si>
  <si>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</si>
  <si>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</si>
  <si>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</si>
  <si>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</si>
  <si>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</si>
  <si>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</si>
  <si>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</si>
  <si>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</si>
  <si>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</si>
  <si>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</si>
  <si>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</si>
  <si>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</si>
  <si>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</si>
  <si>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</si>
  <si>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</si>
  <si>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</si>
  <si>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</si>
  <si>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</si>
  <si>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</si>
  <si>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</si>
  <si>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</si>
  <si>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</si>
  <si>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</si>
  <si>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</si>
  <si>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</si>
  <si>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</si>
  <si>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</si>
  <si>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</si>
  <si>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</si>
  <si>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</si>
  <si>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</si>
  <si>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</si>
  <si>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</si>
  <si>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</si>
  <si>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</si>
  <si>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</si>
  <si>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</si>
  <si>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</si>
  <si>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</si>
  <si>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</si>
  <si>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</si>
  <si>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</si>
  <si>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</si>
  <si>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</si>
  <si>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</si>
  <si>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</si>
  <si>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</si>
  <si>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</si>
  <si>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</si>
  <si>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</si>
  <si>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</si>
  <si>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</si>
  <si>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</si>
  <si>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</si>
  <si>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</si>
  <si>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</si>
  <si>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</si>
  <si>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</si>
  <si>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</si>
  <si>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</si>
  <si>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</si>
  <si>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</si>
  <si>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</si>
  <si>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</si>
  <si>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</si>
  <si>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</si>
  <si>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</si>
  <si>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</si>
  <si>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</si>
  <si>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</si>
  <si>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</si>
  <si>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</si>
  <si>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</si>
  <si>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</si>
  <si>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</si>
  <si>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</si>
  <si>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</si>
  <si>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</si>
  <si>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</si>
  <si>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</si>
  <si>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</si>
  <si>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</si>
  <si>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</si>
  <si>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</si>
  <si>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</si>
  <si>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</si>
  <si>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</si>
  <si>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</si>
  <si>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</si>
  <si>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</si>
  <si>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</si>
  <si>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</si>
  <si>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</si>
  <si>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</si>
  <si>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</si>
  <si>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</si>
  <si>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</si>
  <si>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</si>
  <si>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</si>
  <si>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</si>
  <si>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</si>
  <si>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</si>
  <si>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</si>
  <si>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</si>
  <si>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</si>
  <si>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</si>
  <si>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</si>
  <si>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</si>
  <si>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</si>
  <si>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</si>
  <si>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</si>
  <si>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</si>
  <si>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</si>
  <si>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</si>
  <si>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</si>
  <si>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</si>
  <si>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</si>
  <si>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</si>
  <si>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</si>
  <si>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</si>
  <si>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</si>
  <si>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</si>
  <si>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</si>
  <si>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</si>
  <si>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</si>
  <si>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</si>
  <si>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</si>
  <si>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</si>
  <si>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</si>
  <si>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</si>
  <si>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</si>
  <si>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</si>
  <si>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</si>
  <si>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</si>
  <si>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</si>
  <si>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</si>
  <si>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</si>
  <si>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</si>
  <si>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</si>
  <si>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</si>
  <si>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</si>
  <si>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</si>
  <si>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</si>
  <si>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</si>
  <si>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</si>
  <si>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</si>
  <si>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Budget Monitoring and evaluation incluant personnel, licence, materiel et formations</t>
  </si>
  <si>
    <t>Evaluateur Final</t>
  </si>
  <si>
    <t>Audit indépendant</t>
  </si>
  <si>
    <t>Personnel national et expatrié de l'organisation Concern Worldwide</t>
  </si>
  <si>
    <t>Depenses de transport et d'administration pour l'rganisation Concern Worldwide</t>
  </si>
  <si>
    <t>Formation de 200 jeunes sur la mise en place d'une AGR recyclage et valorisation</t>
  </si>
  <si>
    <t>Mise en place de groupe d’épargne et de crédit communautaire</t>
  </si>
  <si>
    <t>Consultation des acteurs engagés dans les conflits sur options de paix</t>
  </si>
  <si>
    <t xml:space="preserve">Formation SONKE prévention VBG et protection des droits humains </t>
  </si>
  <si>
    <t xml:space="preserve">Accompagnement des options de paix viables menées par les acteurs du conflit </t>
  </si>
  <si>
    <t>Revue trimestrielle participative (jeunes et membres OCBs)</t>
  </si>
  <si>
    <t>2 postes contribuent à 100% à la promotion de l'égalité de genre (Conseiller technique Genre et Jeunnesse, responsable Genre Lakou Lapé). Le PM et les officiers contribuent à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</si>
</sst>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sz val="14"/>
      <color theme="1"/>
      <name val="Calibri"/>
      <family val="2"/>
      <scheme val="minor"/>
    </font>
    <font>
      <sz val="11"/>
      <name val="Arial"/>
      <family val="2"/>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6" tint="0.59999389629810485"/>
        <bgColor indexed="64"/>
      </patternFill>
    </fill>
  </fills>
  <borders count="2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60">
    <xf numFmtId="0" fontId="0" fillId="0" borderId="0" xfId="0"/>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2" fillId="2" borderId="3" xfId="1" applyNumberFormat="1" applyFont="1" applyFill="1" applyBorder="1" applyAlignment="1" applyProtection="1">
      <alignment horizontal="center" vertical="center" wrapText="1"/>
    </xf>
    <xf numFmtId="164" fontId="2" fillId="2" borderId="5" xfId="1" applyNumberFormat="1" applyFont="1" applyFill="1" applyBorder="1" applyAlignment="1" applyProtection="1">
      <alignment horizontal="center" vertical="center" wrapText="1"/>
    </xf>
    <xf numFmtId="0" fontId="2" fillId="2" borderId="7"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11" fillId="0" borderId="0" xfId="0" applyFont="1" applyAlignment="1"/>
    <xf numFmtId="49" fontId="0" fillId="0" borderId="0" xfId="0" applyNumberFormat="1"/>
    <xf numFmtId="0" fontId="11" fillId="0" borderId="0" xfId="0" applyFont="1" applyAlignment="1">
      <alignment vertical="center"/>
    </xf>
    <xf numFmtId="49" fontId="12" fillId="0" borderId="0" xfId="0"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Fill="1" applyAlignment="1">
      <alignment horizontal="left" wrapText="1"/>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0" xfId="1" applyFont="1" applyFill="1" applyBorder="1" applyAlignment="1" applyProtection="1">
      <alignment vertical="center" wrapText="1"/>
    </xf>
    <xf numFmtId="164" fontId="2" fillId="2" borderId="19" xfId="1" applyFont="1" applyFill="1" applyBorder="1" applyAlignment="1" applyProtection="1">
      <alignment vertical="center" wrapText="1"/>
    </xf>
    <xf numFmtId="9" fontId="2" fillId="2" borderId="11" xfId="2" applyFont="1" applyFill="1" applyBorder="1" applyAlignment="1" applyProtection="1">
      <alignment vertical="center" wrapText="1"/>
    </xf>
    <xf numFmtId="0" fontId="3" fillId="2" borderId="13" xfId="0" applyFont="1" applyFill="1" applyBorder="1" applyAlignment="1" applyProtection="1">
      <alignment horizontal="left" vertical="center" wrapText="1"/>
    </xf>
    <xf numFmtId="164" fontId="2" fillId="2" borderId="12" xfId="0" applyNumberFormat="1" applyFont="1" applyFill="1" applyBorder="1" applyAlignment="1" applyProtection="1">
      <alignment vertical="center" wrapText="1"/>
    </xf>
    <xf numFmtId="0" fontId="3" fillId="2" borderId="7" xfId="0" applyFont="1" applyFill="1" applyBorder="1" applyAlignment="1" applyProtection="1">
      <alignment horizontal="left" vertical="center" wrapText="1"/>
    </xf>
    <xf numFmtId="164" fontId="2" fillId="2" borderId="3" xfId="1" applyFont="1" applyFill="1" applyBorder="1" applyAlignment="1" applyProtection="1">
      <alignment horizontal="center" vertical="center" wrapText="1"/>
    </xf>
    <xf numFmtId="164" fontId="2" fillId="2" borderId="11" xfId="1" applyFont="1" applyFill="1" applyBorder="1" applyAlignment="1" applyProtection="1">
      <alignment vertical="center" wrapText="1"/>
    </xf>
    <xf numFmtId="0" fontId="2" fillId="2" borderId="2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21" xfId="1" applyFont="1" applyFill="1" applyBorder="1" applyAlignment="1" applyProtection="1">
      <alignment vertical="center" wrapText="1"/>
    </xf>
    <xf numFmtId="164" fontId="2" fillId="4" borderId="3" xfId="1" applyFont="1" applyFill="1" applyBorder="1" applyAlignment="1" applyProtection="1">
      <alignment vertical="center" wrapText="1"/>
    </xf>
    <xf numFmtId="0" fontId="2" fillId="4" borderId="23"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164" fontId="2" fillId="2" borderId="25"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15" xfId="2" applyFont="1" applyFill="1" applyBorder="1" applyAlignment="1" applyProtection="1">
      <alignment vertical="center" wrapText="1"/>
      <protection locked="0"/>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7" xfId="0" applyFont="1" applyFill="1" applyBorder="1" applyAlignment="1" applyProtection="1">
      <alignment vertical="center" wrapText="1"/>
    </xf>
    <xf numFmtId="164" fontId="2" fillId="2" borderId="13" xfId="0" applyNumberFormat="1" applyFont="1" applyFill="1" applyBorder="1" applyAlignment="1">
      <alignment vertical="center" wrapText="1"/>
    </xf>
    <xf numFmtId="164" fontId="0" fillId="2" borderId="12" xfId="1" applyFont="1" applyFill="1" applyBorder="1" applyAlignment="1">
      <alignment vertical="center" wrapText="1"/>
    </xf>
    <xf numFmtId="0" fontId="2" fillId="2"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0" fontId="2" fillId="7" borderId="3" xfId="0" applyFont="1" applyFill="1" applyBorder="1" applyAlignment="1">
      <alignment horizontal="center" vertical="center" wrapText="1"/>
    </xf>
    <xf numFmtId="164" fontId="0" fillId="3" borderId="0" xfId="1" applyFont="1" applyFill="1" applyBorder="1" applyAlignment="1">
      <alignment vertical="center" wrapText="1"/>
    </xf>
    <xf numFmtId="164" fontId="2" fillId="2" borderId="8"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0" fontId="1" fillId="6" borderId="3" xfId="0" applyFont="1" applyFill="1" applyBorder="1" applyAlignment="1" applyProtection="1">
      <alignment vertical="center" wrapText="1"/>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2" borderId="16"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164" fontId="1" fillId="2" borderId="8" xfId="0" applyNumberFormat="1" applyFont="1" applyFill="1" applyBorder="1" applyAlignment="1" applyProtection="1">
      <alignment vertical="center" wrapText="1"/>
    </xf>
    <xf numFmtId="164" fontId="1" fillId="2" borderId="2" xfId="0" applyNumberFormat="1"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4"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49" fontId="6" fillId="0" borderId="0" xfId="0" applyNumberFormat="1" applyFont="1" applyFill="1" applyBorder="1" applyAlignment="1" applyProtection="1">
      <alignment horizontal="center" vertical="center" wrapText="1"/>
    </xf>
    <xf numFmtId="49" fontId="6" fillId="0" borderId="0" xfId="1" applyNumberFormat="1" applyFont="1" applyFill="1" applyBorder="1" applyAlignment="1" applyProtection="1">
      <alignment vertical="center" wrapText="1"/>
    </xf>
    <xf numFmtId="49" fontId="7" fillId="0" borderId="0" xfId="1" applyNumberFormat="1" applyFont="1" applyFill="1" applyBorder="1" applyAlignment="1" applyProtection="1">
      <alignment horizontal="center" vertical="center" wrapText="1"/>
    </xf>
    <xf numFmtId="49" fontId="6" fillId="0" borderId="0" xfId="1"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wrapText="1"/>
      <protection locked="0"/>
    </xf>
    <xf numFmtId="49" fontId="7" fillId="0" borderId="0" xfId="1" applyNumberFormat="1" applyFont="1" applyFill="1" applyBorder="1" applyAlignment="1" applyProtection="1">
      <alignment vertical="center" wrapText="1"/>
    </xf>
    <xf numFmtId="49" fontId="6" fillId="3" borderId="0" xfId="0" applyNumberFormat="1" applyFont="1" applyFill="1" applyBorder="1" applyAlignment="1" applyProtection="1">
      <alignment vertical="center" wrapText="1"/>
      <protection locked="0"/>
    </xf>
    <xf numFmtId="49" fontId="7" fillId="0" borderId="0" xfId="0" applyNumberFormat="1" applyFont="1" applyFill="1" applyBorder="1" applyAlignment="1">
      <alignment vertical="center" wrapText="1"/>
    </xf>
    <xf numFmtId="49" fontId="7" fillId="3" borderId="0" xfId="0" applyNumberFormat="1" applyFont="1" applyFill="1" applyBorder="1" applyAlignment="1">
      <alignment vertical="center" wrapText="1"/>
    </xf>
    <xf numFmtId="0" fontId="0" fillId="0" borderId="0"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164" fontId="10" fillId="0" borderId="0" xfId="1" applyFont="1" applyBorder="1" applyAlignment="1">
      <alignment vertical="center" wrapText="1"/>
    </xf>
    <xf numFmtId="49" fontId="5" fillId="0" borderId="0" xfId="0" applyNumberFormat="1" applyFont="1" applyBorder="1" applyAlignment="1">
      <alignment vertical="center" wrapText="1"/>
    </xf>
    <xf numFmtId="0" fontId="13" fillId="0" borderId="0" xfId="0" applyFont="1" applyBorder="1" applyAlignment="1">
      <alignment vertical="center" wrapText="1"/>
    </xf>
    <xf numFmtId="164" fontId="0" fillId="0" borderId="0" xfId="1" applyFont="1" applyBorder="1" applyAlignment="1">
      <alignment vertical="center" wrapText="1"/>
    </xf>
    <xf numFmtId="164" fontId="8" fillId="3" borderId="0" xfId="1" applyFont="1" applyFill="1" applyBorder="1" applyAlignment="1">
      <alignment horizontal="left" vertical="center" wrapText="1"/>
    </xf>
    <xf numFmtId="49" fontId="2" fillId="3" borderId="4" xfId="0" applyNumberFormat="1" applyFont="1" applyFill="1" applyBorder="1" applyAlignment="1" applyProtection="1">
      <alignment horizontal="left" vertical="center"/>
      <protection locked="0"/>
    </xf>
    <xf numFmtId="49" fontId="2" fillId="3" borderId="1"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0" fillId="3" borderId="0" xfId="0" applyFont="1" applyFill="1" applyBorder="1" applyAlignment="1">
      <alignment vertical="center" wrapText="1"/>
    </xf>
    <xf numFmtId="49" fontId="5" fillId="0" borderId="0" xfId="0" applyNumberFormat="1" applyFont="1" applyFill="1" applyBorder="1" applyAlignment="1">
      <alignment vertical="center"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7" fillId="0" borderId="0" xfId="1" applyNumberFormat="1" applyFont="1" applyFill="1" applyBorder="1" applyAlignment="1" applyProtection="1">
      <alignment horizontal="center" vertical="center" wrapText="1"/>
    </xf>
    <xf numFmtId="0" fontId="1" fillId="3" borderId="4"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wrapText="1"/>
      <protection locked="0"/>
    </xf>
    <xf numFmtId="164" fontId="1" fillId="3" borderId="0" xfId="1"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protection locked="0"/>
    </xf>
    <xf numFmtId="0" fontId="1" fillId="3" borderId="4" xfId="0" applyNumberFormat="1" applyFont="1" applyFill="1" applyBorder="1" applyAlignment="1" applyProtection="1">
      <alignment horizontal="left" vertical="center"/>
      <protection locked="0"/>
    </xf>
    <xf numFmtId="49" fontId="1" fillId="0" borderId="3" xfId="0" applyNumberFormat="1" applyFont="1" applyBorder="1" applyAlignment="1" applyProtection="1">
      <alignment horizontal="left" vertical="center" wrapText="1"/>
      <protection locked="0"/>
    </xf>
    <xf numFmtId="0" fontId="0" fillId="0" borderId="0" xfId="0" applyFont="1" applyFill="1" applyBorder="1" applyAlignment="1">
      <alignment vertical="center" wrapText="1"/>
    </xf>
    <xf numFmtId="10" fontId="2" fillId="2" borderId="8"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3" fillId="2" borderId="9" xfId="0" applyFont="1" applyFill="1" applyBorder="1" applyAlignment="1">
      <alignment vertical="center" wrapText="1"/>
    </xf>
    <xf numFmtId="9" fontId="0" fillId="2" borderId="11" xfId="2" applyFont="1" applyFill="1" applyBorder="1" applyAlignment="1">
      <alignment vertical="center" wrapText="1"/>
    </xf>
    <xf numFmtId="9" fontId="0" fillId="3" borderId="0" xfId="2" applyFont="1" applyFill="1" applyBorder="1" applyAlignment="1">
      <alignment vertical="center" wrapText="1"/>
    </xf>
    <xf numFmtId="164" fontId="2" fillId="2" borderId="8"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164" fontId="0" fillId="0" borderId="0" xfId="1" applyFont="1" applyFill="1" applyBorder="1" applyAlignment="1">
      <alignment vertical="center" wrapText="1"/>
    </xf>
    <xf numFmtId="49" fontId="5" fillId="3" borderId="0" xfId="0" applyNumberFormat="1" applyFont="1" applyFill="1" applyBorder="1" applyAlignment="1">
      <alignment vertical="center" wrapText="1"/>
    </xf>
    <xf numFmtId="0" fontId="3" fillId="2" borderId="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14" fillId="0" borderId="0" xfId="0" applyFont="1" applyBorder="1" applyAlignment="1">
      <alignment horizontal="left" vertical="center" wrapText="1"/>
    </xf>
    <xf numFmtId="0" fontId="15" fillId="3" borderId="26" xfId="0" applyFont="1" applyFill="1" applyBorder="1" applyAlignment="1">
      <alignment horizontal="left" vertical="center" wrapText="1"/>
    </xf>
    <xf numFmtId="0" fontId="2" fillId="4" borderId="22"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cern2com.sharepoint.com/Work/Eleonore.Dupre/Propositions%20Projet/Peace%20Building%20Fund/activity%20listing%20PB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1"/>
  <sheetViews>
    <sheetView showGridLines="0" showZeros="0" tabSelected="1" zoomScale="60" zoomScaleNormal="60" workbookViewId="0">
      <pane ySplit="5" topLeftCell="A6" activePane="bottomLeft" state="frozen"/>
      <selection pane="bottomLeft" activeCell="I175" sqref="I175:I177"/>
    </sheetView>
  </sheetViews>
  <sheetFormatPr defaultColWidth="9.140625" defaultRowHeight="15" x14ac:dyDescent="0.25"/>
  <cols>
    <col min="1" max="1" width="9.140625" style="97"/>
    <col min="2" max="2" width="30.7109375" style="97" customWidth="1"/>
    <col min="3" max="3" width="109.140625" style="97" customWidth="1"/>
    <col min="4" max="4" width="24.28515625" style="97" customWidth="1"/>
    <col min="5" max="5" width="23.140625" style="97" hidden="1" customWidth="1"/>
    <col min="6" max="6" width="22.42578125" style="97" hidden="1" customWidth="1"/>
    <col min="7" max="7" width="14.42578125" style="97" hidden="1" customWidth="1"/>
    <col min="8" max="8" width="22.42578125" style="97" customWidth="1"/>
    <col min="9" max="9" width="22.42578125" style="103" customWidth="1"/>
    <col min="10" max="10" width="90.7109375" style="103" customWidth="1"/>
    <col min="11" max="11" width="57.5703125" style="97" customWidth="1"/>
    <col min="12" max="12" width="88.140625" style="101" customWidth="1"/>
    <col min="13" max="13" width="9.140625" style="97"/>
    <col min="14" max="14" width="17.7109375" style="97" customWidth="1"/>
    <col min="15" max="15" width="26.42578125" style="97" customWidth="1"/>
    <col min="16" max="16" width="22.42578125" style="97" customWidth="1"/>
    <col min="17" max="17" width="29.7109375" style="97" customWidth="1"/>
    <col min="18" max="18" width="23.42578125" style="97" customWidth="1"/>
    <col min="19" max="19" width="18.42578125" style="97" customWidth="1"/>
    <col min="20" max="20" width="17.42578125" style="97" customWidth="1"/>
    <col min="21" max="21" width="25.140625" style="97" customWidth="1"/>
    <col min="22" max="16384" width="9.140625" style="97"/>
  </cols>
  <sheetData>
    <row r="1" spans="1:12" ht="30.75" customHeight="1" x14ac:dyDescent="0.25">
      <c r="B1" s="156" t="s">
        <v>1</v>
      </c>
      <c r="C1" s="156"/>
      <c r="D1" s="156"/>
      <c r="E1" s="156"/>
      <c r="F1" s="98"/>
      <c r="G1" s="98"/>
      <c r="H1" s="99"/>
      <c r="I1" s="100"/>
      <c r="J1" s="100"/>
      <c r="K1" s="99"/>
    </row>
    <row r="2" spans="1:12" ht="15.75" x14ac:dyDescent="0.25">
      <c r="B2" s="102" t="s">
        <v>0</v>
      </c>
    </row>
    <row r="3" spans="1:12" ht="27" customHeight="1" x14ac:dyDescent="0.25">
      <c r="B3" s="157" t="s">
        <v>2</v>
      </c>
      <c r="C3" s="157"/>
      <c r="D3" s="157"/>
      <c r="E3" s="157"/>
      <c r="F3" s="157"/>
      <c r="G3" s="157"/>
      <c r="H3" s="157"/>
      <c r="I3" s="104"/>
      <c r="J3" s="104"/>
    </row>
    <row r="5" spans="1:12" ht="129" customHeight="1" x14ac:dyDescent="0.25">
      <c r="B5" s="24" t="s">
        <v>3</v>
      </c>
      <c r="C5" s="24" t="s">
        <v>4</v>
      </c>
      <c r="D5" s="14" t="s">
        <v>5</v>
      </c>
      <c r="E5" s="61" t="s">
        <v>6</v>
      </c>
      <c r="F5" s="61" t="s">
        <v>7</v>
      </c>
      <c r="G5" s="61" t="s">
        <v>8</v>
      </c>
      <c r="H5" s="24" t="s">
        <v>9</v>
      </c>
      <c r="I5" s="24" t="s">
        <v>10</v>
      </c>
      <c r="J5" s="57" t="s">
        <v>11</v>
      </c>
      <c r="K5" s="24" t="s">
        <v>12</v>
      </c>
      <c r="L5" s="88"/>
    </row>
    <row r="6" spans="1:12" ht="15.75" x14ac:dyDescent="0.25">
      <c r="B6" s="21" t="s">
        <v>13</v>
      </c>
      <c r="C6" s="105" t="s">
        <v>14</v>
      </c>
      <c r="D6" s="106"/>
      <c r="E6" s="106"/>
      <c r="F6" s="106"/>
      <c r="G6" s="106"/>
      <c r="H6" s="106"/>
      <c r="I6" s="106"/>
      <c r="J6" s="106"/>
      <c r="K6" s="107"/>
      <c r="L6" s="93"/>
    </row>
    <row r="7" spans="1:12" ht="15.75" x14ac:dyDescent="0.25">
      <c r="B7" s="21" t="s">
        <v>15</v>
      </c>
      <c r="C7" s="108" t="s">
        <v>16</v>
      </c>
      <c r="D7" s="109"/>
      <c r="E7" s="109"/>
      <c r="F7" s="109"/>
      <c r="G7" s="109"/>
      <c r="H7" s="109"/>
      <c r="I7" s="109"/>
      <c r="J7" s="110"/>
      <c r="K7" s="111"/>
      <c r="L7" s="89"/>
    </row>
    <row r="8" spans="1:12" ht="31.5" x14ac:dyDescent="0.25">
      <c r="B8" s="62" t="s">
        <v>17</v>
      </c>
      <c r="C8" s="112" t="s">
        <v>18</v>
      </c>
      <c r="D8" s="63">
        <v>10229.770914932982</v>
      </c>
      <c r="E8" s="63"/>
      <c r="F8" s="63"/>
      <c r="G8" s="64">
        <f>D8</f>
        <v>10229.770914932982</v>
      </c>
      <c r="H8" s="65">
        <v>0.28999999999999998</v>
      </c>
      <c r="I8" s="66">
        <v>9443.5725032069186</v>
      </c>
      <c r="J8" s="113" t="s">
        <v>19</v>
      </c>
      <c r="K8" s="114" t="s">
        <v>20</v>
      </c>
      <c r="L8" s="90"/>
    </row>
    <row r="9" spans="1:12" ht="47.25" x14ac:dyDescent="0.25">
      <c r="B9" s="62" t="s">
        <v>21</v>
      </c>
      <c r="C9" s="112" t="s">
        <v>22</v>
      </c>
      <c r="D9" s="63">
        <v>101659.95112262593</v>
      </c>
      <c r="E9" s="63"/>
      <c r="F9" s="63"/>
      <c r="G9" s="64">
        <f t="shared" ref="G9:G15" si="0">D9</f>
        <v>101659.95112262593</v>
      </c>
      <c r="H9" s="65">
        <v>0.5</v>
      </c>
      <c r="I9" s="66">
        <v>157887.64627995813</v>
      </c>
      <c r="J9" s="113" t="s">
        <v>23</v>
      </c>
      <c r="K9" s="114" t="s">
        <v>24</v>
      </c>
      <c r="L9" s="90"/>
    </row>
    <row r="10" spans="1:12" ht="47.25" x14ac:dyDescent="0.25">
      <c r="B10" s="62" t="s">
        <v>25</v>
      </c>
      <c r="C10" s="115" t="s">
        <v>26</v>
      </c>
      <c r="D10" s="63">
        <v>5496.3973573716439</v>
      </c>
      <c r="E10" s="63"/>
      <c r="F10" s="63"/>
      <c r="G10" s="64">
        <f t="shared" si="0"/>
        <v>5496.3973573716439</v>
      </c>
      <c r="H10" s="65">
        <v>0.6</v>
      </c>
      <c r="I10" s="66">
        <v>3003.3133894702164</v>
      </c>
      <c r="J10" s="113" t="s">
        <v>27</v>
      </c>
      <c r="K10" s="114" t="s">
        <v>28</v>
      </c>
      <c r="L10" s="90"/>
    </row>
    <row r="11" spans="1:12" ht="15.75" hidden="1" x14ac:dyDescent="0.25">
      <c r="B11" s="62" t="s">
        <v>29</v>
      </c>
      <c r="C11" s="116"/>
      <c r="D11" s="63"/>
      <c r="E11" s="63"/>
      <c r="F11" s="63"/>
      <c r="G11" s="64">
        <f t="shared" si="0"/>
        <v>0</v>
      </c>
      <c r="H11" s="65"/>
      <c r="I11" s="66"/>
      <c r="J11" s="113"/>
      <c r="K11" s="114"/>
      <c r="L11" s="90"/>
    </row>
    <row r="12" spans="1:12" ht="15.75" hidden="1" x14ac:dyDescent="0.25">
      <c r="B12" s="62" t="s">
        <v>30</v>
      </c>
      <c r="C12" s="116"/>
      <c r="D12" s="63"/>
      <c r="E12" s="63"/>
      <c r="F12" s="63"/>
      <c r="G12" s="64">
        <f t="shared" si="0"/>
        <v>0</v>
      </c>
      <c r="H12" s="65"/>
      <c r="I12" s="66"/>
      <c r="J12" s="113"/>
      <c r="K12" s="114"/>
      <c r="L12" s="90"/>
    </row>
    <row r="13" spans="1:12" ht="15.75" hidden="1" x14ac:dyDescent="0.25">
      <c r="B13" s="62" t="s">
        <v>31</v>
      </c>
      <c r="C13" s="116"/>
      <c r="D13" s="63"/>
      <c r="E13" s="63"/>
      <c r="F13" s="63"/>
      <c r="G13" s="64">
        <f t="shared" si="0"/>
        <v>0</v>
      </c>
      <c r="H13" s="65"/>
      <c r="I13" s="66"/>
      <c r="J13" s="66"/>
      <c r="K13" s="114"/>
      <c r="L13" s="90"/>
    </row>
    <row r="14" spans="1:12" ht="15.75" hidden="1" x14ac:dyDescent="0.25">
      <c r="B14" s="62" t="s">
        <v>32</v>
      </c>
      <c r="C14" s="117"/>
      <c r="D14" s="67"/>
      <c r="E14" s="67"/>
      <c r="F14" s="67"/>
      <c r="G14" s="64">
        <f t="shared" si="0"/>
        <v>0</v>
      </c>
      <c r="H14" s="68"/>
      <c r="I14" s="69"/>
      <c r="J14" s="69"/>
      <c r="K14" s="118"/>
      <c r="L14" s="90"/>
    </row>
    <row r="15" spans="1:12" ht="15.75" hidden="1" x14ac:dyDescent="0.25">
      <c r="A15" s="119"/>
      <c r="B15" s="62" t="s">
        <v>33</v>
      </c>
      <c r="C15" s="117"/>
      <c r="D15" s="67"/>
      <c r="E15" s="67"/>
      <c r="F15" s="67"/>
      <c r="G15" s="64">
        <f t="shared" si="0"/>
        <v>0</v>
      </c>
      <c r="H15" s="68"/>
      <c r="I15" s="69"/>
      <c r="J15" s="69"/>
      <c r="K15" s="118"/>
      <c r="L15" s="120"/>
    </row>
    <row r="16" spans="1:12" ht="15.75" x14ac:dyDescent="0.25">
      <c r="A16" s="119"/>
      <c r="C16" s="22" t="s">
        <v>34</v>
      </c>
      <c r="D16" s="6">
        <f>SUM(D8:D15)</f>
        <v>117386.11939493056</v>
      </c>
      <c r="E16" s="6">
        <f>SUM(E8:E15)</f>
        <v>0</v>
      </c>
      <c r="F16" s="6">
        <f>SUM(F8:F15)</f>
        <v>0</v>
      </c>
      <c r="G16" s="6">
        <f>SUM(G8:G15)</f>
        <v>117386.11939493056</v>
      </c>
      <c r="H16" s="33">
        <f>(H8*G8)+(H9*G9)+(H10*G10)+(H11*G11)+(H12*G12)+(H13*G13)+(H14*G14)+(H15*G15)</f>
        <v>57094.447541066518</v>
      </c>
      <c r="I16" s="33">
        <f>SUM(I8:I15)</f>
        <v>170334.53217263528</v>
      </c>
      <c r="J16" s="33"/>
      <c r="K16" s="118"/>
      <c r="L16" s="91"/>
    </row>
    <row r="17" spans="1:12" ht="15.75" x14ac:dyDescent="0.25">
      <c r="A17" s="119"/>
      <c r="B17" s="21" t="s">
        <v>35</v>
      </c>
      <c r="C17" s="121" t="s">
        <v>36</v>
      </c>
      <c r="D17" s="122"/>
      <c r="E17" s="122"/>
      <c r="F17" s="122"/>
      <c r="G17" s="122"/>
      <c r="H17" s="122"/>
      <c r="I17" s="122"/>
      <c r="J17" s="122"/>
      <c r="K17" s="123"/>
      <c r="L17" s="89"/>
    </row>
    <row r="18" spans="1:12" ht="31.5" x14ac:dyDescent="0.25">
      <c r="A18" s="119"/>
      <c r="B18" s="62" t="s">
        <v>37</v>
      </c>
      <c r="C18" s="112" t="s">
        <v>38</v>
      </c>
      <c r="D18" s="63">
        <v>950.62454294655026</v>
      </c>
      <c r="E18" s="63"/>
      <c r="F18" s="63"/>
      <c r="G18" s="64">
        <f>D18</f>
        <v>950.62454294655026</v>
      </c>
      <c r="H18" s="65">
        <v>0.28999999999999998</v>
      </c>
      <c r="I18" s="66">
        <v>3697.5077587454448</v>
      </c>
      <c r="J18" s="113" t="s">
        <v>19</v>
      </c>
      <c r="K18" s="114" t="s">
        <v>39</v>
      </c>
      <c r="L18" s="90"/>
    </row>
    <row r="19" spans="1:12" ht="47.25" x14ac:dyDescent="0.25">
      <c r="A19" s="119"/>
      <c r="B19" s="62" t="s">
        <v>40</v>
      </c>
      <c r="C19" s="112" t="s">
        <v>41</v>
      </c>
      <c r="D19" s="63">
        <v>87708.141163889275</v>
      </c>
      <c r="E19" s="63"/>
      <c r="F19" s="63"/>
      <c r="G19" s="64">
        <f t="shared" ref="G19:G25" si="1">D19</f>
        <v>87708.141163889275</v>
      </c>
      <c r="H19" s="65">
        <v>0.5</v>
      </c>
      <c r="I19" s="66">
        <v>100290.8735400408</v>
      </c>
      <c r="J19" s="113" t="s">
        <v>42</v>
      </c>
      <c r="K19" s="114" t="s">
        <v>43</v>
      </c>
      <c r="L19" s="90"/>
    </row>
    <row r="20" spans="1:12" ht="47.25" x14ac:dyDescent="0.25">
      <c r="A20" s="119"/>
      <c r="B20" s="62" t="s">
        <v>44</v>
      </c>
      <c r="C20" s="112" t="s">
        <v>45</v>
      </c>
      <c r="D20" s="63">
        <v>39876.668327584397</v>
      </c>
      <c r="E20" s="63"/>
      <c r="F20" s="63"/>
      <c r="G20" s="64">
        <f t="shared" si="1"/>
        <v>39876.668327584397</v>
      </c>
      <c r="H20" s="65">
        <v>1</v>
      </c>
      <c r="I20" s="66">
        <v>24452.67174516154</v>
      </c>
      <c r="J20" s="113" t="s">
        <v>46</v>
      </c>
      <c r="K20" s="114" t="s">
        <v>47</v>
      </c>
      <c r="L20" s="90"/>
    </row>
    <row r="21" spans="1:12" ht="47.25" x14ac:dyDescent="0.25">
      <c r="A21" s="119"/>
      <c r="B21" s="62" t="s">
        <v>48</v>
      </c>
      <c r="C21" s="112" t="s">
        <v>49</v>
      </c>
      <c r="D21" s="63">
        <v>275105.98256435362</v>
      </c>
      <c r="E21" s="63"/>
      <c r="F21" s="63"/>
      <c r="G21" s="64">
        <f t="shared" si="1"/>
        <v>275105.98256435362</v>
      </c>
      <c r="H21" s="65">
        <v>0.5</v>
      </c>
      <c r="I21" s="66">
        <v>36862.051279754858</v>
      </c>
      <c r="J21" s="124" t="s">
        <v>50</v>
      </c>
      <c r="K21" s="114" t="s">
        <v>51</v>
      </c>
      <c r="L21" s="90"/>
    </row>
    <row r="22" spans="1:12" ht="51.75" customHeight="1" x14ac:dyDescent="0.25">
      <c r="A22" s="119"/>
      <c r="B22" s="62" t="s">
        <v>52</v>
      </c>
      <c r="C22" s="112" t="s">
        <v>53</v>
      </c>
      <c r="D22" s="63">
        <v>11153.389054197351</v>
      </c>
      <c r="E22" s="63"/>
      <c r="F22" s="63"/>
      <c r="G22" s="64">
        <f t="shared" si="1"/>
        <v>11153.389054197351</v>
      </c>
      <c r="H22" s="65">
        <v>0.5</v>
      </c>
      <c r="I22" s="66">
        <v>15673.793058405452</v>
      </c>
      <c r="J22" s="113" t="s">
        <v>54</v>
      </c>
      <c r="K22" s="114" t="s">
        <v>55</v>
      </c>
      <c r="L22" s="90"/>
    </row>
    <row r="23" spans="1:12" ht="47.25" x14ac:dyDescent="0.25">
      <c r="A23" s="119"/>
      <c r="B23" s="62" t="s">
        <v>56</v>
      </c>
      <c r="C23" s="112" t="s">
        <v>57</v>
      </c>
      <c r="D23" s="63">
        <v>22001.085422036213</v>
      </c>
      <c r="E23" s="63"/>
      <c r="F23" s="63"/>
      <c r="G23" s="64">
        <f t="shared" si="1"/>
        <v>22001.085422036213</v>
      </c>
      <c r="H23" s="65">
        <v>0.5</v>
      </c>
      <c r="I23" s="66">
        <v>15489.514868638884</v>
      </c>
      <c r="J23" s="66" t="s">
        <v>58</v>
      </c>
      <c r="K23" s="114" t="s">
        <v>59</v>
      </c>
      <c r="L23" s="90"/>
    </row>
    <row r="24" spans="1:12" ht="47.25" x14ac:dyDescent="0.25">
      <c r="A24" s="119"/>
      <c r="B24" s="62" t="s">
        <v>60</v>
      </c>
      <c r="C24" s="112" t="s">
        <v>629</v>
      </c>
      <c r="D24" s="67">
        <v>90572.689786634859</v>
      </c>
      <c r="E24" s="67"/>
      <c r="F24" s="67"/>
      <c r="G24" s="64">
        <f t="shared" si="1"/>
        <v>90572.689786634859</v>
      </c>
      <c r="H24" s="68">
        <v>0.5</v>
      </c>
      <c r="I24" s="69">
        <v>36627.414977074935</v>
      </c>
      <c r="J24" s="66" t="s">
        <v>58</v>
      </c>
      <c r="K24" s="118" t="s">
        <v>61</v>
      </c>
      <c r="L24" s="90"/>
    </row>
    <row r="25" spans="1:12" ht="31.5" x14ac:dyDescent="0.25">
      <c r="A25" s="119"/>
      <c r="B25" s="62" t="s">
        <v>62</v>
      </c>
      <c r="C25" s="112" t="s">
        <v>630</v>
      </c>
      <c r="D25" s="67">
        <v>14364.993093414536</v>
      </c>
      <c r="E25" s="67"/>
      <c r="F25" s="67"/>
      <c r="G25" s="64">
        <f t="shared" si="1"/>
        <v>14364.993093414536</v>
      </c>
      <c r="H25" s="68">
        <v>0.3</v>
      </c>
      <c r="I25" s="69">
        <v>11999.823954894771</v>
      </c>
      <c r="J25" s="69" t="s">
        <v>63</v>
      </c>
      <c r="K25" s="118" t="s">
        <v>64</v>
      </c>
      <c r="L25" s="90"/>
    </row>
    <row r="26" spans="1:12" ht="15.75" x14ac:dyDescent="0.25">
      <c r="A26" s="119"/>
      <c r="C26" s="22" t="s">
        <v>65</v>
      </c>
      <c r="D26" s="7">
        <f>SUM(D18:D25)</f>
        <v>541733.57395505684</v>
      </c>
      <c r="E26" s="7">
        <f>SUM(E18:E25)</f>
        <v>0</v>
      </c>
      <c r="F26" s="7">
        <f>SUM(F18:F25)</f>
        <v>0</v>
      </c>
      <c r="G26" s="7">
        <f>SUM(G18:G25)</f>
        <v>541733.57395505684</v>
      </c>
      <c r="H26" s="33">
        <f>(H18*G18)+(H19*G19)+(H20*G20)+(H21*G21)+(H22*G22)+(H23*G23)+(H24*G24)+(H25*G25)</f>
        <v>287732.49136861897</v>
      </c>
      <c r="I26" s="33">
        <f>SUM(I18:I25)</f>
        <v>245093.65118271668</v>
      </c>
      <c r="J26" s="33"/>
      <c r="K26" s="118"/>
      <c r="L26" s="91"/>
    </row>
    <row r="27" spans="1:12" ht="15.75" x14ac:dyDescent="0.25">
      <c r="A27" s="119"/>
      <c r="B27" s="21" t="s">
        <v>66</v>
      </c>
      <c r="C27" s="125" t="s">
        <v>67</v>
      </c>
      <c r="D27" s="122"/>
      <c r="E27" s="122"/>
      <c r="F27" s="122"/>
      <c r="G27" s="122"/>
      <c r="H27" s="122"/>
      <c r="I27" s="122"/>
      <c r="J27" s="122"/>
      <c r="K27" s="123"/>
      <c r="L27" s="89"/>
    </row>
    <row r="28" spans="1:12" ht="31.5" x14ac:dyDescent="0.25">
      <c r="A28" s="119"/>
      <c r="B28" s="62" t="s">
        <v>68</v>
      </c>
      <c r="C28" s="116" t="s">
        <v>69</v>
      </c>
      <c r="D28" s="63">
        <v>7745.8296091941129</v>
      </c>
      <c r="E28" s="63"/>
      <c r="F28" s="63"/>
      <c r="G28" s="64">
        <f>D28</f>
        <v>7745.8296091941129</v>
      </c>
      <c r="H28" s="65">
        <v>0.5</v>
      </c>
      <c r="I28" s="66">
        <v>7775.7747626970704</v>
      </c>
      <c r="J28" s="66" t="s">
        <v>70</v>
      </c>
      <c r="K28" s="114" t="s">
        <v>71</v>
      </c>
      <c r="L28" s="90"/>
    </row>
    <row r="29" spans="1:12" ht="47.25" customHeight="1" x14ac:dyDescent="0.25">
      <c r="A29" s="119"/>
      <c r="B29" s="62" t="s">
        <v>72</v>
      </c>
      <c r="C29" s="116" t="s">
        <v>631</v>
      </c>
      <c r="D29" s="63">
        <v>682.49967185906178</v>
      </c>
      <c r="E29" s="63"/>
      <c r="F29" s="63"/>
      <c r="G29" s="64">
        <f t="shared" ref="G29:G35" si="2">D29</f>
        <v>682.49967185906178</v>
      </c>
      <c r="H29" s="65">
        <v>0.6</v>
      </c>
      <c r="I29" s="66">
        <v>281.57816280668953</v>
      </c>
      <c r="J29" s="66" t="s">
        <v>73</v>
      </c>
      <c r="K29" s="114" t="s">
        <v>74</v>
      </c>
      <c r="L29" s="90"/>
    </row>
    <row r="30" spans="1:12" ht="52.5" customHeight="1" x14ac:dyDescent="0.25">
      <c r="A30" s="119"/>
      <c r="B30" s="62" t="s">
        <v>75</v>
      </c>
      <c r="C30" s="116" t="s">
        <v>632</v>
      </c>
      <c r="D30" s="63">
        <v>7041.6632810855572</v>
      </c>
      <c r="E30" s="63"/>
      <c r="F30" s="63"/>
      <c r="G30" s="64">
        <f t="shared" si="2"/>
        <v>7041.6632810855572</v>
      </c>
      <c r="H30" s="65">
        <v>1</v>
      </c>
      <c r="I30" s="66">
        <v>15292.614705373919</v>
      </c>
      <c r="J30" s="113" t="s">
        <v>76</v>
      </c>
      <c r="K30" s="114" t="s">
        <v>77</v>
      </c>
      <c r="L30" s="90"/>
    </row>
    <row r="31" spans="1:12" ht="47.25" x14ac:dyDescent="0.25">
      <c r="A31" s="119"/>
      <c r="B31" s="62" t="s">
        <v>78</v>
      </c>
      <c r="C31" s="116" t="s">
        <v>633</v>
      </c>
      <c r="D31" s="63">
        <v>28166.653124342229</v>
      </c>
      <c r="E31" s="63"/>
      <c r="F31" s="63"/>
      <c r="G31" s="64">
        <f t="shared" si="2"/>
        <v>28166.653124342229</v>
      </c>
      <c r="H31" s="65">
        <v>0.5</v>
      </c>
      <c r="I31" s="66">
        <v>13748.143269549593</v>
      </c>
      <c r="J31" s="66" t="s">
        <v>79</v>
      </c>
      <c r="K31" s="114" t="s">
        <v>80</v>
      </c>
      <c r="L31" s="90"/>
    </row>
    <row r="32" spans="1:12" s="119" customFormat="1" ht="15.75" hidden="1" x14ac:dyDescent="0.25">
      <c r="B32" s="62" t="s">
        <v>81</v>
      </c>
      <c r="C32" s="116"/>
      <c r="D32" s="63"/>
      <c r="E32" s="63"/>
      <c r="F32" s="63"/>
      <c r="G32" s="64">
        <f t="shared" si="2"/>
        <v>0</v>
      </c>
      <c r="H32" s="65"/>
      <c r="I32" s="66"/>
      <c r="J32" s="66"/>
      <c r="K32" s="114"/>
      <c r="L32" s="90"/>
    </row>
    <row r="33" spans="1:12" s="119" customFormat="1" ht="15.75" hidden="1" x14ac:dyDescent="0.25">
      <c r="B33" s="62" t="s">
        <v>82</v>
      </c>
      <c r="C33" s="116"/>
      <c r="D33" s="63"/>
      <c r="E33" s="63"/>
      <c r="F33" s="63"/>
      <c r="G33" s="64">
        <f t="shared" si="2"/>
        <v>0</v>
      </c>
      <c r="H33" s="65"/>
      <c r="I33" s="66"/>
      <c r="J33" s="66"/>
      <c r="K33" s="114"/>
      <c r="L33" s="90"/>
    </row>
    <row r="34" spans="1:12" s="119" customFormat="1" ht="15.75" hidden="1" x14ac:dyDescent="0.25">
      <c r="A34" s="97"/>
      <c r="B34" s="62" t="s">
        <v>83</v>
      </c>
      <c r="C34" s="117"/>
      <c r="D34" s="67"/>
      <c r="E34" s="67"/>
      <c r="F34" s="67"/>
      <c r="G34" s="64">
        <f t="shared" si="2"/>
        <v>0</v>
      </c>
      <c r="H34" s="68"/>
      <c r="I34" s="69"/>
      <c r="J34" s="69"/>
      <c r="K34" s="118"/>
      <c r="L34" s="90"/>
    </row>
    <row r="35" spans="1:12" ht="15.75" hidden="1" x14ac:dyDescent="0.25">
      <c r="B35" s="62" t="s">
        <v>84</v>
      </c>
      <c r="C35" s="117"/>
      <c r="D35" s="67"/>
      <c r="E35" s="67"/>
      <c r="F35" s="67"/>
      <c r="G35" s="64">
        <f t="shared" si="2"/>
        <v>0</v>
      </c>
      <c r="H35" s="68"/>
      <c r="I35" s="69"/>
      <c r="J35" s="69"/>
      <c r="K35" s="118"/>
      <c r="L35" s="90"/>
    </row>
    <row r="36" spans="1:12" ht="15.75" x14ac:dyDescent="0.25">
      <c r="C36" s="22" t="s">
        <v>85</v>
      </c>
      <c r="D36" s="6">
        <f>SUM(D28:D35)</f>
        <v>43636.645686480959</v>
      </c>
      <c r="E36" s="7">
        <f>SUM(E28:E35)</f>
        <v>0</v>
      </c>
      <c r="F36" s="7">
        <f>SUM(F28:F35)</f>
        <v>0</v>
      </c>
      <c r="G36" s="7">
        <f>SUM(G28:G35)</f>
        <v>43636.645686480959</v>
      </c>
      <c r="H36" s="33">
        <f>(H28*G28)+(H29*G29)+(H30*G30)+(H31*G31)+(H32*G32)+(H33*G33)+(H34*G34)+(H35*G35)</f>
        <v>25407.404450969167</v>
      </c>
      <c r="I36" s="33">
        <f>SUM(I28:I35)</f>
        <v>37098.110900427273</v>
      </c>
      <c r="J36" s="33"/>
      <c r="K36" s="118"/>
      <c r="L36" s="91"/>
    </row>
    <row r="37" spans="1:12" ht="15.75" hidden="1" x14ac:dyDescent="0.25">
      <c r="B37" s="21" t="s">
        <v>86</v>
      </c>
      <c r="C37" s="152"/>
      <c r="D37" s="152"/>
      <c r="E37" s="152"/>
      <c r="F37" s="152"/>
      <c r="G37" s="152"/>
      <c r="H37" s="152"/>
      <c r="I37" s="153"/>
      <c r="J37" s="153"/>
      <c r="K37" s="152"/>
      <c r="L37" s="89"/>
    </row>
    <row r="38" spans="1:12" ht="15.75" hidden="1" x14ac:dyDescent="0.25">
      <c r="B38" s="62" t="s">
        <v>87</v>
      </c>
      <c r="C38" s="116"/>
      <c r="D38" s="63"/>
      <c r="E38" s="63"/>
      <c r="F38" s="63"/>
      <c r="G38" s="64">
        <f>D38</f>
        <v>0</v>
      </c>
      <c r="H38" s="65"/>
      <c r="I38" s="66"/>
      <c r="J38" s="66"/>
      <c r="K38" s="114"/>
      <c r="L38" s="90"/>
    </row>
    <row r="39" spans="1:12" ht="15.75" hidden="1" x14ac:dyDescent="0.25">
      <c r="B39" s="62" t="s">
        <v>88</v>
      </c>
      <c r="C39" s="116"/>
      <c r="D39" s="63"/>
      <c r="E39" s="63"/>
      <c r="F39" s="63"/>
      <c r="G39" s="64">
        <f t="shared" ref="G39:G45" si="3">D39</f>
        <v>0</v>
      </c>
      <c r="H39" s="65"/>
      <c r="I39" s="66"/>
      <c r="J39" s="66"/>
      <c r="K39" s="114"/>
      <c r="L39" s="90"/>
    </row>
    <row r="40" spans="1:12" ht="15.75" hidden="1" x14ac:dyDescent="0.25">
      <c r="B40" s="62" t="s">
        <v>89</v>
      </c>
      <c r="C40" s="116"/>
      <c r="D40" s="63"/>
      <c r="E40" s="63"/>
      <c r="F40" s="63"/>
      <c r="G40" s="64">
        <f t="shared" si="3"/>
        <v>0</v>
      </c>
      <c r="H40" s="65"/>
      <c r="I40" s="66"/>
      <c r="J40" s="66"/>
      <c r="K40" s="114"/>
      <c r="L40" s="90"/>
    </row>
    <row r="41" spans="1:12" ht="15.75" hidden="1" x14ac:dyDescent="0.25">
      <c r="B41" s="62" t="s">
        <v>90</v>
      </c>
      <c r="C41" s="116"/>
      <c r="D41" s="63"/>
      <c r="E41" s="63"/>
      <c r="F41" s="63"/>
      <c r="G41" s="64">
        <f t="shared" si="3"/>
        <v>0</v>
      </c>
      <c r="H41" s="65"/>
      <c r="I41" s="66"/>
      <c r="J41" s="66"/>
      <c r="K41" s="114"/>
      <c r="L41" s="90"/>
    </row>
    <row r="42" spans="1:12" ht="15.75" hidden="1" x14ac:dyDescent="0.25">
      <c r="B42" s="62" t="s">
        <v>91</v>
      </c>
      <c r="C42" s="116"/>
      <c r="D42" s="63"/>
      <c r="E42" s="63"/>
      <c r="F42" s="63"/>
      <c r="G42" s="64">
        <f t="shared" si="3"/>
        <v>0</v>
      </c>
      <c r="H42" s="65"/>
      <c r="I42" s="66"/>
      <c r="J42" s="66"/>
      <c r="K42" s="114"/>
      <c r="L42" s="90"/>
    </row>
    <row r="43" spans="1:12" ht="15.75" hidden="1" x14ac:dyDescent="0.25">
      <c r="A43" s="119"/>
      <c r="B43" s="62" t="s">
        <v>92</v>
      </c>
      <c r="C43" s="116"/>
      <c r="D43" s="63"/>
      <c r="E43" s="63"/>
      <c r="F43" s="63"/>
      <c r="G43" s="64">
        <f t="shared" si="3"/>
        <v>0</v>
      </c>
      <c r="H43" s="65"/>
      <c r="I43" s="66"/>
      <c r="J43" s="66"/>
      <c r="K43" s="114"/>
      <c r="L43" s="90"/>
    </row>
    <row r="44" spans="1:12" s="119" customFormat="1" ht="15.75" hidden="1" x14ac:dyDescent="0.25">
      <c r="A44" s="97"/>
      <c r="B44" s="62" t="s">
        <v>93</v>
      </c>
      <c r="C44" s="117"/>
      <c r="D44" s="67"/>
      <c r="E44" s="67"/>
      <c r="F44" s="67"/>
      <c r="G44" s="64">
        <f t="shared" si="3"/>
        <v>0</v>
      </c>
      <c r="H44" s="68"/>
      <c r="I44" s="69"/>
      <c r="J44" s="69"/>
      <c r="K44" s="118"/>
      <c r="L44" s="90"/>
    </row>
    <row r="45" spans="1:12" ht="15.75" hidden="1" x14ac:dyDescent="0.25">
      <c r="B45" s="62" t="s">
        <v>94</v>
      </c>
      <c r="C45" s="117"/>
      <c r="D45" s="67"/>
      <c r="E45" s="67"/>
      <c r="F45" s="67"/>
      <c r="G45" s="64">
        <f t="shared" si="3"/>
        <v>0</v>
      </c>
      <c r="H45" s="68"/>
      <c r="I45" s="69"/>
      <c r="J45" s="69"/>
      <c r="K45" s="118"/>
      <c r="L45" s="90"/>
    </row>
    <row r="46" spans="1:12" ht="15.75" hidden="1" x14ac:dyDescent="0.25">
      <c r="C46" s="22" t="s">
        <v>95</v>
      </c>
      <c r="D46" s="6">
        <f>SUM(D38:D45)</f>
        <v>0</v>
      </c>
      <c r="E46" s="6">
        <f>SUM(E38:E45)</f>
        <v>0</v>
      </c>
      <c r="F46" s="6">
        <f>SUM(F38:F45)</f>
        <v>0</v>
      </c>
      <c r="G46" s="6">
        <f>SUM(G38:G45)</f>
        <v>0</v>
      </c>
      <c r="H46" s="33">
        <f>(H38*G38)+(H39*G39)+(H40*G40)+(H41*G41)+(H42*G42)+(H43*G43)+(H44*G44)+(H45*G45)</f>
        <v>0</v>
      </c>
      <c r="I46" s="33">
        <f>SUM(I38:I45)</f>
        <v>0</v>
      </c>
      <c r="J46" s="33"/>
      <c r="K46" s="118"/>
      <c r="L46" s="91"/>
    </row>
    <row r="47" spans="1:12" ht="15.75" x14ac:dyDescent="0.25">
      <c r="B47" s="70"/>
      <c r="C47" s="126"/>
      <c r="D47" s="127"/>
      <c r="E47" s="127"/>
      <c r="F47" s="127"/>
      <c r="G47" s="127"/>
      <c r="H47" s="127"/>
      <c r="I47" s="127"/>
      <c r="J47" s="127"/>
      <c r="K47" s="127"/>
      <c r="L47" s="90"/>
    </row>
    <row r="48" spans="1:12" ht="15.75" x14ac:dyDescent="0.25">
      <c r="B48" s="22" t="s">
        <v>96</v>
      </c>
      <c r="C48" s="128" t="s">
        <v>97</v>
      </c>
      <c r="D48" s="129"/>
      <c r="E48" s="129"/>
      <c r="F48" s="129"/>
      <c r="G48" s="129"/>
      <c r="H48" s="129"/>
      <c r="I48" s="129"/>
      <c r="J48" s="129"/>
      <c r="K48" s="130"/>
      <c r="L48" s="93"/>
    </row>
    <row r="49" spans="1:12" ht="15.75" x14ac:dyDescent="0.25">
      <c r="B49" s="21" t="s">
        <v>98</v>
      </c>
      <c r="C49" s="131" t="s">
        <v>99</v>
      </c>
      <c r="D49" s="122"/>
      <c r="E49" s="122"/>
      <c r="F49" s="122"/>
      <c r="G49" s="122"/>
      <c r="H49" s="122"/>
      <c r="I49" s="122"/>
      <c r="J49" s="122"/>
      <c r="K49" s="123"/>
      <c r="L49" s="89"/>
    </row>
    <row r="50" spans="1:12" ht="47.25" x14ac:dyDescent="0.25">
      <c r="B50" s="62" t="s">
        <v>100</v>
      </c>
      <c r="C50" s="116" t="s">
        <v>101</v>
      </c>
      <c r="D50" s="63">
        <v>731.24964842042334</v>
      </c>
      <c r="E50" s="63"/>
      <c r="F50" s="63"/>
      <c r="G50" s="64">
        <f>D50</f>
        <v>731.24964842042334</v>
      </c>
      <c r="H50" s="65">
        <v>0.28999999999999998</v>
      </c>
      <c r="I50" s="66">
        <v>432.29444990001406</v>
      </c>
      <c r="J50" s="66" t="s">
        <v>102</v>
      </c>
      <c r="K50" s="114" t="s">
        <v>103</v>
      </c>
      <c r="L50" s="90"/>
    </row>
    <row r="51" spans="1:12" ht="31.5" x14ac:dyDescent="0.25">
      <c r="B51" s="62" t="s">
        <v>104</v>
      </c>
      <c r="C51" s="116" t="s">
        <v>105</v>
      </c>
      <c r="D51" s="63">
        <v>42604.879515880057</v>
      </c>
      <c r="E51" s="63"/>
      <c r="F51" s="63"/>
      <c r="G51" s="64">
        <f t="shared" ref="G51:G57" si="4">D51</f>
        <v>42604.879515880057</v>
      </c>
      <c r="H51" s="65">
        <v>0.5</v>
      </c>
      <c r="I51" s="66">
        <v>14243.493988475882</v>
      </c>
      <c r="J51" s="66" t="s">
        <v>106</v>
      </c>
      <c r="K51" s="114" t="s">
        <v>107</v>
      </c>
      <c r="L51" s="90"/>
    </row>
    <row r="52" spans="1:12" ht="63" x14ac:dyDescent="0.25">
      <c r="B52" s="62" t="s">
        <v>108</v>
      </c>
      <c r="C52" s="116" t="s">
        <v>109</v>
      </c>
      <c r="D52" s="63">
        <v>28870.819452450789</v>
      </c>
      <c r="E52" s="63"/>
      <c r="F52" s="63"/>
      <c r="G52" s="64">
        <f t="shared" si="4"/>
        <v>28870.819452450789</v>
      </c>
      <c r="H52" s="65">
        <v>0.4</v>
      </c>
      <c r="I52" s="66">
        <v>23614.131969598457</v>
      </c>
      <c r="J52" s="66" t="s">
        <v>110</v>
      </c>
      <c r="K52" s="114" t="s">
        <v>111</v>
      </c>
      <c r="L52" s="90"/>
    </row>
    <row r="53" spans="1:12" ht="31.5" x14ac:dyDescent="0.25">
      <c r="B53" s="62" t="s">
        <v>112</v>
      </c>
      <c r="C53" s="116" t="s">
        <v>113</v>
      </c>
      <c r="D53" s="63">
        <v>5660.4139451803139</v>
      </c>
      <c r="E53" s="63"/>
      <c r="F53" s="63"/>
      <c r="G53" s="64">
        <f t="shared" si="4"/>
        <v>5660.4139451803139</v>
      </c>
      <c r="H53" s="65">
        <v>0.28999999999999998</v>
      </c>
      <c r="I53" s="66">
        <v>1906.8987471159712</v>
      </c>
      <c r="J53" s="66" t="s">
        <v>114</v>
      </c>
      <c r="K53" s="114" t="s">
        <v>115</v>
      </c>
      <c r="L53" s="90"/>
    </row>
    <row r="54" spans="1:12" ht="31.5" x14ac:dyDescent="0.25">
      <c r="B54" s="62" t="s">
        <v>116</v>
      </c>
      <c r="C54" s="116" t="s">
        <v>117</v>
      </c>
      <c r="D54" s="63">
        <v>7425.1630967016017</v>
      </c>
      <c r="E54" s="63"/>
      <c r="F54" s="63"/>
      <c r="G54" s="64">
        <f t="shared" si="4"/>
        <v>7425.1630967016017</v>
      </c>
      <c r="H54" s="65">
        <v>0.28999999999999998</v>
      </c>
      <c r="I54" s="66">
        <v>2188.4123362091614</v>
      </c>
      <c r="J54" s="66" t="s">
        <v>118</v>
      </c>
      <c r="K54" s="114" t="s">
        <v>119</v>
      </c>
      <c r="L54" s="90"/>
    </row>
    <row r="55" spans="1:12" ht="31.5" x14ac:dyDescent="0.25">
      <c r="B55" s="62" t="s">
        <v>120</v>
      </c>
      <c r="C55" s="116" t="s">
        <v>121</v>
      </c>
      <c r="D55" s="63">
        <v>159141.59015253361</v>
      </c>
      <c r="E55" s="63"/>
      <c r="F55" s="63"/>
      <c r="G55" s="64">
        <f t="shared" si="4"/>
        <v>159141.59015253361</v>
      </c>
      <c r="H55" s="65">
        <v>0.5</v>
      </c>
      <c r="I55" s="66">
        <v>53130.15826558807</v>
      </c>
      <c r="J55" s="66" t="s">
        <v>122</v>
      </c>
      <c r="K55" s="114" t="s">
        <v>123</v>
      </c>
      <c r="L55" s="90"/>
    </row>
    <row r="56" spans="1:12" ht="15.75" hidden="1" x14ac:dyDescent="0.25">
      <c r="A56" s="119"/>
      <c r="B56" s="62" t="s">
        <v>124</v>
      </c>
      <c r="C56" s="116">
        <f>[1]Sheet1!A27</f>
        <v>0</v>
      </c>
      <c r="D56" s="67"/>
      <c r="E56" s="67"/>
      <c r="F56" s="67"/>
      <c r="G56" s="64">
        <f t="shared" si="4"/>
        <v>0</v>
      </c>
      <c r="H56" s="68"/>
      <c r="I56" s="69"/>
      <c r="J56" s="69"/>
      <c r="K56" s="118"/>
      <c r="L56" s="90"/>
    </row>
    <row r="57" spans="1:12" s="119" customFormat="1" ht="15.75" hidden="1" x14ac:dyDescent="0.25">
      <c r="B57" s="62" t="s">
        <v>125</v>
      </c>
      <c r="C57" s="117"/>
      <c r="D57" s="67"/>
      <c r="E57" s="67"/>
      <c r="F57" s="67"/>
      <c r="G57" s="64">
        <f t="shared" si="4"/>
        <v>0</v>
      </c>
      <c r="H57" s="68"/>
      <c r="I57" s="69"/>
      <c r="J57" s="69"/>
      <c r="K57" s="118"/>
      <c r="L57" s="90"/>
    </row>
    <row r="58" spans="1:12" s="119" customFormat="1" ht="15.75" x14ac:dyDescent="0.25">
      <c r="A58" s="97"/>
      <c r="B58" s="97"/>
      <c r="C58" s="22" t="s">
        <v>126</v>
      </c>
      <c r="D58" s="6">
        <f>SUM(D50:D57)</f>
        <v>244434.11581116679</v>
      </c>
      <c r="E58" s="6">
        <f>SUM(E50:E57)</f>
        <v>0</v>
      </c>
      <c r="F58" s="6">
        <f>SUM(F50:F57)</f>
        <v>0</v>
      </c>
      <c r="G58" s="7">
        <f>SUM(G50:G57)</f>
        <v>244434.11581116679</v>
      </c>
      <c r="H58" s="33">
        <f>(H50*G50)+(H51*G51)+(H52*G52)+(H53*G53)+(H54*G54)+(H55*G55)+(H56*G56)+(H57*G57)</f>
        <v>116428.44235537483</v>
      </c>
      <c r="I58" s="33">
        <f>SUM(I50:I57)</f>
        <v>95515.389756887555</v>
      </c>
      <c r="J58" s="33"/>
      <c r="K58" s="118"/>
      <c r="L58" s="91"/>
    </row>
    <row r="59" spans="1:12" ht="15.75" x14ac:dyDescent="0.25">
      <c r="B59" s="21" t="s">
        <v>127</v>
      </c>
      <c r="C59" s="125" t="s">
        <v>128</v>
      </c>
      <c r="D59" s="122"/>
      <c r="E59" s="122"/>
      <c r="F59" s="122"/>
      <c r="G59" s="122"/>
      <c r="H59" s="122"/>
      <c r="I59" s="122"/>
      <c r="J59" s="122"/>
      <c r="K59" s="123"/>
      <c r="L59" s="89"/>
    </row>
    <row r="60" spans="1:12" ht="31.5" x14ac:dyDescent="0.25">
      <c r="B60" s="62" t="s">
        <v>129</v>
      </c>
      <c r="C60" s="116" t="s">
        <v>130</v>
      </c>
      <c r="D60" s="63">
        <v>7985.2461607510222</v>
      </c>
      <c r="E60" s="63"/>
      <c r="F60" s="63"/>
      <c r="G60" s="64">
        <f>D60</f>
        <v>7985.2461607510222</v>
      </c>
      <c r="H60" s="65">
        <v>0.15</v>
      </c>
      <c r="I60" s="66">
        <v>2329.3170517551571</v>
      </c>
      <c r="J60" s="66" t="s">
        <v>131</v>
      </c>
      <c r="K60" s="114" t="s">
        <v>132</v>
      </c>
      <c r="L60" s="90"/>
    </row>
    <row r="61" spans="1:12" ht="47.25" x14ac:dyDescent="0.25">
      <c r="B61" s="62" t="s">
        <v>133</v>
      </c>
      <c r="C61" s="116" t="s">
        <v>134</v>
      </c>
      <c r="D61" s="63">
        <v>3485.6233241373511</v>
      </c>
      <c r="E61" s="63"/>
      <c r="F61" s="63"/>
      <c r="G61" s="64">
        <f t="shared" ref="G61:G67" si="5">D61</f>
        <v>3485.6233241373511</v>
      </c>
      <c r="H61" s="65">
        <v>0.15</v>
      </c>
      <c r="I61" s="66">
        <v>2216.7653797343937</v>
      </c>
      <c r="J61" s="66" t="s">
        <v>135</v>
      </c>
      <c r="K61" s="114" t="s">
        <v>132</v>
      </c>
      <c r="L61" s="90"/>
    </row>
    <row r="62" spans="1:12" ht="47.25" x14ac:dyDescent="0.25">
      <c r="B62" s="62" t="s">
        <v>136</v>
      </c>
      <c r="C62" s="116" t="s">
        <v>137</v>
      </c>
      <c r="D62" s="63">
        <v>3485.6233241373511</v>
      </c>
      <c r="E62" s="63"/>
      <c r="F62" s="63"/>
      <c r="G62" s="64">
        <f t="shared" si="5"/>
        <v>3485.6233241373511</v>
      </c>
      <c r="H62" s="65">
        <v>0.15</v>
      </c>
      <c r="I62" s="66">
        <v>1016.7653797343939</v>
      </c>
      <c r="J62" s="66" t="s">
        <v>138</v>
      </c>
      <c r="K62" s="114" t="s">
        <v>139</v>
      </c>
      <c r="L62" s="90"/>
    </row>
    <row r="63" spans="1:12" ht="47.25" x14ac:dyDescent="0.25">
      <c r="B63" s="62" t="s">
        <v>140</v>
      </c>
      <c r="C63" s="116" t="s">
        <v>141</v>
      </c>
      <c r="D63" s="63">
        <v>30149.585504295923</v>
      </c>
      <c r="E63" s="63"/>
      <c r="F63" s="63"/>
      <c r="G63" s="64">
        <f t="shared" si="5"/>
        <v>30149.585504295923</v>
      </c>
      <c r="H63" s="65">
        <v>0.5</v>
      </c>
      <c r="I63" s="66">
        <v>8794.7124239813766</v>
      </c>
      <c r="J63" s="66" t="s">
        <v>142</v>
      </c>
      <c r="K63" s="114" t="s">
        <v>143</v>
      </c>
      <c r="L63" s="90"/>
    </row>
    <row r="64" spans="1:12" ht="31.5" x14ac:dyDescent="0.25">
      <c r="B64" s="62" t="s">
        <v>144</v>
      </c>
      <c r="C64" s="116" t="s">
        <v>145</v>
      </c>
      <c r="D64" s="63">
        <v>9125.9956122868825</v>
      </c>
      <c r="E64" s="63"/>
      <c r="F64" s="63"/>
      <c r="G64" s="64">
        <f t="shared" si="5"/>
        <v>9125.9956122868825</v>
      </c>
      <c r="H64" s="65">
        <v>0.3</v>
      </c>
      <c r="I64" s="66">
        <v>3662.0766305773222</v>
      </c>
      <c r="J64" s="66" t="s">
        <v>146</v>
      </c>
      <c r="K64" s="114" t="s">
        <v>139</v>
      </c>
      <c r="L64" s="90"/>
    </row>
    <row r="65" spans="1:12" ht="15.75" hidden="1" x14ac:dyDescent="0.25">
      <c r="B65" s="62" t="s">
        <v>147</v>
      </c>
      <c r="C65" s="116">
        <f>[1]Sheet1!A33</f>
        <v>0</v>
      </c>
      <c r="D65" s="63"/>
      <c r="E65" s="63"/>
      <c r="F65" s="63"/>
      <c r="G65" s="64">
        <f t="shared" si="5"/>
        <v>0</v>
      </c>
      <c r="H65" s="65"/>
      <c r="I65" s="66"/>
      <c r="J65" s="66"/>
      <c r="K65" s="114"/>
      <c r="L65" s="90"/>
    </row>
    <row r="66" spans="1:12" ht="15.75" hidden="1" x14ac:dyDescent="0.25">
      <c r="B66" s="62" t="s">
        <v>148</v>
      </c>
      <c r="C66" s="117"/>
      <c r="D66" s="67"/>
      <c r="E66" s="67"/>
      <c r="F66" s="67"/>
      <c r="G66" s="64">
        <f t="shared" si="5"/>
        <v>0</v>
      </c>
      <c r="H66" s="68"/>
      <c r="I66" s="69"/>
      <c r="J66" s="69"/>
      <c r="K66" s="118"/>
      <c r="L66" s="90"/>
    </row>
    <row r="67" spans="1:12" ht="15.75" hidden="1" x14ac:dyDescent="0.25">
      <c r="B67" s="62" t="s">
        <v>149</v>
      </c>
      <c r="C67" s="117"/>
      <c r="D67" s="67"/>
      <c r="E67" s="67"/>
      <c r="F67" s="67"/>
      <c r="G67" s="64">
        <f t="shared" si="5"/>
        <v>0</v>
      </c>
      <c r="H67" s="68"/>
      <c r="I67" s="69"/>
      <c r="J67" s="69"/>
      <c r="K67" s="118"/>
      <c r="L67" s="90"/>
    </row>
    <row r="68" spans="1:12" ht="15.75" x14ac:dyDescent="0.25">
      <c r="C68" s="22" t="s">
        <v>150</v>
      </c>
      <c r="D68" s="7">
        <f>SUM(D60:D67)</f>
        <v>54232.073925608529</v>
      </c>
      <c r="E68" s="7">
        <f>SUM(E60:E67)</f>
        <v>0</v>
      </c>
      <c r="F68" s="7">
        <f>SUM(F60:F67)</f>
        <v>0</v>
      </c>
      <c r="G68" s="7">
        <f>SUM(G60:G67)</f>
        <v>54232.073925608529</v>
      </c>
      <c r="H68" s="33">
        <f>(H60*G60)+(H61*G61)+(H62*G62)+(H63*G63)+(H64*G64)+(H65*G65)+(H66*G66)+(H67*G67)</f>
        <v>20056.065357187887</v>
      </c>
      <c r="I68" s="33">
        <f>SUM(I60:I67)</f>
        <v>18019.636865782642</v>
      </c>
      <c r="J68" s="33"/>
      <c r="K68" s="118"/>
      <c r="L68" s="91"/>
    </row>
    <row r="69" spans="1:12" ht="15.75" x14ac:dyDescent="0.25">
      <c r="B69" s="21" t="s">
        <v>151</v>
      </c>
      <c r="C69" s="125" t="s">
        <v>152</v>
      </c>
      <c r="D69" s="122"/>
      <c r="E69" s="122"/>
      <c r="F69" s="122"/>
      <c r="G69" s="122"/>
      <c r="H69" s="122"/>
      <c r="I69" s="122"/>
      <c r="J69" s="122"/>
      <c r="K69" s="123"/>
      <c r="L69" s="89"/>
    </row>
    <row r="70" spans="1:12" ht="47.25" x14ac:dyDescent="0.25">
      <c r="B70" s="62" t="s">
        <v>153</v>
      </c>
      <c r="C70" s="116" t="s">
        <v>634</v>
      </c>
      <c r="D70" s="63">
        <v>3112.5235035210644</v>
      </c>
      <c r="E70" s="63"/>
      <c r="F70" s="63"/>
      <c r="G70" s="64">
        <f>D70</f>
        <v>3112.5235035210644</v>
      </c>
      <c r="H70" s="65">
        <v>0.4</v>
      </c>
      <c r="I70" s="66">
        <v>6671.180238406223</v>
      </c>
      <c r="J70" s="66" t="s">
        <v>154</v>
      </c>
      <c r="K70" s="114" t="s">
        <v>155</v>
      </c>
      <c r="L70" s="90"/>
    </row>
    <row r="71" spans="1:12" ht="31.5" x14ac:dyDescent="0.25">
      <c r="B71" s="62" t="s">
        <v>156</v>
      </c>
      <c r="C71" s="116" t="s">
        <v>157</v>
      </c>
      <c r="D71" s="63">
        <v>12393.327374710581</v>
      </c>
      <c r="E71" s="63"/>
      <c r="F71" s="63"/>
      <c r="G71" s="64">
        <f t="shared" ref="G71:G77" si="6">D71</f>
        <v>12393.327374710581</v>
      </c>
      <c r="H71" s="65">
        <v>0.28999999999999998</v>
      </c>
      <c r="I71" s="66">
        <v>5500.2794437083139</v>
      </c>
      <c r="J71" s="66" t="s">
        <v>158</v>
      </c>
      <c r="K71" s="114" t="s">
        <v>159</v>
      </c>
      <c r="L71" s="90"/>
    </row>
    <row r="72" spans="1:12" ht="31.5" x14ac:dyDescent="0.25">
      <c r="B72" s="62" t="s">
        <v>160</v>
      </c>
      <c r="C72" s="116" t="s">
        <v>161</v>
      </c>
      <c r="D72" s="63">
        <v>1408.3326562171117</v>
      </c>
      <c r="E72" s="63"/>
      <c r="F72" s="63"/>
      <c r="G72" s="64">
        <f t="shared" si="6"/>
        <v>1408.3326562171117</v>
      </c>
      <c r="H72" s="65">
        <v>0.28999999999999998</v>
      </c>
      <c r="I72" s="66">
        <v>410.81429484217944</v>
      </c>
      <c r="J72" s="66" t="s">
        <v>158</v>
      </c>
      <c r="K72" s="114" t="s">
        <v>162</v>
      </c>
      <c r="L72" s="90"/>
    </row>
    <row r="73" spans="1:12" ht="15.75" hidden="1" x14ac:dyDescent="0.25">
      <c r="A73" s="119"/>
      <c r="B73" s="62" t="s">
        <v>163</v>
      </c>
      <c r="C73" s="116">
        <f>[1]Sheet1!A37</f>
        <v>0</v>
      </c>
      <c r="D73" s="63"/>
      <c r="E73" s="63"/>
      <c r="F73" s="63"/>
      <c r="G73" s="64">
        <f t="shared" si="6"/>
        <v>0</v>
      </c>
      <c r="H73" s="65"/>
      <c r="I73" s="66"/>
      <c r="J73" s="66"/>
      <c r="K73" s="114"/>
      <c r="L73" s="90"/>
    </row>
    <row r="74" spans="1:12" s="119" customFormat="1" ht="15.75" hidden="1" x14ac:dyDescent="0.25">
      <c r="A74" s="97"/>
      <c r="B74" s="62" t="s">
        <v>164</v>
      </c>
      <c r="C74" s="116"/>
      <c r="D74" s="63"/>
      <c r="E74" s="63"/>
      <c r="F74" s="63"/>
      <c r="G74" s="64">
        <f t="shared" si="6"/>
        <v>0</v>
      </c>
      <c r="H74" s="65"/>
      <c r="I74" s="66"/>
      <c r="J74" s="66"/>
      <c r="K74" s="114"/>
      <c r="L74" s="90"/>
    </row>
    <row r="75" spans="1:12" ht="15.75" hidden="1" x14ac:dyDescent="0.25">
      <c r="B75" s="62" t="s">
        <v>165</v>
      </c>
      <c r="C75" s="116"/>
      <c r="D75" s="63"/>
      <c r="E75" s="63"/>
      <c r="F75" s="63"/>
      <c r="G75" s="64">
        <f t="shared" si="6"/>
        <v>0</v>
      </c>
      <c r="H75" s="65"/>
      <c r="I75" s="66"/>
      <c r="J75" s="66"/>
      <c r="K75" s="114"/>
      <c r="L75" s="90"/>
    </row>
    <row r="76" spans="1:12" ht="15.75" hidden="1" x14ac:dyDescent="0.25">
      <c r="B76" s="62" t="s">
        <v>166</v>
      </c>
      <c r="C76" s="117"/>
      <c r="D76" s="67"/>
      <c r="E76" s="67"/>
      <c r="F76" s="67"/>
      <c r="G76" s="64">
        <f t="shared" si="6"/>
        <v>0</v>
      </c>
      <c r="H76" s="68"/>
      <c r="I76" s="69"/>
      <c r="J76" s="69"/>
      <c r="K76" s="118"/>
      <c r="L76" s="90"/>
    </row>
    <row r="77" spans="1:12" ht="15.75" hidden="1" x14ac:dyDescent="0.25">
      <c r="B77" s="62" t="s">
        <v>167</v>
      </c>
      <c r="C77" s="117"/>
      <c r="D77" s="67"/>
      <c r="E77" s="67"/>
      <c r="F77" s="67"/>
      <c r="G77" s="64">
        <f t="shared" si="6"/>
        <v>0</v>
      </c>
      <c r="H77" s="68"/>
      <c r="I77" s="69"/>
      <c r="J77" s="69"/>
      <c r="K77" s="118"/>
      <c r="L77" s="90"/>
    </row>
    <row r="78" spans="1:12" ht="15.75" x14ac:dyDescent="0.25">
      <c r="C78" s="22" t="s">
        <v>168</v>
      </c>
      <c r="D78" s="6">
        <f>SUM(D70:D77)</f>
        <v>16914.183534448759</v>
      </c>
      <c r="E78" s="7">
        <f>SUM(E70:E77)</f>
        <v>0</v>
      </c>
      <c r="F78" s="7">
        <f>SUM(F70:F77)</f>
        <v>0</v>
      </c>
      <c r="G78" s="7">
        <f>SUM(G70:G77)</f>
        <v>16914.183534448759</v>
      </c>
      <c r="H78" s="33">
        <f>(H70*G70)+(H71*G71)+(H72*G72)+(H73*G73)+(H74*G74)+(H75*G75)+(H76*G76)+(H77*G77)</f>
        <v>5247.490810377456</v>
      </c>
      <c r="I78" s="33">
        <f>SUM(I70:I77)</f>
        <v>12582.273976956716</v>
      </c>
      <c r="J78" s="33"/>
      <c r="K78" s="118"/>
      <c r="L78" s="91"/>
    </row>
    <row r="79" spans="1:12" ht="51" hidden="1" customHeight="1" x14ac:dyDescent="0.25">
      <c r="B79" s="21" t="s">
        <v>169</v>
      </c>
      <c r="C79" s="152"/>
      <c r="D79" s="152"/>
      <c r="E79" s="152"/>
      <c r="F79" s="152"/>
      <c r="G79" s="152"/>
      <c r="H79" s="152"/>
      <c r="I79" s="153"/>
      <c r="J79" s="153"/>
      <c r="K79" s="152"/>
      <c r="L79" s="89"/>
    </row>
    <row r="80" spans="1:12" ht="15.75" hidden="1" x14ac:dyDescent="0.25">
      <c r="B80" s="62" t="s">
        <v>170</v>
      </c>
      <c r="C80" s="116"/>
      <c r="D80" s="63"/>
      <c r="E80" s="63"/>
      <c r="F80" s="63"/>
      <c r="G80" s="64">
        <f>D80</f>
        <v>0</v>
      </c>
      <c r="H80" s="65"/>
      <c r="I80" s="66"/>
      <c r="J80" s="66"/>
      <c r="K80" s="114"/>
      <c r="L80" s="90"/>
    </row>
    <row r="81" spans="2:12" ht="15.75" hidden="1" x14ac:dyDescent="0.25">
      <c r="B81" s="62" t="s">
        <v>171</v>
      </c>
      <c r="C81" s="116"/>
      <c r="D81" s="63"/>
      <c r="E81" s="63"/>
      <c r="F81" s="63"/>
      <c r="G81" s="64">
        <f t="shared" ref="G81:G87" si="7">D81</f>
        <v>0</v>
      </c>
      <c r="H81" s="65"/>
      <c r="I81" s="66"/>
      <c r="J81" s="66"/>
      <c r="K81" s="114"/>
      <c r="L81" s="90"/>
    </row>
    <row r="82" spans="2:12" ht="15.75" hidden="1" x14ac:dyDescent="0.25">
      <c r="B82" s="62" t="s">
        <v>172</v>
      </c>
      <c r="C82" s="116"/>
      <c r="D82" s="63"/>
      <c r="E82" s="63"/>
      <c r="F82" s="63"/>
      <c r="G82" s="64">
        <f t="shared" si="7"/>
        <v>0</v>
      </c>
      <c r="H82" s="65"/>
      <c r="I82" s="66"/>
      <c r="J82" s="66"/>
      <c r="K82" s="114"/>
      <c r="L82" s="90"/>
    </row>
    <row r="83" spans="2:12" ht="15.75" hidden="1" x14ac:dyDescent="0.25">
      <c r="B83" s="62" t="s">
        <v>173</v>
      </c>
      <c r="C83" s="116"/>
      <c r="D83" s="63"/>
      <c r="E83" s="63"/>
      <c r="F83" s="63"/>
      <c r="G83" s="64">
        <f t="shared" si="7"/>
        <v>0</v>
      </c>
      <c r="H83" s="65"/>
      <c r="I83" s="66"/>
      <c r="J83" s="66"/>
      <c r="K83" s="114"/>
      <c r="L83" s="90"/>
    </row>
    <row r="84" spans="2:12" ht="15.75" hidden="1" x14ac:dyDescent="0.25">
      <c r="B84" s="62" t="s">
        <v>174</v>
      </c>
      <c r="C84" s="116"/>
      <c r="D84" s="63"/>
      <c r="E84" s="63"/>
      <c r="F84" s="63"/>
      <c r="G84" s="64">
        <f t="shared" si="7"/>
        <v>0</v>
      </c>
      <c r="H84" s="65"/>
      <c r="I84" s="66"/>
      <c r="J84" s="66"/>
      <c r="K84" s="114"/>
      <c r="L84" s="90"/>
    </row>
    <row r="85" spans="2:12" ht="15.75" hidden="1" x14ac:dyDescent="0.25">
      <c r="B85" s="62" t="s">
        <v>175</v>
      </c>
      <c r="C85" s="116"/>
      <c r="D85" s="63"/>
      <c r="E85" s="63"/>
      <c r="F85" s="63"/>
      <c r="G85" s="64">
        <f t="shared" si="7"/>
        <v>0</v>
      </c>
      <c r="H85" s="65"/>
      <c r="I85" s="66"/>
      <c r="J85" s="66"/>
      <c r="K85" s="114"/>
      <c r="L85" s="90"/>
    </row>
    <row r="86" spans="2:12" ht="15.75" hidden="1" x14ac:dyDescent="0.25">
      <c r="B86" s="62" t="s">
        <v>176</v>
      </c>
      <c r="C86" s="117"/>
      <c r="D86" s="67"/>
      <c r="E86" s="67"/>
      <c r="F86" s="67"/>
      <c r="G86" s="64">
        <f t="shared" si="7"/>
        <v>0</v>
      </c>
      <c r="H86" s="68"/>
      <c r="I86" s="69"/>
      <c r="J86" s="69"/>
      <c r="K86" s="118"/>
      <c r="L86" s="90"/>
    </row>
    <row r="87" spans="2:12" ht="15.75" hidden="1" x14ac:dyDescent="0.25">
      <c r="B87" s="62" t="s">
        <v>177</v>
      </c>
      <c r="C87" s="117"/>
      <c r="D87" s="67"/>
      <c r="E87" s="67"/>
      <c r="F87" s="67"/>
      <c r="G87" s="64">
        <f t="shared" si="7"/>
        <v>0</v>
      </c>
      <c r="H87" s="68"/>
      <c r="I87" s="69"/>
      <c r="J87" s="69"/>
      <c r="K87" s="118"/>
      <c r="L87" s="90"/>
    </row>
    <row r="88" spans="2:12" ht="15.75" hidden="1" x14ac:dyDescent="0.25">
      <c r="C88" s="22" t="s">
        <v>178</v>
      </c>
      <c r="D88" s="6">
        <f>SUM(D80:D87)</f>
        <v>0</v>
      </c>
      <c r="E88" s="6">
        <f>SUM(E80:E87)</f>
        <v>0</v>
      </c>
      <c r="F88" s="6">
        <f>SUM(F80:F87)</f>
        <v>0</v>
      </c>
      <c r="G88" s="6">
        <f>SUM(G80:G87)</f>
        <v>0</v>
      </c>
      <c r="H88" s="33">
        <f>(H80*G80)+(H81*G81)+(H82*G82)+(H83*G83)+(H84*G84)+(H85*G85)+(H86*G86)+(H87*G87)</f>
        <v>0</v>
      </c>
      <c r="I88" s="33">
        <f>SUM(I80:I87)</f>
        <v>0</v>
      </c>
      <c r="J88" s="33"/>
      <c r="K88" s="118"/>
      <c r="L88" s="91"/>
    </row>
    <row r="89" spans="2:12" ht="15.75" hidden="1" customHeight="1" x14ac:dyDescent="0.25">
      <c r="B89" s="3"/>
      <c r="C89" s="70"/>
      <c r="D89" s="71"/>
      <c r="E89" s="71"/>
      <c r="F89" s="71"/>
      <c r="G89" s="71"/>
      <c r="H89" s="71"/>
      <c r="I89" s="71"/>
      <c r="J89" s="71"/>
      <c r="K89" s="70"/>
      <c r="L89" s="92"/>
    </row>
    <row r="90" spans="2:12" ht="51" hidden="1" customHeight="1" x14ac:dyDescent="0.25">
      <c r="B90" s="22" t="s">
        <v>179</v>
      </c>
      <c r="C90" s="154"/>
      <c r="D90" s="154"/>
      <c r="E90" s="154"/>
      <c r="F90" s="154"/>
      <c r="G90" s="154"/>
      <c r="H90" s="154"/>
      <c r="I90" s="155"/>
      <c r="J90" s="155"/>
      <c r="K90" s="154"/>
      <c r="L90" s="93"/>
    </row>
    <row r="91" spans="2:12" ht="51" hidden="1" customHeight="1" x14ac:dyDescent="0.25">
      <c r="B91" s="21" t="s">
        <v>180</v>
      </c>
      <c r="C91" s="152"/>
      <c r="D91" s="152"/>
      <c r="E91" s="152"/>
      <c r="F91" s="152"/>
      <c r="G91" s="152"/>
      <c r="H91" s="152"/>
      <c r="I91" s="153"/>
      <c r="J91" s="153"/>
      <c r="K91" s="152"/>
      <c r="L91" s="89"/>
    </row>
    <row r="92" spans="2:12" ht="15.75" hidden="1" x14ac:dyDescent="0.25">
      <c r="B92" s="62" t="s">
        <v>181</v>
      </c>
      <c r="C92" s="116"/>
      <c r="D92" s="63"/>
      <c r="E92" s="63"/>
      <c r="F92" s="63"/>
      <c r="G92" s="64">
        <f>D92</f>
        <v>0</v>
      </c>
      <c r="H92" s="65"/>
      <c r="I92" s="66"/>
      <c r="J92" s="66"/>
      <c r="K92" s="114"/>
      <c r="L92" s="90"/>
    </row>
    <row r="93" spans="2:12" ht="15.75" hidden="1" x14ac:dyDescent="0.25">
      <c r="B93" s="62" t="s">
        <v>182</v>
      </c>
      <c r="C93" s="116"/>
      <c r="D93" s="63"/>
      <c r="E93" s="63"/>
      <c r="F93" s="63"/>
      <c r="G93" s="64">
        <f t="shared" ref="G93:G99" si="8">D93</f>
        <v>0</v>
      </c>
      <c r="H93" s="65"/>
      <c r="I93" s="66"/>
      <c r="J93" s="66"/>
      <c r="K93" s="114"/>
      <c r="L93" s="90"/>
    </row>
    <row r="94" spans="2:12" ht="15.75" hidden="1" x14ac:dyDescent="0.25">
      <c r="B94" s="62" t="s">
        <v>183</v>
      </c>
      <c r="C94" s="116"/>
      <c r="D94" s="63"/>
      <c r="E94" s="63"/>
      <c r="F94" s="63"/>
      <c r="G94" s="64">
        <f t="shared" si="8"/>
        <v>0</v>
      </c>
      <c r="H94" s="65"/>
      <c r="I94" s="66"/>
      <c r="J94" s="66"/>
      <c r="K94" s="114"/>
      <c r="L94" s="90"/>
    </row>
    <row r="95" spans="2:12" ht="15.75" hidden="1" x14ac:dyDescent="0.25">
      <c r="B95" s="62" t="s">
        <v>184</v>
      </c>
      <c r="C95" s="116"/>
      <c r="D95" s="63"/>
      <c r="E95" s="63"/>
      <c r="F95" s="63"/>
      <c r="G95" s="64">
        <f t="shared" si="8"/>
        <v>0</v>
      </c>
      <c r="H95" s="65"/>
      <c r="I95" s="66"/>
      <c r="J95" s="66"/>
      <c r="K95" s="114"/>
      <c r="L95" s="90"/>
    </row>
    <row r="96" spans="2:12" ht="15.75" hidden="1" x14ac:dyDescent="0.25">
      <c r="B96" s="62" t="s">
        <v>185</v>
      </c>
      <c r="C96" s="116"/>
      <c r="D96" s="63"/>
      <c r="E96" s="63"/>
      <c r="F96" s="63"/>
      <c r="G96" s="64">
        <f t="shared" si="8"/>
        <v>0</v>
      </c>
      <c r="H96" s="65"/>
      <c r="I96" s="66"/>
      <c r="J96" s="66"/>
      <c r="K96" s="114"/>
      <c r="L96" s="90"/>
    </row>
    <row r="97" spans="2:12" ht="15.75" hidden="1" x14ac:dyDescent="0.25">
      <c r="B97" s="62" t="s">
        <v>186</v>
      </c>
      <c r="C97" s="116"/>
      <c r="D97" s="63"/>
      <c r="E97" s="63"/>
      <c r="F97" s="63"/>
      <c r="G97" s="64">
        <f t="shared" si="8"/>
        <v>0</v>
      </c>
      <c r="H97" s="65"/>
      <c r="I97" s="66"/>
      <c r="J97" s="66"/>
      <c r="K97" s="114"/>
      <c r="L97" s="90"/>
    </row>
    <row r="98" spans="2:12" ht="15.75" hidden="1" x14ac:dyDescent="0.25">
      <c r="B98" s="62" t="s">
        <v>187</v>
      </c>
      <c r="C98" s="117"/>
      <c r="D98" s="67"/>
      <c r="E98" s="67"/>
      <c r="F98" s="67"/>
      <c r="G98" s="64">
        <f t="shared" si="8"/>
        <v>0</v>
      </c>
      <c r="H98" s="68"/>
      <c r="I98" s="69"/>
      <c r="J98" s="69"/>
      <c r="K98" s="118"/>
      <c r="L98" s="90"/>
    </row>
    <row r="99" spans="2:12" ht="15.75" hidden="1" x14ac:dyDescent="0.25">
      <c r="B99" s="62" t="s">
        <v>188</v>
      </c>
      <c r="C99" s="117"/>
      <c r="D99" s="67"/>
      <c r="E99" s="67"/>
      <c r="F99" s="67"/>
      <c r="G99" s="64">
        <f t="shared" si="8"/>
        <v>0</v>
      </c>
      <c r="H99" s="68"/>
      <c r="I99" s="69"/>
      <c r="J99" s="69"/>
      <c r="K99" s="118"/>
      <c r="L99" s="90"/>
    </row>
    <row r="100" spans="2:12" ht="15.75" hidden="1" x14ac:dyDescent="0.25">
      <c r="C100" s="22" t="s">
        <v>189</v>
      </c>
      <c r="D100" s="6">
        <f>SUM(D92:D99)</f>
        <v>0</v>
      </c>
      <c r="E100" s="6">
        <f>SUM(E92:E99)</f>
        <v>0</v>
      </c>
      <c r="F100" s="6">
        <f>SUM(F92:F99)</f>
        <v>0</v>
      </c>
      <c r="G100" s="7">
        <f>SUM(G92:G99)</f>
        <v>0</v>
      </c>
      <c r="H100" s="33">
        <f>(H92*G92)+(H93*G93)+(H94*G94)+(H95*G95)+(H96*G96)+(H97*G97)+(H98*G98)+(H99*G99)</f>
        <v>0</v>
      </c>
      <c r="I100" s="33">
        <f>SUM(I92:I99)</f>
        <v>0</v>
      </c>
      <c r="J100" s="33"/>
      <c r="K100" s="118"/>
      <c r="L100" s="91"/>
    </row>
    <row r="101" spans="2:12" ht="51" hidden="1" customHeight="1" x14ac:dyDescent="0.25">
      <c r="B101" s="21" t="s">
        <v>190</v>
      </c>
      <c r="C101" s="152"/>
      <c r="D101" s="152"/>
      <c r="E101" s="152"/>
      <c r="F101" s="152"/>
      <c r="G101" s="152"/>
      <c r="H101" s="152"/>
      <c r="I101" s="153"/>
      <c r="J101" s="153"/>
      <c r="K101" s="152"/>
      <c r="L101" s="89"/>
    </row>
    <row r="102" spans="2:12" ht="15.75" hidden="1" x14ac:dyDescent="0.25">
      <c r="B102" s="62" t="s">
        <v>191</v>
      </c>
      <c r="C102" s="116"/>
      <c r="D102" s="63"/>
      <c r="E102" s="63"/>
      <c r="F102" s="63"/>
      <c r="G102" s="64">
        <f>D102</f>
        <v>0</v>
      </c>
      <c r="H102" s="65"/>
      <c r="I102" s="66"/>
      <c r="J102" s="66"/>
      <c r="K102" s="114"/>
      <c r="L102" s="90"/>
    </row>
    <row r="103" spans="2:12" ht="15.75" hidden="1" x14ac:dyDescent="0.25">
      <c r="B103" s="62" t="s">
        <v>192</v>
      </c>
      <c r="C103" s="116"/>
      <c r="D103" s="63"/>
      <c r="E103" s="63"/>
      <c r="F103" s="63"/>
      <c r="G103" s="64">
        <f t="shared" ref="G103:G109" si="9">D103</f>
        <v>0</v>
      </c>
      <c r="H103" s="65"/>
      <c r="I103" s="66"/>
      <c r="J103" s="66"/>
      <c r="K103" s="114"/>
      <c r="L103" s="90"/>
    </row>
    <row r="104" spans="2:12" ht="15.75" hidden="1" x14ac:dyDescent="0.25">
      <c r="B104" s="62" t="s">
        <v>193</v>
      </c>
      <c r="C104" s="116"/>
      <c r="D104" s="63"/>
      <c r="E104" s="63"/>
      <c r="F104" s="63"/>
      <c r="G104" s="64">
        <f t="shared" si="9"/>
        <v>0</v>
      </c>
      <c r="H104" s="65"/>
      <c r="I104" s="66"/>
      <c r="J104" s="66"/>
      <c r="K104" s="114"/>
      <c r="L104" s="90"/>
    </row>
    <row r="105" spans="2:12" ht="15.75" hidden="1" x14ac:dyDescent="0.25">
      <c r="B105" s="62" t="s">
        <v>194</v>
      </c>
      <c r="C105" s="116"/>
      <c r="D105" s="63"/>
      <c r="E105" s="63"/>
      <c r="F105" s="63"/>
      <c r="G105" s="64">
        <f t="shared" si="9"/>
        <v>0</v>
      </c>
      <c r="H105" s="65"/>
      <c r="I105" s="66"/>
      <c r="J105" s="66"/>
      <c r="K105" s="114"/>
      <c r="L105" s="90"/>
    </row>
    <row r="106" spans="2:12" ht="15.75" hidden="1" x14ac:dyDescent="0.25">
      <c r="B106" s="62" t="s">
        <v>195</v>
      </c>
      <c r="C106" s="116"/>
      <c r="D106" s="63"/>
      <c r="E106" s="63"/>
      <c r="F106" s="63"/>
      <c r="G106" s="64">
        <f t="shared" si="9"/>
        <v>0</v>
      </c>
      <c r="H106" s="65"/>
      <c r="I106" s="66"/>
      <c r="J106" s="66"/>
      <c r="K106" s="114"/>
      <c r="L106" s="90"/>
    </row>
    <row r="107" spans="2:12" ht="15.75" hidden="1" x14ac:dyDescent="0.25">
      <c r="B107" s="62" t="s">
        <v>196</v>
      </c>
      <c r="C107" s="116"/>
      <c r="D107" s="63"/>
      <c r="E107" s="63"/>
      <c r="F107" s="63"/>
      <c r="G107" s="64">
        <f t="shared" si="9"/>
        <v>0</v>
      </c>
      <c r="H107" s="65"/>
      <c r="I107" s="66"/>
      <c r="J107" s="66"/>
      <c r="K107" s="114"/>
      <c r="L107" s="90"/>
    </row>
    <row r="108" spans="2:12" ht="15.75" hidden="1" x14ac:dyDescent="0.25">
      <c r="B108" s="62" t="s">
        <v>197</v>
      </c>
      <c r="C108" s="117"/>
      <c r="D108" s="67"/>
      <c r="E108" s="67"/>
      <c r="F108" s="67"/>
      <c r="G108" s="64">
        <f t="shared" si="9"/>
        <v>0</v>
      </c>
      <c r="H108" s="68"/>
      <c r="I108" s="69"/>
      <c r="J108" s="69"/>
      <c r="K108" s="118"/>
      <c r="L108" s="90"/>
    </row>
    <row r="109" spans="2:12" ht="15.75" hidden="1" x14ac:dyDescent="0.25">
      <c r="B109" s="62" t="s">
        <v>198</v>
      </c>
      <c r="C109" s="117"/>
      <c r="D109" s="67"/>
      <c r="E109" s="67"/>
      <c r="F109" s="67"/>
      <c r="G109" s="64">
        <f t="shared" si="9"/>
        <v>0</v>
      </c>
      <c r="H109" s="68"/>
      <c r="I109" s="69"/>
      <c r="J109" s="69"/>
      <c r="K109" s="118"/>
      <c r="L109" s="90"/>
    </row>
    <row r="110" spans="2:12" ht="15.75" hidden="1" x14ac:dyDescent="0.25">
      <c r="C110" s="22" t="s">
        <v>199</v>
      </c>
      <c r="D110" s="7">
        <f>SUM(D102:D109)</f>
        <v>0</v>
      </c>
      <c r="E110" s="7">
        <f>SUM(E102:E109)</f>
        <v>0</v>
      </c>
      <c r="F110" s="7">
        <f>SUM(F102:F109)</f>
        <v>0</v>
      </c>
      <c r="G110" s="7">
        <f>SUM(G102:G109)</f>
        <v>0</v>
      </c>
      <c r="H110" s="33">
        <f>(H102*G102)+(H103*G103)+(H104*G104)+(H105*G105)+(H106*G106)+(H107*G107)+(H108*G108)+(H109*G109)</f>
        <v>0</v>
      </c>
      <c r="I110" s="33">
        <f>SUM(I102:I109)</f>
        <v>0</v>
      </c>
      <c r="J110" s="33"/>
      <c r="K110" s="118"/>
      <c r="L110" s="91"/>
    </row>
    <row r="111" spans="2:12" ht="51" hidden="1" customHeight="1" x14ac:dyDescent="0.25">
      <c r="B111" s="22" t="s">
        <v>200</v>
      </c>
      <c r="C111" s="152"/>
      <c r="D111" s="152"/>
      <c r="E111" s="152"/>
      <c r="F111" s="152"/>
      <c r="G111" s="152"/>
      <c r="H111" s="152"/>
      <c r="I111" s="153"/>
      <c r="J111" s="153"/>
      <c r="K111" s="152"/>
      <c r="L111" s="89"/>
    </row>
    <row r="112" spans="2:12" ht="15.75" hidden="1" x14ac:dyDescent="0.25">
      <c r="B112" s="62" t="s">
        <v>201</v>
      </c>
      <c r="C112" s="116"/>
      <c r="D112" s="63"/>
      <c r="E112" s="63"/>
      <c r="F112" s="63"/>
      <c r="G112" s="64">
        <f>D112</f>
        <v>0</v>
      </c>
      <c r="H112" s="65"/>
      <c r="I112" s="66"/>
      <c r="J112" s="66"/>
      <c r="K112" s="114"/>
      <c r="L112" s="90"/>
    </row>
    <row r="113" spans="2:12" ht="15.75" hidden="1" x14ac:dyDescent="0.25">
      <c r="B113" s="62" t="s">
        <v>202</v>
      </c>
      <c r="C113" s="116"/>
      <c r="D113" s="63"/>
      <c r="E113" s="63"/>
      <c r="F113" s="63"/>
      <c r="G113" s="64">
        <f t="shared" ref="G113:G119" si="10">D113</f>
        <v>0</v>
      </c>
      <c r="H113" s="65"/>
      <c r="I113" s="66"/>
      <c r="J113" s="66"/>
      <c r="K113" s="114"/>
      <c r="L113" s="90"/>
    </row>
    <row r="114" spans="2:12" ht="15.75" hidden="1" x14ac:dyDescent="0.25">
      <c r="B114" s="62" t="s">
        <v>203</v>
      </c>
      <c r="C114" s="116"/>
      <c r="D114" s="63"/>
      <c r="E114" s="63"/>
      <c r="F114" s="63"/>
      <c r="G114" s="64">
        <f t="shared" si="10"/>
        <v>0</v>
      </c>
      <c r="H114" s="65"/>
      <c r="I114" s="66"/>
      <c r="J114" s="66"/>
      <c r="K114" s="114"/>
      <c r="L114" s="90"/>
    </row>
    <row r="115" spans="2:12" ht="15.75" hidden="1" x14ac:dyDescent="0.25">
      <c r="B115" s="62" t="s">
        <v>204</v>
      </c>
      <c r="C115" s="116"/>
      <c r="D115" s="63"/>
      <c r="E115" s="63"/>
      <c r="F115" s="63"/>
      <c r="G115" s="64">
        <f t="shared" si="10"/>
        <v>0</v>
      </c>
      <c r="H115" s="65"/>
      <c r="I115" s="66"/>
      <c r="J115" s="66"/>
      <c r="K115" s="114"/>
      <c r="L115" s="90"/>
    </row>
    <row r="116" spans="2:12" ht="15.75" hidden="1" x14ac:dyDescent="0.25">
      <c r="B116" s="62" t="s">
        <v>205</v>
      </c>
      <c r="C116" s="116"/>
      <c r="D116" s="63"/>
      <c r="E116" s="63"/>
      <c r="F116" s="63"/>
      <c r="G116" s="64">
        <f t="shared" si="10"/>
        <v>0</v>
      </c>
      <c r="H116" s="65"/>
      <c r="I116" s="66"/>
      <c r="J116" s="66"/>
      <c r="K116" s="114"/>
      <c r="L116" s="90"/>
    </row>
    <row r="117" spans="2:12" ht="15.75" hidden="1" x14ac:dyDescent="0.25">
      <c r="B117" s="62" t="s">
        <v>206</v>
      </c>
      <c r="C117" s="116"/>
      <c r="D117" s="63"/>
      <c r="E117" s="63"/>
      <c r="F117" s="63"/>
      <c r="G117" s="64">
        <f t="shared" si="10"/>
        <v>0</v>
      </c>
      <c r="H117" s="65"/>
      <c r="I117" s="66"/>
      <c r="J117" s="66"/>
      <c r="K117" s="114"/>
      <c r="L117" s="90"/>
    </row>
    <row r="118" spans="2:12" ht="15.75" hidden="1" x14ac:dyDescent="0.25">
      <c r="B118" s="62" t="s">
        <v>207</v>
      </c>
      <c r="C118" s="117"/>
      <c r="D118" s="67"/>
      <c r="E118" s="67"/>
      <c r="F118" s="67"/>
      <c r="G118" s="64">
        <f t="shared" si="10"/>
        <v>0</v>
      </c>
      <c r="H118" s="68"/>
      <c r="I118" s="69"/>
      <c r="J118" s="69"/>
      <c r="K118" s="118"/>
      <c r="L118" s="90"/>
    </row>
    <row r="119" spans="2:12" ht="15.75" hidden="1" x14ac:dyDescent="0.25">
      <c r="B119" s="62" t="s">
        <v>208</v>
      </c>
      <c r="C119" s="117"/>
      <c r="D119" s="67"/>
      <c r="E119" s="67"/>
      <c r="F119" s="67"/>
      <c r="G119" s="64">
        <f t="shared" si="10"/>
        <v>0</v>
      </c>
      <c r="H119" s="68"/>
      <c r="I119" s="69"/>
      <c r="J119" s="69"/>
      <c r="K119" s="118"/>
      <c r="L119" s="90"/>
    </row>
    <row r="120" spans="2:12" ht="15.75" hidden="1" x14ac:dyDescent="0.25">
      <c r="C120" s="22" t="s">
        <v>209</v>
      </c>
      <c r="D120" s="7">
        <f>SUM(D112:D119)</f>
        <v>0</v>
      </c>
      <c r="E120" s="7">
        <f>SUM(E112:E119)</f>
        <v>0</v>
      </c>
      <c r="F120" s="7">
        <f>SUM(F112:F119)</f>
        <v>0</v>
      </c>
      <c r="G120" s="7">
        <f>SUM(G112:G119)</f>
        <v>0</v>
      </c>
      <c r="H120" s="33">
        <f>(H112*G112)+(H113*G113)+(H114*G114)+(H115*G115)+(H116*G116)+(H117*G117)+(H118*G118)+(H119*G119)</f>
        <v>0</v>
      </c>
      <c r="I120" s="33">
        <f>SUM(I112:I119)</f>
        <v>0</v>
      </c>
      <c r="J120" s="33"/>
      <c r="K120" s="118"/>
      <c r="L120" s="91"/>
    </row>
    <row r="121" spans="2:12" ht="51" hidden="1" customHeight="1" x14ac:dyDescent="0.25">
      <c r="B121" s="22" t="s">
        <v>210</v>
      </c>
      <c r="C121" s="152"/>
      <c r="D121" s="152"/>
      <c r="E121" s="152"/>
      <c r="F121" s="152"/>
      <c r="G121" s="152"/>
      <c r="H121" s="152"/>
      <c r="I121" s="153"/>
      <c r="J121" s="153"/>
      <c r="K121" s="152"/>
      <c r="L121" s="89"/>
    </row>
    <row r="122" spans="2:12" ht="15.75" hidden="1" x14ac:dyDescent="0.25">
      <c r="B122" s="62" t="s">
        <v>211</v>
      </c>
      <c r="C122" s="116"/>
      <c r="D122" s="63"/>
      <c r="E122" s="63"/>
      <c r="F122" s="63"/>
      <c r="G122" s="64">
        <f>D122</f>
        <v>0</v>
      </c>
      <c r="H122" s="65"/>
      <c r="I122" s="66"/>
      <c r="J122" s="66"/>
      <c r="K122" s="114"/>
      <c r="L122" s="90"/>
    </row>
    <row r="123" spans="2:12" ht="15.75" hidden="1" x14ac:dyDescent="0.25">
      <c r="B123" s="62" t="s">
        <v>212</v>
      </c>
      <c r="C123" s="116"/>
      <c r="D123" s="63"/>
      <c r="E123" s="63"/>
      <c r="F123" s="63"/>
      <c r="G123" s="64">
        <f t="shared" ref="G123:G129" si="11">D123</f>
        <v>0</v>
      </c>
      <c r="H123" s="65"/>
      <c r="I123" s="66"/>
      <c r="J123" s="66"/>
      <c r="K123" s="114"/>
      <c r="L123" s="90"/>
    </row>
    <row r="124" spans="2:12" ht="15.75" hidden="1" x14ac:dyDescent="0.25">
      <c r="B124" s="62" t="s">
        <v>213</v>
      </c>
      <c r="C124" s="116"/>
      <c r="D124" s="63"/>
      <c r="E124" s="63"/>
      <c r="F124" s="63"/>
      <c r="G124" s="64">
        <f t="shared" si="11"/>
        <v>0</v>
      </c>
      <c r="H124" s="65"/>
      <c r="I124" s="66"/>
      <c r="J124" s="66"/>
      <c r="K124" s="114"/>
      <c r="L124" s="90"/>
    </row>
    <row r="125" spans="2:12" ht="15.75" hidden="1" x14ac:dyDescent="0.25">
      <c r="B125" s="62" t="s">
        <v>214</v>
      </c>
      <c r="C125" s="116"/>
      <c r="D125" s="63"/>
      <c r="E125" s="63"/>
      <c r="F125" s="63"/>
      <c r="G125" s="64">
        <f t="shared" si="11"/>
        <v>0</v>
      </c>
      <c r="H125" s="65"/>
      <c r="I125" s="66"/>
      <c r="J125" s="66"/>
      <c r="K125" s="114"/>
      <c r="L125" s="90"/>
    </row>
    <row r="126" spans="2:12" ht="15.75" hidden="1" x14ac:dyDescent="0.25">
      <c r="B126" s="62" t="s">
        <v>215</v>
      </c>
      <c r="C126" s="116"/>
      <c r="D126" s="63"/>
      <c r="E126" s="63"/>
      <c r="F126" s="63"/>
      <c r="G126" s="64">
        <f t="shared" si="11"/>
        <v>0</v>
      </c>
      <c r="H126" s="65"/>
      <c r="I126" s="66"/>
      <c r="J126" s="66"/>
      <c r="K126" s="114"/>
      <c r="L126" s="90"/>
    </row>
    <row r="127" spans="2:12" ht="15.75" hidden="1" x14ac:dyDescent="0.25">
      <c r="B127" s="62" t="s">
        <v>216</v>
      </c>
      <c r="C127" s="116"/>
      <c r="D127" s="63"/>
      <c r="E127" s="63"/>
      <c r="F127" s="63"/>
      <c r="G127" s="64">
        <f t="shared" si="11"/>
        <v>0</v>
      </c>
      <c r="H127" s="65"/>
      <c r="I127" s="66"/>
      <c r="J127" s="66"/>
      <c r="K127" s="114"/>
      <c r="L127" s="90"/>
    </row>
    <row r="128" spans="2:12" ht="15.75" hidden="1" x14ac:dyDescent="0.25">
      <c r="B128" s="62" t="s">
        <v>217</v>
      </c>
      <c r="C128" s="117"/>
      <c r="D128" s="67"/>
      <c r="E128" s="67"/>
      <c r="F128" s="67"/>
      <c r="G128" s="64">
        <f t="shared" si="11"/>
        <v>0</v>
      </c>
      <c r="H128" s="68"/>
      <c r="I128" s="69"/>
      <c r="J128" s="69"/>
      <c r="K128" s="118"/>
      <c r="L128" s="90"/>
    </row>
    <row r="129" spans="2:12" ht="15.75" hidden="1" x14ac:dyDescent="0.25">
      <c r="B129" s="62" t="s">
        <v>218</v>
      </c>
      <c r="C129" s="117"/>
      <c r="D129" s="67"/>
      <c r="E129" s="67"/>
      <c r="F129" s="67"/>
      <c r="G129" s="64">
        <f t="shared" si="11"/>
        <v>0</v>
      </c>
      <c r="H129" s="68"/>
      <c r="I129" s="69"/>
      <c r="J129" s="69"/>
      <c r="K129" s="118"/>
      <c r="L129" s="90"/>
    </row>
    <row r="130" spans="2:12" ht="15.75" hidden="1" x14ac:dyDescent="0.25">
      <c r="C130" s="22" t="s">
        <v>219</v>
      </c>
      <c r="D130" s="6">
        <f>SUM(D122:D129)</f>
        <v>0</v>
      </c>
      <c r="E130" s="6">
        <f>SUM(E122:E129)</f>
        <v>0</v>
      </c>
      <c r="F130" s="6">
        <f>SUM(F122:F129)</f>
        <v>0</v>
      </c>
      <c r="G130" s="6">
        <f>SUM(G122:G129)</f>
        <v>0</v>
      </c>
      <c r="H130" s="33">
        <f>(H122*G122)+(H123*G123)+(H124*G124)+(H125*G125)+(H126*G126)+(H127*G127)+(H128*G128)+(H129*G129)</f>
        <v>0</v>
      </c>
      <c r="I130" s="33">
        <f>SUM(I122:I129)</f>
        <v>0</v>
      </c>
      <c r="J130" s="33"/>
      <c r="K130" s="118"/>
      <c r="L130" s="91"/>
    </row>
    <row r="131" spans="2:12" ht="15.75" hidden="1" customHeight="1" x14ac:dyDescent="0.25">
      <c r="B131" s="3"/>
      <c r="C131" s="70"/>
      <c r="D131" s="71"/>
      <c r="E131" s="71"/>
      <c r="F131" s="71"/>
      <c r="G131" s="71"/>
      <c r="H131" s="71"/>
      <c r="I131" s="71"/>
      <c r="J131" s="71"/>
      <c r="K131" s="72"/>
      <c r="L131" s="92"/>
    </row>
    <row r="132" spans="2:12" ht="51" hidden="1" customHeight="1" x14ac:dyDescent="0.25">
      <c r="B132" s="22" t="s">
        <v>220</v>
      </c>
      <c r="C132" s="154"/>
      <c r="D132" s="154"/>
      <c r="E132" s="154"/>
      <c r="F132" s="154"/>
      <c r="G132" s="154"/>
      <c r="H132" s="154"/>
      <c r="I132" s="155"/>
      <c r="J132" s="155"/>
      <c r="K132" s="154"/>
      <c r="L132" s="93"/>
    </row>
    <row r="133" spans="2:12" ht="51" hidden="1" customHeight="1" x14ac:dyDescent="0.25">
      <c r="B133" s="21" t="s">
        <v>221</v>
      </c>
      <c r="C133" s="152"/>
      <c r="D133" s="152"/>
      <c r="E133" s="152"/>
      <c r="F133" s="152"/>
      <c r="G133" s="152"/>
      <c r="H133" s="152"/>
      <c r="I133" s="153"/>
      <c r="J133" s="153"/>
      <c r="K133" s="152"/>
      <c r="L133" s="89"/>
    </row>
    <row r="134" spans="2:12" ht="15.75" hidden="1" x14ac:dyDescent="0.25">
      <c r="B134" s="62" t="s">
        <v>222</v>
      </c>
      <c r="C134" s="116"/>
      <c r="D134" s="63"/>
      <c r="E134" s="63"/>
      <c r="F134" s="63"/>
      <c r="G134" s="64">
        <f>D134</f>
        <v>0</v>
      </c>
      <c r="H134" s="65"/>
      <c r="I134" s="66"/>
      <c r="J134" s="66"/>
      <c r="K134" s="114"/>
      <c r="L134" s="90"/>
    </row>
    <row r="135" spans="2:12" ht="15.75" hidden="1" x14ac:dyDescent="0.25">
      <c r="B135" s="62" t="s">
        <v>223</v>
      </c>
      <c r="C135" s="116"/>
      <c r="D135" s="63"/>
      <c r="E135" s="63"/>
      <c r="F135" s="63"/>
      <c r="G135" s="64">
        <f t="shared" ref="G135:G141" si="12">D135</f>
        <v>0</v>
      </c>
      <c r="H135" s="65"/>
      <c r="I135" s="66"/>
      <c r="J135" s="66"/>
      <c r="K135" s="114"/>
      <c r="L135" s="90"/>
    </row>
    <row r="136" spans="2:12" ht="15.75" hidden="1" x14ac:dyDescent="0.25">
      <c r="B136" s="62" t="s">
        <v>224</v>
      </c>
      <c r="C136" s="116"/>
      <c r="D136" s="63"/>
      <c r="E136" s="63"/>
      <c r="F136" s="63"/>
      <c r="G136" s="64">
        <f t="shared" si="12"/>
        <v>0</v>
      </c>
      <c r="H136" s="65"/>
      <c r="I136" s="66"/>
      <c r="J136" s="66"/>
      <c r="K136" s="114"/>
      <c r="L136" s="90"/>
    </row>
    <row r="137" spans="2:12" ht="15.75" hidden="1" x14ac:dyDescent="0.25">
      <c r="B137" s="62" t="s">
        <v>225</v>
      </c>
      <c r="C137" s="116"/>
      <c r="D137" s="63"/>
      <c r="E137" s="63"/>
      <c r="F137" s="63"/>
      <c r="G137" s="64">
        <f t="shared" si="12"/>
        <v>0</v>
      </c>
      <c r="H137" s="65"/>
      <c r="I137" s="66"/>
      <c r="J137" s="66"/>
      <c r="K137" s="114"/>
      <c r="L137" s="90"/>
    </row>
    <row r="138" spans="2:12" ht="15.75" hidden="1" x14ac:dyDescent="0.25">
      <c r="B138" s="62" t="s">
        <v>226</v>
      </c>
      <c r="C138" s="116"/>
      <c r="D138" s="63"/>
      <c r="E138" s="63"/>
      <c r="F138" s="63"/>
      <c r="G138" s="64">
        <f t="shared" si="12"/>
        <v>0</v>
      </c>
      <c r="H138" s="65"/>
      <c r="I138" s="66"/>
      <c r="J138" s="66"/>
      <c r="K138" s="114"/>
      <c r="L138" s="90"/>
    </row>
    <row r="139" spans="2:12" ht="15.75" hidden="1" x14ac:dyDescent="0.25">
      <c r="B139" s="62" t="s">
        <v>227</v>
      </c>
      <c r="C139" s="116"/>
      <c r="D139" s="63"/>
      <c r="E139" s="63"/>
      <c r="F139" s="63"/>
      <c r="G139" s="64">
        <f t="shared" si="12"/>
        <v>0</v>
      </c>
      <c r="H139" s="65"/>
      <c r="I139" s="66"/>
      <c r="J139" s="66"/>
      <c r="K139" s="114"/>
      <c r="L139" s="90"/>
    </row>
    <row r="140" spans="2:12" ht="15.75" hidden="1" x14ac:dyDescent="0.25">
      <c r="B140" s="62" t="s">
        <v>228</v>
      </c>
      <c r="C140" s="117"/>
      <c r="D140" s="67"/>
      <c r="E140" s="67"/>
      <c r="F140" s="67"/>
      <c r="G140" s="64">
        <f t="shared" si="12"/>
        <v>0</v>
      </c>
      <c r="H140" s="68"/>
      <c r="I140" s="69"/>
      <c r="J140" s="69"/>
      <c r="K140" s="118"/>
      <c r="L140" s="90"/>
    </row>
    <row r="141" spans="2:12" ht="15.75" hidden="1" x14ac:dyDescent="0.25">
      <c r="B141" s="62" t="s">
        <v>229</v>
      </c>
      <c r="C141" s="117"/>
      <c r="D141" s="67"/>
      <c r="E141" s="67"/>
      <c r="F141" s="67"/>
      <c r="G141" s="64">
        <f t="shared" si="12"/>
        <v>0</v>
      </c>
      <c r="H141" s="68"/>
      <c r="I141" s="69"/>
      <c r="J141" s="69"/>
      <c r="K141" s="118"/>
      <c r="L141" s="90"/>
    </row>
    <row r="142" spans="2:12" ht="15.75" hidden="1" x14ac:dyDescent="0.25">
      <c r="C142" s="22" t="s">
        <v>230</v>
      </c>
      <c r="D142" s="6">
        <f>SUM(D134:D141)</f>
        <v>0</v>
      </c>
      <c r="E142" s="6">
        <f>SUM(E134:E141)</f>
        <v>0</v>
      </c>
      <c r="F142" s="6">
        <f>SUM(F134:F141)</f>
        <v>0</v>
      </c>
      <c r="G142" s="7">
        <f>SUM(G134:G141)</f>
        <v>0</v>
      </c>
      <c r="H142" s="33">
        <f>(H134*G134)+(H135*G135)+(H136*G136)+(H137*G137)+(H138*G138)+(H139*G139)+(H140*G140)+(H141*G141)</f>
        <v>0</v>
      </c>
      <c r="I142" s="33">
        <f>SUM(I134:I141)</f>
        <v>0</v>
      </c>
      <c r="J142" s="33"/>
      <c r="K142" s="118"/>
      <c r="L142" s="91"/>
    </row>
    <row r="143" spans="2:12" ht="51" hidden="1" customHeight="1" x14ac:dyDescent="0.25">
      <c r="B143" s="21" t="s">
        <v>231</v>
      </c>
      <c r="C143" s="152"/>
      <c r="D143" s="152"/>
      <c r="E143" s="152"/>
      <c r="F143" s="152"/>
      <c r="G143" s="152"/>
      <c r="H143" s="152"/>
      <c r="I143" s="153"/>
      <c r="J143" s="153"/>
      <c r="K143" s="152"/>
      <c r="L143" s="89"/>
    </row>
    <row r="144" spans="2:12" ht="15.75" hidden="1" x14ac:dyDescent="0.25">
      <c r="B144" s="62" t="s">
        <v>232</v>
      </c>
      <c r="C144" s="116"/>
      <c r="D144" s="63"/>
      <c r="E144" s="63"/>
      <c r="F144" s="63"/>
      <c r="G144" s="64">
        <f>D144</f>
        <v>0</v>
      </c>
      <c r="H144" s="65"/>
      <c r="I144" s="66"/>
      <c r="J144" s="66"/>
      <c r="K144" s="114"/>
      <c r="L144" s="90"/>
    </row>
    <row r="145" spans="2:12" ht="15.75" hidden="1" x14ac:dyDescent="0.25">
      <c r="B145" s="62" t="s">
        <v>233</v>
      </c>
      <c r="C145" s="116"/>
      <c r="D145" s="63"/>
      <c r="E145" s="63"/>
      <c r="F145" s="63"/>
      <c r="G145" s="64">
        <f t="shared" ref="G145:G151" si="13">D145</f>
        <v>0</v>
      </c>
      <c r="H145" s="65"/>
      <c r="I145" s="66"/>
      <c r="J145" s="66"/>
      <c r="K145" s="114"/>
      <c r="L145" s="90"/>
    </row>
    <row r="146" spans="2:12" ht="15.75" hidden="1" x14ac:dyDescent="0.25">
      <c r="B146" s="62" t="s">
        <v>234</v>
      </c>
      <c r="C146" s="116"/>
      <c r="D146" s="63"/>
      <c r="E146" s="63"/>
      <c r="F146" s="63"/>
      <c r="G146" s="64">
        <f t="shared" si="13"/>
        <v>0</v>
      </c>
      <c r="H146" s="65"/>
      <c r="I146" s="66"/>
      <c r="J146" s="66"/>
      <c r="K146" s="114"/>
      <c r="L146" s="90"/>
    </row>
    <row r="147" spans="2:12" ht="15.75" hidden="1" x14ac:dyDescent="0.25">
      <c r="B147" s="62" t="s">
        <v>235</v>
      </c>
      <c r="C147" s="116"/>
      <c r="D147" s="63"/>
      <c r="E147" s="63"/>
      <c r="F147" s="63"/>
      <c r="G147" s="64">
        <f t="shared" si="13"/>
        <v>0</v>
      </c>
      <c r="H147" s="65"/>
      <c r="I147" s="66"/>
      <c r="J147" s="66"/>
      <c r="K147" s="114"/>
      <c r="L147" s="90"/>
    </row>
    <row r="148" spans="2:12" ht="15.75" hidden="1" x14ac:dyDescent="0.25">
      <c r="B148" s="62" t="s">
        <v>236</v>
      </c>
      <c r="C148" s="116"/>
      <c r="D148" s="63"/>
      <c r="E148" s="63"/>
      <c r="F148" s="63"/>
      <c r="G148" s="64">
        <f t="shared" si="13"/>
        <v>0</v>
      </c>
      <c r="H148" s="65"/>
      <c r="I148" s="66"/>
      <c r="J148" s="66"/>
      <c r="K148" s="114"/>
      <c r="L148" s="90"/>
    </row>
    <row r="149" spans="2:12" ht="15.75" hidden="1" x14ac:dyDescent="0.25">
      <c r="B149" s="62" t="s">
        <v>237</v>
      </c>
      <c r="C149" s="116"/>
      <c r="D149" s="63"/>
      <c r="E149" s="63"/>
      <c r="F149" s="63"/>
      <c r="G149" s="64">
        <f t="shared" si="13"/>
        <v>0</v>
      </c>
      <c r="H149" s="65"/>
      <c r="I149" s="66"/>
      <c r="J149" s="66"/>
      <c r="K149" s="114"/>
      <c r="L149" s="90"/>
    </row>
    <row r="150" spans="2:12" ht="15.75" hidden="1" x14ac:dyDescent="0.25">
      <c r="B150" s="62" t="s">
        <v>238</v>
      </c>
      <c r="C150" s="117"/>
      <c r="D150" s="67"/>
      <c r="E150" s="67"/>
      <c r="F150" s="67"/>
      <c r="G150" s="64">
        <f>D150</f>
        <v>0</v>
      </c>
      <c r="H150" s="68"/>
      <c r="I150" s="69"/>
      <c r="J150" s="69"/>
      <c r="K150" s="118"/>
      <c r="L150" s="90"/>
    </row>
    <row r="151" spans="2:12" ht="15.75" hidden="1" x14ac:dyDescent="0.25">
      <c r="B151" s="62" t="s">
        <v>239</v>
      </c>
      <c r="C151" s="117"/>
      <c r="D151" s="67"/>
      <c r="E151" s="67"/>
      <c r="F151" s="67"/>
      <c r="G151" s="64">
        <f t="shared" si="13"/>
        <v>0</v>
      </c>
      <c r="H151" s="68"/>
      <c r="I151" s="69"/>
      <c r="J151" s="69"/>
      <c r="K151" s="118"/>
      <c r="L151" s="90"/>
    </row>
    <row r="152" spans="2:12" ht="15.75" hidden="1" x14ac:dyDescent="0.25">
      <c r="C152" s="22" t="s">
        <v>240</v>
      </c>
      <c r="D152" s="7">
        <f>SUM(D144:D151)</f>
        <v>0</v>
      </c>
      <c r="E152" s="7">
        <f>SUM(E144:E151)</f>
        <v>0</v>
      </c>
      <c r="F152" s="7">
        <f>SUM(F144:F151)</f>
        <v>0</v>
      </c>
      <c r="G152" s="7">
        <f>SUM(G144:G151)</f>
        <v>0</v>
      </c>
      <c r="H152" s="33">
        <f>(H144*G144)+(H145*G145)+(H146*G146)+(H147*G147)+(H148*G148)+(H149*G149)+(H150*G150)+(H151*G151)</f>
        <v>0</v>
      </c>
      <c r="I152" s="33">
        <f>SUM(I144:I151)</f>
        <v>0</v>
      </c>
      <c r="J152" s="33"/>
      <c r="K152" s="118"/>
      <c r="L152" s="91"/>
    </row>
    <row r="153" spans="2:12" ht="51" hidden="1" customHeight="1" x14ac:dyDescent="0.25">
      <c r="B153" s="21" t="s">
        <v>241</v>
      </c>
      <c r="C153" s="152"/>
      <c r="D153" s="152"/>
      <c r="E153" s="152"/>
      <c r="F153" s="152"/>
      <c r="G153" s="152"/>
      <c r="H153" s="152"/>
      <c r="I153" s="153"/>
      <c r="J153" s="153"/>
      <c r="K153" s="152"/>
      <c r="L153" s="89"/>
    </row>
    <row r="154" spans="2:12" ht="15.75" hidden="1" x14ac:dyDescent="0.25">
      <c r="B154" s="62" t="s">
        <v>242</v>
      </c>
      <c r="C154" s="116"/>
      <c r="D154" s="63"/>
      <c r="E154" s="63"/>
      <c r="F154" s="63"/>
      <c r="G154" s="64">
        <f>D154</f>
        <v>0</v>
      </c>
      <c r="H154" s="65"/>
      <c r="I154" s="66"/>
      <c r="J154" s="66"/>
      <c r="K154" s="114"/>
      <c r="L154" s="90"/>
    </row>
    <row r="155" spans="2:12" ht="15.75" hidden="1" x14ac:dyDescent="0.25">
      <c r="B155" s="62" t="s">
        <v>243</v>
      </c>
      <c r="C155" s="116"/>
      <c r="D155" s="63"/>
      <c r="E155" s="63"/>
      <c r="F155" s="63"/>
      <c r="G155" s="64">
        <f t="shared" ref="G155:G161" si="14">D155</f>
        <v>0</v>
      </c>
      <c r="H155" s="65"/>
      <c r="I155" s="66"/>
      <c r="J155" s="66"/>
      <c r="K155" s="114"/>
      <c r="L155" s="90"/>
    </row>
    <row r="156" spans="2:12" ht="15.75" hidden="1" x14ac:dyDescent="0.25">
      <c r="B156" s="62" t="s">
        <v>244</v>
      </c>
      <c r="C156" s="116"/>
      <c r="D156" s="63"/>
      <c r="E156" s="63"/>
      <c r="F156" s="63"/>
      <c r="G156" s="64">
        <f t="shared" si="14"/>
        <v>0</v>
      </c>
      <c r="H156" s="65"/>
      <c r="I156" s="66"/>
      <c r="J156" s="66"/>
      <c r="K156" s="114"/>
      <c r="L156" s="90"/>
    </row>
    <row r="157" spans="2:12" ht="15.75" hidden="1" x14ac:dyDescent="0.25">
      <c r="B157" s="62" t="s">
        <v>245</v>
      </c>
      <c r="C157" s="116"/>
      <c r="D157" s="63"/>
      <c r="E157" s="63"/>
      <c r="F157" s="63"/>
      <c r="G157" s="64">
        <f t="shared" si="14"/>
        <v>0</v>
      </c>
      <c r="H157" s="65"/>
      <c r="I157" s="66"/>
      <c r="J157" s="66"/>
      <c r="K157" s="114"/>
      <c r="L157" s="90"/>
    </row>
    <row r="158" spans="2:12" ht="15.75" hidden="1" x14ac:dyDescent="0.25">
      <c r="B158" s="62" t="s">
        <v>246</v>
      </c>
      <c r="C158" s="116"/>
      <c r="D158" s="63"/>
      <c r="E158" s="63"/>
      <c r="F158" s="63"/>
      <c r="G158" s="64">
        <f t="shared" si="14"/>
        <v>0</v>
      </c>
      <c r="H158" s="65"/>
      <c r="I158" s="66"/>
      <c r="J158" s="66"/>
      <c r="K158" s="114"/>
      <c r="L158" s="90"/>
    </row>
    <row r="159" spans="2:12" ht="15.75" hidden="1" x14ac:dyDescent="0.25">
      <c r="B159" s="62" t="s">
        <v>247</v>
      </c>
      <c r="C159" s="116"/>
      <c r="D159" s="63"/>
      <c r="E159" s="63"/>
      <c r="F159" s="63"/>
      <c r="G159" s="64">
        <f t="shared" si="14"/>
        <v>0</v>
      </c>
      <c r="H159" s="65"/>
      <c r="I159" s="66"/>
      <c r="J159" s="66"/>
      <c r="K159" s="114"/>
      <c r="L159" s="90"/>
    </row>
    <row r="160" spans="2:12" ht="15.75" hidden="1" x14ac:dyDescent="0.25">
      <c r="B160" s="62" t="s">
        <v>248</v>
      </c>
      <c r="C160" s="117"/>
      <c r="D160" s="67"/>
      <c r="E160" s="67"/>
      <c r="F160" s="67"/>
      <c r="G160" s="64">
        <f t="shared" si="14"/>
        <v>0</v>
      </c>
      <c r="H160" s="68"/>
      <c r="I160" s="69"/>
      <c r="J160" s="69"/>
      <c r="K160" s="118"/>
      <c r="L160" s="90"/>
    </row>
    <row r="161" spans="2:12" ht="15.75" hidden="1" x14ac:dyDescent="0.25">
      <c r="B161" s="62" t="s">
        <v>249</v>
      </c>
      <c r="C161" s="117"/>
      <c r="D161" s="67"/>
      <c r="E161" s="67"/>
      <c r="F161" s="67"/>
      <c r="G161" s="64">
        <f t="shared" si="14"/>
        <v>0</v>
      </c>
      <c r="H161" s="68"/>
      <c r="I161" s="69"/>
      <c r="J161" s="69"/>
      <c r="K161" s="118"/>
      <c r="L161" s="90"/>
    </row>
    <row r="162" spans="2:12" ht="15.75" hidden="1" x14ac:dyDescent="0.25">
      <c r="C162" s="22" t="s">
        <v>250</v>
      </c>
      <c r="D162" s="7">
        <f>SUM(D154:D161)</f>
        <v>0</v>
      </c>
      <c r="E162" s="7">
        <f>SUM(E154:E161)</f>
        <v>0</v>
      </c>
      <c r="F162" s="7">
        <f>SUM(F154:F161)</f>
        <v>0</v>
      </c>
      <c r="G162" s="7">
        <f>SUM(G154:G161)</f>
        <v>0</v>
      </c>
      <c r="H162" s="33">
        <f>(H154*G154)+(H155*G155)+(H156*G156)+(H157*G157)+(H158*G158)+(H159*G159)+(H160*G160)+(H161*G161)</f>
        <v>0</v>
      </c>
      <c r="I162" s="33">
        <f>SUM(I154:I161)</f>
        <v>0</v>
      </c>
      <c r="J162" s="33"/>
      <c r="K162" s="118"/>
      <c r="L162" s="91"/>
    </row>
    <row r="163" spans="2:12" ht="51" hidden="1" customHeight="1" x14ac:dyDescent="0.25">
      <c r="B163" s="21" t="s">
        <v>251</v>
      </c>
      <c r="C163" s="152"/>
      <c r="D163" s="152"/>
      <c r="E163" s="152"/>
      <c r="F163" s="152"/>
      <c r="G163" s="152"/>
      <c r="H163" s="152"/>
      <c r="I163" s="153"/>
      <c r="J163" s="153"/>
      <c r="K163" s="152"/>
      <c r="L163" s="89"/>
    </row>
    <row r="164" spans="2:12" ht="15.75" hidden="1" x14ac:dyDescent="0.25">
      <c r="B164" s="62" t="s">
        <v>252</v>
      </c>
      <c r="C164" s="116"/>
      <c r="D164" s="63"/>
      <c r="E164" s="63"/>
      <c r="F164" s="63"/>
      <c r="G164" s="64">
        <f>D164</f>
        <v>0</v>
      </c>
      <c r="H164" s="65"/>
      <c r="I164" s="66"/>
      <c r="J164" s="66"/>
      <c r="K164" s="114"/>
      <c r="L164" s="90"/>
    </row>
    <row r="165" spans="2:12" ht="15.75" hidden="1" x14ac:dyDescent="0.25">
      <c r="B165" s="62" t="s">
        <v>253</v>
      </c>
      <c r="C165" s="116"/>
      <c r="D165" s="63"/>
      <c r="E165" s="63"/>
      <c r="F165" s="63"/>
      <c r="G165" s="64">
        <f t="shared" ref="G165:G171" si="15">D165</f>
        <v>0</v>
      </c>
      <c r="H165" s="65"/>
      <c r="I165" s="66"/>
      <c r="J165" s="66"/>
      <c r="K165" s="114"/>
      <c r="L165" s="90"/>
    </row>
    <row r="166" spans="2:12" ht="15.75" hidden="1" x14ac:dyDescent="0.25">
      <c r="B166" s="62" t="s">
        <v>254</v>
      </c>
      <c r="C166" s="116"/>
      <c r="D166" s="63"/>
      <c r="E166" s="63"/>
      <c r="F166" s="63"/>
      <c r="G166" s="64">
        <f t="shared" si="15"/>
        <v>0</v>
      </c>
      <c r="H166" s="65"/>
      <c r="I166" s="66"/>
      <c r="J166" s="66"/>
      <c r="K166" s="114"/>
      <c r="L166" s="90"/>
    </row>
    <row r="167" spans="2:12" ht="15.75" hidden="1" x14ac:dyDescent="0.25">
      <c r="B167" s="62" t="s">
        <v>255</v>
      </c>
      <c r="C167" s="116"/>
      <c r="D167" s="63"/>
      <c r="E167" s="63"/>
      <c r="F167" s="63"/>
      <c r="G167" s="64">
        <f t="shared" si="15"/>
        <v>0</v>
      </c>
      <c r="H167" s="65"/>
      <c r="I167" s="66"/>
      <c r="J167" s="66"/>
      <c r="K167" s="114"/>
      <c r="L167" s="90"/>
    </row>
    <row r="168" spans="2:12" ht="15.75" hidden="1" x14ac:dyDescent="0.25">
      <c r="B168" s="62" t="s">
        <v>256</v>
      </c>
      <c r="C168" s="116"/>
      <c r="D168" s="63"/>
      <c r="E168" s="63"/>
      <c r="F168" s="63"/>
      <c r="G168" s="64">
        <f t="shared" si="15"/>
        <v>0</v>
      </c>
      <c r="H168" s="65"/>
      <c r="I168" s="66"/>
      <c r="J168" s="66"/>
      <c r="K168" s="114"/>
      <c r="L168" s="90"/>
    </row>
    <row r="169" spans="2:12" ht="15.75" hidden="1" x14ac:dyDescent="0.25">
      <c r="B169" s="62" t="s">
        <v>257</v>
      </c>
      <c r="C169" s="116"/>
      <c r="D169" s="63"/>
      <c r="E169" s="63"/>
      <c r="F169" s="63"/>
      <c r="G169" s="64">
        <f t="shared" si="15"/>
        <v>0</v>
      </c>
      <c r="H169" s="65"/>
      <c r="I169" s="66"/>
      <c r="J169" s="66"/>
      <c r="K169" s="114"/>
      <c r="L169" s="90"/>
    </row>
    <row r="170" spans="2:12" ht="15.75" hidden="1" x14ac:dyDescent="0.25">
      <c r="B170" s="62" t="s">
        <v>258</v>
      </c>
      <c r="C170" s="117"/>
      <c r="D170" s="67"/>
      <c r="E170" s="67"/>
      <c r="F170" s="67"/>
      <c r="G170" s="64">
        <f t="shared" si="15"/>
        <v>0</v>
      </c>
      <c r="H170" s="68"/>
      <c r="I170" s="69"/>
      <c r="J170" s="69"/>
      <c r="K170" s="118"/>
      <c r="L170" s="90"/>
    </row>
    <row r="171" spans="2:12" ht="15.75" hidden="1" x14ac:dyDescent="0.25">
      <c r="B171" s="62" t="s">
        <v>259</v>
      </c>
      <c r="C171" s="117"/>
      <c r="D171" s="67"/>
      <c r="E171" s="67"/>
      <c r="F171" s="67"/>
      <c r="G171" s="64">
        <f t="shared" si="15"/>
        <v>0</v>
      </c>
      <c r="H171" s="68"/>
      <c r="I171" s="69"/>
      <c r="J171" s="69"/>
      <c r="K171" s="118"/>
      <c r="L171" s="90"/>
    </row>
    <row r="172" spans="2:12" ht="15.75" hidden="1" x14ac:dyDescent="0.25">
      <c r="C172" s="22" t="s">
        <v>260</v>
      </c>
      <c r="D172" s="6">
        <f>SUM(D164:D171)</f>
        <v>0</v>
      </c>
      <c r="E172" s="6">
        <f>SUM(E164:E171)</f>
        <v>0</v>
      </c>
      <c r="F172" s="6">
        <f>SUM(F164:F171)</f>
        <v>0</v>
      </c>
      <c r="G172" s="6">
        <f>SUM(G164:G171)</f>
        <v>0</v>
      </c>
      <c r="H172" s="33">
        <f>(H164*G164)+(H165*G165)+(H166*G166)+(H167*G167)+(H168*G168)+(H169*G169)+(H170*G170)+(H171*G171)</f>
        <v>0</v>
      </c>
      <c r="I172" s="33">
        <f>SUM(I164:I171)</f>
        <v>0</v>
      </c>
      <c r="J172" s="33"/>
      <c r="K172" s="118"/>
      <c r="L172" s="91"/>
    </row>
    <row r="173" spans="2:12" ht="15.75" customHeight="1" x14ac:dyDescent="0.25">
      <c r="B173" s="3"/>
      <c r="C173" s="70"/>
      <c r="D173" s="71"/>
      <c r="E173" s="71"/>
      <c r="F173" s="71"/>
      <c r="G173" s="71"/>
      <c r="H173" s="71"/>
      <c r="I173" s="71"/>
      <c r="J173" s="71"/>
      <c r="K173" s="70"/>
      <c r="L173" s="92"/>
    </row>
    <row r="174" spans="2:12" ht="15.75" customHeight="1" x14ac:dyDescent="0.25">
      <c r="B174" s="3"/>
      <c r="C174" s="70"/>
      <c r="D174" s="71"/>
      <c r="E174" s="71"/>
      <c r="F174" s="71"/>
      <c r="G174" s="71"/>
      <c r="H174" s="71"/>
      <c r="I174" s="71"/>
      <c r="J174" s="71"/>
      <c r="K174" s="70"/>
      <c r="L174" s="92"/>
    </row>
    <row r="175" spans="2:12" ht="72.75" customHeight="1" x14ac:dyDescent="0.25">
      <c r="B175" s="22" t="s">
        <v>261</v>
      </c>
      <c r="C175" s="73" t="s">
        <v>627</v>
      </c>
      <c r="D175" s="74">
        <v>255554.58593007628</v>
      </c>
      <c r="E175" s="74"/>
      <c r="F175" s="74"/>
      <c r="G175" s="75">
        <f>D175</f>
        <v>255554.58593007628</v>
      </c>
      <c r="H175" s="76">
        <v>0.4</v>
      </c>
      <c r="I175" s="74">
        <v>251866.89815607914</v>
      </c>
      <c r="J175" s="74" t="s">
        <v>635</v>
      </c>
      <c r="K175" s="132"/>
      <c r="L175" s="91"/>
    </row>
    <row r="176" spans="2:12" ht="69.75" customHeight="1" x14ac:dyDescent="0.25">
      <c r="B176" s="22" t="s">
        <v>262</v>
      </c>
      <c r="C176" s="73" t="s">
        <v>628</v>
      </c>
      <c r="D176" s="74">
        <v>48368.759999999995</v>
      </c>
      <c r="E176" s="74"/>
      <c r="F176" s="74"/>
      <c r="G176" s="75">
        <f>D176</f>
        <v>48368.759999999995</v>
      </c>
      <c r="H176" s="76"/>
      <c r="I176" s="74">
        <v>51769.187898938253</v>
      </c>
      <c r="J176" s="74"/>
      <c r="K176" s="132"/>
      <c r="L176" s="91"/>
    </row>
    <row r="177" spans="2:12" ht="57" customHeight="1" x14ac:dyDescent="0.25">
      <c r="B177" s="22" t="s">
        <v>263</v>
      </c>
      <c r="C177" s="77" t="s">
        <v>624</v>
      </c>
      <c r="D177" s="74">
        <v>55342.10498327759</v>
      </c>
      <c r="E177" s="74"/>
      <c r="F177" s="74"/>
      <c r="G177" s="75">
        <f>D177</f>
        <v>55342.10498327759</v>
      </c>
      <c r="H177" s="76"/>
      <c r="I177" s="74">
        <v>43343.065622148119</v>
      </c>
      <c r="J177" s="74"/>
      <c r="K177" s="132"/>
      <c r="L177" s="91"/>
    </row>
    <row r="178" spans="2:12" ht="65.25" customHeight="1" x14ac:dyDescent="0.25">
      <c r="B178" s="35" t="s">
        <v>264</v>
      </c>
      <c r="C178" s="73" t="s">
        <v>625</v>
      </c>
      <c r="D178" s="74">
        <v>16099.999999999998</v>
      </c>
      <c r="E178" s="74"/>
      <c r="F178" s="74"/>
      <c r="G178" s="75">
        <f>D178</f>
        <v>16099.999999999998</v>
      </c>
      <c r="H178" s="76"/>
      <c r="I178" s="74">
        <v>0</v>
      </c>
      <c r="J178" s="74"/>
      <c r="K178" s="132"/>
      <c r="L178" s="91"/>
    </row>
    <row r="179" spans="2:12" ht="65.25" customHeight="1" x14ac:dyDescent="0.25">
      <c r="B179" s="35" t="s">
        <v>265</v>
      </c>
      <c r="C179" s="73" t="s">
        <v>626</v>
      </c>
      <c r="D179" s="74">
        <v>8167</v>
      </c>
      <c r="E179" s="74"/>
      <c r="F179" s="74"/>
      <c r="G179" s="75">
        <f>D179</f>
        <v>8167</v>
      </c>
      <c r="H179" s="76"/>
      <c r="I179" s="74">
        <v>0</v>
      </c>
      <c r="J179" s="74"/>
      <c r="K179" s="132"/>
      <c r="L179" s="91"/>
    </row>
    <row r="180" spans="2:12" ht="42" customHeight="1" x14ac:dyDescent="0.25">
      <c r="B180" s="3"/>
      <c r="C180" s="36" t="s">
        <v>266</v>
      </c>
      <c r="D180" s="40">
        <f>SUM(D175:D179)</f>
        <v>383532.45091335382</v>
      </c>
      <c r="E180" s="40">
        <f>SUM(E175:E178)</f>
        <v>0</v>
      </c>
      <c r="F180" s="40">
        <f>SUM(F175:F178)</f>
        <v>0</v>
      </c>
      <c r="G180" s="40">
        <f>SUM(G175:G179)</f>
        <v>383532.45091335382</v>
      </c>
      <c r="H180" s="33">
        <f>(H175*G175)+(H176*G176)+(H177*G177)+(H178*G178)+(H179*G179)</f>
        <v>102221.83437203051</v>
      </c>
      <c r="I180" s="33">
        <f>SUM(I175:I179)</f>
        <v>346979.15167716553</v>
      </c>
      <c r="J180" s="33"/>
      <c r="K180" s="73"/>
      <c r="L180" s="94"/>
    </row>
    <row r="181" spans="2:12" ht="15.75" customHeight="1" x14ac:dyDescent="0.25">
      <c r="B181" s="3"/>
      <c r="C181" s="70"/>
      <c r="D181" s="71"/>
      <c r="E181" s="71"/>
      <c r="F181" s="71"/>
      <c r="G181" s="71"/>
      <c r="H181" s="71"/>
      <c r="I181" s="71"/>
      <c r="J181" s="71"/>
      <c r="K181" s="70"/>
      <c r="L181" s="94"/>
    </row>
    <row r="182" spans="2:12" ht="15.75" customHeight="1" x14ac:dyDescent="0.25">
      <c r="B182" s="3"/>
      <c r="C182" s="70"/>
      <c r="D182" s="71"/>
      <c r="E182" s="71"/>
      <c r="F182" s="71"/>
      <c r="G182" s="71"/>
      <c r="H182" s="71"/>
      <c r="I182" s="71"/>
      <c r="J182" s="71"/>
      <c r="K182" s="70"/>
      <c r="L182" s="94"/>
    </row>
    <row r="183" spans="2:12" ht="15.75" customHeight="1" x14ac:dyDescent="0.25">
      <c r="B183" s="3"/>
      <c r="C183" s="70"/>
      <c r="D183" s="71"/>
      <c r="E183" s="71"/>
      <c r="F183" s="71"/>
      <c r="G183" s="71"/>
      <c r="H183" s="71"/>
      <c r="I183" s="71"/>
      <c r="J183" s="71"/>
      <c r="K183" s="70"/>
      <c r="L183" s="94"/>
    </row>
    <row r="184" spans="2:12" ht="15.75" customHeight="1" x14ac:dyDescent="0.25">
      <c r="B184" s="3"/>
      <c r="C184" s="70"/>
      <c r="D184" s="71"/>
      <c r="E184" s="71"/>
      <c r="F184" s="71"/>
      <c r="G184" s="71"/>
      <c r="H184" s="71"/>
      <c r="I184" s="71"/>
      <c r="J184" s="71"/>
      <c r="K184" s="70"/>
      <c r="L184" s="94"/>
    </row>
    <row r="185" spans="2:12" ht="15.75" customHeight="1" x14ac:dyDescent="0.25">
      <c r="B185" s="3"/>
      <c r="C185" s="70"/>
      <c r="D185" s="71"/>
      <c r="E185" s="71"/>
      <c r="F185" s="71"/>
      <c r="G185" s="71"/>
      <c r="H185" s="71"/>
      <c r="I185" s="71"/>
      <c r="J185" s="71"/>
      <c r="K185" s="70"/>
      <c r="L185" s="94"/>
    </row>
    <row r="186" spans="2:12" ht="15.75" customHeight="1" x14ac:dyDescent="0.25">
      <c r="B186" s="3"/>
      <c r="C186" s="70"/>
      <c r="D186" s="71"/>
      <c r="E186" s="71"/>
      <c r="F186" s="71"/>
      <c r="G186" s="71"/>
      <c r="H186" s="71"/>
      <c r="I186" s="71"/>
      <c r="J186" s="71"/>
      <c r="K186" s="70"/>
      <c r="L186" s="94"/>
    </row>
    <row r="187" spans="2:12" ht="15.75" customHeight="1" thickBot="1" x14ac:dyDescent="0.3">
      <c r="B187" s="3"/>
      <c r="C187" s="70"/>
      <c r="D187" s="71"/>
      <c r="E187" s="71"/>
      <c r="F187" s="71"/>
      <c r="G187" s="71"/>
      <c r="H187" s="71"/>
      <c r="I187" s="71"/>
      <c r="J187" s="71"/>
      <c r="K187" s="70"/>
      <c r="L187" s="94"/>
    </row>
    <row r="188" spans="2:12" ht="15.75" x14ac:dyDescent="0.25">
      <c r="B188" s="3"/>
      <c r="C188" s="158" t="s">
        <v>267</v>
      </c>
      <c r="D188" s="159"/>
      <c r="E188" s="41"/>
      <c r="F188" s="41"/>
      <c r="G188" s="41"/>
      <c r="H188" s="5"/>
      <c r="I188" s="46"/>
      <c r="J188" s="46"/>
      <c r="K188" s="5"/>
    </row>
    <row r="189" spans="2:12" ht="50.25" customHeight="1" x14ac:dyDescent="0.25">
      <c r="B189" s="3"/>
      <c r="C189" s="78"/>
      <c r="D189" s="59" t="str">
        <f>D5</f>
        <v>Organisation recipiendiaire (budget en USD)</v>
      </c>
      <c r="E189" s="42" t="s">
        <v>268</v>
      </c>
      <c r="F189" s="33" t="s">
        <v>269</v>
      </c>
      <c r="G189" s="56" t="s">
        <v>8</v>
      </c>
      <c r="H189" s="70"/>
      <c r="I189" s="71"/>
      <c r="J189" s="71"/>
      <c r="K189" s="5"/>
    </row>
    <row r="190" spans="2:12" ht="41.25" customHeight="1" x14ac:dyDescent="0.25">
      <c r="B190" s="79"/>
      <c r="C190" s="51" t="s">
        <v>270</v>
      </c>
      <c r="D190" s="80">
        <f>SUM(D16,D26,D36,D46,D58,D68,D78,D88,D100,D110,D120,D130,D142,D152,D162,D172,D175,D176,D177,D178,D179)</f>
        <v>1401869.1632210463</v>
      </c>
      <c r="E190" s="81">
        <f>SUM(E16,E26,E36,E46,E58,E68,E78,E88,E100,E110,E120,E130,E142,E152,E162,E172,E175,E176,E177)</f>
        <v>0</v>
      </c>
      <c r="F190" s="82">
        <f>SUM(F16,F26,F36,F46,F58,F68,F78,F88,F100,F110,F120,F130,F142,F152,F162,F172,F175,F176,F177)</f>
        <v>0</v>
      </c>
      <c r="G190" s="83">
        <f>SUM(D190:F190)</f>
        <v>1401869.1632210463</v>
      </c>
      <c r="H190" s="70"/>
      <c r="I190" s="71"/>
      <c r="J190" s="71"/>
      <c r="K190" s="84"/>
    </row>
    <row r="191" spans="2:12" ht="51.75" customHeight="1" x14ac:dyDescent="0.25">
      <c r="B191" s="85"/>
      <c r="C191" s="51" t="s">
        <v>271</v>
      </c>
      <c r="D191" s="80">
        <f>D190*0.07</f>
        <v>98130.841425473249</v>
      </c>
      <c r="E191" s="81">
        <f t="shared" ref="E191:F191" si="16">E190*0.07</f>
        <v>0</v>
      </c>
      <c r="F191" s="82">
        <f t="shared" si="16"/>
        <v>0</v>
      </c>
      <c r="G191" s="83">
        <f>G190*0.07</f>
        <v>98130.841425473249</v>
      </c>
      <c r="H191" s="85"/>
      <c r="I191" s="86"/>
      <c r="J191" s="86"/>
      <c r="K191" s="87"/>
    </row>
    <row r="192" spans="2:12" ht="51.75" customHeight="1" thickBot="1" x14ac:dyDescent="0.3">
      <c r="B192" s="85"/>
      <c r="C192" s="9" t="s">
        <v>8</v>
      </c>
      <c r="D192" s="34">
        <f>SUM(D190:D191)</f>
        <v>1500000.0046465197</v>
      </c>
      <c r="E192" s="43">
        <f t="shared" ref="E192:F192" si="17">SUM(E190:E191)</f>
        <v>0</v>
      </c>
      <c r="F192" s="27">
        <f t="shared" si="17"/>
        <v>0</v>
      </c>
      <c r="G192" s="27">
        <f>SUM(G190:G191)</f>
        <v>1500000.0046465197</v>
      </c>
      <c r="H192" s="85"/>
      <c r="I192" s="86"/>
      <c r="J192" s="86"/>
      <c r="K192" s="87"/>
    </row>
    <row r="193" spans="2:12" ht="42" customHeight="1" x14ac:dyDescent="0.25">
      <c r="B193" s="85"/>
      <c r="I193" s="58"/>
      <c r="J193" s="58"/>
      <c r="K193" s="2"/>
      <c r="L193" s="95"/>
    </row>
    <row r="194" spans="2:12" s="119" customFormat="1" ht="29.25" customHeight="1" thickBot="1" x14ac:dyDescent="0.3">
      <c r="B194" s="70"/>
      <c r="C194" s="10"/>
      <c r="D194" s="11"/>
      <c r="E194" s="11"/>
      <c r="F194" s="11"/>
      <c r="G194" s="11"/>
      <c r="H194" s="11"/>
      <c r="I194" s="47"/>
      <c r="J194" s="47"/>
      <c r="K194" s="5"/>
      <c r="L194" s="96"/>
    </row>
    <row r="195" spans="2:12" ht="23.25" customHeight="1" x14ac:dyDescent="0.25">
      <c r="B195" s="87"/>
      <c r="C195" s="146" t="s">
        <v>272</v>
      </c>
      <c r="D195" s="147"/>
      <c r="E195" s="148"/>
      <c r="F195" s="148"/>
      <c r="G195" s="148"/>
      <c r="H195" s="149"/>
      <c r="I195" s="48"/>
      <c r="J195" s="48"/>
      <c r="K195" s="87"/>
      <c r="L195" s="120"/>
    </row>
    <row r="196" spans="2:12" ht="52.5" customHeight="1" x14ac:dyDescent="0.25">
      <c r="B196" s="87"/>
      <c r="C196" s="23"/>
      <c r="D196" s="60" t="str">
        <f>D5</f>
        <v>Organisation recipiendiaire (budget en USD)</v>
      </c>
      <c r="E196" s="24" t="s">
        <v>268</v>
      </c>
      <c r="F196" s="24" t="s">
        <v>269</v>
      </c>
      <c r="G196" s="54" t="s">
        <v>8</v>
      </c>
      <c r="H196" s="55" t="s">
        <v>273</v>
      </c>
      <c r="I196" s="48"/>
      <c r="J196" s="48"/>
      <c r="K196" s="87"/>
      <c r="L196" s="120"/>
    </row>
    <row r="197" spans="2:12" ht="55.5" customHeight="1" x14ac:dyDescent="0.25">
      <c r="B197" s="87"/>
      <c r="C197" s="8" t="s">
        <v>274</v>
      </c>
      <c r="D197" s="25">
        <f>D192*H197</f>
        <v>525000.00162628188</v>
      </c>
      <c r="E197" s="26">
        <f>SUM(E190:E191)*0.7</f>
        <v>0</v>
      </c>
      <c r="F197" s="26">
        <f>SUM(F190:F191)*0.7</f>
        <v>0</v>
      </c>
      <c r="G197" s="26"/>
      <c r="H197" s="44">
        <v>0.35</v>
      </c>
      <c r="I197" s="46"/>
      <c r="J197" s="46"/>
      <c r="K197" s="87"/>
      <c r="L197" s="120"/>
    </row>
    <row r="198" spans="2:12" ht="57.75" customHeight="1" x14ac:dyDescent="0.25">
      <c r="B198" s="145"/>
      <c r="C198" s="37" t="s">
        <v>275</v>
      </c>
      <c r="D198" s="38">
        <f>D192*H198</f>
        <v>525000.00162628188</v>
      </c>
      <c r="E198" s="39">
        <f>SUM(E190:E191)*0.3</f>
        <v>0</v>
      </c>
      <c r="F198" s="39">
        <f>SUM(F190:F191)*0.3</f>
        <v>0</v>
      </c>
      <c r="G198" s="39"/>
      <c r="H198" s="45">
        <v>0.35</v>
      </c>
      <c r="I198" s="46"/>
      <c r="J198" s="46"/>
      <c r="K198" s="133"/>
      <c r="L198" s="120"/>
    </row>
    <row r="199" spans="2:12" ht="57.75" customHeight="1" x14ac:dyDescent="0.25">
      <c r="B199" s="145"/>
      <c r="C199" s="37" t="s">
        <v>276</v>
      </c>
      <c r="D199" s="38">
        <f>D192*H199</f>
        <v>450000.0013939559</v>
      </c>
      <c r="E199" s="39"/>
      <c r="F199" s="39"/>
      <c r="G199" s="39"/>
      <c r="H199" s="45">
        <v>0.3</v>
      </c>
      <c r="I199" s="46"/>
      <c r="J199" s="46"/>
      <c r="K199" s="133"/>
      <c r="L199" s="120"/>
    </row>
    <row r="200" spans="2:12" ht="38.25" customHeight="1" thickBot="1" x14ac:dyDescent="0.3">
      <c r="B200" s="145"/>
      <c r="C200" s="9" t="s">
        <v>8</v>
      </c>
      <c r="D200" s="27">
        <f>SUM(D197:D199)</f>
        <v>1500000.0046465197</v>
      </c>
      <c r="E200" s="27">
        <f t="shared" ref="E200:F200" si="18">SUM(E197:E198)</f>
        <v>0</v>
      </c>
      <c r="F200" s="27">
        <f t="shared" si="18"/>
        <v>0</v>
      </c>
      <c r="G200" s="28"/>
      <c r="H200" s="29"/>
      <c r="I200" s="49"/>
      <c r="J200" s="49"/>
      <c r="K200" s="133"/>
      <c r="L200" s="120"/>
    </row>
    <row r="201" spans="2:12" ht="21.75" customHeight="1" thickBot="1" x14ac:dyDescent="0.3">
      <c r="B201" s="145"/>
      <c r="C201" s="1"/>
      <c r="D201" s="4"/>
      <c r="E201" s="4"/>
      <c r="F201" s="4"/>
      <c r="G201" s="4"/>
      <c r="H201" s="4"/>
      <c r="I201" s="50"/>
      <c r="J201" s="50"/>
      <c r="K201" s="133"/>
      <c r="L201" s="120"/>
    </row>
    <row r="202" spans="2:12" ht="49.5" customHeight="1" x14ac:dyDescent="0.25">
      <c r="B202" s="145"/>
      <c r="C202" s="30" t="s">
        <v>277</v>
      </c>
      <c r="D202" s="31">
        <f>SUM(H16,H26,H36,H46,H58,H68,H78,H88,H100,H110,H120,H130,H142,H152,H162,H172,H180)*1.07</f>
        <v>657181.34859351919</v>
      </c>
      <c r="E202" s="11"/>
      <c r="F202" s="11"/>
      <c r="G202" s="11"/>
      <c r="H202" s="52" t="s">
        <v>278</v>
      </c>
      <c r="I202" s="53">
        <f>SUM(I180,I172,I162,I152,I142,I130,I120,I110,I100,I88,I78,I68,I58,I46,I36,I26,I16)</f>
        <v>925622.74653257173</v>
      </c>
      <c r="J202" s="58"/>
      <c r="K202" s="133"/>
      <c r="L202" s="120"/>
    </row>
    <row r="203" spans="2:12" ht="28.5" customHeight="1" thickBot="1" x14ac:dyDescent="0.3">
      <c r="B203" s="145"/>
      <c r="C203" s="32" t="s">
        <v>279</v>
      </c>
      <c r="D203" s="134">
        <f>D202/D192</f>
        <v>0.43812089770518786</v>
      </c>
      <c r="E203" s="135"/>
      <c r="F203" s="135"/>
      <c r="G203" s="135"/>
      <c r="H203" s="136" t="s">
        <v>280</v>
      </c>
      <c r="I203" s="137">
        <f>I202/D190</f>
        <v>0.66027755714790615</v>
      </c>
      <c r="J203" s="138"/>
      <c r="K203" s="133"/>
      <c r="L203" s="120"/>
    </row>
    <row r="204" spans="2:12" ht="28.5" customHeight="1" x14ac:dyDescent="0.25">
      <c r="B204" s="145"/>
      <c r="C204" s="143"/>
      <c r="D204" s="144"/>
      <c r="E204" s="13"/>
      <c r="F204" s="13"/>
      <c r="G204" s="13"/>
      <c r="K204" s="133"/>
      <c r="L204" s="120"/>
    </row>
    <row r="205" spans="2:12" ht="28.5" customHeight="1" x14ac:dyDescent="0.25">
      <c r="B205" s="145"/>
      <c r="C205" s="32" t="s">
        <v>281</v>
      </c>
      <c r="D205" s="139">
        <f>SUM(D177:D178)*1.07</f>
        <v>76443.052332107021</v>
      </c>
      <c r="E205" s="140"/>
      <c r="F205" s="140"/>
      <c r="G205" s="140"/>
      <c r="K205" s="133"/>
      <c r="L205" s="120"/>
    </row>
    <row r="206" spans="2:12" ht="23.25" customHeight="1" x14ac:dyDescent="0.25">
      <c r="B206" s="145"/>
      <c r="C206" s="32" t="s">
        <v>282</v>
      </c>
      <c r="D206" s="134">
        <f>D205/D192</f>
        <v>5.096203473020728E-2</v>
      </c>
      <c r="E206" s="140"/>
      <c r="F206" s="140"/>
      <c r="G206" s="140"/>
      <c r="K206" s="133"/>
      <c r="L206" s="120"/>
    </row>
    <row r="207" spans="2:12" ht="68.25" customHeight="1" thickBot="1" x14ac:dyDescent="0.3">
      <c r="B207" s="145"/>
      <c r="C207" s="150" t="s">
        <v>283</v>
      </c>
      <c r="D207" s="151"/>
      <c r="E207" s="12"/>
      <c r="F207" s="12"/>
      <c r="G207" s="12"/>
      <c r="H207" s="133"/>
      <c r="I207" s="141"/>
      <c r="J207" s="141"/>
      <c r="K207" s="133"/>
      <c r="L207" s="120"/>
    </row>
    <row r="208" spans="2:12" ht="55.5" customHeight="1" x14ac:dyDescent="0.25">
      <c r="B208" s="145"/>
      <c r="L208" s="142"/>
    </row>
    <row r="209" spans="1:12" ht="42.75" customHeight="1" x14ac:dyDescent="0.25">
      <c r="B209" s="145"/>
      <c r="K209" s="133"/>
    </row>
    <row r="210" spans="1:12" ht="21.75" customHeight="1" x14ac:dyDescent="0.25">
      <c r="B210" s="145"/>
      <c r="K210" s="133"/>
    </row>
    <row r="211" spans="1:12" ht="21.75" customHeight="1" x14ac:dyDescent="0.25">
      <c r="A211" s="133"/>
      <c r="B211" s="145"/>
    </row>
    <row r="212" spans="1:12" s="133" customFormat="1" ht="23.25" customHeight="1" x14ac:dyDescent="0.25">
      <c r="A212" s="97"/>
      <c r="B212" s="145"/>
      <c r="C212" s="97"/>
      <c r="D212" s="97"/>
      <c r="E212" s="97"/>
      <c r="F212" s="97"/>
      <c r="G212" s="97"/>
      <c r="H212" s="97"/>
      <c r="I212" s="103"/>
      <c r="J212" s="103"/>
      <c r="K212" s="97"/>
      <c r="L212" s="101"/>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formatCells="0" formatColumns="0" formatRows="0"/>
  <mergeCells count="19">
    <mergeCell ref="B1:E1"/>
    <mergeCell ref="B3:H3"/>
    <mergeCell ref="C133:K133"/>
    <mergeCell ref="C153:K153"/>
    <mergeCell ref="C188:D188"/>
    <mergeCell ref="C163:K163"/>
    <mergeCell ref="C37:K37"/>
    <mergeCell ref="C143:K143"/>
    <mergeCell ref="C204:D204"/>
    <mergeCell ref="B198:B212"/>
    <mergeCell ref="C195:H195"/>
    <mergeCell ref="C207:D207"/>
    <mergeCell ref="C79:K79"/>
    <mergeCell ref="C90:K90"/>
    <mergeCell ref="C91:K91"/>
    <mergeCell ref="C101:K101"/>
    <mergeCell ref="C111:K111"/>
    <mergeCell ref="C121:K121"/>
    <mergeCell ref="C132:K132"/>
  </mergeCells>
  <conditionalFormatting sqref="D203">
    <cfRule type="cellIs" dxfId="1" priority="45" operator="lessThan">
      <formula>0.15</formula>
    </cfRule>
  </conditionalFormatting>
  <conditionalFormatting sqref="D206">
    <cfRule type="cellIs" dxfId="0" priority="43" operator="lessThan">
      <formula>0.05</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8 C18 C28 C38 C50 C60 C70 C80 C92 C102 C112 C122 C134 C144 C154 C164"/>
    <dataValidation allowBlank="1" showErrorMessage="1" prompt="% Towards Gender Equality and Women's Empowerment Must be Higher than 15%_x000a_" sqref="D205:G205"/>
    <dataValidation allowBlank="1" showInputMessage="1" showErrorMessage="1" prompt="Insert *text* description of Outcome here" sqref="C132:K132 C90:K90 C48:K48 C6:K6"/>
  </dataValidations>
  <pageMargins left="0.7" right="0.7" top="0.75" bottom="0.75" header="0.3" footer="0.3"/>
  <pageSetup scale="74" orientation="landscape"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15" t="s">
        <v>284</v>
      </c>
      <c r="B1" s="16" t="s">
        <v>285</v>
      </c>
    </row>
    <row r="2" spans="1:2" x14ac:dyDescent="0.25">
      <c r="A2" s="17" t="s">
        <v>286</v>
      </c>
      <c r="B2" s="18" t="s">
        <v>287</v>
      </c>
    </row>
    <row r="3" spans="1:2" x14ac:dyDescent="0.25">
      <c r="A3" s="17" t="s">
        <v>288</v>
      </c>
      <c r="B3" s="18" t="s">
        <v>289</v>
      </c>
    </row>
    <row r="4" spans="1:2" x14ac:dyDescent="0.25">
      <c r="A4" s="17" t="s">
        <v>290</v>
      </c>
      <c r="B4" s="18" t="s">
        <v>291</v>
      </c>
    </row>
    <row r="5" spans="1:2" x14ac:dyDescent="0.25">
      <c r="A5" s="17" t="s">
        <v>292</v>
      </c>
      <c r="B5" s="18" t="s">
        <v>293</v>
      </c>
    </row>
    <row r="6" spans="1:2" x14ac:dyDescent="0.25">
      <c r="A6" s="17" t="s">
        <v>294</v>
      </c>
      <c r="B6" s="18" t="s">
        <v>295</v>
      </c>
    </row>
    <row r="7" spans="1:2" x14ac:dyDescent="0.25">
      <c r="A7" s="17" t="s">
        <v>296</v>
      </c>
      <c r="B7" s="18" t="s">
        <v>297</v>
      </c>
    </row>
    <row r="8" spans="1:2" x14ac:dyDescent="0.25">
      <c r="A8" s="17" t="s">
        <v>298</v>
      </c>
      <c r="B8" s="18" t="s">
        <v>299</v>
      </c>
    </row>
    <row r="9" spans="1:2" x14ac:dyDescent="0.25">
      <c r="A9" s="17" t="s">
        <v>300</v>
      </c>
      <c r="B9" s="18" t="s">
        <v>301</v>
      </c>
    </row>
    <row r="10" spans="1:2" x14ac:dyDescent="0.25">
      <c r="A10" s="17" t="s">
        <v>302</v>
      </c>
      <c r="B10" s="18" t="s">
        <v>303</v>
      </c>
    </row>
    <row r="11" spans="1:2" x14ac:dyDescent="0.25">
      <c r="A11" s="17" t="s">
        <v>304</v>
      </c>
      <c r="B11" s="18" t="s">
        <v>305</v>
      </c>
    </row>
    <row r="12" spans="1:2" x14ac:dyDescent="0.25">
      <c r="A12" s="17" t="s">
        <v>306</v>
      </c>
      <c r="B12" s="18" t="s">
        <v>307</v>
      </c>
    </row>
    <row r="13" spans="1:2" x14ac:dyDescent="0.25">
      <c r="A13" s="17" t="s">
        <v>308</v>
      </c>
      <c r="B13" s="18" t="s">
        <v>309</v>
      </c>
    </row>
    <row r="14" spans="1:2" x14ac:dyDescent="0.25">
      <c r="A14" s="17" t="s">
        <v>310</v>
      </c>
      <c r="B14" s="18" t="s">
        <v>311</v>
      </c>
    </row>
    <row r="15" spans="1:2" x14ac:dyDescent="0.25">
      <c r="A15" s="17" t="s">
        <v>312</v>
      </c>
      <c r="B15" s="18" t="s">
        <v>313</v>
      </c>
    </row>
    <row r="16" spans="1:2" x14ac:dyDescent="0.25">
      <c r="A16" s="17" t="s">
        <v>314</v>
      </c>
      <c r="B16" s="18" t="s">
        <v>315</v>
      </c>
    </row>
    <row r="17" spans="1:2" x14ac:dyDescent="0.25">
      <c r="A17" s="17" t="s">
        <v>316</v>
      </c>
      <c r="B17" s="18" t="s">
        <v>317</v>
      </c>
    </row>
    <row r="18" spans="1:2" x14ac:dyDescent="0.25">
      <c r="A18" s="17" t="s">
        <v>318</v>
      </c>
      <c r="B18" s="18" t="s">
        <v>319</v>
      </c>
    </row>
    <row r="19" spans="1:2" x14ac:dyDescent="0.25">
      <c r="A19" s="17" t="s">
        <v>320</v>
      </c>
      <c r="B19" s="18" t="s">
        <v>321</v>
      </c>
    </row>
    <row r="20" spans="1:2" x14ac:dyDescent="0.25">
      <c r="A20" s="17" t="s">
        <v>322</v>
      </c>
      <c r="B20" s="18" t="s">
        <v>323</v>
      </c>
    </row>
    <row r="21" spans="1:2" x14ac:dyDescent="0.25">
      <c r="A21" s="17" t="s">
        <v>324</v>
      </c>
      <c r="B21" s="18" t="s">
        <v>325</v>
      </c>
    </row>
    <row r="22" spans="1:2" x14ac:dyDescent="0.25">
      <c r="A22" s="17" t="s">
        <v>326</v>
      </c>
      <c r="B22" s="18" t="s">
        <v>327</v>
      </c>
    </row>
    <row r="23" spans="1:2" x14ac:dyDescent="0.25">
      <c r="A23" s="17" t="s">
        <v>328</v>
      </c>
      <c r="B23" s="18" t="s">
        <v>329</v>
      </c>
    </row>
    <row r="24" spans="1:2" x14ac:dyDescent="0.25">
      <c r="A24" s="17" t="s">
        <v>330</v>
      </c>
      <c r="B24" s="18" t="s">
        <v>331</v>
      </c>
    </row>
    <row r="25" spans="1:2" x14ac:dyDescent="0.25">
      <c r="A25" s="17" t="s">
        <v>332</v>
      </c>
      <c r="B25" s="18" t="s">
        <v>333</v>
      </c>
    </row>
    <row r="26" spans="1:2" x14ac:dyDescent="0.25">
      <c r="A26" s="17" t="s">
        <v>334</v>
      </c>
      <c r="B26" s="18" t="s">
        <v>335</v>
      </c>
    </row>
    <row r="27" spans="1:2" x14ac:dyDescent="0.25">
      <c r="A27" s="17" t="s">
        <v>336</v>
      </c>
      <c r="B27" s="18" t="s">
        <v>337</v>
      </c>
    </row>
    <row r="28" spans="1:2" x14ac:dyDescent="0.25">
      <c r="A28" s="17" t="s">
        <v>338</v>
      </c>
      <c r="B28" s="18" t="s">
        <v>339</v>
      </c>
    </row>
    <row r="29" spans="1:2" x14ac:dyDescent="0.25">
      <c r="A29" s="17" t="s">
        <v>340</v>
      </c>
      <c r="B29" s="18" t="s">
        <v>341</v>
      </c>
    </row>
    <row r="30" spans="1:2" x14ac:dyDescent="0.25">
      <c r="A30" s="17" t="s">
        <v>342</v>
      </c>
      <c r="B30" s="18" t="s">
        <v>343</v>
      </c>
    </row>
    <row r="31" spans="1:2" x14ac:dyDescent="0.25">
      <c r="A31" s="17" t="s">
        <v>344</v>
      </c>
      <c r="B31" s="18" t="s">
        <v>345</v>
      </c>
    </row>
    <row r="32" spans="1:2" x14ac:dyDescent="0.25">
      <c r="A32" s="17" t="s">
        <v>346</v>
      </c>
      <c r="B32" s="18" t="s">
        <v>347</v>
      </c>
    </row>
    <row r="33" spans="1:2" x14ac:dyDescent="0.25">
      <c r="A33" s="17" t="s">
        <v>348</v>
      </c>
      <c r="B33" s="18" t="s">
        <v>349</v>
      </c>
    </row>
    <row r="34" spans="1:2" x14ac:dyDescent="0.25">
      <c r="A34" s="17" t="s">
        <v>350</v>
      </c>
      <c r="B34" s="18" t="s">
        <v>351</v>
      </c>
    </row>
    <row r="35" spans="1:2" x14ac:dyDescent="0.25">
      <c r="A35" s="17" t="s">
        <v>352</v>
      </c>
      <c r="B35" s="18" t="s">
        <v>353</v>
      </c>
    </row>
    <row r="36" spans="1:2" x14ac:dyDescent="0.25">
      <c r="A36" s="17" t="s">
        <v>354</v>
      </c>
      <c r="B36" s="18" t="s">
        <v>355</v>
      </c>
    </row>
    <row r="37" spans="1:2" x14ac:dyDescent="0.25">
      <c r="A37" s="17" t="s">
        <v>356</v>
      </c>
      <c r="B37" s="18" t="s">
        <v>357</v>
      </c>
    </row>
    <row r="38" spans="1:2" x14ac:dyDescent="0.25">
      <c r="A38" s="17" t="s">
        <v>358</v>
      </c>
      <c r="B38" s="18" t="s">
        <v>359</v>
      </c>
    </row>
    <row r="39" spans="1:2" x14ac:dyDescent="0.25">
      <c r="A39" s="17" t="s">
        <v>360</v>
      </c>
      <c r="B39" s="18" t="s">
        <v>361</v>
      </c>
    </row>
    <row r="40" spans="1:2" x14ac:dyDescent="0.25">
      <c r="A40" s="17" t="s">
        <v>362</v>
      </c>
      <c r="B40" s="18" t="s">
        <v>363</v>
      </c>
    </row>
    <row r="41" spans="1:2" x14ac:dyDescent="0.25">
      <c r="A41" s="17" t="s">
        <v>364</v>
      </c>
      <c r="B41" s="18" t="s">
        <v>365</v>
      </c>
    </row>
    <row r="42" spans="1:2" x14ac:dyDescent="0.25">
      <c r="A42" s="17" t="s">
        <v>366</v>
      </c>
      <c r="B42" s="18" t="s">
        <v>367</v>
      </c>
    </row>
    <row r="43" spans="1:2" x14ac:dyDescent="0.25">
      <c r="A43" s="17" t="s">
        <v>368</v>
      </c>
      <c r="B43" s="18" t="s">
        <v>369</v>
      </c>
    </row>
    <row r="44" spans="1:2" x14ac:dyDescent="0.25">
      <c r="A44" s="17" t="s">
        <v>370</v>
      </c>
      <c r="B44" s="18" t="s">
        <v>371</v>
      </c>
    </row>
    <row r="45" spans="1:2" x14ac:dyDescent="0.25">
      <c r="A45" s="17" t="s">
        <v>372</v>
      </c>
      <c r="B45" s="18" t="s">
        <v>373</v>
      </c>
    </row>
    <row r="46" spans="1:2" x14ac:dyDescent="0.25">
      <c r="A46" s="17" t="s">
        <v>374</v>
      </c>
      <c r="B46" s="18" t="s">
        <v>375</v>
      </c>
    </row>
    <row r="47" spans="1:2" x14ac:dyDescent="0.25">
      <c r="A47" s="17" t="s">
        <v>376</v>
      </c>
      <c r="B47" s="18" t="s">
        <v>377</v>
      </c>
    </row>
    <row r="48" spans="1:2" x14ac:dyDescent="0.25">
      <c r="A48" s="17" t="s">
        <v>378</v>
      </c>
      <c r="B48" s="18" t="s">
        <v>379</v>
      </c>
    </row>
    <row r="49" spans="1:2" x14ac:dyDescent="0.25">
      <c r="A49" s="17" t="s">
        <v>380</v>
      </c>
      <c r="B49" s="18" t="s">
        <v>381</v>
      </c>
    </row>
    <row r="50" spans="1:2" x14ac:dyDescent="0.25">
      <c r="A50" s="17" t="s">
        <v>382</v>
      </c>
      <c r="B50" s="18" t="s">
        <v>383</v>
      </c>
    </row>
    <row r="51" spans="1:2" x14ac:dyDescent="0.25">
      <c r="A51" s="17" t="s">
        <v>384</v>
      </c>
      <c r="B51" s="18" t="s">
        <v>385</v>
      </c>
    </row>
    <row r="52" spans="1:2" x14ac:dyDescent="0.25">
      <c r="A52" s="17" t="s">
        <v>386</v>
      </c>
      <c r="B52" s="18" t="s">
        <v>387</v>
      </c>
    </row>
    <row r="53" spans="1:2" x14ac:dyDescent="0.25">
      <c r="A53" s="17" t="s">
        <v>388</v>
      </c>
      <c r="B53" s="18" t="s">
        <v>389</v>
      </c>
    </row>
    <row r="54" spans="1:2" x14ac:dyDescent="0.25">
      <c r="A54" s="17" t="s">
        <v>390</v>
      </c>
      <c r="B54" s="18" t="s">
        <v>391</v>
      </c>
    </row>
    <row r="55" spans="1:2" x14ac:dyDescent="0.25">
      <c r="A55" s="17" t="s">
        <v>392</v>
      </c>
      <c r="B55" s="18" t="s">
        <v>393</v>
      </c>
    </row>
    <row r="56" spans="1:2" x14ac:dyDescent="0.25">
      <c r="A56" s="17" t="s">
        <v>394</v>
      </c>
      <c r="B56" s="18" t="s">
        <v>395</v>
      </c>
    </row>
    <row r="57" spans="1:2" x14ac:dyDescent="0.25">
      <c r="A57" s="17" t="s">
        <v>396</v>
      </c>
      <c r="B57" s="18" t="s">
        <v>397</v>
      </c>
    </row>
    <row r="58" spans="1:2" x14ac:dyDescent="0.25">
      <c r="A58" s="17" t="s">
        <v>398</v>
      </c>
      <c r="B58" s="18" t="s">
        <v>399</v>
      </c>
    </row>
    <row r="59" spans="1:2" x14ac:dyDescent="0.25">
      <c r="A59" s="17" t="s">
        <v>400</v>
      </c>
      <c r="B59" s="18" t="s">
        <v>401</v>
      </c>
    </row>
    <row r="60" spans="1:2" x14ac:dyDescent="0.25">
      <c r="A60" s="17" t="s">
        <v>402</v>
      </c>
      <c r="B60" s="18" t="s">
        <v>403</v>
      </c>
    </row>
    <row r="61" spans="1:2" x14ac:dyDescent="0.25">
      <c r="A61" s="17" t="s">
        <v>404</v>
      </c>
      <c r="B61" s="18" t="s">
        <v>405</v>
      </c>
    </row>
    <row r="62" spans="1:2" x14ac:dyDescent="0.25">
      <c r="A62" s="17" t="s">
        <v>406</v>
      </c>
      <c r="B62" s="18" t="s">
        <v>407</v>
      </c>
    </row>
    <row r="63" spans="1:2" x14ac:dyDescent="0.25">
      <c r="A63" s="17" t="s">
        <v>408</v>
      </c>
      <c r="B63" s="18" t="s">
        <v>409</v>
      </c>
    </row>
    <row r="64" spans="1:2" x14ac:dyDescent="0.25">
      <c r="A64" s="17" t="s">
        <v>410</v>
      </c>
      <c r="B64" s="18" t="s">
        <v>411</v>
      </c>
    </row>
    <row r="65" spans="1:2" x14ac:dyDescent="0.25">
      <c r="A65" s="17" t="s">
        <v>412</v>
      </c>
      <c r="B65" s="18" t="s">
        <v>413</v>
      </c>
    </row>
    <row r="66" spans="1:2" x14ac:dyDescent="0.25">
      <c r="A66" s="17" t="s">
        <v>414</v>
      </c>
      <c r="B66" s="18" t="s">
        <v>415</v>
      </c>
    </row>
    <row r="67" spans="1:2" x14ac:dyDescent="0.25">
      <c r="A67" s="17" t="s">
        <v>416</v>
      </c>
      <c r="B67" s="18" t="s">
        <v>417</v>
      </c>
    </row>
    <row r="68" spans="1:2" x14ac:dyDescent="0.25">
      <c r="A68" s="17" t="s">
        <v>418</v>
      </c>
      <c r="B68" s="18" t="s">
        <v>419</v>
      </c>
    </row>
    <row r="69" spans="1:2" x14ac:dyDescent="0.25">
      <c r="A69" s="17" t="s">
        <v>420</v>
      </c>
      <c r="B69" s="18" t="s">
        <v>421</v>
      </c>
    </row>
    <row r="70" spans="1:2" x14ac:dyDescent="0.25">
      <c r="A70" s="17" t="s">
        <v>422</v>
      </c>
      <c r="B70" s="18" t="s">
        <v>423</v>
      </c>
    </row>
    <row r="71" spans="1:2" x14ac:dyDescent="0.25">
      <c r="A71" s="17" t="s">
        <v>424</v>
      </c>
      <c r="B71" s="18" t="s">
        <v>425</v>
      </c>
    </row>
    <row r="72" spans="1:2" x14ac:dyDescent="0.25">
      <c r="A72" s="17" t="s">
        <v>426</v>
      </c>
      <c r="B72" s="18" t="s">
        <v>427</v>
      </c>
    </row>
    <row r="73" spans="1:2" x14ac:dyDescent="0.25">
      <c r="A73" s="17" t="s">
        <v>428</v>
      </c>
      <c r="B73" s="18" t="s">
        <v>429</v>
      </c>
    </row>
    <row r="74" spans="1:2" x14ac:dyDescent="0.25">
      <c r="A74" s="17" t="s">
        <v>430</v>
      </c>
      <c r="B74" s="18" t="s">
        <v>431</v>
      </c>
    </row>
    <row r="75" spans="1:2" x14ac:dyDescent="0.25">
      <c r="A75" s="17" t="s">
        <v>432</v>
      </c>
      <c r="B75" s="19" t="s">
        <v>433</v>
      </c>
    </row>
    <row r="76" spans="1:2" x14ac:dyDescent="0.25">
      <c r="A76" s="17" t="s">
        <v>434</v>
      </c>
      <c r="B76" s="19" t="s">
        <v>435</v>
      </c>
    </row>
    <row r="77" spans="1:2" x14ac:dyDescent="0.25">
      <c r="A77" s="17" t="s">
        <v>436</v>
      </c>
      <c r="B77" s="19" t="s">
        <v>437</v>
      </c>
    </row>
    <row r="78" spans="1:2" x14ac:dyDescent="0.25">
      <c r="A78" s="17" t="s">
        <v>438</v>
      </c>
      <c r="B78" s="19" t="s">
        <v>439</v>
      </c>
    </row>
    <row r="79" spans="1:2" x14ac:dyDescent="0.25">
      <c r="A79" s="17" t="s">
        <v>440</v>
      </c>
      <c r="B79" s="19" t="s">
        <v>441</v>
      </c>
    </row>
    <row r="80" spans="1:2" x14ac:dyDescent="0.25">
      <c r="A80" s="17" t="s">
        <v>442</v>
      </c>
      <c r="B80" s="19" t="s">
        <v>443</v>
      </c>
    </row>
    <row r="81" spans="1:2" x14ac:dyDescent="0.25">
      <c r="A81" s="17" t="s">
        <v>444</v>
      </c>
      <c r="B81" s="19" t="s">
        <v>445</v>
      </c>
    </row>
    <row r="82" spans="1:2" x14ac:dyDescent="0.25">
      <c r="A82" s="17" t="s">
        <v>446</v>
      </c>
      <c r="B82" s="19" t="s">
        <v>447</v>
      </c>
    </row>
    <row r="83" spans="1:2" x14ac:dyDescent="0.25">
      <c r="A83" s="17" t="s">
        <v>448</v>
      </c>
      <c r="B83" s="19" t="s">
        <v>449</v>
      </c>
    </row>
    <row r="84" spans="1:2" x14ac:dyDescent="0.25">
      <c r="A84" s="17" t="s">
        <v>450</v>
      </c>
      <c r="B84" s="19" t="s">
        <v>451</v>
      </c>
    </row>
    <row r="85" spans="1:2" x14ac:dyDescent="0.25">
      <c r="A85" s="17" t="s">
        <v>452</v>
      </c>
      <c r="B85" s="19" t="s">
        <v>453</v>
      </c>
    </row>
    <row r="86" spans="1:2" x14ac:dyDescent="0.25">
      <c r="A86" s="17" t="s">
        <v>454</v>
      </c>
      <c r="B86" s="19" t="s">
        <v>455</v>
      </c>
    </row>
    <row r="87" spans="1:2" x14ac:dyDescent="0.25">
      <c r="A87" s="17" t="s">
        <v>456</v>
      </c>
      <c r="B87" s="19" t="s">
        <v>457</v>
      </c>
    </row>
    <row r="88" spans="1:2" x14ac:dyDescent="0.25">
      <c r="A88" s="17" t="s">
        <v>458</v>
      </c>
      <c r="B88" s="19" t="s">
        <v>459</v>
      </c>
    </row>
    <row r="89" spans="1:2" x14ac:dyDescent="0.25">
      <c r="A89" s="17" t="s">
        <v>460</v>
      </c>
      <c r="B89" s="19" t="s">
        <v>461</v>
      </c>
    </row>
    <row r="90" spans="1:2" x14ac:dyDescent="0.25">
      <c r="A90" s="17" t="s">
        <v>462</v>
      </c>
      <c r="B90" s="19" t="s">
        <v>463</v>
      </c>
    </row>
    <row r="91" spans="1:2" x14ac:dyDescent="0.25">
      <c r="A91" s="17" t="s">
        <v>464</v>
      </c>
      <c r="B91" s="19" t="s">
        <v>465</v>
      </c>
    </row>
    <row r="92" spans="1:2" x14ac:dyDescent="0.25">
      <c r="A92" s="17" t="s">
        <v>466</v>
      </c>
      <c r="B92" s="19" t="s">
        <v>467</v>
      </c>
    </row>
    <row r="93" spans="1:2" x14ac:dyDescent="0.25">
      <c r="A93" s="17" t="s">
        <v>468</v>
      </c>
      <c r="B93" s="19" t="s">
        <v>469</v>
      </c>
    </row>
    <row r="94" spans="1:2" x14ac:dyDescent="0.25">
      <c r="A94" s="17" t="s">
        <v>470</v>
      </c>
      <c r="B94" s="19" t="s">
        <v>471</v>
      </c>
    </row>
    <row r="95" spans="1:2" x14ac:dyDescent="0.25">
      <c r="A95" s="17" t="s">
        <v>472</v>
      </c>
      <c r="B95" s="19" t="s">
        <v>473</v>
      </c>
    </row>
    <row r="96" spans="1:2" x14ac:dyDescent="0.25">
      <c r="A96" s="17" t="s">
        <v>474</v>
      </c>
      <c r="B96" s="19" t="s">
        <v>475</v>
      </c>
    </row>
    <row r="97" spans="1:2" x14ac:dyDescent="0.25">
      <c r="A97" s="17" t="s">
        <v>476</v>
      </c>
      <c r="B97" s="19" t="s">
        <v>477</v>
      </c>
    </row>
    <row r="98" spans="1:2" x14ac:dyDescent="0.25">
      <c r="A98" s="17" t="s">
        <v>478</v>
      </c>
      <c r="B98" s="19" t="s">
        <v>479</v>
      </c>
    </row>
    <row r="99" spans="1:2" x14ac:dyDescent="0.25">
      <c r="A99" s="17" t="s">
        <v>480</v>
      </c>
      <c r="B99" s="19" t="s">
        <v>481</v>
      </c>
    </row>
    <row r="100" spans="1:2" x14ac:dyDescent="0.25">
      <c r="A100" s="17" t="s">
        <v>482</v>
      </c>
      <c r="B100" s="19" t="s">
        <v>483</v>
      </c>
    </row>
    <row r="101" spans="1:2" x14ac:dyDescent="0.25">
      <c r="A101" s="17" t="s">
        <v>484</v>
      </c>
      <c r="B101" s="19" t="s">
        <v>485</v>
      </c>
    </row>
    <row r="102" spans="1:2" x14ac:dyDescent="0.25">
      <c r="A102" s="17" t="s">
        <v>486</v>
      </c>
      <c r="B102" s="19" t="s">
        <v>487</v>
      </c>
    </row>
    <row r="103" spans="1:2" x14ac:dyDescent="0.25">
      <c r="A103" s="17" t="s">
        <v>488</v>
      </c>
      <c r="B103" s="19" t="s">
        <v>489</v>
      </c>
    </row>
    <row r="104" spans="1:2" x14ac:dyDescent="0.25">
      <c r="A104" s="17" t="s">
        <v>490</v>
      </c>
      <c r="B104" s="19" t="s">
        <v>491</v>
      </c>
    </row>
    <row r="105" spans="1:2" x14ac:dyDescent="0.25">
      <c r="A105" s="17" t="s">
        <v>492</v>
      </c>
      <c r="B105" s="19" t="s">
        <v>493</v>
      </c>
    </row>
    <row r="106" spans="1:2" x14ac:dyDescent="0.25">
      <c r="A106" s="17" t="s">
        <v>494</v>
      </c>
      <c r="B106" s="19" t="s">
        <v>495</v>
      </c>
    </row>
    <row r="107" spans="1:2" x14ac:dyDescent="0.25">
      <c r="A107" s="17" t="s">
        <v>496</v>
      </c>
      <c r="B107" s="19" t="s">
        <v>497</v>
      </c>
    </row>
    <row r="108" spans="1:2" x14ac:dyDescent="0.25">
      <c r="A108" s="17" t="s">
        <v>498</v>
      </c>
      <c r="B108" s="19" t="s">
        <v>499</v>
      </c>
    </row>
    <row r="109" spans="1:2" x14ac:dyDescent="0.25">
      <c r="A109" s="17" t="s">
        <v>500</v>
      </c>
      <c r="B109" s="19" t="s">
        <v>501</v>
      </c>
    </row>
    <row r="110" spans="1:2" x14ac:dyDescent="0.25">
      <c r="A110" s="17" t="s">
        <v>502</v>
      </c>
      <c r="B110" s="19" t="s">
        <v>503</v>
      </c>
    </row>
    <row r="111" spans="1:2" x14ac:dyDescent="0.25">
      <c r="A111" s="17" t="s">
        <v>504</v>
      </c>
      <c r="B111" s="19" t="s">
        <v>505</v>
      </c>
    </row>
    <row r="112" spans="1:2" x14ac:dyDescent="0.25">
      <c r="A112" s="17" t="s">
        <v>506</v>
      </c>
      <c r="B112" s="19" t="s">
        <v>507</v>
      </c>
    </row>
    <row r="113" spans="1:2" x14ac:dyDescent="0.25">
      <c r="A113" s="17" t="s">
        <v>508</v>
      </c>
      <c r="B113" s="19" t="s">
        <v>509</v>
      </c>
    </row>
    <row r="114" spans="1:2" x14ac:dyDescent="0.25">
      <c r="A114" s="17" t="s">
        <v>510</v>
      </c>
      <c r="B114" s="19" t="s">
        <v>511</v>
      </c>
    </row>
    <row r="115" spans="1:2" x14ac:dyDescent="0.25">
      <c r="A115" s="17" t="s">
        <v>512</v>
      </c>
      <c r="B115" s="19" t="s">
        <v>513</v>
      </c>
    </row>
    <row r="116" spans="1:2" x14ac:dyDescent="0.25">
      <c r="A116" s="17" t="s">
        <v>514</v>
      </c>
      <c r="B116" s="19" t="s">
        <v>515</v>
      </c>
    </row>
    <row r="117" spans="1:2" x14ac:dyDescent="0.25">
      <c r="A117" s="17" t="s">
        <v>516</v>
      </c>
      <c r="B117" s="19" t="s">
        <v>517</v>
      </c>
    </row>
    <row r="118" spans="1:2" x14ac:dyDescent="0.25">
      <c r="A118" s="17" t="s">
        <v>518</v>
      </c>
      <c r="B118" s="19" t="s">
        <v>519</v>
      </c>
    </row>
    <row r="119" spans="1:2" x14ac:dyDescent="0.25">
      <c r="A119" s="17" t="s">
        <v>520</v>
      </c>
      <c r="B119" s="19" t="s">
        <v>521</v>
      </c>
    </row>
    <row r="120" spans="1:2" x14ac:dyDescent="0.25">
      <c r="A120" s="17" t="s">
        <v>522</v>
      </c>
      <c r="B120" s="19" t="s">
        <v>523</v>
      </c>
    </row>
    <row r="121" spans="1:2" x14ac:dyDescent="0.25">
      <c r="A121" s="17" t="s">
        <v>524</v>
      </c>
      <c r="B121" s="19" t="s">
        <v>525</v>
      </c>
    </row>
    <row r="122" spans="1:2" x14ac:dyDescent="0.25">
      <c r="A122" s="17" t="s">
        <v>526</v>
      </c>
      <c r="B122" s="19" t="s">
        <v>527</v>
      </c>
    </row>
    <row r="123" spans="1:2" x14ac:dyDescent="0.25">
      <c r="A123" s="17" t="s">
        <v>528</v>
      </c>
      <c r="B123" s="19" t="s">
        <v>529</v>
      </c>
    </row>
    <row r="124" spans="1:2" x14ac:dyDescent="0.25">
      <c r="A124" s="17" t="s">
        <v>530</v>
      </c>
      <c r="B124" s="19" t="s">
        <v>531</v>
      </c>
    </row>
    <row r="125" spans="1:2" x14ac:dyDescent="0.25">
      <c r="A125" s="17" t="s">
        <v>532</v>
      </c>
      <c r="B125" s="19" t="s">
        <v>533</v>
      </c>
    </row>
    <row r="126" spans="1:2" x14ac:dyDescent="0.25">
      <c r="A126" s="17" t="s">
        <v>534</v>
      </c>
      <c r="B126" s="19" t="s">
        <v>535</v>
      </c>
    </row>
    <row r="127" spans="1:2" x14ac:dyDescent="0.25">
      <c r="A127" s="17" t="s">
        <v>536</v>
      </c>
      <c r="B127" s="19" t="s">
        <v>537</v>
      </c>
    </row>
    <row r="128" spans="1:2" x14ac:dyDescent="0.25">
      <c r="A128" s="17" t="s">
        <v>538</v>
      </c>
      <c r="B128" s="19" t="s">
        <v>539</v>
      </c>
    </row>
    <row r="129" spans="1:2" x14ac:dyDescent="0.25">
      <c r="A129" s="17" t="s">
        <v>540</v>
      </c>
      <c r="B129" s="19" t="s">
        <v>541</v>
      </c>
    </row>
    <row r="130" spans="1:2" x14ac:dyDescent="0.25">
      <c r="A130" s="17" t="s">
        <v>542</v>
      </c>
      <c r="B130" s="19" t="s">
        <v>543</v>
      </c>
    </row>
    <row r="131" spans="1:2" x14ac:dyDescent="0.25">
      <c r="A131" s="17" t="s">
        <v>544</v>
      </c>
      <c r="B131" s="19" t="s">
        <v>545</v>
      </c>
    </row>
    <row r="132" spans="1:2" x14ac:dyDescent="0.25">
      <c r="A132" s="17" t="s">
        <v>546</v>
      </c>
      <c r="B132" s="19" t="s">
        <v>547</v>
      </c>
    </row>
    <row r="133" spans="1:2" x14ac:dyDescent="0.25">
      <c r="A133" s="17" t="s">
        <v>548</v>
      </c>
      <c r="B133" s="19" t="s">
        <v>549</v>
      </c>
    </row>
    <row r="134" spans="1:2" x14ac:dyDescent="0.25">
      <c r="A134" s="17" t="s">
        <v>550</v>
      </c>
      <c r="B134" s="19" t="s">
        <v>551</v>
      </c>
    </row>
    <row r="135" spans="1:2" x14ac:dyDescent="0.25">
      <c r="A135" s="17" t="s">
        <v>552</v>
      </c>
      <c r="B135" s="19" t="s">
        <v>553</v>
      </c>
    </row>
    <row r="136" spans="1:2" x14ac:dyDescent="0.25">
      <c r="A136" s="17" t="s">
        <v>554</v>
      </c>
      <c r="B136" s="19" t="s">
        <v>555</v>
      </c>
    </row>
    <row r="137" spans="1:2" x14ac:dyDescent="0.25">
      <c r="A137" s="17" t="s">
        <v>556</v>
      </c>
      <c r="B137" s="19" t="s">
        <v>557</v>
      </c>
    </row>
    <row r="138" spans="1:2" x14ac:dyDescent="0.25">
      <c r="A138" s="17" t="s">
        <v>558</v>
      </c>
      <c r="B138" s="19" t="s">
        <v>559</v>
      </c>
    </row>
    <row r="139" spans="1:2" x14ac:dyDescent="0.25">
      <c r="A139" s="17" t="s">
        <v>560</v>
      </c>
      <c r="B139" s="19" t="s">
        <v>561</v>
      </c>
    </row>
    <row r="140" spans="1:2" x14ac:dyDescent="0.25">
      <c r="A140" s="17" t="s">
        <v>562</v>
      </c>
      <c r="B140" s="19" t="s">
        <v>563</v>
      </c>
    </row>
    <row r="141" spans="1:2" x14ac:dyDescent="0.25">
      <c r="A141" s="17" t="s">
        <v>564</v>
      </c>
      <c r="B141" s="19" t="s">
        <v>565</v>
      </c>
    </row>
    <row r="142" spans="1:2" x14ac:dyDescent="0.25">
      <c r="A142" s="17" t="s">
        <v>566</v>
      </c>
      <c r="B142" s="19" t="s">
        <v>567</v>
      </c>
    </row>
    <row r="143" spans="1:2" x14ac:dyDescent="0.25">
      <c r="A143" s="17" t="s">
        <v>568</v>
      </c>
      <c r="B143" s="19" t="s">
        <v>569</v>
      </c>
    </row>
    <row r="144" spans="1:2" x14ac:dyDescent="0.25">
      <c r="A144" s="17" t="s">
        <v>570</v>
      </c>
      <c r="B144" s="20" t="s">
        <v>571</v>
      </c>
    </row>
    <row r="145" spans="1:2" x14ac:dyDescent="0.25">
      <c r="A145" s="17" t="s">
        <v>572</v>
      </c>
      <c r="B145" s="19" t="s">
        <v>573</v>
      </c>
    </row>
    <row r="146" spans="1:2" x14ac:dyDescent="0.25">
      <c r="A146" s="17" t="s">
        <v>574</v>
      </c>
      <c r="B146" s="19" t="s">
        <v>575</v>
      </c>
    </row>
    <row r="147" spans="1:2" x14ac:dyDescent="0.25">
      <c r="A147" s="17" t="s">
        <v>576</v>
      </c>
      <c r="B147" s="19" t="s">
        <v>577</v>
      </c>
    </row>
    <row r="148" spans="1:2" x14ac:dyDescent="0.25">
      <c r="A148" s="17" t="s">
        <v>578</v>
      </c>
      <c r="B148" s="19" t="s">
        <v>579</v>
      </c>
    </row>
    <row r="149" spans="1:2" x14ac:dyDescent="0.25">
      <c r="A149" s="17" t="s">
        <v>580</v>
      </c>
      <c r="B149" s="19" t="s">
        <v>581</v>
      </c>
    </row>
    <row r="150" spans="1:2" x14ac:dyDescent="0.25">
      <c r="A150" s="17" t="s">
        <v>582</v>
      </c>
      <c r="B150" s="19" t="s">
        <v>583</v>
      </c>
    </row>
    <row r="151" spans="1:2" x14ac:dyDescent="0.25">
      <c r="A151" s="17" t="s">
        <v>584</v>
      </c>
      <c r="B151" s="19" t="s">
        <v>585</v>
      </c>
    </row>
    <row r="152" spans="1:2" x14ac:dyDescent="0.25">
      <c r="A152" s="17" t="s">
        <v>586</v>
      </c>
      <c r="B152" s="19" t="s">
        <v>587</v>
      </c>
    </row>
    <row r="153" spans="1:2" x14ac:dyDescent="0.25">
      <c r="A153" s="17" t="s">
        <v>588</v>
      </c>
      <c r="B153" s="19" t="s">
        <v>589</v>
      </c>
    </row>
    <row r="154" spans="1:2" x14ac:dyDescent="0.25">
      <c r="A154" s="17" t="s">
        <v>590</v>
      </c>
      <c r="B154" s="19" t="s">
        <v>591</v>
      </c>
    </row>
    <row r="155" spans="1:2" x14ac:dyDescent="0.25">
      <c r="A155" s="17" t="s">
        <v>592</v>
      </c>
      <c r="B155" s="19" t="s">
        <v>593</v>
      </c>
    </row>
    <row r="156" spans="1:2" x14ac:dyDescent="0.25">
      <c r="A156" s="17" t="s">
        <v>594</v>
      </c>
      <c r="B156" s="19" t="s">
        <v>595</v>
      </c>
    </row>
    <row r="157" spans="1:2" x14ac:dyDescent="0.25">
      <c r="A157" s="17" t="s">
        <v>596</v>
      </c>
      <c r="B157" s="19" t="s">
        <v>597</v>
      </c>
    </row>
    <row r="158" spans="1:2" x14ac:dyDescent="0.25">
      <c r="A158" s="17" t="s">
        <v>598</v>
      </c>
      <c r="B158" s="19" t="s">
        <v>599</v>
      </c>
    </row>
    <row r="159" spans="1:2" x14ac:dyDescent="0.25">
      <c r="A159" s="17" t="s">
        <v>600</v>
      </c>
      <c r="B159" s="19" t="s">
        <v>601</v>
      </c>
    </row>
    <row r="160" spans="1:2" x14ac:dyDescent="0.25">
      <c r="A160" s="17" t="s">
        <v>602</v>
      </c>
      <c r="B160" s="19" t="s">
        <v>603</v>
      </c>
    </row>
    <row r="161" spans="1:2" x14ac:dyDescent="0.25">
      <c r="A161" s="17" t="s">
        <v>604</v>
      </c>
      <c r="B161" s="19" t="s">
        <v>605</v>
      </c>
    </row>
    <row r="162" spans="1:2" x14ac:dyDescent="0.25">
      <c r="A162" s="17" t="s">
        <v>606</v>
      </c>
      <c r="B162" s="19" t="s">
        <v>607</v>
      </c>
    </row>
    <row r="163" spans="1:2" x14ac:dyDescent="0.25">
      <c r="A163" s="17" t="s">
        <v>608</v>
      </c>
      <c r="B163" s="19" t="s">
        <v>609</v>
      </c>
    </row>
    <row r="164" spans="1:2" x14ac:dyDescent="0.25">
      <c r="A164" s="17" t="s">
        <v>610</v>
      </c>
      <c r="B164" s="19" t="s">
        <v>611</v>
      </c>
    </row>
    <row r="165" spans="1:2" x14ac:dyDescent="0.25">
      <c r="A165" s="17" t="s">
        <v>612</v>
      </c>
      <c r="B165" s="19" t="s">
        <v>613</v>
      </c>
    </row>
    <row r="166" spans="1:2" x14ac:dyDescent="0.25">
      <c r="A166" s="17" t="s">
        <v>614</v>
      </c>
      <c r="B166" s="19" t="s">
        <v>615</v>
      </c>
    </row>
    <row r="167" spans="1:2" x14ac:dyDescent="0.25">
      <c r="A167" s="17" t="s">
        <v>616</v>
      </c>
      <c r="B167" s="19" t="s">
        <v>617</v>
      </c>
    </row>
    <row r="168" spans="1:2" x14ac:dyDescent="0.25">
      <c r="A168" s="17" t="s">
        <v>618</v>
      </c>
      <c r="B168" s="19" t="s">
        <v>619</v>
      </c>
    </row>
    <row r="169" spans="1:2" x14ac:dyDescent="0.25">
      <c r="A169" s="17" t="s">
        <v>620</v>
      </c>
      <c r="B169" s="19" t="s">
        <v>621</v>
      </c>
    </row>
    <row r="170" spans="1:2" x14ac:dyDescent="0.25">
      <c r="A170" s="17" t="s">
        <v>622</v>
      </c>
      <c r="B170" s="19" t="s">
        <v>623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BA85A-1F6F-44AF-BE4D-A983C582EAE0}">
  <ds:schemaRefs>
    <ds:schemaRef ds:uri="http://schemas.microsoft.com/sharepoint/v3/contenttype/forms"/>
  </ds:schemaRefs>
</ds:datastoreItem>
</file>

<file path=customXml/itemProps2.xml><?xml version="1.0" encoding="utf-8"?>
<ds:datastoreItem xmlns:ds="http://schemas.openxmlformats.org/officeDocument/2006/customXml" ds:itemID="{F5B16946-3A9F-4676-B097-56BA490BA74F}">
  <ds:schemaRefs>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http://www.w3.org/XML/1998/namespace"/>
    <ds:schemaRef ds:uri="http://schemas.microsoft.com/office/infopath/2007/PartnerControls"/>
    <ds:schemaRef ds:uri="87410a3c-c6d8-4fa1-947f-a9bd5c159e51"/>
    <ds:schemaRef ds:uri="http://schemas.microsoft.com/office/2006/metadata/properties"/>
  </ds:schemaRefs>
</ds:datastoreItem>
</file>

<file path=customXml/itemProps3.xml><?xml version="1.0" encoding="utf-8"?>
<ds:datastoreItem xmlns:ds="http://schemas.openxmlformats.org/officeDocument/2006/customXml" ds:itemID="{7582ABF1-85AE-4E86-A54E-7C873660D1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Tableau budgétaire 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Haiti_00125915_Finance Report_nov22.xlsx</dc:title>
  <dc:subject/>
  <dc:creator>Jelena Zelenovic</dc:creator>
  <cp:keywords/>
  <dc:description/>
  <cp:lastModifiedBy>Sarah Sellier</cp:lastModifiedBy>
  <cp:revision/>
  <dcterms:created xsi:type="dcterms:W3CDTF">2017-11-15T21:17:43Z</dcterms:created>
  <dcterms:modified xsi:type="dcterms:W3CDTF">2022-11-10T19:51:57Z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ies>
</file>