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mal.taha\Desktop\Support Peace Process\"/>
    </mc:Choice>
  </mc:AlternateContent>
  <xr:revisionPtr revIDLastSave="0" documentId="13_ncr:1_{8EC68F53-8563-48F4-80AB-7C097FCB324F}"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9" i="1" l="1"/>
  <c r="I176" i="1"/>
  <c r="I67" i="1"/>
  <c r="I57" i="1"/>
  <c r="H25" i="1"/>
  <c r="I103" i="1"/>
  <c r="H107" i="1"/>
  <c r="H97" i="1"/>
  <c r="H75" i="1"/>
  <c r="I71" i="1"/>
  <c r="I69" i="1"/>
  <c r="I54" i="1"/>
  <c r="H15" i="1"/>
  <c r="D176" i="1"/>
  <c r="D200" i="1" l="1"/>
  <c r="E207" i="5"/>
  <c r="G73" i="1"/>
  <c r="G72" i="1"/>
  <c r="G71" i="1"/>
  <c r="G75" i="1" s="1"/>
  <c r="D194" i="5"/>
  <c r="D199" i="5"/>
  <c r="D172" i="1"/>
  <c r="I75" i="1"/>
  <c r="F75" i="1"/>
  <c r="E75" i="1"/>
  <c r="D75" i="1"/>
  <c r="D20" i="4"/>
  <c r="E20" i="4"/>
  <c r="C20" i="4"/>
  <c r="D6" i="4"/>
  <c r="E6" i="4"/>
  <c r="C6" i="4"/>
  <c r="F193" i="1"/>
  <c r="E193" i="1"/>
  <c r="D193" i="1"/>
  <c r="D185" i="1"/>
  <c r="F185" i="1"/>
  <c r="E185" i="1"/>
  <c r="G24" i="4"/>
  <c r="G23" i="4"/>
  <c r="G22" i="4"/>
  <c r="I15" i="1"/>
  <c r="I25" i="1"/>
  <c r="I35" i="1"/>
  <c r="I45" i="1"/>
  <c r="I85" i="1"/>
  <c r="I97" i="1"/>
  <c r="I107" i="1"/>
  <c r="I117" i="1"/>
  <c r="I127" i="1"/>
  <c r="I139" i="1"/>
  <c r="I149" i="1"/>
  <c r="I159" i="1"/>
  <c r="I169" i="1"/>
  <c r="D203" i="1"/>
  <c r="H198" i="1"/>
  <c r="E205" i="5"/>
  <c r="F205" i="5"/>
  <c r="E204" i="5"/>
  <c r="D13" i="4"/>
  <c r="F204" i="5"/>
  <c r="E203" i="5"/>
  <c r="D12" i="4"/>
  <c r="F203" i="5"/>
  <c r="E202" i="5"/>
  <c r="D11" i="4"/>
  <c r="F202" i="5"/>
  <c r="E201" i="5"/>
  <c r="D10" i="4"/>
  <c r="F201" i="5"/>
  <c r="E200" i="5"/>
  <c r="D9" i="4"/>
  <c r="F9" i="4"/>
  <c r="F200" i="5"/>
  <c r="D201" i="5"/>
  <c r="D202" i="5"/>
  <c r="G202" i="5"/>
  <c r="D203" i="5"/>
  <c r="C12" i="4"/>
  <c r="F12" i="4"/>
  <c r="D204" i="5"/>
  <c r="C13" i="4"/>
  <c r="F13" i="4"/>
  <c r="D205" i="5"/>
  <c r="C14" i="4"/>
  <c r="F14" i="4"/>
  <c r="D200" i="5"/>
  <c r="E199" i="5"/>
  <c r="D8" i="4"/>
  <c r="F199" i="5"/>
  <c r="D149" i="1"/>
  <c r="E149" i="1"/>
  <c r="G173" i="1"/>
  <c r="G174" i="1"/>
  <c r="G175" i="1"/>
  <c r="G165" i="1"/>
  <c r="G168" i="1"/>
  <c r="G167" i="1"/>
  <c r="G166" i="1"/>
  <c r="G164" i="1"/>
  <c r="G163" i="1"/>
  <c r="G162" i="1"/>
  <c r="G161" i="1"/>
  <c r="G158" i="1"/>
  <c r="G157" i="1"/>
  <c r="G156" i="1"/>
  <c r="G155" i="1"/>
  <c r="G154" i="1"/>
  <c r="G153" i="1"/>
  <c r="G152" i="1"/>
  <c r="G151" i="1"/>
  <c r="G148" i="1"/>
  <c r="G147" i="1"/>
  <c r="G146" i="1"/>
  <c r="G145" i="1"/>
  <c r="G144" i="1"/>
  <c r="G143" i="1"/>
  <c r="G142" i="1"/>
  <c r="G141" i="1"/>
  <c r="G138" i="1"/>
  <c r="G137" i="1"/>
  <c r="G136" i="1"/>
  <c r="G135" i="1"/>
  <c r="G134" i="1"/>
  <c r="G133" i="1"/>
  <c r="G132" i="1"/>
  <c r="G131" i="1"/>
  <c r="G126" i="1"/>
  <c r="G125" i="1"/>
  <c r="G124" i="1"/>
  <c r="G123" i="1"/>
  <c r="G122" i="1"/>
  <c r="G121" i="1"/>
  <c r="G120" i="1"/>
  <c r="G119" i="1"/>
  <c r="G116" i="1"/>
  <c r="G115" i="1"/>
  <c r="G114" i="1"/>
  <c r="G113" i="1"/>
  <c r="G112" i="1"/>
  <c r="G111" i="1"/>
  <c r="G110" i="1"/>
  <c r="G109" i="1"/>
  <c r="G106" i="1"/>
  <c r="G105" i="1"/>
  <c r="G104" i="1"/>
  <c r="G103" i="1"/>
  <c r="G102" i="1"/>
  <c r="G101" i="1"/>
  <c r="G100" i="1"/>
  <c r="G99" i="1"/>
  <c r="G96" i="1"/>
  <c r="G95" i="1"/>
  <c r="G94" i="1"/>
  <c r="G93" i="1"/>
  <c r="G92" i="1"/>
  <c r="G91" i="1"/>
  <c r="G90" i="1"/>
  <c r="G89" i="1"/>
  <c r="G84" i="1"/>
  <c r="G83" i="1"/>
  <c r="G82" i="1"/>
  <c r="G81" i="1"/>
  <c r="G80" i="1"/>
  <c r="G79" i="1"/>
  <c r="G78" i="1"/>
  <c r="G77" i="1"/>
  <c r="G74" i="1"/>
  <c r="G70" i="1"/>
  <c r="G69" i="1"/>
  <c r="G66" i="1"/>
  <c r="G65" i="1"/>
  <c r="G64" i="1"/>
  <c r="G63" i="1"/>
  <c r="G67" i="1" s="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G193" i="5"/>
  <c r="G192" i="5"/>
  <c r="G191" i="5"/>
  <c r="G190" i="5"/>
  <c r="G189" i="5"/>
  <c r="G188" i="5"/>
  <c r="G187" i="5"/>
  <c r="E176" i="1"/>
  <c r="F176" i="1"/>
  <c r="D14" i="4"/>
  <c r="E14" i="4"/>
  <c r="E13" i="4"/>
  <c r="E12" i="4"/>
  <c r="E11" i="4"/>
  <c r="E10" i="4"/>
  <c r="E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c r="G104" i="5"/>
  <c r="G103" i="5"/>
  <c r="G102" i="5"/>
  <c r="G101" i="5"/>
  <c r="G100" i="5"/>
  <c r="G99" i="5"/>
  <c r="G98" i="5"/>
  <c r="G64" i="5"/>
  <c r="G65" i="5"/>
  <c r="G66" i="5"/>
  <c r="G67" i="5"/>
  <c r="G68" i="5"/>
  <c r="G69" i="5"/>
  <c r="G70" i="5"/>
  <c r="D71" i="5"/>
  <c r="E71" i="5"/>
  <c r="F71" i="5"/>
  <c r="G75" i="5"/>
  <c r="G76" i="5"/>
  <c r="G77" i="5"/>
  <c r="G78" i="5"/>
  <c r="G79" i="5"/>
  <c r="G80" i="5"/>
  <c r="G81" i="5"/>
  <c r="D82" i="5"/>
  <c r="G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G37" i="5"/>
  <c r="E37" i="5"/>
  <c r="F37" i="5"/>
  <c r="G41" i="5"/>
  <c r="G42" i="5"/>
  <c r="G43" i="5"/>
  <c r="G44" i="5"/>
  <c r="G45" i="5"/>
  <c r="G46" i="5"/>
  <c r="G47" i="5"/>
  <c r="D48" i="5"/>
  <c r="E48" i="5"/>
  <c r="F48" i="5"/>
  <c r="E15" i="5"/>
  <c r="F15" i="5"/>
  <c r="G8" i="5"/>
  <c r="G9" i="5"/>
  <c r="G10" i="5"/>
  <c r="G11" i="5"/>
  <c r="G12" i="5"/>
  <c r="G13" i="5"/>
  <c r="G14" i="5"/>
  <c r="D15" i="5"/>
  <c r="G127" i="5"/>
  <c r="G172" i="5"/>
  <c r="E15" i="4"/>
  <c r="E16" i="4"/>
  <c r="F206" i="5"/>
  <c r="G150" i="5"/>
  <c r="G161" i="5"/>
  <c r="G138" i="5"/>
  <c r="G183" i="5"/>
  <c r="G93" i="5"/>
  <c r="G48" i="5"/>
  <c r="E169" i="1"/>
  <c r="F169" i="1"/>
  <c r="E159" i="1"/>
  <c r="F159" i="1"/>
  <c r="F149" i="1"/>
  <c r="E139" i="1"/>
  <c r="F139" i="1"/>
  <c r="E127" i="1"/>
  <c r="F127" i="1"/>
  <c r="E117" i="1"/>
  <c r="F117" i="1"/>
  <c r="E107" i="1"/>
  <c r="F107" i="1"/>
  <c r="E97" i="1"/>
  <c r="F97" i="1"/>
  <c r="E85" i="1"/>
  <c r="F85" i="1"/>
  <c r="E67" i="1"/>
  <c r="F67" i="1"/>
  <c r="E57" i="1"/>
  <c r="F57" i="1"/>
  <c r="E45" i="1"/>
  <c r="F45" i="1"/>
  <c r="E35" i="1"/>
  <c r="F35" i="1"/>
  <c r="E25" i="1"/>
  <c r="F25" i="1"/>
  <c r="D25" i="1"/>
  <c r="F15" i="1"/>
  <c r="E15" i="1"/>
  <c r="F207" i="5"/>
  <c r="F208" i="5"/>
  <c r="D169" i="1"/>
  <c r="D159" i="1"/>
  <c r="D139" i="1"/>
  <c r="D127" i="1"/>
  <c r="D117" i="1"/>
  <c r="D107" i="1"/>
  <c r="G108" i="5"/>
  <c r="D97" i="1"/>
  <c r="G97" i="5"/>
  <c r="D85" i="1"/>
  <c r="G74" i="5"/>
  <c r="D67" i="1"/>
  <c r="D57" i="1"/>
  <c r="G52" i="5"/>
  <c r="D45" i="1"/>
  <c r="D35" i="1"/>
  <c r="D15" i="1"/>
  <c r="G116" i="5"/>
  <c r="G71" i="5"/>
  <c r="G60" i="5"/>
  <c r="G26" i="5"/>
  <c r="G15" i="5"/>
  <c r="E206" i="5"/>
  <c r="G205" i="5"/>
  <c r="C9" i="4"/>
  <c r="C10" i="4"/>
  <c r="F10" i="4"/>
  <c r="E17" i="4"/>
  <c r="G194" i="5"/>
  <c r="G203" i="5"/>
  <c r="G201" i="5"/>
  <c r="G199" i="5"/>
  <c r="C8" i="4"/>
  <c r="E208" i="5"/>
  <c r="G200" i="5"/>
  <c r="D15" i="4"/>
  <c r="D16" i="4"/>
  <c r="F8" i="4"/>
  <c r="H169" i="1"/>
  <c r="G85" i="1"/>
  <c r="H127" i="1"/>
  <c r="G139" i="1"/>
  <c r="H159" i="1"/>
  <c r="H45" i="1"/>
  <c r="G15" i="1"/>
  <c r="H85" i="1"/>
  <c r="G97" i="1"/>
  <c r="G107" i="1"/>
  <c r="H117" i="1"/>
  <c r="G127" i="1"/>
  <c r="H139" i="1"/>
  <c r="G149" i="1"/>
  <c r="C29" i="6"/>
  <c r="D32" i="6"/>
  <c r="G85" i="5"/>
  <c r="G159" i="1"/>
  <c r="G25" i="1"/>
  <c r="G29" i="5"/>
  <c r="G35" i="1"/>
  <c r="G45" i="1"/>
  <c r="C40" i="6"/>
  <c r="D44" i="6"/>
  <c r="G119" i="5"/>
  <c r="H149" i="1"/>
  <c r="G169" i="1"/>
  <c r="G175" i="5"/>
  <c r="G153" i="5"/>
  <c r="G130" i="5"/>
  <c r="G117" i="1"/>
  <c r="G40" i="5"/>
  <c r="C7" i="6"/>
  <c r="D13" i="6"/>
  <c r="G7" i="5"/>
  <c r="C18" i="6"/>
  <c r="D24" i="6"/>
  <c r="G18" i="5"/>
  <c r="G63" i="5"/>
  <c r="G142" i="5"/>
  <c r="G164" i="5"/>
  <c r="D17" i="4"/>
  <c r="D43" i="6"/>
  <c r="D45" i="6"/>
  <c r="D47" i="6"/>
  <c r="D46" i="6"/>
  <c r="D11" i="6"/>
  <c r="D12" i="6"/>
  <c r="D10" i="6"/>
  <c r="D14" i="6"/>
  <c r="F189" i="1"/>
  <c r="F197" i="1" s="1"/>
  <c r="C41" i="6"/>
  <c r="C8" i="6"/>
  <c r="E23" i="4"/>
  <c r="E24" i="4"/>
  <c r="E22" i="4"/>
  <c r="E25" i="4"/>
  <c r="G204" i="5"/>
  <c r="C11" i="4"/>
  <c r="D206" i="5"/>
  <c r="D34" i="6"/>
  <c r="D33" i="6"/>
  <c r="D36" i="6"/>
  <c r="D35" i="6"/>
  <c r="G57" i="1"/>
  <c r="D25" i="6"/>
  <c r="D23" i="6"/>
  <c r="D21" i="6"/>
  <c r="D22" i="6"/>
  <c r="G186" i="5"/>
  <c r="D207" i="5"/>
  <c r="D208" i="5"/>
  <c r="G206" i="5"/>
  <c r="G207" i="5"/>
  <c r="F11" i="4"/>
  <c r="C30" i="6"/>
  <c r="C19" i="6"/>
  <c r="D23" i="4"/>
  <c r="D25" i="4"/>
  <c r="D22" i="4"/>
  <c r="D24" i="4"/>
  <c r="C15" i="4"/>
  <c r="G208" i="5"/>
  <c r="F15" i="4"/>
  <c r="C16" i="4"/>
  <c r="C17" i="4"/>
  <c r="F16" i="4"/>
  <c r="F17" i="4"/>
  <c r="C23" i="4"/>
  <c r="F23" i="4"/>
  <c r="C24" i="4"/>
  <c r="F24" i="4"/>
  <c r="C22" i="4"/>
  <c r="C25" i="4"/>
  <c r="F22" i="4"/>
  <c r="F25" i="4"/>
  <c r="I200" i="1" l="1"/>
  <c r="F195" i="1"/>
  <c r="F198" i="1" s="1"/>
  <c r="G172" i="1"/>
  <c r="E189" i="1" l="1"/>
  <c r="E197" i="1" s="1"/>
  <c r="D189" i="1"/>
  <c r="H176" i="1"/>
  <c r="G176" i="1"/>
  <c r="E198" i="1" l="1"/>
  <c r="D197" i="1"/>
  <c r="G197" i="1" s="1"/>
  <c r="I201" i="1"/>
  <c r="D204" i="1" l="1"/>
  <c r="D201" i="1"/>
  <c r="G195" i="1"/>
  <c r="G198" i="1" s="1"/>
  <c r="D198" i="1"/>
</calcChain>
</file>

<file path=xl/sharedStrings.xml><?xml version="1.0" encoding="utf-8"?>
<sst xmlns="http://schemas.openxmlformats.org/spreadsheetml/2006/main" count="875" uniqueCount="653">
  <si>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</si>
  <si>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</si>
  <si>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</si>
  <si>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</si>
  <si>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</si>
  <si>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</si>
  <si>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</si>
  <si>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</si>
  <si>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</si>
  <si>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</si>
  <si>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</si>
  <si>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</si>
  <si>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</si>
  <si>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</si>
  <si>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</si>
  <si>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</si>
  <si>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</si>
  <si>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</si>
  <si>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</si>
  <si>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indexed="8"/>
        <rFont val="Calibri"/>
        <family val="2"/>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</si>
  <si>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indexed="8"/>
        <rFont val="Calibri"/>
        <family val="2"/>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</si>
  <si>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indexed="8"/>
        <rFont val="Calibri"/>
        <family val="2"/>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</si>
  <si>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indexed="8"/>
        <rFont val="Calibri"/>
        <family val="2"/>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</si>
  <si>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indexed="8"/>
        <rFont val="Calibri"/>
        <family val="2"/>
      </rPr>
      <t>5. Travel:</t>
    </r>
    <r>
      <rPr>
        <sz val="11"/>
        <color theme="1"/>
        <rFont val="Calibri"/>
        <family val="2"/>
        <scheme val="minor"/>
      </rPr>
      <t xml:space="preserve"> Includes staff and non-staff travel paid for by the organization directly related to a project.</t>
    </r>
  </si>
  <si>
    <r>
      <rPr>
        <b/>
        <sz val="11"/>
        <color indexed="8"/>
        <rFont val="Calibri"/>
        <family val="2"/>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</si>
  <si>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indexed="8"/>
        <rFont val="Calibri"/>
        <family val="2"/>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</si>
  <si>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</si>
  <si>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</si>
  <si>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</si>
  <si>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</si>
  <si>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</si>
  <si>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</si>
  <si>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</si>
  <si>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</si>
  <si>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</si>
  <si>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</si>
  <si>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</si>
  <si>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</si>
  <si>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</si>
  <si>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</si>
  <si>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</si>
  <si>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</si>
  <si>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</si>
  <si>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</si>
  <si>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</si>
  <si>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</si>
  <si>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</si>
  <si>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</si>
  <si>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</si>
  <si>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</si>
  <si>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</si>
  <si>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</si>
  <si>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</si>
  <si>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</si>
  <si>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</si>
  <si>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</si>
  <si>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</si>
  <si>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</si>
  <si>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</si>
  <si>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</si>
  <si>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</si>
  <si>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</si>
  <si>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</si>
  <si>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</si>
  <si>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</si>
  <si>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</si>
  <si>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</si>
  <si>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</si>
  <si>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</si>
  <si>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</si>
  <si>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</si>
  <si>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</si>
  <si>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</si>
  <si>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</si>
  <si>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</si>
  <si>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</si>
  <si>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</si>
  <si>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</si>
  <si>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</si>
  <si>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</si>
  <si>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</si>
  <si>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</si>
  <si>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</si>
  <si>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</si>
  <si>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</si>
  <si>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</si>
  <si>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</si>
  <si>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</si>
  <si>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</si>
  <si>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</si>
  <si>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</si>
  <si>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</si>
  <si>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</si>
  <si>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</si>
  <si>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</si>
  <si>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</si>
  <si>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</si>
  <si>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</si>
  <si>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</si>
  <si>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</si>
  <si>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</si>
  <si>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</si>
  <si>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</si>
  <si>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</si>
  <si>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</si>
  <si>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</si>
  <si>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</si>
  <si>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</si>
  <si>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</si>
  <si>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</si>
  <si>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</si>
  <si>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</si>
  <si>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</si>
  <si>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</si>
  <si>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</si>
  <si>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</si>
  <si>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</si>
  <si>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</si>
  <si>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</si>
  <si>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</si>
  <si>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</si>
  <si>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</si>
  <si>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</si>
  <si>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</si>
  <si>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</si>
  <si>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</si>
  <si>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</si>
  <si>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</si>
  <si>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</si>
  <si>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</si>
  <si>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</si>
  <si>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</si>
  <si>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</si>
  <si>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</si>
  <si>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</si>
  <si>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</si>
  <si>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</si>
  <si>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</si>
  <si>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</si>
  <si>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</si>
  <si>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</si>
  <si>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</si>
  <si>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</si>
  <si>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</si>
  <si>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</si>
  <si>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</si>
  <si>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</si>
  <si>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</si>
  <si>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</si>
  <si>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</si>
  <si>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</si>
  <si>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</si>
  <si>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</si>
  <si>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</si>
  <si>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</si>
  <si>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</si>
  <si>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</si>
  <si>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</si>
  <si>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</si>
  <si>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</si>
  <si>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</si>
  <si>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</si>
  <si>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</si>
  <si>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</si>
  <si>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</si>
  <si>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</si>
  <si>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</si>
  <si>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</si>
  <si>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</si>
  <si>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</si>
  <si>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</si>
  <si>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</si>
  <si>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</si>
  <si>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</si>
  <si>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</si>
  <si>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</si>
  <si>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</si>
  <si>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</si>
  <si>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</si>
  <si>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</si>
  <si>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</si>
  <si>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</si>
  <si>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</si>
  <si>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</si>
  <si>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</si>
  <si>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</si>
  <si>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</si>
  <si>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</si>
  <si>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</si>
  <si>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</si>
  <si>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</si>
  <si>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</si>
  <si>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</si>
  <si>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</si>
  <si>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</si>
  <si>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</si>
  <si>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</si>
  <si>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</si>
  <si>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</si>
  <si>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</si>
  <si>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</si>
  <si>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</si>
  <si>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</si>
  <si>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</si>
  <si>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</si>
  <si>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</si>
  <si>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</si>
  <si>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</si>
  <si>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</si>
  <si>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</si>
  <si>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</si>
  <si>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</si>
  <si>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</si>
  <si>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</si>
  <si>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</si>
  <si>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</si>
  <si>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</si>
  <si>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</si>
  <si>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</si>
  <si>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</si>
  <si>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</si>
  <si>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</si>
  <si>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</si>
  <si>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</si>
  <si>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</si>
  <si>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</si>
  <si>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</si>
  <si>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</si>
  <si>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</si>
  <si>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</si>
  <si>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</si>
  <si>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</si>
  <si>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</si>
  <si>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</si>
  <si>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</si>
  <si>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</si>
  <si>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</si>
  <si>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</si>
  <si>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</si>
  <si>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</si>
  <si>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</si>
  <si>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</si>
  <si>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</si>
  <si>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</si>
  <si>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</si>
  <si>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</si>
  <si>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</si>
  <si>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</si>
  <si>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</si>
  <si>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</si>
  <si>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</si>
  <si>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</si>
  <si>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</si>
  <si>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</si>
  <si>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</si>
  <si>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</si>
  <si>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</si>
  <si>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</si>
  <si>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</si>
  <si>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</si>
  <si>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</si>
  <si>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</si>
  <si>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</si>
  <si>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</si>
  <si>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</si>
  <si>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</si>
  <si>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</si>
  <si>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</si>
  <si>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</si>
  <si>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</si>
  <si>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</si>
  <si>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</si>
  <si>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</si>
  <si>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</si>
  <si>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</si>
  <si>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</si>
  <si>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</si>
  <si>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</si>
  <si>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</si>
  <si>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</si>
  <si>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</si>
  <si>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</si>
  <si>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</si>
  <si>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</si>
  <si>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</si>
  <si>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</si>
  <si>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</si>
  <si>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</si>
  <si>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</si>
  <si>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</si>
  <si>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</si>
  <si>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</si>
  <si>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</si>
  <si>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</si>
  <si>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</si>
  <si>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</si>
  <si>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</si>
  <si>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</si>
  <si>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</si>
  <si>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</si>
  <si>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</si>
  <si>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</si>
  <si>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</si>
  <si>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</si>
  <si>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</si>
  <si>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</si>
  <si>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</si>
  <si>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</si>
  <si>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</si>
  <si>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</si>
  <si>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</si>
  <si>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</si>
  <si>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</si>
  <si>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</si>
  <si>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</si>
  <si>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</si>
  <si>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</si>
  <si>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</si>
  <si>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</si>
  <si>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</si>
  <si>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</si>
  <si>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</si>
  <si>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</si>
  <si>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</si>
  <si>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</si>
  <si>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</si>
  <si>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</si>
  <si>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</si>
  <si>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</si>
  <si>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</si>
  <si>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</si>
  <si>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</si>
  <si>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</si>
  <si>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</si>
  <si>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</si>
  <si>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</si>
  <si>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</si>
  <si>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</si>
  <si>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</si>
  <si>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</si>
  <si>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</si>
  <si>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</si>
  <si>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</si>
  <si>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</si>
  <si>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</si>
  <si>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</si>
  <si>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</si>
  <si>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</si>
  <si>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</si>
  <si>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</si>
  <si>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</si>
  <si>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</si>
  <si>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</si>
  <si>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</si>
  <si>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</si>
  <si>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</si>
  <si>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</si>
  <si>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</si>
  <si>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</si>
  <si>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</si>
  <si>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</si>
  <si>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</si>
  <si>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</si>
  <si>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</si>
  <si>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</si>
  <si>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</si>
  <si>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</si>
  <si>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</si>
  <si>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</si>
  <si>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</si>
  <si>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</si>
  <si>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</si>
  <si>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</si>
  <si>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</si>
  <si>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</si>
  <si>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</si>
  <si>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</si>
  <si>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</si>
  <si>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</si>
  <si>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</si>
  <si>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</si>
  <si>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</si>
  <si>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</si>
  <si>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</si>
  <si>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</si>
  <si>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</si>
  <si>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</si>
  <si>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</si>
  <si>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</si>
  <si>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</si>
  <si>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</si>
  <si>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</si>
  <si>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</si>
  <si>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</si>
  <si>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</si>
  <si>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</si>
  <si>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</si>
  <si>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</si>
  <si>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</si>
  <si>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</si>
  <si>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</si>
  <si>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</si>
  <si>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</si>
  <si>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</si>
  <si>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</si>
  <si>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</si>
  <si>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</si>
  <si>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</si>
  <si>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</si>
  <si>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</si>
  <si>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</si>
  <si>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</si>
  <si>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</si>
  <si>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</si>
  <si>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</si>
  <si>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</si>
  <si>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</si>
  <si>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</si>
  <si>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</si>
  <si>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</si>
  <si>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</si>
  <si>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</si>
  <si>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</si>
  <si>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</si>
  <si>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</si>
  <si>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</si>
  <si>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</si>
  <si>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</si>
  <si>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</si>
  <si>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</si>
  <si>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</si>
  <si>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</si>
  <si>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</si>
  <si>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</si>
  <si>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</si>
  <si>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</si>
  <si>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</si>
  <si>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</si>
  <si>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</si>
  <si>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</si>
  <si>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</si>
  <si>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</si>
  <si>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</si>
  <si>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</si>
  <si>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</si>
  <si>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</si>
  <si>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</si>
  <si>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</si>
  <si>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</si>
  <si>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</si>
  <si>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</si>
  <si>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</si>
  <si>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</si>
  <si>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</si>
  <si>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</si>
  <si>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</si>
  <si>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</si>
  <si>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</si>
  <si>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</si>
  <si>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</si>
  <si>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</si>
  <si>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</si>
  <si>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</si>
  <si>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</si>
  <si>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</si>
  <si>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</si>
  <si>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</si>
  <si>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</si>
  <si>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</si>
  <si>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</si>
  <si>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</si>
  <si>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</si>
  <si>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</si>
  <si>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</si>
  <si>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</si>
  <si>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</si>
  <si>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</si>
  <si>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</si>
  <si>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</si>
  <si>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</si>
  <si>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</si>
  <si>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</si>
  <si>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</si>
  <si>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</si>
  <si>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</si>
  <si>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</si>
  <si>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</si>
  <si>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</si>
  <si>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</si>
  <si>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</si>
  <si>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</si>
  <si>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</si>
  <si>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</si>
  <si>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</si>
  <si>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</si>
  <si>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</si>
  <si>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</si>
  <si>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</si>
  <si>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</si>
  <si>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</si>
  <si>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</si>
  <si>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</si>
  <si>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</si>
  <si>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</si>
  <si>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</si>
  <si>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</si>
  <si>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</si>
  <si>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</si>
  <si>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</si>
  <si>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</si>
  <si>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</si>
  <si>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</si>
  <si>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</si>
  <si>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</si>
  <si>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</si>
  <si>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</si>
  <si>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</si>
  <si>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</si>
  <si>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</si>
  <si>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</si>
  <si>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</si>
  <si>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</si>
  <si>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</si>
  <si>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</si>
  <si>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</si>
  <si>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</si>
  <si>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</si>
  <si>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</si>
  <si>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</si>
  <si>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</si>
  <si>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</si>
  <si>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</si>
  <si>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</si>
  <si>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</si>
  <si>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</si>
  <si>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</si>
  <si>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</si>
  <si>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</si>
  <si>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</si>
  <si>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</si>
  <si>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</si>
  <si>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</si>
  <si>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</si>
  <si>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</si>
  <si>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</si>
  <si>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</si>
  <si>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</si>
  <si>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</si>
  <si>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</si>
  <si>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</si>
  <si>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</si>
  <si>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t>For PBSO Use</t>
  </si>
  <si>
    <r>
      <t xml:space="preserve">Note: PBF does not accept projects with less than </t>
    </r>
    <r>
      <rPr>
        <b/>
        <sz val="11"/>
        <color indexed="8"/>
        <rFont val="Calibri"/>
        <family val="2"/>
      </rPr>
      <t>5%</t>
    </r>
    <r>
      <rPr>
        <sz val="11"/>
        <color theme="1"/>
        <rFont val="Calibri"/>
        <family val="2"/>
        <scheme val="minor"/>
      </rPr>
      <t xml:space="preserve"> towards M&amp;E and less than </t>
    </r>
    <r>
      <rPr>
        <b/>
        <sz val="11"/>
        <color indexed="8"/>
        <rFont val="Calibri"/>
        <family val="2"/>
      </rPr>
      <t xml:space="preserve">15% </t>
    </r>
    <r>
      <rPr>
        <sz val="11"/>
        <color theme="1"/>
        <rFont val="Calibri"/>
        <family val="2"/>
        <scheme val="minor"/>
      </rPr>
      <t xml:space="preserve">towards GEWE. These figures will show as </t>
    </r>
    <r>
      <rPr>
        <sz val="11"/>
        <color indexed="10"/>
        <rFont val="Calibri"/>
        <family val="2"/>
      </rPr>
      <t xml:space="preserve">red </t>
    </r>
    <r>
      <rPr>
        <sz val="11"/>
        <color theme="1"/>
        <rFont val="Calibri"/>
        <family val="2"/>
        <scheme val="minor"/>
      </rPr>
      <t xml:space="preserve">if this minimum threshold is not met.  </t>
    </r>
  </si>
  <si>
    <t xml:space="preserve">Sub-Total </t>
  </si>
  <si>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</si>
  <si>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</si>
  <si>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</si>
  <si>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</si>
  <si>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</si>
  <si>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</si>
  <si>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indexed="8"/>
        <rFont val="Calibri"/>
        <family val="2"/>
      </rPr>
      <t xml:space="preserve">GEWE justification </t>
    </r>
    <r>
      <rPr>
        <sz val="12"/>
        <color indexed="8"/>
        <rFont val="Calibri"/>
        <family val="2"/>
      </rPr>
      <t>(e.g. training includes session on gender equality, specific efforts made to ensure equal representation of women and men etc.)</t>
    </r>
  </si>
  <si>
    <t>Additional operational costs</t>
  </si>
  <si>
    <r>
      <t xml:space="preserve">Any other </t>
    </r>
    <r>
      <rPr>
        <b/>
        <sz val="12"/>
        <color indexed="8"/>
        <rFont val="Calibri"/>
        <family val="2"/>
      </rPr>
      <t>remarks</t>
    </r>
    <r>
      <rPr>
        <sz val="12"/>
        <color indexed="8"/>
        <rFont val="Calibri"/>
        <family val="2"/>
      </rPr>
      <t xml:space="preserve"> (e.g. on types of inputs provided or budget justification, esp. for TA or travel costs)</t>
    </r>
  </si>
  <si>
    <r>
      <rPr>
        <b/>
        <u/>
        <sz val="18"/>
        <color indexed="8"/>
        <rFont val="Calibri"/>
        <family val="2"/>
      </rPr>
      <t>Instructions</t>
    </r>
    <r>
      <rPr>
        <b/>
        <sz val="28"/>
        <color indexed="8"/>
        <rFont val="Calibri"/>
        <family val="2"/>
      </rPr>
      <t xml:space="preserve">
</t>
    </r>
    <r>
      <rPr>
        <b/>
        <sz val="12"/>
        <color indexed="8"/>
        <rFont val="Calibri"/>
        <family val="2"/>
      </rPr>
      <t xml:space="preserve">1. Only fill in white cells. Grey cells are locked and/or contain spreadsheet formulas.
2. Complete both Sheet 1 and Sheet 2. 
   </t>
    </r>
    <r>
      <rPr>
        <sz val="12"/>
        <color indexed="8"/>
        <rFont val="Calibri"/>
        <family val="2"/>
      </rPr>
      <t xml:space="preserve">  a)</t>
    </r>
    <r>
      <rPr>
        <b/>
        <sz val="12"/>
        <color indexed="8"/>
        <rFont val="Calibri"/>
        <family val="2"/>
      </rPr>
      <t xml:space="preserve"> </t>
    </r>
    <r>
      <rPr>
        <sz val="12"/>
        <color indexed="8"/>
        <rFont val="Calibri"/>
        <family val="2"/>
      </rPr>
      <t xml:space="preserve">First, prepare a budget </t>
    </r>
    <r>
      <rPr>
        <b/>
        <sz val="12"/>
        <color indexed="8"/>
        <rFont val="Calibri"/>
        <family val="2"/>
      </rPr>
      <t>organized by activity/output/outcome in Sheet 1</t>
    </r>
    <r>
      <rPr>
        <sz val="12"/>
        <color indexed="8"/>
        <rFont val="Calibri"/>
        <family val="2"/>
      </rPr>
      <t xml:space="preserve">. (Activity amounts can be indicative estimates.)  </t>
    </r>
    <r>
      <rPr>
        <b/>
        <sz val="12"/>
        <color indexed="8"/>
        <rFont val="Calibri"/>
        <family val="2"/>
      </rPr>
      <t xml:space="preserve">
     </t>
    </r>
    <r>
      <rPr>
        <sz val="12"/>
        <color indexed="8"/>
        <rFont val="Calibri"/>
        <family val="2"/>
      </rPr>
      <t xml:space="preserve">b) Then, divide each output budget </t>
    </r>
    <r>
      <rPr>
        <b/>
        <sz val="12"/>
        <color indexed="8"/>
        <rFont val="Calibri"/>
        <family val="2"/>
      </rPr>
      <t>along UN Budget Categories in Sheet 2.</t>
    </r>
    <r>
      <rPr>
        <sz val="12"/>
        <color indexed="8"/>
        <rFont val="Calibri"/>
        <family val="2"/>
      </rPr>
      <t xml:space="preserve">
3.</t>
    </r>
    <r>
      <rPr>
        <b/>
        <sz val="12"/>
        <color indexed="8"/>
        <rFont val="Calibri"/>
        <family val="2"/>
      </rPr>
      <t xml:space="preserve"> Do not use Sheet 4 or 5</t>
    </r>
    <r>
      <rPr>
        <sz val="12"/>
        <color indexed="8"/>
        <rFont val="Calibri"/>
        <family val="2"/>
      </rPr>
      <t xml:space="preserve">, which are for MPTF and PBF use. 
4. Leave blank or hide any Organizations/Outcomes/Outputs/Activities that aren't needed. </t>
    </r>
    <r>
      <rPr>
        <b/>
        <sz val="12"/>
        <color indexed="8"/>
        <rFont val="Calibri"/>
        <family val="2"/>
      </rPr>
      <t>DO NOT delete cells.</t>
    </r>
    <r>
      <rPr>
        <sz val="12"/>
        <color indexed="8"/>
        <rFont val="Calibri"/>
        <family val="2"/>
      </rPr>
      <t xml:space="preserve">
</t>
    </r>
    <r>
      <rPr>
        <sz val="14"/>
        <color indexed="8"/>
        <rFont val="Calibri"/>
        <family val="2"/>
      </rPr>
      <t xml:space="preserve">
</t>
    </r>
    <r>
      <rPr>
        <i/>
        <sz val="14"/>
        <color indexed="8"/>
        <rFont val="Calibri"/>
        <family val="2"/>
      </rPr>
      <t>For Table 1</t>
    </r>
    <r>
      <rPr>
        <b/>
        <sz val="14"/>
        <color indexed="8"/>
        <rFont val="Calibri"/>
        <family val="2"/>
      </rPr>
      <t xml:space="preserve">
</t>
    </r>
    <r>
      <rPr>
        <sz val="12"/>
        <color indexed="8"/>
        <rFont val="Calibri"/>
        <family val="2"/>
      </rPr>
      <t>1. Be sure to</t>
    </r>
    <r>
      <rPr>
        <b/>
        <sz val="12"/>
        <color indexed="8"/>
        <rFont val="Calibri"/>
        <family val="2"/>
      </rPr>
      <t xml:space="preserve"> include % towards Gender Equality and Women's Empowerment, as well as a justification. 
2. Do not adjust tranche amounts </t>
    </r>
    <r>
      <rPr>
        <sz val="12"/>
        <color indexed="8"/>
        <rFont val="Calibri"/>
        <family val="2"/>
      </rPr>
      <t xml:space="preserve">without consulting PBSO.
</t>
    </r>
    <r>
      <rPr>
        <sz val="14"/>
        <color indexed="8"/>
        <rFont val="Calibri"/>
        <family val="2"/>
      </rPr>
      <t xml:space="preserve">
</t>
    </r>
    <r>
      <rPr>
        <i/>
        <sz val="14"/>
        <color indexed="8"/>
        <rFont val="Calibri"/>
        <family val="2"/>
      </rPr>
      <t>For Table 2</t>
    </r>
    <r>
      <rPr>
        <b/>
        <sz val="14"/>
        <color indexed="8"/>
        <rFont val="Calibri"/>
        <family val="2"/>
      </rPr>
      <t xml:space="preserve">
</t>
    </r>
    <r>
      <rPr>
        <b/>
        <sz val="12"/>
        <color indexed="8"/>
        <rFont val="Calibri"/>
        <family val="2"/>
      </rPr>
      <t xml:space="preserve">1. Divide each output budget total along the relevant UN budget categories.
2. </t>
    </r>
    <r>
      <rPr>
        <sz val="12"/>
        <color indexed="8"/>
        <rFont val="Calibri"/>
        <family val="2"/>
      </rPr>
      <t xml:space="preserve">For reference, output totals from the outcome/output/activity breakdown have been transferred from Table 1. </t>
    </r>
    <r>
      <rPr>
        <b/>
        <sz val="12"/>
        <color indexed="8"/>
        <rFont val="Calibri"/>
        <family val="2"/>
      </rPr>
      <t xml:space="preserve">The output totals should match, and will show as </t>
    </r>
    <r>
      <rPr>
        <b/>
        <sz val="12"/>
        <color indexed="10"/>
        <rFont val="Calibri"/>
        <family val="2"/>
      </rPr>
      <t>red</t>
    </r>
    <r>
      <rPr>
        <b/>
        <sz val="12"/>
        <color indexed="8"/>
        <rFont val="Calibri"/>
        <family val="2"/>
      </rPr>
      <t xml:space="preserve"> if not.</t>
    </r>
  </si>
  <si>
    <t>UNDP</t>
  </si>
  <si>
    <t>UNHCR</t>
  </si>
  <si>
    <t>Peace Commission established in law and functioning at national and sub-national levels.</t>
  </si>
  <si>
    <t>TA for TORs, structure and SOPs of Peace Commission</t>
  </si>
  <si>
    <t>Joint UN/AU/IGAD workshop to ensure coherence, coordination and complementarity of programming</t>
  </si>
  <si>
    <t>Civil society mobilised and articulated to implementation of peace agreements and development of a National Strategy for Peace</t>
  </si>
  <si>
    <t>National Strategy for Peace prepared and adopted</t>
  </si>
  <si>
    <t>Pre-implementation support to peace agreements has mobilized popular goodwill and participation, established agreed machinery and processes of the peace process, and improved the evidence base upon which agreements are finalized and implemented.</t>
  </si>
  <si>
    <t>Advocacy and Communications Campaign conducted</t>
  </si>
  <si>
    <t>Peace Commission outreach public meetings ‘roadshow’</t>
  </si>
  <si>
    <t>Dialogue forums and processes supported</t>
  </si>
  <si>
    <t>TA in response to specific requests for UNCT experience and expertise</t>
  </si>
  <si>
    <t>Data and assessments inform durable solutions for IDPs and refugees</t>
  </si>
  <si>
    <t>Responsibility and accountability promoted</t>
  </si>
  <si>
    <t>Agree and facilitate UN support to establishment and operations of mechanism to monitor and evaluate the JPA</t>
  </si>
  <si>
    <t>Sudan has broad-based, inclusive and participatory peace architecture in place, at national, regional and local levels, for ongoing dispute resolution and the transparent, accountable, multi-stakeholder implementation of the peace agreements and an overarching National Strategy for Peace.</t>
  </si>
  <si>
    <t>Technical assistance to prepare ToRs, structure and SOPs of IDPRC</t>
  </si>
  <si>
    <t>Technical assistance to the ToRs, regulations and rules of procedures of Compensation and Reparations Fund in Darfur.</t>
  </si>
  <si>
    <t>UNDP TA/capacity development training for establishment and operations of Peace Commission and other Commissions, institutions and CSOs comprising national peace architecture</t>
  </si>
  <si>
    <t>Delivery of capacity building workshops for TGoS officials at central and State level on development approaches to HLP issues as relevant for durable solutions.</t>
  </si>
  <si>
    <t>Broad-based consultations with the signatories to JPA and other stakeholders and peace actors to develop a comprehensive roadmap and pre-implementation prerequisites of phase II</t>
  </si>
  <si>
    <t>Mapping of civil society “assets” at national and sub-national levels for articulation to Sudanese peace architecture and implementation of peace agreements</t>
  </si>
  <si>
    <t>Mobilisation workshops held at sub-national level, bringing relevant civil society actors and affected groups, including IDPs and refugees, together to discuss support to implementation of peace agreements and preparation of National Strategy and constituent sub-national strands.</t>
  </si>
  <si>
    <t>TA to initiate discussion and consensus building with all peace actors and stakeholders, and prepare a road map with action plan and timelines for the national and sub-national consultation processes for the Peace Strategy and post-conflict Peacebuilding and Stabilization Strategies for Darfur, Blue Nile, South Kordofan and East Sudan</t>
  </si>
  <si>
    <t>Inclusive and participatory Conferences and processes organized at national and sub-national level to articulate civil society organisations to National Strategy preparation, inclusive of IDP and refugee communities, women, and youth groups</t>
  </si>
  <si>
    <t>TA to organize inclusive and participatory multi-stakeholder consultation workshops to design and develop Post-Conflict Peacebuilding and Stabilization Strategies for Darfur, Blue Nile, South Kordofan and East Sudan</t>
  </si>
  <si>
    <t>Drafting of National Strategy and inclusive development and validation workshops for all constituent area-based strands</t>
  </si>
  <si>
    <t xml:space="preserve">Mainstreaming cross-cutting approaches of conflict-sensitive programming, human-rights approaches and gender equity in the strategy and mandate of the Commission    </t>
  </si>
  <si>
    <t>Ministry of Finance capacity development training for public finance management and gender budgeting</t>
  </si>
  <si>
    <t>National Conference to validate National Peace Strategy and post-conflict Peacebuilding and Stabilisation Strategy for Darfur, Blue Nile, South Kordofan and East Sudan</t>
  </si>
  <si>
    <t>Communications and advocacy work with Parliamentarians to support adoption process</t>
  </si>
  <si>
    <t xml:space="preserve">Dissemination of the JPA among the local communities in key locations, cities, and IDPs/refugee camps </t>
  </si>
  <si>
    <t>Two initial TV or radio talk shows (one mixed, one women-only panel), x 2 for Darfur and the two Areas and East Sudan (6 total)</t>
  </si>
  <si>
    <t>Preparation of public awareness/communications strategy for Peace Commission that fosters and enables dialogue, awareness, advocacy, engagement, and participation by citizens, civil society, and peace actors</t>
  </si>
  <si>
    <t xml:space="preserve">Implementation of Peace Commission public awareness/ communications strategy </t>
  </si>
  <si>
    <t>Public awareness campaign among IDPs and refugees to help them understand their rights, durable solutions options, and prevailing conditions in their original home areas as pursuant to JPA.</t>
  </si>
  <si>
    <t xml:space="preserve">Integrated mission inputs to mediation effort via informal workshops convened to assist the parties, and the GoS either separately or together, to come to a negotiation position. </t>
  </si>
  <si>
    <t xml:space="preserve">TA to support development of vision of both autonomy and decentralization  in and around Governance Conference to define the responsibilities that would need to be undertaken at national, regional and sub-national levels, and in the Two Areas,  to design and options for discussion, on separation of state and religion </t>
  </si>
  <si>
    <t>Technical assistance to define the ToRs and regulations of the local committees for claims in Darfur as pursuant to the JPA and support to define the underlying consultative process, including with refugees and IDPs, as well as women</t>
  </si>
  <si>
    <t>Support to IDPRC in the elaboration of a working plan for a resettlement and repatriation strategy as per the JPA.</t>
  </si>
  <si>
    <t>Ongoing provision of mission inputs to Juba mediation effort as required</t>
  </si>
  <si>
    <t xml:space="preserve">Provide technical support in promoting and facilitating consensus building through dialogue and safe spaces for deepening relationships of trust and an increase participation of local communities, women and youth in peacebuilding and peace implementation </t>
  </si>
  <si>
    <t>Technical support to a comprehensive mapping and gap analysis of data and evidence for durable solutions, r(e)integration and protection as needed for the implementation of the JPA</t>
  </si>
  <si>
    <t>Peace agreements have been implemented in a transparent and accountable manner, according to all relevant international norms and standards, and Sudan is further integrated with sub-regional initiatives for early warning and resilience</t>
  </si>
  <si>
    <t>Coherence with international policy and programmes enhanced</t>
  </si>
  <si>
    <t>Support to Peace Commission to engage with relevant sub-regional events and processes (AU, IGAD, etc)</t>
  </si>
  <si>
    <t>Facilitation of 6x IGAD workshops/consultations at sub-national level in regard to cross-border platform methodology and operations</t>
  </si>
  <si>
    <t>Area-based assessments for durable solutions for IDPs and refugees with common methodology in main areas of potential return or (re)integration</t>
  </si>
  <si>
    <t>Design and facilitate workshops/training on peacebuilding and conflict resolution for the Peace Commission staff and implementing partners</t>
  </si>
  <si>
    <t xml:space="preserve">Support establishment of Crisis Risk Dashboard (CRD) as conflict early warning platform with Peace Research Institute (PRI) of the University of Khartoum in collaboration with Regional Peace and development Centers to develop conflict/risk indicators, regularly gather, update and analyse conflict data </t>
  </si>
  <si>
    <t>Support to capacity building, methodologies and data exercises for a comprehensive idntification of issues enabling returns, including HLP, legal identity and other criteria for achieving durable solutions.</t>
  </si>
  <si>
    <t>TORs for Peace Commission should be gender responsive and institutional staffing should reflect 40% women</t>
  </si>
  <si>
    <t>TORs IDPRC  should be gender responsive and institutional staffing should reflect 40% women</t>
  </si>
  <si>
    <t>TORs for Fund should be gender-responsive</t>
  </si>
  <si>
    <t>UNHCR TA/capacity development/CD training for establishment and operations of Peace Commission &amp; other Commissions and institutions foreseen</t>
  </si>
  <si>
    <t>All consultations with peace actors to include women's group and target 40% female voices</t>
  </si>
  <si>
    <t>Gender to be mainstreamed in all TA/capacity development work, and to include specific trainings on GEWE</t>
  </si>
  <si>
    <t>Project will request 40% participation of women officials to disseminate GEWE principles and promote gender-sensitive durable solutions</t>
  </si>
  <si>
    <t>HLP baseline assessments are gender-responsive and representative of main displaced populations and affected communities in Darfur and other areas emerging from conflict, as accessible.</t>
  </si>
  <si>
    <t>Gender-responsive HLP baselines</t>
  </si>
  <si>
    <t>To include a specific focus on identification of representative women's groups at all levels</t>
  </si>
  <si>
    <t>Participation of women will target 50% representation and should not fall below 40%</t>
  </si>
  <si>
    <t>TORs for workshops and design of strategies reflect commitment of parties to GEWE</t>
  </si>
  <si>
    <t>Strategy development and validation workshops includes minimum 40% women participants</t>
  </si>
  <si>
    <t>National Peace Strategy and mandate of Peace Commission is gender-responsive</t>
  </si>
  <si>
    <t>Specific trainings on gender budgeting in public finance</t>
  </si>
  <si>
    <t>Validates gender-responsive nature of the national Strategy and constituent sub-national elements</t>
  </si>
  <si>
    <t>Includes advocacy on gender dimension</t>
  </si>
  <si>
    <t>Roadshow to work with and through local women's groups</t>
  </si>
  <si>
    <t>Women-only panels should promote as well as facilitate female engagement with peace process at local level</t>
  </si>
  <si>
    <t>Public awareness strategy will specifically target women as a demographic, with custom messages and communication tools/methods</t>
  </si>
  <si>
    <t>Strategy implementation is gender-responsive, utilising specific tools and channels to reach out to women</t>
  </si>
  <si>
    <t>IDP/Refugeee awareness campaign  implementation is gender-responsive, utilising specific tools and channels to reach out to women</t>
  </si>
  <si>
    <t>Mechanism will monitor compliance with GEWE commitments of JPA</t>
  </si>
  <si>
    <t>GEWE will be  mainstreamed into methodology and data for collection will be gender responsive and disaggregated</t>
  </si>
  <si>
    <t>Assessments will be gender responsive and gender disaggregated</t>
  </si>
  <si>
    <t>Workshops will integrate WPS agenda and will ensure gender balanced participation</t>
  </si>
  <si>
    <t>Mapping and gap analysis to be gender responsive and disaggregated</t>
  </si>
  <si>
    <t>50% use of female trainers/facilitators; 50% women participants; tailored advocacy for recognition of gender issues and concerns</t>
  </si>
  <si>
    <t>Resettlement and repatriation strategy takes full account of gender issues</t>
  </si>
  <si>
    <t>TORs and regulations to be gender responsive and ensure gender disaggregration of claims</t>
  </si>
  <si>
    <t>Dissemination campaign to include specific activities to address women</t>
  </si>
  <si>
    <t>Indicators and data to be gender responsive and gender disaggregated</t>
  </si>
  <si>
    <t xml:space="preserve">  </t>
  </si>
  <si>
    <t>Technical support to development of methodologies, tools and analysis for comprehensive assessments on protection issues as relevant for planning returns and reintegration.</t>
  </si>
  <si>
    <t>Assessments to be gender responsive and disaggregated</t>
  </si>
  <si>
    <t>Technical assistance to design and implementation of JPA monitoring and evaluation mechanism on behalf of parties, guarantors, and witnesses to the Agreement</t>
  </si>
  <si>
    <t>Advocacy &amp; legal TA for domestication of relevant international, continental, and regional policy frameworks</t>
  </si>
  <si>
    <r>
      <t>Annex D - Support to the Sudanese Peace Process</t>
    </r>
    <r>
      <rPr>
        <sz val="24"/>
        <color indexed="40"/>
        <rFont val="Calibri"/>
        <family val="2"/>
      </rPr>
      <t xml:space="preserve"> - </t>
    </r>
    <r>
      <rPr>
        <b/>
        <sz val="24"/>
        <color indexed="40"/>
        <rFont val="Calibri"/>
        <family val="2"/>
      </rPr>
      <t>PBF Project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</si>
</sst>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_-;\-* #,##0.00_-;_-* &quot;-&quot;??_-;_-@_-"/>
    <numFmt numFmtId="165" formatCode="_(* #,##0_);_(* \(#,##0\);_(* &quot;-&quot;??_);_(@_)"/>
    <numFmt numFmtId="166" formatCode="_(&quot;$&quot;* #,##0_);_(&quot;$&quot;* \(#,##0\);_(&quot;$&quot;* &quot;-&quot;??_);_(@_)"/>
    <numFmt numFmtId="169" formatCode="_(&quot;$&quot;* #,##0.0_);_(&quot;$&quot;* \(#,##0.0\);_(&quot;$&quot;* &quot;-&quot;??_);_(@_)"/>
  </numFmts>
  <fonts count="39" x14ac:knownFonts="1">
    <font>
      <sz val="11"/>
      <color theme="1"/>
      <name val="Calibri"/>
      <family val="2"/>
      <scheme val="minor"/>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sz val="14"/>
      <color indexed="8"/>
      <name val="Calibri"/>
      <family val="2"/>
    </font>
    <font>
      <sz val="14"/>
      <color indexed="8"/>
      <name val="Calibri"/>
      <family val="2"/>
    </font>
    <font>
      <b/>
      <u/>
      <sz val="18"/>
      <color indexed="8"/>
      <name val="Calibri"/>
      <family val="2"/>
    </font>
    <font>
      <i/>
      <sz val="14"/>
      <color indexed="8"/>
      <name val="Calibri"/>
      <family val="2"/>
    </font>
    <font>
      <sz val="8"/>
      <name val="Calibri"/>
      <family val="2"/>
    </font>
    <font>
      <b/>
      <sz val="24"/>
      <color indexed="40"/>
      <name val="Calibri"/>
      <family val="2"/>
    </font>
    <font>
      <sz val="24"/>
      <color indexed="4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20"/>
      <color theme="1"/>
      <name val="Calibri"/>
      <family val="2"/>
      <scheme val="minor"/>
    </font>
    <font>
      <b/>
      <sz val="28"/>
      <color theme="1"/>
      <name val="Calibri"/>
      <family val="2"/>
      <scheme val="minor"/>
    </font>
    <font>
      <b/>
      <sz val="14"/>
      <color theme="1"/>
      <name val="Calibri"/>
      <family val="2"/>
      <scheme val="minor"/>
    </font>
    <font>
      <sz val="12"/>
      <name val="Calibri"/>
      <family val="2"/>
      <scheme val="minor"/>
    </font>
    <font>
      <b/>
      <sz val="10"/>
      <color theme="1"/>
      <name val="Calibri"/>
      <family val="2"/>
    </font>
    <font>
      <sz val="10"/>
      <color theme="1"/>
      <name val="Calibri"/>
      <family val="2"/>
    </font>
    <font>
      <sz val="11"/>
      <color theme="1"/>
      <name val="Calibri"/>
      <family val="2"/>
    </font>
    <font>
      <b/>
      <sz val="11"/>
      <color theme="1"/>
      <name val="Calibri"/>
      <family val="2"/>
    </font>
    <font>
      <b/>
      <sz val="24"/>
      <color rgb="FF00B0F0"/>
      <name val="Calibri"/>
      <family val="2"/>
      <scheme val="minor"/>
    </font>
    <font>
      <b/>
      <sz val="16"/>
      <color theme="1"/>
      <name val="Calibri"/>
      <family val="2"/>
      <scheme val="minor"/>
    </font>
    <font>
      <sz val="12"/>
      <color theme="1"/>
      <name val="Times New Roman"/>
      <family val="1"/>
    </font>
    <font>
      <b/>
      <sz val="12"/>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8" tint="0.79998168889431442"/>
        <bgColor indexed="64"/>
      </patternFill>
    </fill>
    <fill>
      <patternFill patternType="solid">
        <fgColor theme="7" tint="0.39997558519241921"/>
        <bgColor indexed="64"/>
      </patternFill>
    </fill>
    <fill>
      <patternFill patternType="solid">
        <fgColor theme="0" tint="-0.14999847407452621"/>
        <bgColor rgb="FF000000"/>
      </patternFill>
    </fill>
  </fills>
  <borders count="56">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16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302">
    <xf numFmtId="0" fontId="0" fillId="0" borderId="0" xfId="0"/>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18" fillId="0" borderId="0" xfId="0" applyFont="1" applyAlignment="1">
      <alignment vertical="center" wrapText="1"/>
    </xf>
    <xf numFmtId="0" fontId="17" fillId="2" borderId="0" xfId="0" applyFont="1" applyFill="1" applyAlignment="1">
      <alignment vertical="center" wrapText="1"/>
    </xf>
    <xf numFmtId="44" fontId="17" fillId="0" borderId="0" xfId="0" applyNumberFormat="1" applyFont="1" applyAlignment="1">
      <alignment vertical="center" wrapText="1"/>
    </xf>
    <xf numFmtId="9" fontId="17" fillId="3" borderId="1" xfId="3" applyFont="1" applyFill="1" applyBorder="1" applyAlignment="1">
      <alignment vertical="center" wrapText="1"/>
    </xf>
    <xf numFmtId="0" fontId="17" fillId="3" borderId="2" xfId="0" applyFont="1" applyFill="1" applyBorder="1" applyAlignment="1">
      <alignment vertical="center" wrapText="1"/>
    </xf>
    <xf numFmtId="44" fontId="16" fillId="2" borderId="0" xfId="2" applyFont="1" applyFill="1" applyBorder="1" applyAlignment="1" applyProtection="1">
      <alignment horizontal="center" vertical="center" wrapText="1"/>
      <protection locked="0"/>
    </xf>
    <xf numFmtId="0" fontId="16" fillId="2" borderId="0" xfId="0" applyFont="1" applyFill="1" applyAlignment="1" applyProtection="1">
      <alignment vertical="center" wrapText="1"/>
      <protection locked="0"/>
    </xf>
    <xf numFmtId="0" fontId="16" fillId="2" borderId="0" xfId="0" applyFont="1" applyFill="1" applyAlignment="1" applyProtection="1">
      <alignment horizontal="left" vertical="top" wrapText="1"/>
      <protection locked="0"/>
    </xf>
    <xf numFmtId="0" fontId="16" fillId="2" borderId="0" xfId="0" applyFont="1" applyFill="1" applyAlignment="1">
      <alignment horizontal="center" vertical="center" wrapText="1"/>
    </xf>
    <xf numFmtId="0" fontId="17" fillId="2" borderId="0" xfId="0" applyFont="1" applyFill="1" applyAlignment="1" applyProtection="1">
      <alignment vertical="center" wrapText="1"/>
      <protection locked="0"/>
    </xf>
    <xf numFmtId="0" fontId="16" fillId="2" borderId="0" xfId="0" applyFont="1" applyFill="1" applyAlignment="1">
      <alignment vertical="center" wrapText="1"/>
    </xf>
    <xf numFmtId="0" fontId="16" fillId="2" borderId="3" xfId="0" applyFont="1" applyFill="1" applyBorder="1" applyAlignment="1" applyProtection="1">
      <alignment vertical="center" wrapText="1"/>
      <protection locked="0"/>
    </xf>
    <xf numFmtId="0" fontId="16" fillId="0" borderId="3" xfId="0" applyFont="1" applyBorder="1" applyAlignment="1" applyProtection="1">
      <alignment horizontal="left" vertical="top" wrapText="1"/>
      <protection locked="0"/>
    </xf>
    <xf numFmtId="44" fontId="19" fillId="0" borderId="0" xfId="2" applyFont="1" applyFill="1" applyBorder="1" applyAlignment="1" applyProtection="1">
      <alignment vertical="center" wrapText="1"/>
    </xf>
    <xf numFmtId="44" fontId="16" fillId="0" borderId="3" xfId="2" applyFont="1" applyBorder="1" applyAlignment="1" applyProtection="1">
      <alignment horizontal="center" vertical="center" wrapText="1"/>
      <protection locked="0"/>
    </xf>
    <xf numFmtId="44" fontId="16" fillId="2" borderId="3" xfId="2" applyFont="1" applyFill="1" applyBorder="1" applyAlignment="1" applyProtection="1">
      <alignment horizontal="center" vertical="center" wrapText="1"/>
      <protection locked="0"/>
    </xf>
    <xf numFmtId="44" fontId="17" fillId="3" borderId="3" xfId="2" applyFont="1" applyFill="1" applyBorder="1" applyAlignment="1" applyProtection="1">
      <alignment horizontal="center" vertical="center" wrapText="1"/>
    </xf>
    <xf numFmtId="0" fontId="20" fillId="3" borderId="4" xfId="0" applyFont="1" applyFill="1" applyBorder="1" applyAlignment="1">
      <alignment vertical="center" wrapText="1"/>
    </xf>
    <xf numFmtId="44" fontId="20" fillId="2" borderId="0" xfId="2" applyFont="1" applyFill="1" applyBorder="1" applyAlignment="1" applyProtection="1">
      <alignment vertical="center" wrapText="1"/>
    </xf>
    <xf numFmtId="44" fontId="17" fillId="3" borderId="5" xfId="2" applyFont="1" applyFill="1" applyBorder="1" applyAlignment="1" applyProtection="1">
      <alignment horizontal="center" vertical="center" wrapText="1"/>
    </xf>
    <xf numFmtId="44" fontId="16" fillId="2" borderId="0" xfId="2" applyFont="1" applyFill="1" applyBorder="1" applyAlignment="1" applyProtection="1">
      <alignment vertical="center" wrapText="1"/>
      <protection locked="0"/>
    </xf>
    <xf numFmtId="0" fontId="17" fillId="3" borderId="4" xfId="0" applyFont="1" applyFill="1" applyBorder="1" applyAlignment="1">
      <alignment vertical="center" wrapText="1"/>
    </xf>
    <xf numFmtId="44" fontId="16" fillId="0" borderId="3" xfId="2" applyFont="1" applyBorder="1" applyAlignment="1" applyProtection="1">
      <alignment vertical="center" wrapText="1"/>
      <protection locked="0"/>
    </xf>
    <xf numFmtId="0" fontId="20" fillId="3" borderId="4" xfId="0" applyFont="1" applyFill="1" applyBorder="1" applyAlignment="1" applyProtection="1">
      <alignment vertical="center" wrapText="1"/>
      <protection locked="0"/>
    </xf>
    <xf numFmtId="44" fontId="17" fillId="2" borderId="0" xfId="0" applyNumberFormat="1" applyFont="1" applyFill="1" applyAlignment="1">
      <alignment vertical="center" wrapText="1"/>
    </xf>
    <xf numFmtId="0" fontId="0" fillId="2" borderId="0" xfId="0" applyFill="1" applyAlignment="1">
      <alignment horizontal="center" vertical="center" wrapText="1"/>
    </xf>
    <xf numFmtId="0" fontId="21" fillId="0" borderId="0" xfId="0" applyFont="1" applyAlignment="1">
      <alignment wrapText="1"/>
    </xf>
    <xf numFmtId="0" fontId="22" fillId="0" borderId="0" xfId="0" applyFont="1" applyAlignment="1">
      <alignment wrapText="1"/>
    </xf>
    <xf numFmtId="0" fontId="0" fillId="0" borderId="0" xfId="0" applyAlignment="1">
      <alignment wrapText="1"/>
    </xf>
    <xf numFmtId="0" fontId="0" fillId="2" borderId="0" xfId="0" applyFill="1" applyAlignment="1">
      <alignment wrapText="1"/>
    </xf>
    <xf numFmtId="0" fontId="17" fillId="0" borderId="0" xfId="0" applyFont="1" applyAlignment="1">
      <alignment horizontal="center" vertical="center" wrapText="1"/>
    </xf>
    <xf numFmtId="9" fontId="17" fillId="2" borderId="0" xfId="3" applyFont="1" applyFill="1" applyBorder="1" applyAlignment="1">
      <alignment wrapText="1"/>
    </xf>
    <xf numFmtId="0" fontId="15" fillId="2" borderId="0" xfId="0" applyFont="1" applyFill="1" applyAlignment="1">
      <alignment horizontal="center" vertical="center" wrapText="1"/>
    </xf>
    <xf numFmtId="44" fontId="17" fillId="2" borderId="0" xfId="3" applyNumberFormat="1" applyFont="1" applyFill="1" applyBorder="1" applyAlignment="1">
      <alignment wrapText="1"/>
    </xf>
    <xf numFmtId="0" fontId="16" fillId="2" borderId="3" xfId="0" applyFont="1" applyFill="1" applyBorder="1" applyAlignment="1" applyProtection="1">
      <alignment horizontal="left" vertical="top" wrapText="1"/>
      <protection locked="0"/>
    </xf>
    <xf numFmtId="0" fontId="23" fillId="0" borderId="0" xfId="0" applyFont="1" applyAlignment="1">
      <alignment horizontal="center" vertical="center" wrapText="1"/>
    </xf>
    <xf numFmtId="0" fontId="16" fillId="3" borderId="3" xfId="0" applyFont="1" applyFill="1" applyBorder="1" applyAlignment="1">
      <alignment horizontal="center" vertical="center" wrapText="1"/>
    </xf>
    <xf numFmtId="0" fontId="17" fillId="2" borderId="0" xfId="0" applyFont="1" applyFill="1" applyAlignment="1">
      <alignment horizontal="left" wrapText="1"/>
    </xf>
    <xf numFmtId="44" fontId="17" fillId="0" borderId="0" xfId="2" applyFont="1" applyFill="1" applyBorder="1" applyAlignment="1" applyProtection="1">
      <alignment vertical="center" wrapText="1"/>
    </xf>
    <xf numFmtId="44" fontId="16" fillId="0" borderId="0" xfId="2" applyFont="1" applyFill="1" applyBorder="1" applyAlignment="1" applyProtection="1">
      <alignment horizontal="center" vertical="center" wrapText="1"/>
    </xf>
    <xf numFmtId="44" fontId="17" fillId="0" borderId="0" xfId="2" applyFont="1" applyFill="1" applyBorder="1" applyAlignment="1" applyProtection="1">
      <alignment horizontal="center" vertical="center" wrapText="1"/>
    </xf>
    <xf numFmtId="0" fontId="18" fillId="3" borderId="3" xfId="0" applyFont="1" applyFill="1" applyBorder="1" applyAlignment="1">
      <alignment vertical="center" wrapText="1"/>
    </xf>
    <xf numFmtId="0" fontId="18" fillId="3" borderId="3" xfId="0" applyFont="1" applyFill="1" applyBorder="1" applyAlignment="1" applyProtection="1">
      <alignment vertical="center" wrapText="1"/>
      <protection locked="0"/>
    </xf>
    <xf numFmtId="0" fontId="16" fillId="0" borderId="0" xfId="0" applyFont="1" applyAlignment="1">
      <alignment wrapText="1"/>
    </xf>
    <xf numFmtId="0" fontId="16" fillId="2" borderId="0" xfId="0" applyFont="1" applyFill="1" applyAlignment="1">
      <alignment wrapText="1"/>
    </xf>
    <xf numFmtId="44" fontId="17" fillId="4" borderId="3" xfId="2" applyFont="1" applyFill="1" applyBorder="1" applyAlignment="1" applyProtection="1">
      <alignment wrapText="1"/>
    </xf>
    <xf numFmtId="44" fontId="17" fillId="0" borderId="0" xfId="0" applyNumberFormat="1" applyFont="1" applyAlignment="1">
      <alignment wrapText="1"/>
    </xf>
    <xf numFmtId="44" fontId="18" fillId="0" borderId="0" xfId="2" applyFont="1" applyFill="1" applyBorder="1" applyAlignment="1">
      <alignment horizontal="right" vertical="center" wrapText="1"/>
    </xf>
    <xf numFmtId="44" fontId="17" fillId="3" borderId="3" xfId="0" applyNumberFormat="1" applyFont="1" applyFill="1" applyBorder="1" applyAlignment="1">
      <alignment wrapText="1"/>
    </xf>
    <xf numFmtId="0" fontId="18" fillId="3" borderId="6" xfId="0" applyFont="1" applyFill="1" applyBorder="1" applyAlignment="1">
      <alignment vertical="center" wrapText="1"/>
    </xf>
    <xf numFmtId="44" fontId="17" fillId="3" borderId="6" xfId="0" applyNumberFormat="1" applyFont="1" applyFill="1" applyBorder="1" applyAlignment="1">
      <alignment wrapText="1"/>
    </xf>
    <xf numFmtId="0" fontId="17" fillId="3" borderId="7" xfId="0" applyFont="1" applyFill="1" applyBorder="1" applyAlignment="1">
      <alignment horizontal="left" wrapText="1"/>
    </xf>
    <xf numFmtId="44" fontId="17" fillId="3" borderId="7" xfId="0" applyNumberFormat="1" applyFont="1" applyFill="1" applyBorder="1" applyAlignment="1">
      <alignment horizontal="center" wrapText="1"/>
    </xf>
    <xf numFmtId="44" fontId="17" fillId="3" borderId="7" xfId="0" applyNumberFormat="1" applyFont="1" applyFill="1" applyBorder="1" applyAlignment="1">
      <alignment wrapText="1"/>
    </xf>
    <xf numFmtId="44" fontId="17" fillId="4" borderId="3" xfId="2" applyFont="1" applyFill="1" applyBorder="1" applyAlignment="1">
      <alignment wrapText="1"/>
    </xf>
    <xf numFmtId="0" fontId="17" fillId="2" borderId="8" xfId="0" applyFont="1" applyFill="1" applyBorder="1" applyAlignment="1">
      <alignment horizontal="left" wrapText="1"/>
    </xf>
    <xf numFmtId="0" fontId="17" fillId="2" borderId="9" xfId="0" applyFont="1" applyFill="1" applyBorder="1" applyAlignment="1">
      <alignment horizontal="left" wrapText="1"/>
    </xf>
    <xf numFmtId="0" fontId="17" fillId="2" borderId="10" xfId="0" applyFont="1" applyFill="1" applyBorder="1" applyAlignment="1">
      <alignment horizontal="left" wrapText="1"/>
    </xf>
    <xf numFmtId="44" fontId="17" fillId="2" borderId="11" xfId="2" applyFont="1" applyFill="1" applyBorder="1" applyAlignment="1" applyProtection="1">
      <alignment wrapText="1"/>
    </xf>
    <xf numFmtId="44" fontId="17" fillId="2" borderId="12" xfId="2" applyFont="1" applyFill="1" applyBorder="1" applyAlignment="1">
      <alignment wrapText="1"/>
    </xf>
    <xf numFmtId="44" fontId="17" fillId="2" borderId="13" xfId="0" applyNumberFormat="1" applyFont="1" applyFill="1" applyBorder="1" applyAlignment="1">
      <alignment wrapText="1"/>
    </xf>
    <xf numFmtId="44" fontId="17" fillId="2" borderId="12" xfId="2" applyFont="1" applyFill="1" applyBorder="1" applyAlignment="1" applyProtection="1">
      <alignment wrapText="1"/>
    </xf>
    <xf numFmtId="0" fontId="16" fillId="2" borderId="12" xfId="0" applyFont="1" applyFill="1" applyBorder="1" applyAlignment="1" applyProtection="1">
      <alignment vertical="center" wrapText="1"/>
      <protection locked="0"/>
    </xf>
    <xf numFmtId="0" fontId="17" fillId="2" borderId="3" xfId="0" applyFont="1" applyFill="1" applyBorder="1" applyAlignment="1" applyProtection="1">
      <alignment horizontal="center" vertical="center" wrapText="1"/>
      <protection locked="0"/>
    </xf>
    <xf numFmtId="44" fontId="17" fillId="3" borderId="14" xfId="0" applyNumberFormat="1" applyFont="1" applyFill="1" applyBorder="1" applyAlignment="1">
      <alignment wrapText="1"/>
    </xf>
    <xf numFmtId="44" fontId="17" fillId="3" borderId="1" xfId="0" applyNumberFormat="1" applyFont="1" applyFill="1" applyBorder="1" applyAlignment="1">
      <alignment wrapText="1"/>
    </xf>
    <xf numFmtId="0" fontId="17" fillId="3" borderId="15" xfId="0" applyFont="1" applyFill="1" applyBorder="1" applyAlignment="1">
      <alignment horizontal="center" wrapText="1"/>
    </xf>
    <xf numFmtId="44" fontId="16" fillId="3" borderId="6" xfId="0" applyNumberFormat="1" applyFont="1" applyFill="1" applyBorder="1" applyAlignment="1">
      <alignment wrapText="1"/>
    </xf>
    <xf numFmtId="44" fontId="16" fillId="3" borderId="7" xfId="0" applyNumberFormat="1" applyFont="1" applyFill="1" applyBorder="1" applyAlignment="1">
      <alignment wrapText="1"/>
    </xf>
    <xf numFmtId="0" fontId="16" fillId="0" borderId="0" xfId="0" applyFont="1"/>
    <xf numFmtId="0" fontId="24" fillId="0" borderId="0" xfId="0" applyFont="1"/>
    <xf numFmtId="49" fontId="0" fillId="0" borderId="0" xfId="0" applyNumberFormat="1"/>
    <xf numFmtId="0" fontId="24" fillId="0" borderId="0" xfId="0" applyFont="1" applyAlignment="1">
      <alignment vertical="center"/>
    </xf>
    <xf numFmtId="49" fontId="25" fillId="0" borderId="0" xfId="0" applyNumberFormat="1" applyFont="1" applyAlignment="1">
      <alignment horizontal="left"/>
    </xf>
    <xf numFmtId="49" fontId="25" fillId="0" borderId="0" xfId="0" applyNumberFormat="1" applyFont="1" applyAlignment="1">
      <alignment horizontal="left" wrapText="1"/>
    </xf>
    <xf numFmtId="0" fontId="15" fillId="3" borderId="16" xfId="0" applyFont="1" applyFill="1" applyBorder="1"/>
    <xf numFmtId="0" fontId="15" fillId="3" borderId="4" xfId="0" applyFont="1" applyFill="1" applyBorder="1"/>
    <xf numFmtId="0" fontId="15" fillId="3" borderId="3" xfId="0" applyFont="1" applyFill="1" applyBorder="1"/>
    <xf numFmtId="0" fontId="15" fillId="3" borderId="1" xfId="0" applyFont="1" applyFill="1" applyBorder="1"/>
    <xf numFmtId="0" fontId="0" fillId="3" borderId="4" xfId="0" applyFill="1" applyBorder="1" applyAlignment="1">
      <alignment vertical="center" wrapText="1"/>
    </xf>
    <xf numFmtId="9" fontId="14" fillId="3" borderId="3" xfId="3" applyFont="1" applyFill="1" applyBorder="1" applyAlignment="1">
      <alignment vertical="center"/>
    </xf>
    <xf numFmtId="44" fontId="0" fillId="3" borderId="1" xfId="0" applyNumberFormat="1" applyFill="1" applyBorder="1" applyAlignment="1">
      <alignment vertical="center"/>
    </xf>
    <xf numFmtId="0" fontId="0" fillId="3" borderId="4" xfId="0" applyFill="1" applyBorder="1" applyAlignment="1">
      <alignment wrapText="1"/>
    </xf>
    <xf numFmtId="0" fontId="0" fillId="3" borderId="4" xfId="0" applyFill="1" applyBorder="1"/>
    <xf numFmtId="0" fontId="0" fillId="3" borderId="2" xfId="0" applyFill="1" applyBorder="1"/>
    <xf numFmtId="44" fontId="0" fillId="3" borderId="17" xfId="0" applyNumberFormat="1" applyFill="1" applyBorder="1" applyAlignment="1">
      <alignment vertical="center"/>
    </xf>
    <xf numFmtId="44" fontId="16" fillId="0" borderId="6" xfId="0" applyNumberFormat="1" applyFont="1" applyBorder="1" applyAlignment="1" applyProtection="1">
      <alignment wrapText="1"/>
      <protection locked="0"/>
    </xf>
    <xf numFmtId="44" fontId="16" fillId="2" borderId="6" xfId="2" applyFont="1" applyFill="1" applyBorder="1" applyAlignment="1" applyProtection="1">
      <alignment horizontal="center" vertical="center" wrapText="1"/>
      <protection locked="0"/>
    </xf>
    <xf numFmtId="44" fontId="16" fillId="0" borderId="3" xfId="0" applyNumberFormat="1" applyFont="1" applyBorder="1" applyAlignment="1" applyProtection="1">
      <alignment wrapText="1"/>
      <protection locked="0"/>
    </xf>
    <xf numFmtId="0" fontId="17" fillId="3" borderId="3" xfId="0" applyFont="1" applyFill="1" applyBorder="1" applyAlignment="1">
      <alignment vertical="center" wrapText="1"/>
    </xf>
    <xf numFmtId="44" fontId="16" fillId="3" borderId="3" xfId="0" applyNumberFormat="1"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44" fontId="17" fillId="3" borderId="3" xfId="2" applyFont="1" applyFill="1" applyBorder="1" applyAlignment="1" applyProtection="1">
      <alignment vertical="center" wrapText="1"/>
    </xf>
    <xf numFmtId="44" fontId="17" fillId="3" borderId="11" xfId="2" applyFont="1" applyFill="1" applyBorder="1" applyAlignment="1" applyProtection="1">
      <alignment vertical="center" wrapText="1"/>
    </xf>
    <xf numFmtId="44" fontId="17" fillId="3" borderId="7" xfId="2" applyFont="1" applyFill="1" applyBorder="1" applyAlignment="1" applyProtection="1">
      <alignment vertical="center" wrapText="1"/>
    </xf>
    <xf numFmtId="9" fontId="17" fillId="3" borderId="17" xfId="3" applyFont="1" applyFill="1" applyBorder="1" applyAlignment="1" applyProtection="1">
      <alignment vertical="center" wrapText="1"/>
    </xf>
    <xf numFmtId="0" fontId="15" fillId="3" borderId="18" xfId="0" applyFont="1" applyFill="1" applyBorder="1" applyAlignment="1">
      <alignment horizontal="left" vertical="center" wrapText="1"/>
    </xf>
    <xf numFmtId="44" fontId="17" fillId="3" borderId="19" xfId="0" applyNumberFormat="1" applyFont="1" applyFill="1" applyBorder="1" applyAlignment="1">
      <alignment vertical="center" wrapText="1"/>
    </xf>
    <xf numFmtId="0" fontId="15" fillId="3" borderId="4" xfId="0" applyFont="1" applyFill="1" applyBorder="1" applyAlignment="1">
      <alignment horizontal="left" vertical="center" wrapText="1"/>
    </xf>
    <xf numFmtId="44" fontId="17" fillId="3" borderId="1" xfId="3" applyNumberFormat="1" applyFont="1" applyFill="1" applyBorder="1" applyAlignment="1" applyProtection="1">
      <alignment wrapText="1"/>
    </xf>
    <xf numFmtId="0" fontId="0" fillId="3" borderId="4" xfId="0" applyFill="1" applyBorder="1" applyAlignment="1">
      <alignment vertical="top" wrapText="1"/>
    </xf>
    <xf numFmtId="0" fontId="0" fillId="3" borderId="4" xfId="0" applyFill="1" applyBorder="1" applyAlignment="1">
      <alignment vertical="top"/>
    </xf>
    <xf numFmtId="0" fontId="0" fillId="3" borderId="2" xfId="0" applyFill="1" applyBorder="1" applyAlignment="1">
      <alignment vertical="top"/>
    </xf>
    <xf numFmtId="49" fontId="16" fillId="0" borderId="3" xfId="2" applyNumberFormat="1" applyFont="1" applyBorder="1" applyAlignment="1" applyProtection="1">
      <alignment horizontal="left" wrapText="1"/>
      <protection locked="0"/>
    </xf>
    <xf numFmtId="49" fontId="16" fillId="2" borderId="3" xfId="2" applyNumberFormat="1" applyFont="1" applyFill="1" applyBorder="1" applyAlignment="1" applyProtection="1">
      <alignment horizontal="left" wrapText="1"/>
      <protection locked="0"/>
    </xf>
    <xf numFmtId="44" fontId="16" fillId="3" borderId="3" xfId="2" applyFont="1" applyFill="1" applyBorder="1" applyAlignment="1" applyProtection="1">
      <alignment vertical="center" wrapText="1"/>
    </xf>
    <xf numFmtId="0" fontId="16" fillId="3" borderId="4" xfId="0" applyFont="1" applyFill="1" applyBorder="1" applyAlignment="1">
      <alignment vertical="center" wrapText="1"/>
    </xf>
    <xf numFmtId="44" fontId="16" fillId="3" borderId="1" xfId="0" applyNumberFormat="1" applyFont="1" applyFill="1" applyBorder="1" applyAlignment="1">
      <alignment vertical="center" wrapText="1"/>
    </xf>
    <xf numFmtId="49" fontId="16" fillId="0" borderId="3" xfId="0" applyNumberFormat="1" applyFont="1" applyBorder="1" applyAlignment="1" applyProtection="1">
      <alignment horizontal="left" wrapText="1"/>
      <protection locked="0"/>
    </xf>
    <xf numFmtId="0" fontId="16" fillId="2" borderId="13" xfId="0" applyFont="1" applyFill="1" applyBorder="1" applyAlignment="1" applyProtection="1">
      <alignment vertical="center" wrapText="1"/>
      <protection locked="0"/>
    </xf>
    <xf numFmtId="0" fontId="17" fillId="3" borderId="6" xfId="0" applyFont="1" applyFill="1" applyBorder="1" applyAlignment="1">
      <alignment vertical="center" wrapText="1"/>
    </xf>
    <xf numFmtId="0" fontId="17" fillId="4" borderId="3" xfId="0" applyFont="1" applyFill="1" applyBorder="1" applyAlignment="1" applyProtection="1">
      <alignment vertical="center" wrapText="1"/>
      <protection locked="0"/>
    </xf>
    <xf numFmtId="0" fontId="17" fillId="3" borderId="20" xfId="0" applyFont="1" applyFill="1" applyBorder="1" applyAlignment="1">
      <alignment vertical="center" wrapText="1"/>
    </xf>
    <xf numFmtId="44" fontId="17" fillId="3" borderId="8" xfId="2" applyFont="1" applyFill="1" applyBorder="1" applyAlignment="1" applyProtection="1">
      <alignment vertical="center" wrapText="1"/>
    </xf>
    <xf numFmtId="9" fontId="16" fillId="0" borderId="3" xfId="3" applyFont="1" applyBorder="1" applyAlignment="1" applyProtection="1">
      <alignment horizontal="center" vertical="center" wrapText="1"/>
      <protection locked="0"/>
    </xf>
    <xf numFmtId="9" fontId="16" fillId="2" borderId="3" xfId="3" applyFont="1" applyFill="1" applyBorder="1" applyAlignment="1" applyProtection="1">
      <alignment horizontal="center" vertical="center" wrapText="1"/>
      <protection locked="0"/>
    </xf>
    <xf numFmtId="9" fontId="16" fillId="0" borderId="3" xfId="3" applyFont="1" applyBorder="1" applyAlignment="1" applyProtection="1">
      <alignment vertical="center" wrapText="1"/>
      <protection locked="0"/>
    </xf>
    <xf numFmtId="44" fontId="16" fillId="3" borderId="3" xfId="2" applyFont="1" applyFill="1" applyBorder="1" applyAlignment="1" applyProtection="1">
      <alignment horizontal="center" vertical="center" wrapText="1"/>
    </xf>
    <xf numFmtId="44" fontId="17" fillId="4" borderId="3" xfId="2" applyFont="1" applyFill="1" applyBorder="1" applyAlignment="1" applyProtection="1">
      <alignment vertical="center" wrapText="1"/>
    </xf>
    <xf numFmtId="44" fontId="17" fillId="3" borderId="11" xfId="0" applyNumberFormat="1" applyFont="1" applyFill="1" applyBorder="1" applyAlignment="1">
      <alignment wrapText="1"/>
    </xf>
    <xf numFmtId="44" fontId="17" fillId="2" borderId="12" xfId="0" applyNumberFormat="1" applyFont="1" applyFill="1" applyBorder="1" applyAlignment="1">
      <alignment wrapText="1"/>
    </xf>
    <xf numFmtId="44" fontId="16" fillId="3" borderId="3" xfId="0" applyNumberFormat="1" applyFont="1" applyFill="1" applyBorder="1" applyAlignment="1">
      <alignment wrapText="1"/>
    </xf>
    <xf numFmtId="44" fontId="16" fillId="3" borderId="3" xfId="2" applyFont="1" applyFill="1" applyBorder="1" applyAlignment="1">
      <alignment wrapText="1"/>
    </xf>
    <xf numFmtId="44" fontId="16" fillId="3" borderId="4" xfId="2" applyFont="1" applyFill="1" applyBorder="1" applyAlignment="1" applyProtection="1">
      <alignment wrapText="1"/>
    </xf>
    <xf numFmtId="44" fontId="16" fillId="3" borderId="1" xfId="0" applyNumberFormat="1" applyFont="1" applyFill="1" applyBorder="1" applyAlignment="1">
      <alignment wrapText="1"/>
    </xf>
    <xf numFmtId="0" fontId="17" fillId="3" borderId="21" xfId="0" applyFont="1" applyFill="1" applyBorder="1" applyAlignment="1">
      <alignment wrapText="1"/>
    </xf>
    <xf numFmtId="44" fontId="17" fillId="3" borderId="22" xfId="0" applyNumberFormat="1" applyFont="1" applyFill="1" applyBorder="1" applyAlignment="1">
      <alignment wrapText="1"/>
    </xf>
    <xf numFmtId="0" fontId="16" fillId="3" borderId="2" xfId="0" applyFont="1" applyFill="1" applyBorder="1" applyAlignment="1">
      <alignment wrapText="1"/>
    </xf>
    <xf numFmtId="44" fontId="16" fillId="3" borderId="17" xfId="0" applyNumberFormat="1" applyFont="1" applyFill="1" applyBorder="1" applyAlignment="1">
      <alignment wrapText="1"/>
    </xf>
    <xf numFmtId="9" fontId="17" fillId="2" borderId="1" xfId="3" applyFont="1" applyFill="1" applyBorder="1" applyAlignment="1" applyProtection="1">
      <alignment vertical="center" wrapText="1"/>
      <protection locked="0"/>
    </xf>
    <xf numFmtId="9" fontId="17" fillId="2" borderId="23" xfId="3" applyFont="1" applyFill="1" applyBorder="1" applyAlignment="1" applyProtection="1">
      <alignment vertical="center" wrapText="1"/>
      <protection locked="0"/>
    </xf>
    <xf numFmtId="9" fontId="17" fillId="2" borderId="23" xfId="3" applyFont="1" applyFill="1" applyBorder="1" applyAlignment="1" applyProtection="1">
      <alignment horizontal="right" vertical="center" wrapText="1"/>
      <protection locked="0"/>
    </xf>
    <xf numFmtId="9" fontId="14" fillId="0" borderId="0" xfId="3" applyFont="1"/>
    <xf numFmtId="0" fontId="15" fillId="5" borderId="24" xfId="0" applyFont="1" applyFill="1" applyBorder="1"/>
    <xf numFmtId="0" fontId="0" fillId="5" borderId="25" xfId="0" applyFill="1" applyBorder="1"/>
    <xf numFmtId="0" fontId="0" fillId="5" borderId="26" xfId="0" applyFill="1" applyBorder="1" applyAlignment="1">
      <alignment wrapText="1"/>
    </xf>
    <xf numFmtId="0" fontId="0" fillId="5" borderId="27" xfId="0" applyFill="1" applyBorder="1" applyAlignment="1">
      <alignment wrapText="1"/>
    </xf>
    <xf numFmtId="0" fontId="16" fillId="3" borderId="3" xfId="0" applyFont="1" applyFill="1" applyBorder="1" applyAlignment="1">
      <alignment vertical="center" wrapText="1"/>
    </xf>
    <xf numFmtId="0" fontId="20" fillId="3" borderId="2" xfId="0" applyFont="1" applyFill="1" applyBorder="1" applyAlignment="1">
      <alignment vertical="center" wrapText="1"/>
    </xf>
    <xf numFmtId="44" fontId="17" fillId="3" borderId="17" xfId="0" applyNumberFormat="1" applyFont="1" applyFill="1" applyBorder="1" applyAlignment="1">
      <alignment wrapText="1"/>
    </xf>
    <xf numFmtId="44" fontId="16" fillId="3" borderId="28" xfId="2" applyFont="1" applyFill="1" applyBorder="1" applyAlignment="1" applyProtection="1">
      <alignment wrapText="1"/>
    </xf>
    <xf numFmtId="44" fontId="17" fillId="3" borderId="29" xfId="2" applyFont="1" applyFill="1" applyBorder="1" applyAlignment="1">
      <alignment wrapText="1"/>
    </xf>
    <xf numFmtId="44" fontId="17" fillId="3" borderId="30" xfId="0" applyNumberFormat="1" applyFont="1" applyFill="1" applyBorder="1" applyAlignment="1">
      <alignment wrapText="1"/>
    </xf>
    <xf numFmtId="44" fontId="17" fillId="3" borderId="3" xfId="2" applyFont="1" applyFill="1" applyBorder="1" applyAlignment="1">
      <alignment wrapText="1"/>
    </xf>
    <xf numFmtId="44" fontId="17" fillId="3" borderId="2" xfId="2" applyFont="1" applyFill="1" applyBorder="1" applyAlignment="1" applyProtection="1">
      <alignment wrapText="1"/>
    </xf>
    <xf numFmtId="44" fontId="17" fillId="3" borderId="7" xfId="2" applyFont="1" applyFill="1" applyBorder="1" applyAlignment="1">
      <alignment wrapText="1"/>
    </xf>
    <xf numFmtId="10" fontId="17" fillId="3" borderId="1" xfId="3" applyNumberFormat="1" applyFont="1" applyFill="1" applyBorder="1" applyAlignment="1" applyProtection="1">
      <alignment wrapText="1"/>
    </xf>
    <xf numFmtId="44" fontId="22" fillId="0" borderId="0" xfId="2" applyFont="1" applyBorder="1" applyAlignment="1">
      <alignment wrapText="1"/>
    </xf>
    <xf numFmtId="44" fontId="14" fillId="0" borderId="0" xfId="2" applyFont="1" applyBorder="1" applyAlignment="1">
      <alignment wrapText="1"/>
    </xf>
    <xf numFmtId="44" fontId="14" fillId="0" borderId="0" xfId="2" applyFont="1" applyFill="1" applyBorder="1" applyAlignment="1">
      <alignment wrapText="1"/>
    </xf>
    <xf numFmtId="44" fontId="17" fillId="2" borderId="0" xfId="2" applyFont="1" applyFill="1" applyBorder="1" applyAlignment="1" applyProtection="1">
      <alignment vertical="center" wrapText="1"/>
      <protection locked="0"/>
    </xf>
    <xf numFmtId="44" fontId="16" fillId="0" borderId="0" xfId="2" applyFont="1" applyFill="1" applyBorder="1" applyAlignment="1" applyProtection="1">
      <alignment vertical="center" wrapText="1"/>
      <protection locked="0"/>
    </xf>
    <xf numFmtId="44" fontId="17" fillId="2" borderId="0" xfId="2" applyFont="1" applyFill="1" applyBorder="1" applyAlignment="1">
      <alignment vertical="center" wrapText="1"/>
    </xf>
    <xf numFmtId="44" fontId="17" fillId="2" borderId="0" xfId="2" applyFont="1" applyFill="1" applyBorder="1" applyAlignment="1" applyProtection="1">
      <alignment horizontal="right" vertical="center" wrapText="1"/>
      <protection locked="0"/>
    </xf>
    <xf numFmtId="44" fontId="17" fillId="0" borderId="0" xfId="2" applyFont="1" applyFill="1" applyBorder="1" applyAlignment="1">
      <alignment vertical="center" wrapText="1"/>
    </xf>
    <xf numFmtId="44" fontId="26" fillId="6" borderId="3" xfId="0" applyNumberFormat="1" applyFont="1" applyFill="1" applyBorder="1" applyAlignment="1">
      <alignment horizontal="center" vertical="center" wrapText="1"/>
    </xf>
    <xf numFmtId="44" fontId="17" fillId="2" borderId="0" xfId="2" applyFont="1" applyFill="1" applyBorder="1" applyAlignment="1" applyProtection="1">
      <alignment horizontal="center" vertical="center" wrapText="1"/>
    </xf>
    <xf numFmtId="44" fontId="17" fillId="2" borderId="0" xfId="2" applyFont="1" applyFill="1" applyBorder="1" applyAlignment="1" applyProtection="1">
      <alignment vertical="center" wrapText="1"/>
    </xf>
    <xf numFmtId="44" fontId="27" fillId="2" borderId="0" xfId="2" applyFont="1" applyFill="1" applyBorder="1" applyAlignment="1">
      <alignment horizontal="left" wrapText="1"/>
    </xf>
    <xf numFmtId="44" fontId="17" fillId="3" borderId="18" xfId="0" applyNumberFormat="1" applyFont="1" applyFill="1" applyBorder="1" applyAlignment="1">
      <alignment vertical="center" wrapText="1"/>
    </xf>
    <xf numFmtId="44" fontId="14" fillId="3" borderId="19" xfId="2" applyFont="1" applyFill="1" applyBorder="1" applyAlignment="1">
      <alignment vertical="center" wrapText="1"/>
    </xf>
    <xf numFmtId="0" fontId="0" fillId="3" borderId="2" xfId="0" applyFill="1" applyBorder="1" applyAlignment="1">
      <alignment wrapText="1"/>
    </xf>
    <xf numFmtId="9" fontId="14" fillId="3" borderId="17" xfId="3" applyFont="1" applyFill="1" applyBorder="1" applyAlignment="1">
      <alignment wrapText="1"/>
    </xf>
    <xf numFmtId="44" fontId="16" fillId="3" borderId="3" xfId="2" applyFont="1" applyFill="1" applyBorder="1" applyAlignment="1">
      <alignment vertical="center" wrapText="1"/>
    </xf>
    <xf numFmtId="44" fontId="15" fillId="3" borderId="7" xfId="0" applyNumberFormat="1" applyFont="1" applyFill="1" applyBorder="1"/>
    <xf numFmtId="44" fontId="17" fillId="3" borderId="11" xfId="3" applyNumberFormat="1" applyFont="1" applyFill="1" applyBorder="1" applyAlignment="1">
      <alignment vertical="center" wrapText="1"/>
    </xf>
    <xf numFmtId="44" fontId="15" fillId="3" borderId="31" xfId="0" applyNumberFormat="1" applyFont="1" applyFill="1" applyBorder="1"/>
    <xf numFmtId="0" fontId="16" fillId="3" borderId="19" xfId="0" applyFont="1" applyFill="1" applyBorder="1"/>
    <xf numFmtId="0" fontId="0" fillId="3" borderId="17" xfId="0" applyFill="1" applyBorder="1"/>
    <xf numFmtId="0" fontId="17" fillId="3" borderId="5" xfId="0" applyFont="1" applyFill="1" applyBorder="1" applyAlignment="1">
      <alignment horizontal="center" vertical="center" wrapText="1"/>
    </xf>
    <xf numFmtId="44" fontId="22" fillId="2" borderId="0" xfId="2" applyFont="1" applyFill="1" applyBorder="1" applyAlignment="1">
      <alignment wrapText="1"/>
    </xf>
    <xf numFmtId="44" fontId="14" fillId="2" borderId="0" xfId="2" applyFont="1" applyFill="1" applyBorder="1" applyAlignment="1">
      <alignment wrapText="1"/>
    </xf>
    <xf numFmtId="44" fontId="17" fillId="2" borderId="3" xfId="2" applyFont="1" applyFill="1" applyBorder="1" applyAlignment="1" applyProtection="1">
      <alignment horizontal="center" vertical="center" wrapText="1"/>
    </xf>
    <xf numFmtId="44" fontId="26" fillId="7" borderId="3" xfId="0" applyNumberFormat="1" applyFont="1" applyFill="1" applyBorder="1" applyAlignment="1">
      <alignment horizontal="center" vertical="center" wrapText="1"/>
    </xf>
    <xf numFmtId="44" fontId="16" fillId="2" borderId="3" xfId="2" applyFont="1" applyFill="1" applyBorder="1" applyAlignment="1" applyProtection="1">
      <alignment vertical="center" wrapText="1"/>
      <protection locked="0"/>
    </xf>
    <xf numFmtId="44" fontId="14" fillId="2" borderId="0" xfId="2" applyFont="1" applyFill="1" applyBorder="1" applyAlignment="1">
      <alignment vertical="center" wrapText="1"/>
    </xf>
    <xf numFmtId="9" fontId="14" fillId="2" borderId="0" xfId="3" applyFont="1" applyFill="1" applyBorder="1" applyAlignment="1">
      <alignment wrapText="1"/>
    </xf>
    <xf numFmtId="44" fontId="17" fillId="3" borderId="5" xfId="2" applyFont="1" applyFill="1" applyBorder="1" applyAlignment="1" applyProtection="1">
      <alignment horizontal="center" vertical="center" wrapText="1"/>
      <protection locked="0"/>
    </xf>
    <xf numFmtId="0" fontId="28" fillId="8" borderId="24" xfId="0" applyFont="1" applyFill="1" applyBorder="1" applyAlignment="1">
      <alignment vertical="top" wrapText="1"/>
    </xf>
    <xf numFmtId="0" fontId="17" fillId="0" borderId="0" xfId="0" applyFont="1" applyAlignment="1">
      <alignment wrapText="1"/>
    </xf>
    <xf numFmtId="0" fontId="29" fillId="0" borderId="0" xfId="0" applyFont="1" applyAlignment="1">
      <alignment wrapText="1"/>
    </xf>
    <xf numFmtId="44" fontId="16" fillId="2" borderId="5" xfId="2" applyFont="1" applyFill="1" applyBorder="1" applyAlignment="1" applyProtection="1">
      <alignment horizontal="center" vertical="center" wrapText="1"/>
      <protection locked="0"/>
    </xf>
    <xf numFmtId="44" fontId="30" fillId="0" borderId="3" xfId="2" applyFont="1" applyBorder="1" applyAlignment="1" applyProtection="1">
      <alignment horizontal="center" vertical="center" wrapText="1"/>
      <protection locked="0"/>
    </xf>
    <xf numFmtId="0" fontId="19" fillId="2" borderId="3" xfId="0" applyFont="1" applyFill="1" applyBorder="1" applyAlignment="1" applyProtection="1">
      <alignment horizontal="left" vertical="top" wrapText="1"/>
      <protection locked="0"/>
    </xf>
    <xf numFmtId="0" fontId="30" fillId="3" borderId="3" xfId="0" applyFont="1" applyFill="1" applyBorder="1" applyAlignment="1">
      <alignment vertical="center" wrapText="1"/>
    </xf>
    <xf numFmtId="0" fontId="30" fillId="0" borderId="3" xfId="0" applyFont="1" applyBorder="1" applyAlignment="1" applyProtection="1">
      <alignment horizontal="left" vertical="top" wrapText="1"/>
      <protection locked="0"/>
    </xf>
    <xf numFmtId="44" fontId="30" fillId="3" borderId="3" xfId="2" applyFont="1" applyFill="1" applyBorder="1" applyAlignment="1" applyProtection="1">
      <alignment horizontal="center" vertical="center" wrapText="1"/>
    </xf>
    <xf numFmtId="0" fontId="30" fillId="0" borderId="3" xfId="0" applyFont="1" applyBorder="1" applyAlignment="1">
      <alignment horizontal="left" vertical="top" wrapText="1"/>
    </xf>
    <xf numFmtId="0" fontId="30" fillId="2" borderId="3" xfId="0" applyFont="1" applyFill="1" applyBorder="1" applyAlignment="1" applyProtection="1">
      <alignment horizontal="left" vertical="top" wrapText="1"/>
      <protection locked="0"/>
    </xf>
    <xf numFmtId="0" fontId="0" fillId="0" borderId="0" xfId="0" applyAlignment="1" applyProtection="1">
      <alignment wrapText="1"/>
      <protection locked="0"/>
    </xf>
    <xf numFmtId="44" fontId="16" fillId="2" borderId="3" xfId="2" applyFont="1" applyFill="1" applyBorder="1" applyAlignment="1" applyProtection="1">
      <alignment horizontal="left" vertical="center" wrapText="1"/>
      <protection locked="0"/>
    </xf>
    <xf numFmtId="164" fontId="16" fillId="2" borderId="3" xfId="1" applyFont="1" applyFill="1" applyBorder="1" applyAlignment="1" applyProtection="1">
      <alignment horizontal="left" vertical="center" wrapText="1"/>
      <protection locked="0"/>
    </xf>
    <xf numFmtId="44" fontId="16" fillId="0" borderId="3" xfId="2" applyFont="1" applyBorder="1" applyAlignment="1" applyProtection="1">
      <alignment horizontal="left" vertical="center" wrapText="1"/>
      <protection locked="0"/>
    </xf>
    <xf numFmtId="44" fontId="14" fillId="2" borderId="0" xfId="2" applyFont="1" applyFill="1" applyBorder="1" applyAlignment="1" applyProtection="1">
      <alignment wrapText="1"/>
      <protection locked="0"/>
    </xf>
    <xf numFmtId="44" fontId="16" fillId="0" borderId="0" xfId="0" applyNumberFormat="1" applyFont="1" applyAlignment="1">
      <alignment wrapText="1"/>
    </xf>
    <xf numFmtId="43" fontId="16" fillId="0" borderId="0" xfId="0" applyNumberFormat="1" applyFont="1" applyAlignment="1">
      <alignment wrapText="1"/>
    </xf>
    <xf numFmtId="44" fontId="0" fillId="0" borderId="0" xfId="0" applyNumberFormat="1" applyAlignment="1">
      <alignment wrapText="1"/>
    </xf>
    <xf numFmtId="166" fontId="17" fillId="3" borderId="32" xfId="0" applyNumberFormat="1" applyFont="1" applyFill="1" applyBorder="1" applyAlignment="1">
      <alignment wrapText="1"/>
    </xf>
    <xf numFmtId="0" fontId="31" fillId="0" borderId="0" xfId="0" applyFont="1" applyAlignment="1">
      <alignment horizontal="center" vertical="center" wrapText="1"/>
    </xf>
    <xf numFmtId="0" fontId="32" fillId="0" borderId="0" xfId="0" applyFont="1" applyAlignment="1">
      <alignment vertical="center" wrapText="1"/>
    </xf>
    <xf numFmtId="165" fontId="32" fillId="0" borderId="0" xfId="0" applyNumberFormat="1" applyFont="1" applyAlignment="1">
      <alignment horizontal="right" vertical="center" wrapText="1"/>
    </xf>
    <xf numFmtId="165" fontId="33" fillId="0" borderId="0" xfId="1" applyNumberFormat="1" applyFont="1" applyFill="1" applyBorder="1" applyAlignment="1">
      <alignment horizontal="right" vertical="center" wrapText="1"/>
    </xf>
    <xf numFmtId="0" fontId="31" fillId="0" borderId="0" xfId="0" applyFont="1" applyAlignment="1">
      <alignment vertical="center" wrapText="1"/>
    </xf>
    <xf numFmtId="165" fontId="31" fillId="0" borderId="0" xfId="0" applyNumberFormat="1" applyFont="1" applyAlignment="1">
      <alignment horizontal="right" vertical="center" wrapText="1"/>
    </xf>
    <xf numFmtId="165" fontId="34" fillId="0" borderId="0" xfId="1" applyNumberFormat="1" applyFont="1" applyFill="1" applyBorder="1" applyAlignment="1">
      <alignment horizontal="right" vertical="center" wrapText="1"/>
    </xf>
    <xf numFmtId="43" fontId="0" fillId="0" borderId="0" xfId="0" applyNumberFormat="1" applyAlignment="1">
      <alignment vertical="center"/>
    </xf>
    <xf numFmtId="0" fontId="34" fillId="0" borderId="0" xfId="0" applyFont="1" applyAlignment="1">
      <alignment vertical="center" wrapText="1"/>
    </xf>
    <xf numFmtId="165" fontId="34" fillId="0" borderId="0" xfId="0" applyNumberFormat="1" applyFont="1" applyAlignment="1">
      <alignment horizontal="right" vertical="center" wrapText="1"/>
    </xf>
    <xf numFmtId="44" fontId="19" fillId="0" borderId="3" xfId="2" applyFont="1" applyBorder="1" applyAlignment="1" applyProtection="1">
      <alignment horizontal="center" vertical="center" wrapText="1"/>
      <protection locked="0"/>
    </xf>
    <xf numFmtId="49" fontId="19" fillId="0" borderId="3" xfId="2" applyNumberFormat="1" applyFont="1" applyBorder="1" applyAlignment="1" applyProtection="1">
      <alignment horizontal="left" wrapText="1"/>
      <protection locked="0"/>
    </xf>
    <xf numFmtId="44" fontId="16" fillId="0" borderId="3" xfId="2" applyFont="1" applyFill="1" applyBorder="1" applyAlignment="1" applyProtection="1">
      <alignment horizontal="center" vertical="center" wrapText="1"/>
      <protection locked="0"/>
    </xf>
    <xf numFmtId="3" fontId="0" fillId="0" borderId="0" xfId="0" applyNumberFormat="1" applyAlignment="1">
      <alignment wrapText="1"/>
    </xf>
    <xf numFmtId="4" fontId="38" fillId="0" borderId="0" xfId="0" applyNumberFormat="1" applyFont="1" applyAlignment="1">
      <alignment horizontal="center" vertical="center"/>
    </xf>
    <xf numFmtId="4" fontId="37" fillId="0" borderId="0" xfId="0" applyNumberFormat="1" applyFont="1" applyAlignment="1">
      <alignment horizontal="center" vertical="center"/>
    </xf>
    <xf numFmtId="0" fontId="35" fillId="0" borderId="0" xfId="0" applyFont="1" applyAlignment="1">
      <alignment horizontal="left" vertical="top"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left" vertical="top" wrapText="1"/>
      <protection locked="0"/>
    </xf>
    <xf numFmtId="0" fontId="16" fillId="2" borderId="12" xfId="0" applyFont="1" applyFill="1" applyBorder="1" applyAlignment="1" applyProtection="1">
      <alignment horizontal="left" vertical="top" wrapText="1"/>
      <protection locked="0"/>
    </xf>
    <xf numFmtId="0" fontId="16" fillId="2" borderId="13" xfId="0" applyFont="1" applyFill="1" applyBorder="1" applyAlignment="1" applyProtection="1">
      <alignment horizontal="left" vertical="top" wrapText="1"/>
      <protection locked="0"/>
    </xf>
    <xf numFmtId="0" fontId="17" fillId="0" borderId="0" xfId="0" applyFont="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17" xfId="0"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6" xfId="0" applyFont="1" applyFill="1" applyBorder="1" applyAlignment="1">
      <alignment horizontal="center" vertical="center" wrapText="1"/>
    </xf>
    <xf numFmtId="44" fontId="17" fillId="3" borderId="23" xfId="2" applyFont="1" applyFill="1" applyBorder="1" applyAlignment="1" applyProtection="1">
      <alignment horizontal="center" vertical="center" wrapText="1"/>
    </xf>
    <xf numFmtId="44" fontId="17" fillId="3" borderId="14" xfId="2" applyFont="1" applyFill="1" applyBorder="1" applyAlignment="1" applyProtection="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14" xfId="0" applyFont="1" applyFill="1" applyBorder="1" applyAlignment="1">
      <alignment horizontal="center" vertical="center" wrapText="1"/>
    </xf>
    <xf numFmtId="44" fontId="17" fillId="3" borderId="5" xfId="2" applyFont="1" applyFill="1" applyBorder="1" applyAlignment="1" applyProtection="1">
      <alignment horizontal="center" vertical="center" wrapText="1"/>
      <protection locked="0"/>
    </xf>
    <xf numFmtId="44" fontId="17" fillId="3" borderId="6" xfId="2" applyFont="1" applyFill="1" applyBorder="1" applyAlignment="1" applyProtection="1">
      <alignment horizontal="center" vertical="center" wrapText="1"/>
      <protection locked="0"/>
    </xf>
    <xf numFmtId="49" fontId="36" fillId="2" borderId="11" xfId="0" applyNumberFormat="1" applyFont="1" applyFill="1" applyBorder="1" applyAlignment="1" applyProtection="1">
      <alignment horizontal="left" vertical="center" wrapText="1"/>
      <protection locked="0"/>
    </xf>
    <xf numFmtId="49" fontId="36" fillId="2" borderId="12" xfId="0" applyNumberFormat="1" applyFont="1" applyFill="1" applyBorder="1" applyAlignment="1" applyProtection="1">
      <alignment horizontal="left" vertical="center" wrapText="1"/>
      <protection locked="0"/>
    </xf>
    <xf numFmtId="49" fontId="36" fillId="2" borderId="13" xfId="0" applyNumberFormat="1"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top" wrapText="1"/>
      <protection locked="0"/>
    </xf>
    <xf numFmtId="0" fontId="17" fillId="2" borderId="12" xfId="0" applyFont="1" applyFill="1" applyBorder="1" applyAlignment="1" applyProtection="1">
      <alignment horizontal="left" vertical="top" wrapText="1"/>
      <protection locked="0"/>
    </xf>
    <xf numFmtId="0" fontId="17" fillId="2" borderId="13" xfId="0" applyFont="1" applyFill="1" applyBorder="1" applyAlignment="1" applyProtection="1">
      <alignment horizontal="left" vertical="top" wrapText="1"/>
      <protection locked="0"/>
    </xf>
    <xf numFmtId="0" fontId="17" fillId="4" borderId="35"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29" fillId="0" borderId="38" xfId="0" applyFont="1" applyBorder="1" applyAlignment="1">
      <alignment horizontal="left" wrapText="1"/>
    </xf>
    <xf numFmtId="49" fontId="36" fillId="0" borderId="11" xfId="0" applyNumberFormat="1" applyFont="1" applyBorder="1" applyAlignment="1" applyProtection="1">
      <alignment horizontal="left" vertical="center" wrapText="1"/>
      <protection locked="0"/>
    </xf>
    <xf numFmtId="49" fontId="36" fillId="0" borderId="12" xfId="0" applyNumberFormat="1" applyFont="1" applyBorder="1" applyAlignment="1" applyProtection="1">
      <alignment horizontal="left" vertical="center" wrapText="1"/>
      <protection locked="0"/>
    </xf>
    <xf numFmtId="49" fontId="36" fillId="0" borderId="13" xfId="0" applyNumberFormat="1" applyFont="1" applyBorder="1" applyAlignment="1" applyProtection="1">
      <alignment horizontal="left" vertical="center" wrapText="1"/>
      <protection locked="0"/>
    </xf>
    <xf numFmtId="0" fontId="17" fillId="3" borderId="11" xfId="0" applyFont="1" applyFill="1" applyBorder="1" applyAlignment="1">
      <alignment horizontal="left" wrapText="1"/>
    </xf>
    <xf numFmtId="0" fontId="17" fillId="3" borderId="12" xfId="0" applyFont="1" applyFill="1" applyBorder="1" applyAlignment="1">
      <alignment horizontal="left" wrapText="1"/>
    </xf>
    <xf numFmtId="0" fontId="17" fillId="3" borderId="13" xfId="0" applyFont="1" applyFill="1" applyBorder="1" applyAlignment="1">
      <alignment horizontal="left" wrapText="1"/>
    </xf>
    <xf numFmtId="0" fontId="17" fillId="3" borderId="40" xfId="0" applyFont="1" applyFill="1" applyBorder="1" applyAlignment="1">
      <alignment horizontal="center" wrapText="1"/>
    </xf>
    <xf numFmtId="0" fontId="17" fillId="3" borderId="41" xfId="0" applyFont="1" applyFill="1" applyBorder="1" applyAlignment="1">
      <alignment horizontal="center" wrapText="1"/>
    </xf>
    <xf numFmtId="0" fontId="17" fillId="3" borderId="42" xfId="0" applyFont="1" applyFill="1" applyBorder="1" applyAlignment="1">
      <alignment horizontal="center" wrapText="1"/>
    </xf>
    <xf numFmtId="0" fontId="20" fillId="0" borderId="0" xfId="0" applyFont="1" applyAlignment="1">
      <alignment horizontal="center" vertical="center" wrapText="1"/>
    </xf>
    <xf numFmtId="165" fontId="20" fillId="0" borderId="0" xfId="1" applyNumberFormat="1" applyFont="1" applyFill="1" applyBorder="1" applyAlignment="1">
      <alignment horizontal="center" vertical="center" wrapText="1"/>
    </xf>
    <xf numFmtId="0" fontId="17" fillId="3" borderId="39" xfId="0" applyFont="1" applyFill="1" applyBorder="1" applyAlignment="1" applyProtection="1">
      <alignment horizontal="center" wrapText="1"/>
      <protection locked="0"/>
    </xf>
    <xf numFmtId="0" fontId="17" fillId="3" borderId="6" xfId="0" applyFont="1" applyFill="1" applyBorder="1" applyAlignment="1" applyProtection="1">
      <alignment horizontal="center" wrapText="1"/>
      <protection locked="0"/>
    </xf>
    <xf numFmtId="0" fontId="17" fillId="3" borderId="30" xfId="0" applyFont="1" applyFill="1" applyBorder="1" applyAlignment="1">
      <alignment horizontal="center" vertical="center" wrapText="1"/>
    </xf>
    <xf numFmtId="44" fontId="15" fillId="3" borderId="11" xfId="0" applyNumberFormat="1" applyFont="1" applyFill="1" applyBorder="1" applyAlignment="1">
      <alignment horizontal="center"/>
    </xf>
    <xf numFmtId="44" fontId="15" fillId="3" borderId="34" xfId="0" applyNumberFormat="1" applyFont="1" applyFill="1" applyBorder="1" applyAlignment="1">
      <alignment horizontal="center"/>
    </xf>
    <xf numFmtId="44" fontId="15" fillId="3" borderId="43" xfId="0" applyNumberFormat="1" applyFont="1" applyFill="1" applyBorder="1" applyAlignment="1">
      <alignment horizontal="center"/>
    </xf>
    <xf numFmtId="44" fontId="15" fillId="3" borderId="44" xfId="0" applyNumberFormat="1" applyFont="1" applyFill="1" applyBorder="1" applyAlignment="1">
      <alignment horizontal="center"/>
    </xf>
    <xf numFmtId="0" fontId="15" fillId="3" borderId="35" xfId="0" applyFont="1" applyFill="1" applyBorder="1" applyAlignment="1">
      <alignment horizontal="left"/>
    </xf>
    <xf numFmtId="0" fontId="15" fillId="3" borderId="36" xfId="0" applyFont="1" applyFill="1" applyBorder="1" applyAlignment="1">
      <alignment horizontal="left"/>
    </xf>
    <xf numFmtId="0" fontId="15" fillId="3" borderId="37" xfId="0" applyFont="1" applyFill="1" applyBorder="1" applyAlignment="1">
      <alignment horizontal="left"/>
    </xf>
    <xf numFmtId="49" fontId="0" fillId="3" borderId="45" xfId="0" applyNumberFormat="1" applyFill="1" applyBorder="1" applyAlignment="1">
      <alignment horizontal="center" wrapText="1"/>
    </xf>
    <xf numFmtId="49" fontId="0" fillId="3" borderId="46" xfId="0" applyNumberFormat="1" applyFill="1" applyBorder="1" applyAlignment="1">
      <alignment horizontal="center" wrapText="1"/>
    </xf>
    <xf numFmtId="49" fontId="0" fillId="3" borderId="47" xfId="0" applyNumberFormat="1" applyFill="1" applyBorder="1" applyAlignment="1">
      <alignment horizontal="center" wrapText="1"/>
    </xf>
    <xf numFmtId="0" fontId="0" fillId="3" borderId="45" xfId="0" applyFill="1" applyBorder="1" applyAlignment="1">
      <alignment horizontal="center" wrapText="1"/>
    </xf>
    <xf numFmtId="0" fontId="0" fillId="3" borderId="46" xfId="0" applyFill="1" applyBorder="1" applyAlignment="1">
      <alignment horizontal="center" wrapText="1"/>
    </xf>
    <xf numFmtId="0" fontId="0" fillId="3" borderId="47" xfId="0" applyFill="1" applyBorder="1" applyAlignment="1">
      <alignment horizontal="center" wrapText="1"/>
    </xf>
    <xf numFmtId="0" fontId="15" fillId="8" borderId="48" xfId="0" applyFont="1" applyFill="1" applyBorder="1" applyAlignment="1">
      <alignment horizontal="center" vertical="center"/>
    </xf>
    <xf numFmtId="0" fontId="15" fillId="8" borderId="49" xfId="0" applyFont="1" applyFill="1" applyBorder="1" applyAlignment="1">
      <alignment horizontal="center" vertical="center"/>
    </xf>
    <xf numFmtId="0" fontId="15" fillId="8" borderId="50" xfId="0" applyFont="1" applyFill="1" applyBorder="1" applyAlignment="1">
      <alignment horizontal="center" vertical="center"/>
    </xf>
    <xf numFmtId="0" fontId="15" fillId="8" borderId="51" xfId="0" applyFont="1" applyFill="1" applyBorder="1" applyAlignment="1">
      <alignment horizontal="center" vertical="center"/>
    </xf>
    <xf numFmtId="0" fontId="15" fillId="8" borderId="52" xfId="0" applyFont="1" applyFill="1" applyBorder="1" applyAlignment="1">
      <alignment horizontal="center" vertical="center"/>
    </xf>
    <xf numFmtId="0" fontId="15" fillId="8" borderId="53" xfId="0" applyFont="1" applyFill="1" applyBorder="1" applyAlignment="1">
      <alignment horizontal="center" vertical="center"/>
    </xf>
    <xf numFmtId="0" fontId="17" fillId="3" borderId="2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8" borderId="48" xfId="0" applyFont="1" applyFill="1" applyBorder="1" applyAlignment="1">
      <alignment horizontal="center" vertical="center"/>
    </xf>
    <xf numFmtId="0" fontId="17" fillId="8" borderId="49" xfId="0" applyFont="1" applyFill="1" applyBorder="1" applyAlignment="1">
      <alignment horizontal="center" vertical="center"/>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2" xfId="0" applyFont="1" applyFill="1" applyBorder="1" applyAlignment="1">
      <alignment horizontal="center" vertical="center"/>
    </xf>
    <xf numFmtId="0" fontId="17" fillId="8" borderId="53" xfId="0" applyFont="1" applyFill="1" applyBorder="1" applyAlignment="1">
      <alignment horizontal="center" vertical="center"/>
    </xf>
    <xf numFmtId="0" fontId="17" fillId="3" borderId="39" xfId="0" applyFont="1" applyFill="1" applyBorder="1" applyAlignment="1">
      <alignment horizontal="center" wrapText="1"/>
    </xf>
    <xf numFmtId="0" fontId="17" fillId="3" borderId="6" xfId="0" applyFont="1" applyFill="1" applyBorder="1" applyAlignment="1">
      <alignment horizontal="center" wrapText="1"/>
    </xf>
    <xf numFmtId="0" fontId="17" fillId="3" borderId="18"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55" xfId="0" applyFont="1" applyFill="1" applyBorder="1" applyAlignment="1">
      <alignment horizontal="center" vertical="center" wrapText="1"/>
    </xf>
    <xf numFmtId="169" fontId="17" fillId="3" borderId="17" xfId="2" applyNumberFormat="1" applyFont="1" applyFill="1" applyBorder="1" applyAlignment="1" applyProtection="1">
      <alignment vertical="center" wrapText="1"/>
    </xf>
    <xf numFmtId="44" fontId="26" fillId="10" borderId="3"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johnstonmolina/AppData/Local/Microsoft/Windows/INetCache/Content.Outlook/LA88F72V/Copy%20of%20Copy%20of%2003%20Dec%202020-PBF%20Peace%20Strategy%20Project%20Budget%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4">
          <cell r="E14">
            <v>396316.36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F3" sqref="F3"/>
    </sheetView>
  </sheetViews>
  <sheetFormatPr defaultRowHeight="14.5" x14ac:dyDescent="0.35"/>
  <cols>
    <col min="2" max="2" width="127.26953125" customWidth="1"/>
  </cols>
  <sheetData>
    <row r="2" spans="2:5" ht="36.75" customHeight="1" thickBot="1" x14ac:dyDescent="0.4">
      <c r="B2" s="220" t="s">
        <v>536</v>
      </c>
      <c r="C2" s="220"/>
      <c r="D2" s="220"/>
      <c r="E2" s="220"/>
    </row>
    <row r="3" spans="2:5" ht="295.5" customHeight="1" thickBot="1" x14ac:dyDescent="0.4">
      <c r="B3" s="184" t="s">
        <v>563</v>
      </c>
    </row>
  </sheetData>
  <sheetProtection sheet="1" objects="1" scenarios="1"/>
  <mergeCells count="1">
    <mergeCell ref="B2:E2"/>
  </mergeCells>
  <pageMargins left="0.7" right="0.7" top="0.75" bottom="0.75" header="0.3" footer="0.3"/>
  <customProperties>
    <customPr name="layoutContexts"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O219"/>
  <sheetViews>
    <sheetView showGridLines="0" showZeros="0" tabSelected="1" topLeftCell="B1" zoomScale="66" zoomScaleNormal="42" workbookViewId="0">
      <pane ySplit="4" topLeftCell="A196" activePane="bottomLeft" state="frozen"/>
      <selection pane="bottomLeft" activeCell="I107" sqref="I107"/>
    </sheetView>
  </sheetViews>
  <sheetFormatPr defaultColWidth="9.1796875" defaultRowHeight="14.5" x14ac:dyDescent="0.35"/>
  <cols>
    <col min="1" max="1" width="9.1796875" style="33"/>
    <col min="2" max="2" width="30.7265625" style="33" customWidth="1"/>
    <col min="3" max="3" width="32.453125" style="33" customWidth="1"/>
    <col min="4" max="4" width="25.1796875" style="33" customWidth="1"/>
    <col min="5" max="6" width="25.7265625" style="33" customWidth="1"/>
    <col min="7" max="7" width="23.1796875" style="33" customWidth="1"/>
    <col min="8" max="8" width="22.453125" style="33" customWidth="1"/>
    <col min="9" max="9" width="22.453125" style="154" customWidth="1"/>
    <col min="10" max="10" width="25.7265625" style="177" customWidth="1"/>
    <col min="11" max="11" width="30.26953125" style="33" customWidth="1"/>
    <col min="12" max="12" width="18.81640625" style="33" customWidth="1"/>
    <col min="13" max="13" width="14.1796875" style="33" bestFit="1" customWidth="1"/>
    <col min="14" max="14" width="17.7265625" style="33" customWidth="1"/>
    <col min="15" max="15" width="26.453125" style="33" customWidth="1"/>
    <col min="16" max="16" width="22.453125" style="33" customWidth="1"/>
    <col min="17" max="17" width="29.7265625" style="33" customWidth="1"/>
    <col min="18" max="18" width="23.453125" style="33" customWidth="1"/>
    <col min="19" max="19" width="18.453125" style="33" customWidth="1"/>
    <col min="20" max="20" width="17.453125" style="33" customWidth="1"/>
    <col min="21" max="21" width="25.1796875" style="33" customWidth="1"/>
    <col min="22" max="16384" width="9.1796875" style="33"/>
  </cols>
  <sheetData>
    <row r="1" spans="1:15" ht="30.75" customHeight="1" x14ac:dyDescent="1">
      <c r="B1" s="220" t="s">
        <v>652</v>
      </c>
      <c r="C1" s="220"/>
      <c r="D1" s="220"/>
      <c r="E1" s="220"/>
      <c r="F1" s="31"/>
      <c r="G1" s="31"/>
      <c r="H1" s="32"/>
      <c r="I1" s="153"/>
      <c r="J1" s="176"/>
      <c r="K1" s="32"/>
    </row>
    <row r="2" spans="1:15" ht="16.5" customHeight="1" x14ac:dyDescent="0.6">
      <c r="B2" s="253" t="s">
        <v>172</v>
      </c>
      <c r="C2" s="253"/>
      <c r="D2" s="253"/>
      <c r="E2" s="253"/>
      <c r="F2" s="185"/>
      <c r="G2" s="185"/>
      <c r="H2" s="185"/>
      <c r="I2" s="164"/>
      <c r="J2" s="164"/>
    </row>
    <row r="4" spans="1:15" ht="119.25" hidden="1" customHeight="1" x14ac:dyDescent="0.35">
      <c r="B4" s="41" t="s">
        <v>548</v>
      </c>
      <c r="C4" s="41" t="s">
        <v>549</v>
      </c>
      <c r="D4" s="68" t="s">
        <v>564</v>
      </c>
      <c r="E4" s="68" t="s">
        <v>565</v>
      </c>
      <c r="F4" s="68"/>
      <c r="G4" s="97" t="s">
        <v>62</v>
      </c>
      <c r="H4" s="41" t="s">
        <v>550</v>
      </c>
      <c r="I4" s="41" t="s">
        <v>554</v>
      </c>
      <c r="J4" s="41" t="s">
        <v>560</v>
      </c>
      <c r="K4" s="41" t="s">
        <v>562</v>
      </c>
      <c r="L4" s="40"/>
    </row>
    <row r="5" spans="1:15" ht="51" customHeight="1" x14ac:dyDescent="0.35">
      <c r="B5" s="94" t="s">
        <v>0</v>
      </c>
      <c r="C5" s="244" t="s">
        <v>579</v>
      </c>
      <c r="D5" s="245"/>
      <c r="E5" s="245"/>
      <c r="F5" s="245"/>
      <c r="G5" s="245"/>
      <c r="H5" s="245"/>
      <c r="I5" s="245"/>
      <c r="J5" s="245"/>
      <c r="K5" s="246"/>
      <c r="L5" s="18"/>
    </row>
    <row r="6" spans="1:15" ht="51" customHeight="1" x14ac:dyDescent="0.35">
      <c r="B6" s="94" t="s">
        <v>1</v>
      </c>
      <c r="C6" s="244" t="s">
        <v>566</v>
      </c>
      <c r="D6" s="245"/>
      <c r="E6" s="245"/>
      <c r="F6" s="245"/>
      <c r="G6" s="245"/>
      <c r="H6" s="245"/>
      <c r="I6" s="245"/>
      <c r="J6" s="245"/>
      <c r="K6" s="246"/>
      <c r="L6" s="43"/>
    </row>
    <row r="7" spans="1:15" ht="77.5" x14ac:dyDescent="0.35">
      <c r="B7" s="143" t="s">
        <v>2</v>
      </c>
      <c r="C7" s="191" t="s">
        <v>567</v>
      </c>
      <c r="D7" s="19">
        <v>15000</v>
      </c>
      <c r="E7" s="19"/>
      <c r="F7" s="19"/>
      <c r="G7" s="123">
        <f>SUM(D7:F7)</f>
        <v>15000</v>
      </c>
      <c r="H7" s="120">
        <v>0.4</v>
      </c>
      <c r="I7" s="19"/>
      <c r="J7" s="196" t="s">
        <v>615</v>
      </c>
      <c r="K7" s="109"/>
      <c r="L7" s="44"/>
    </row>
    <row r="8" spans="1:15" ht="62" x14ac:dyDescent="0.35">
      <c r="B8" s="143" t="s">
        <v>3</v>
      </c>
      <c r="C8" s="193" t="s">
        <v>580</v>
      </c>
      <c r="D8" s="19">
        <v>10000</v>
      </c>
      <c r="E8" s="19"/>
      <c r="F8" s="19"/>
      <c r="G8" s="123">
        <f t="shared" ref="G8:G14" si="0">SUM(D8:F8)</f>
        <v>10000</v>
      </c>
      <c r="H8" s="120">
        <v>0.4</v>
      </c>
      <c r="I8" s="19"/>
      <c r="J8" s="196" t="s">
        <v>616</v>
      </c>
      <c r="K8" s="109"/>
      <c r="L8" s="44"/>
    </row>
    <row r="9" spans="1:15" ht="62" x14ac:dyDescent="0.35">
      <c r="B9" s="143" t="s">
        <v>4</v>
      </c>
      <c r="C9" s="191" t="s">
        <v>581</v>
      </c>
      <c r="D9" s="19">
        <v>10000</v>
      </c>
      <c r="E9" s="19"/>
      <c r="F9" s="19"/>
      <c r="G9" s="123">
        <f t="shared" si="0"/>
        <v>10000</v>
      </c>
      <c r="H9" s="120">
        <v>0.5</v>
      </c>
      <c r="I9" s="19"/>
      <c r="J9" s="196" t="s">
        <v>617</v>
      </c>
      <c r="K9" s="109"/>
      <c r="L9" s="44"/>
      <c r="N9" s="202"/>
    </row>
    <row r="10" spans="1:15" ht="93" x14ac:dyDescent="0.35">
      <c r="B10" s="143" t="s">
        <v>31</v>
      </c>
      <c r="C10" s="191" t="s">
        <v>584</v>
      </c>
      <c r="D10" s="19">
        <v>15000</v>
      </c>
      <c r="E10" s="19"/>
      <c r="F10" s="19"/>
      <c r="G10" s="123">
        <f t="shared" si="0"/>
        <v>15000</v>
      </c>
      <c r="H10" s="120">
        <v>0.4</v>
      </c>
      <c r="I10" s="19"/>
      <c r="J10" s="196" t="s">
        <v>619</v>
      </c>
      <c r="K10" s="109"/>
      <c r="L10" s="44"/>
      <c r="N10" s="217"/>
      <c r="O10" s="202"/>
    </row>
    <row r="11" spans="1:15" ht="93" x14ac:dyDescent="0.35">
      <c r="B11" s="143" t="s">
        <v>32</v>
      </c>
      <c r="C11" s="17" t="s">
        <v>582</v>
      </c>
      <c r="D11" s="19">
        <v>50000</v>
      </c>
      <c r="E11" s="19"/>
      <c r="F11" s="19"/>
      <c r="G11" s="123">
        <f t="shared" si="0"/>
        <v>50000</v>
      </c>
      <c r="H11" s="120">
        <v>0.25</v>
      </c>
      <c r="I11" s="19">
        <v>46430</v>
      </c>
      <c r="J11" s="196" t="s">
        <v>620</v>
      </c>
      <c r="K11" s="109"/>
      <c r="L11" s="44"/>
    </row>
    <row r="12" spans="1:15" ht="93" x14ac:dyDescent="0.35">
      <c r="B12" s="143" t="s">
        <v>33</v>
      </c>
      <c r="C12" s="17" t="s">
        <v>618</v>
      </c>
      <c r="D12" s="19"/>
      <c r="E12" s="19">
        <v>20000</v>
      </c>
      <c r="F12" s="19"/>
      <c r="G12" s="123">
        <f t="shared" si="0"/>
        <v>20000</v>
      </c>
      <c r="H12" s="120">
        <v>0.5</v>
      </c>
      <c r="I12" s="19">
        <v>0</v>
      </c>
      <c r="J12" s="196" t="s">
        <v>620</v>
      </c>
      <c r="K12" s="109"/>
      <c r="L12" s="44"/>
    </row>
    <row r="13" spans="1:15" ht="93" x14ac:dyDescent="0.35">
      <c r="B13" s="143" t="s">
        <v>34</v>
      </c>
      <c r="C13" s="194" t="s">
        <v>583</v>
      </c>
      <c r="D13" s="20">
        <v>10000</v>
      </c>
      <c r="E13" s="20"/>
      <c r="F13" s="20"/>
      <c r="G13" s="123">
        <f t="shared" si="0"/>
        <v>10000</v>
      </c>
      <c r="H13" s="121">
        <v>0.4</v>
      </c>
      <c r="I13" s="20"/>
      <c r="J13" s="196" t="s">
        <v>621</v>
      </c>
      <c r="K13" s="110"/>
      <c r="L13" s="44"/>
    </row>
    <row r="14" spans="1:15" ht="108.5" x14ac:dyDescent="0.35">
      <c r="A14" s="34"/>
      <c r="B14" s="143" t="s">
        <v>35</v>
      </c>
      <c r="C14" s="39" t="s">
        <v>622</v>
      </c>
      <c r="D14" s="20">
        <v>10000</v>
      </c>
      <c r="E14" s="20"/>
      <c r="F14" s="20"/>
      <c r="G14" s="123">
        <f t="shared" si="0"/>
        <v>10000</v>
      </c>
      <c r="H14" s="121">
        <v>0.5</v>
      </c>
      <c r="I14" s="20"/>
      <c r="J14" s="197" t="s">
        <v>623</v>
      </c>
      <c r="K14" s="110"/>
    </row>
    <row r="15" spans="1:15" ht="15.5" x14ac:dyDescent="0.35">
      <c r="A15" s="34"/>
      <c r="C15" s="94" t="s">
        <v>171</v>
      </c>
      <c r="D15" s="21">
        <f>SUM(D7:D14)</f>
        <v>120000</v>
      </c>
      <c r="E15" s="21">
        <f>SUM(E7:E14)</f>
        <v>20000</v>
      </c>
      <c r="F15" s="21">
        <f>SUM(F7:F14)</f>
        <v>0</v>
      </c>
      <c r="G15" s="21">
        <f>SUM(G7:G14)</f>
        <v>140000</v>
      </c>
      <c r="H15" s="21">
        <f>I11*H11</f>
        <v>11607.5</v>
      </c>
      <c r="I15" s="21">
        <f>SUM(I7:I14)</f>
        <v>46430</v>
      </c>
      <c r="J15" s="178"/>
      <c r="K15" s="110"/>
      <c r="L15" s="45"/>
    </row>
    <row r="16" spans="1:15" ht="51" customHeight="1" x14ac:dyDescent="0.35">
      <c r="A16" s="34"/>
      <c r="B16" s="94" t="s">
        <v>5</v>
      </c>
      <c r="C16" s="244" t="s">
        <v>569</v>
      </c>
      <c r="D16" s="245"/>
      <c r="E16" s="245"/>
      <c r="F16" s="245"/>
      <c r="G16" s="245"/>
      <c r="H16" s="245"/>
      <c r="I16" s="245"/>
      <c r="J16" s="245"/>
      <c r="K16" s="246"/>
      <c r="L16" s="43"/>
    </row>
    <row r="17" spans="1:12" ht="77.5" x14ac:dyDescent="0.35">
      <c r="A17" s="34"/>
      <c r="B17" s="143" t="s">
        <v>42</v>
      </c>
      <c r="C17" s="191" t="s">
        <v>585</v>
      </c>
      <c r="D17" s="19">
        <v>20000</v>
      </c>
      <c r="E17" s="19"/>
      <c r="F17" s="19"/>
      <c r="G17" s="123">
        <f>SUM(D17:F17)</f>
        <v>20000</v>
      </c>
      <c r="H17" s="120">
        <v>0.5</v>
      </c>
      <c r="I17" s="19"/>
      <c r="J17" s="196" t="s">
        <v>624</v>
      </c>
      <c r="K17" s="109"/>
      <c r="L17" s="44"/>
    </row>
    <row r="18" spans="1:12" ht="155" x14ac:dyDescent="0.35">
      <c r="A18" s="34"/>
      <c r="B18" s="143" t="s">
        <v>43</v>
      </c>
      <c r="C18" s="17" t="s">
        <v>586</v>
      </c>
      <c r="D18" s="19">
        <v>80000</v>
      </c>
      <c r="E18" s="19"/>
      <c r="F18" s="19"/>
      <c r="G18" s="123">
        <f t="shared" ref="G18:G24" si="1">SUM(D18:F18)</f>
        <v>80000</v>
      </c>
      <c r="H18" s="120">
        <v>0.4</v>
      </c>
      <c r="I18" s="19">
        <v>60000</v>
      </c>
      <c r="J18" s="196" t="s">
        <v>625</v>
      </c>
      <c r="K18" s="109"/>
      <c r="L18" s="44"/>
    </row>
    <row r="19" spans="1:12" ht="15.5" x14ac:dyDescent="0.35">
      <c r="A19" s="34"/>
      <c r="B19" s="143" t="s">
        <v>36</v>
      </c>
      <c r="C19" s="17"/>
      <c r="D19" s="19"/>
      <c r="E19" s="19"/>
      <c r="F19" s="19"/>
      <c r="G19" s="123">
        <f t="shared" si="1"/>
        <v>0</v>
      </c>
      <c r="H19" s="120"/>
      <c r="I19" s="19"/>
      <c r="J19" s="20"/>
      <c r="K19" s="109"/>
      <c r="L19" s="44"/>
    </row>
    <row r="20" spans="1:12" ht="15.5" x14ac:dyDescent="0.35">
      <c r="A20" s="34"/>
      <c r="B20" s="143" t="s">
        <v>37</v>
      </c>
      <c r="C20" s="17"/>
      <c r="D20" s="19"/>
      <c r="E20" s="19"/>
      <c r="F20" s="19"/>
      <c r="G20" s="123">
        <f t="shared" si="1"/>
        <v>0</v>
      </c>
      <c r="H20" s="120"/>
      <c r="I20" s="19"/>
      <c r="J20" s="20"/>
      <c r="K20" s="109"/>
      <c r="L20" s="44"/>
    </row>
    <row r="21" spans="1:12" ht="15.5" x14ac:dyDescent="0.35">
      <c r="A21" s="34"/>
      <c r="B21" s="143" t="s">
        <v>38</v>
      </c>
      <c r="C21" s="17"/>
      <c r="D21" s="19"/>
      <c r="E21" s="19"/>
      <c r="F21" s="19"/>
      <c r="G21" s="123">
        <f t="shared" si="1"/>
        <v>0</v>
      </c>
      <c r="H21" s="120"/>
      <c r="I21" s="19"/>
      <c r="J21" s="20"/>
      <c r="K21" s="109"/>
      <c r="L21" s="44"/>
    </row>
    <row r="22" spans="1:12" ht="15.5" x14ac:dyDescent="0.35">
      <c r="A22" s="34"/>
      <c r="B22" s="143" t="s">
        <v>39</v>
      </c>
      <c r="C22" s="17"/>
      <c r="D22" s="19"/>
      <c r="E22" s="19"/>
      <c r="F22" s="19"/>
      <c r="G22" s="123">
        <f t="shared" si="1"/>
        <v>0</v>
      </c>
      <c r="H22" s="120"/>
      <c r="I22" s="19"/>
      <c r="J22" s="20"/>
      <c r="K22" s="109"/>
      <c r="L22" s="44"/>
    </row>
    <row r="23" spans="1:12" ht="15.5" x14ac:dyDescent="0.35">
      <c r="A23" s="34"/>
      <c r="B23" s="143" t="s">
        <v>40</v>
      </c>
      <c r="C23" s="39"/>
      <c r="D23" s="20"/>
      <c r="E23" s="20"/>
      <c r="F23" s="20"/>
      <c r="G23" s="123">
        <f t="shared" si="1"/>
        <v>0</v>
      </c>
      <c r="H23" s="121"/>
      <c r="I23" s="20"/>
      <c r="J23" s="20"/>
      <c r="K23" s="110"/>
      <c r="L23" s="44"/>
    </row>
    <row r="24" spans="1:12" ht="15.5" x14ac:dyDescent="0.35">
      <c r="A24" s="34"/>
      <c r="B24" s="143" t="s">
        <v>41</v>
      </c>
      <c r="C24" s="39"/>
      <c r="D24" s="20"/>
      <c r="E24" s="20"/>
      <c r="F24" s="20"/>
      <c r="G24" s="123">
        <f t="shared" si="1"/>
        <v>0</v>
      </c>
      <c r="H24" s="121"/>
      <c r="I24" s="20"/>
      <c r="J24" s="20"/>
      <c r="K24" s="110"/>
      <c r="L24" s="44"/>
    </row>
    <row r="25" spans="1:12" ht="15.5" x14ac:dyDescent="0.35">
      <c r="A25" s="34"/>
      <c r="C25" s="94" t="s">
        <v>171</v>
      </c>
      <c r="D25" s="24">
        <f>SUM(D17:D24)</f>
        <v>100000</v>
      </c>
      <c r="E25" s="24">
        <f>SUM(E17:E24)</f>
        <v>0</v>
      </c>
      <c r="F25" s="24">
        <f>SUM(F17:F24)</f>
        <v>0</v>
      </c>
      <c r="G25" s="24">
        <f>SUM(G17:G24)</f>
        <v>100000</v>
      </c>
      <c r="H25" s="21">
        <f>I18*H18</f>
        <v>24000</v>
      </c>
      <c r="I25" s="21">
        <f>SUM(I17:I24)</f>
        <v>60000</v>
      </c>
      <c r="J25" s="178"/>
      <c r="K25" s="110"/>
      <c r="L25" s="45"/>
    </row>
    <row r="26" spans="1:12" ht="51" customHeight="1" x14ac:dyDescent="0.35">
      <c r="A26" s="34"/>
      <c r="B26" s="94" t="s">
        <v>6</v>
      </c>
      <c r="C26" s="244" t="s">
        <v>570</v>
      </c>
      <c r="D26" s="245"/>
      <c r="E26" s="245"/>
      <c r="F26" s="245"/>
      <c r="G26" s="245"/>
      <c r="H26" s="245"/>
      <c r="I26" s="245"/>
      <c r="J26" s="245"/>
      <c r="K26" s="246"/>
      <c r="L26" s="43"/>
    </row>
    <row r="27" spans="1:12" ht="170.5" x14ac:dyDescent="0.35">
      <c r="A27" s="34"/>
      <c r="B27" s="143" t="s">
        <v>44</v>
      </c>
      <c r="C27" s="17" t="s">
        <v>587</v>
      </c>
      <c r="D27" s="19">
        <v>40000</v>
      </c>
      <c r="E27" s="19"/>
      <c r="F27" s="19"/>
      <c r="G27" s="123">
        <f>SUM(D27:F27)</f>
        <v>40000</v>
      </c>
      <c r="H27" s="120">
        <v>0.4</v>
      </c>
      <c r="I27" s="19"/>
      <c r="J27" s="196" t="s">
        <v>625</v>
      </c>
      <c r="K27" s="109"/>
      <c r="L27" s="44"/>
    </row>
    <row r="28" spans="1:12" ht="124" x14ac:dyDescent="0.35">
      <c r="A28" s="34"/>
      <c r="B28" s="143" t="s">
        <v>45</v>
      </c>
      <c r="C28" s="17" t="s">
        <v>588</v>
      </c>
      <c r="D28" s="19">
        <v>30000</v>
      </c>
      <c r="E28" s="19"/>
      <c r="F28" s="19"/>
      <c r="G28" s="123">
        <f t="shared" ref="G28:G34" si="2">SUM(D28:F28)</f>
        <v>30000</v>
      </c>
      <c r="H28" s="120">
        <v>0.4</v>
      </c>
      <c r="I28" s="19"/>
      <c r="J28" s="196" t="s">
        <v>625</v>
      </c>
      <c r="K28" s="109"/>
      <c r="L28" s="44"/>
    </row>
    <row r="29" spans="1:12" ht="108.5" x14ac:dyDescent="0.35">
      <c r="A29" s="34"/>
      <c r="B29" s="143" t="s">
        <v>46</v>
      </c>
      <c r="C29" s="191" t="s">
        <v>589</v>
      </c>
      <c r="D29" s="19">
        <v>250000</v>
      </c>
      <c r="E29" s="19"/>
      <c r="F29" s="19"/>
      <c r="G29" s="123">
        <f t="shared" si="2"/>
        <v>250000</v>
      </c>
      <c r="H29" s="120">
        <v>0.5</v>
      </c>
      <c r="I29" s="19"/>
      <c r="J29" s="196" t="s">
        <v>626</v>
      </c>
      <c r="K29" s="109"/>
      <c r="L29" s="44"/>
    </row>
    <row r="30" spans="1:12" ht="62" x14ac:dyDescent="0.35">
      <c r="A30" s="34"/>
      <c r="B30" s="143" t="s">
        <v>47</v>
      </c>
      <c r="C30" s="191" t="s">
        <v>590</v>
      </c>
      <c r="D30" s="19">
        <v>20000</v>
      </c>
      <c r="E30" s="19"/>
      <c r="F30" s="19"/>
      <c r="G30" s="123">
        <f t="shared" si="2"/>
        <v>20000</v>
      </c>
      <c r="H30" s="120">
        <v>0.4</v>
      </c>
      <c r="I30" s="19"/>
      <c r="J30" s="196" t="s">
        <v>627</v>
      </c>
      <c r="K30" s="109"/>
      <c r="L30" s="44"/>
    </row>
    <row r="31" spans="1:12" s="34" customFormat="1" ht="93" x14ac:dyDescent="0.35">
      <c r="B31" s="143" t="s">
        <v>48</v>
      </c>
      <c r="C31" s="17" t="s">
        <v>591</v>
      </c>
      <c r="D31" s="19">
        <v>10000</v>
      </c>
      <c r="E31" s="19"/>
      <c r="F31" s="19"/>
      <c r="G31" s="123">
        <f t="shared" si="2"/>
        <v>10000</v>
      </c>
      <c r="H31" s="120">
        <v>0.3</v>
      </c>
      <c r="I31" s="19"/>
      <c r="J31" s="196" t="s">
        <v>628</v>
      </c>
      <c r="K31" s="109"/>
      <c r="L31" s="44"/>
    </row>
    <row r="32" spans="1:12" s="34" customFormat="1" ht="62" x14ac:dyDescent="0.35">
      <c r="B32" s="143" t="s">
        <v>49</v>
      </c>
      <c r="C32" s="17" t="s">
        <v>592</v>
      </c>
      <c r="D32" s="19">
        <v>10000</v>
      </c>
      <c r="E32" s="19"/>
      <c r="F32" s="19"/>
      <c r="G32" s="123">
        <f t="shared" si="2"/>
        <v>10000</v>
      </c>
      <c r="H32" s="120">
        <v>0.5</v>
      </c>
      <c r="I32" s="19"/>
      <c r="J32" s="196" t="s">
        <v>629</v>
      </c>
      <c r="K32" s="109"/>
      <c r="L32" s="44"/>
    </row>
    <row r="33" spans="1:12" s="34" customFormat="1" ht="93" x14ac:dyDescent="0.35">
      <c r="A33" s="33"/>
      <c r="B33" s="143" t="s">
        <v>50</v>
      </c>
      <c r="C33" s="194" t="s">
        <v>593</v>
      </c>
      <c r="D33" s="20">
        <v>100000</v>
      </c>
      <c r="E33" s="20"/>
      <c r="F33" s="20"/>
      <c r="G33" s="123">
        <f t="shared" si="2"/>
        <v>100000</v>
      </c>
      <c r="H33" s="121">
        <v>0.5</v>
      </c>
      <c r="I33" s="20"/>
      <c r="J33" s="196" t="s">
        <v>630</v>
      </c>
      <c r="K33" s="110"/>
      <c r="L33" s="44"/>
    </row>
    <row r="34" spans="1:12" ht="46.5" x14ac:dyDescent="0.35">
      <c r="B34" s="143" t="s">
        <v>51</v>
      </c>
      <c r="C34" s="39" t="s">
        <v>594</v>
      </c>
      <c r="D34" s="20">
        <v>10000</v>
      </c>
      <c r="E34" s="20"/>
      <c r="F34" s="20"/>
      <c r="G34" s="123">
        <f t="shared" si="2"/>
        <v>10000</v>
      </c>
      <c r="H34" s="121">
        <v>0.5</v>
      </c>
      <c r="I34" s="20"/>
      <c r="J34" s="196" t="s">
        <v>631</v>
      </c>
      <c r="K34" s="110"/>
      <c r="L34" s="44"/>
    </row>
    <row r="35" spans="1:12" ht="15.5" x14ac:dyDescent="0.35">
      <c r="C35" s="94" t="s">
        <v>171</v>
      </c>
      <c r="D35" s="24">
        <f>SUM(D27:D34)</f>
        <v>470000</v>
      </c>
      <c r="E35" s="24">
        <f>SUM(E27:E34)</f>
        <v>0</v>
      </c>
      <c r="F35" s="24">
        <f>SUM(F27:F34)</f>
        <v>0</v>
      </c>
      <c r="G35" s="24">
        <f>SUM(G27:G34)</f>
        <v>470000</v>
      </c>
      <c r="H35" s="21">
        <v>0</v>
      </c>
      <c r="I35" s="21">
        <f>SUM(I27:I34)</f>
        <v>0</v>
      </c>
      <c r="J35" s="178"/>
      <c r="K35" s="110"/>
      <c r="L35" s="45"/>
    </row>
    <row r="36" spans="1:12" ht="51" customHeight="1" x14ac:dyDescent="0.35">
      <c r="B36" s="94" t="s">
        <v>52</v>
      </c>
      <c r="C36" s="244"/>
      <c r="D36" s="245"/>
      <c r="E36" s="245"/>
      <c r="F36" s="245"/>
      <c r="G36" s="245"/>
      <c r="H36" s="245"/>
      <c r="I36" s="245"/>
      <c r="J36" s="245"/>
      <c r="K36" s="246"/>
      <c r="L36" s="43"/>
    </row>
    <row r="37" spans="1:12" ht="15.5" x14ac:dyDescent="0.35">
      <c r="B37" s="143" t="s">
        <v>53</v>
      </c>
      <c r="C37" s="17"/>
      <c r="D37" s="19">
        <v>0</v>
      </c>
      <c r="E37" s="19"/>
      <c r="F37" s="19"/>
      <c r="G37" s="123">
        <f>SUM(D37:F37)</f>
        <v>0</v>
      </c>
      <c r="H37" s="120"/>
      <c r="I37" s="19"/>
      <c r="J37" s="20"/>
      <c r="K37" s="109"/>
      <c r="L37" s="44"/>
    </row>
    <row r="38" spans="1:12" ht="15.5" x14ac:dyDescent="0.35">
      <c r="B38" s="143" t="s">
        <v>54</v>
      </c>
      <c r="C38" s="17"/>
      <c r="D38" s="19">
        <v>0</v>
      </c>
      <c r="E38" s="19"/>
      <c r="F38" s="19"/>
      <c r="G38" s="123">
        <f t="shared" ref="G38:G44" si="3">SUM(D38:F38)</f>
        <v>0</v>
      </c>
      <c r="H38" s="120"/>
      <c r="I38" s="19"/>
      <c r="J38" s="20"/>
      <c r="K38" s="109"/>
      <c r="L38" s="44"/>
    </row>
    <row r="39" spans="1:12" ht="15.5" x14ac:dyDescent="0.35">
      <c r="B39" s="143" t="s">
        <v>55</v>
      </c>
      <c r="C39" s="17"/>
      <c r="D39" s="19">
        <v>0</v>
      </c>
      <c r="E39" s="19"/>
      <c r="F39" s="19"/>
      <c r="G39" s="123">
        <f t="shared" si="3"/>
        <v>0</v>
      </c>
      <c r="H39" s="120"/>
      <c r="I39" s="19"/>
      <c r="J39" s="20"/>
      <c r="K39" s="109"/>
      <c r="L39" s="44"/>
    </row>
    <row r="40" spans="1:12" ht="15.5" x14ac:dyDescent="0.35">
      <c r="B40" s="143" t="s">
        <v>56</v>
      </c>
      <c r="C40" s="17"/>
      <c r="D40" s="19">
        <v>0</v>
      </c>
      <c r="E40" s="19"/>
      <c r="F40" s="19"/>
      <c r="G40" s="123">
        <f t="shared" si="3"/>
        <v>0</v>
      </c>
      <c r="H40" s="120"/>
      <c r="I40" s="19"/>
      <c r="J40" s="20"/>
      <c r="K40" s="109"/>
      <c r="L40" s="44"/>
    </row>
    <row r="41" spans="1:12" ht="15.5" x14ac:dyDescent="0.35">
      <c r="B41" s="143" t="s">
        <v>57</v>
      </c>
      <c r="C41" s="17"/>
      <c r="D41" s="19"/>
      <c r="E41" s="19"/>
      <c r="F41" s="19"/>
      <c r="G41" s="123">
        <f t="shared" si="3"/>
        <v>0</v>
      </c>
      <c r="H41" s="120"/>
      <c r="I41" s="19"/>
      <c r="J41" s="20"/>
      <c r="K41" s="109"/>
      <c r="L41" s="44"/>
    </row>
    <row r="42" spans="1:12" ht="15.5" x14ac:dyDescent="0.35">
      <c r="A42" s="34"/>
      <c r="B42" s="143" t="s">
        <v>58</v>
      </c>
      <c r="C42" s="17"/>
      <c r="D42" s="19"/>
      <c r="E42" s="19"/>
      <c r="F42" s="19"/>
      <c r="G42" s="123">
        <f t="shared" si="3"/>
        <v>0</v>
      </c>
      <c r="H42" s="120"/>
      <c r="I42" s="19"/>
      <c r="J42" s="20"/>
      <c r="K42" s="109"/>
      <c r="L42" s="44"/>
    </row>
    <row r="43" spans="1:12" s="34" customFormat="1" ht="15.5" x14ac:dyDescent="0.35">
      <c r="A43" s="33"/>
      <c r="B43" s="143" t="s">
        <v>59</v>
      </c>
      <c r="C43" s="39"/>
      <c r="D43" s="20"/>
      <c r="E43" s="20"/>
      <c r="F43" s="20"/>
      <c r="G43" s="123">
        <f t="shared" si="3"/>
        <v>0</v>
      </c>
      <c r="H43" s="121"/>
      <c r="I43" s="20"/>
      <c r="J43" s="20"/>
      <c r="K43" s="110"/>
      <c r="L43" s="44"/>
    </row>
    <row r="44" spans="1:12" ht="15.5" x14ac:dyDescent="0.35">
      <c r="B44" s="143" t="s">
        <v>60</v>
      </c>
      <c r="C44" s="39"/>
      <c r="D44" s="20"/>
      <c r="E44" s="20"/>
      <c r="F44" s="20"/>
      <c r="G44" s="123">
        <f t="shared" si="3"/>
        <v>0</v>
      </c>
      <c r="H44" s="121"/>
      <c r="I44" s="20"/>
      <c r="J44" s="20"/>
      <c r="K44" s="110"/>
      <c r="L44" s="44"/>
    </row>
    <row r="45" spans="1:12" ht="15.5" x14ac:dyDescent="0.35">
      <c r="C45" s="94" t="s">
        <v>171</v>
      </c>
      <c r="D45" s="21">
        <f>SUM(D37:D44)</f>
        <v>0</v>
      </c>
      <c r="E45" s="21">
        <f>SUM(E37:E44)</f>
        <v>0</v>
      </c>
      <c r="F45" s="21">
        <f>SUM(F37:F44)</f>
        <v>0</v>
      </c>
      <c r="G45" s="21">
        <f>SUM(G37:G44)</f>
        <v>0</v>
      </c>
      <c r="H45" s="21">
        <f>(H37*G37)+(H38*G38)+(H39*G39)+(H40*G40)+(H41*G41)+(H42*G42)+(H43*G43)+(H44*G44)</f>
        <v>0</v>
      </c>
      <c r="I45" s="21">
        <f>SUM(I37:I44)</f>
        <v>0</v>
      </c>
      <c r="J45" s="178"/>
      <c r="K45" s="110"/>
      <c r="L45" s="45"/>
    </row>
    <row r="46" spans="1:12" ht="15.5" x14ac:dyDescent="0.35">
      <c r="B46" s="11"/>
      <c r="C46" s="12"/>
      <c r="D46" s="10"/>
      <c r="E46" s="10"/>
      <c r="F46" s="10"/>
      <c r="G46" s="10"/>
      <c r="H46" s="10"/>
      <c r="I46" s="10"/>
      <c r="J46" s="10"/>
      <c r="K46" s="10"/>
      <c r="L46" s="44"/>
    </row>
    <row r="47" spans="1:12" ht="51" customHeight="1" x14ac:dyDescent="0.35">
      <c r="B47" s="94" t="s">
        <v>7</v>
      </c>
      <c r="C47" s="244" t="s">
        <v>571</v>
      </c>
      <c r="D47" s="245"/>
      <c r="E47" s="245"/>
      <c r="F47" s="245"/>
      <c r="G47" s="245"/>
      <c r="H47" s="245"/>
      <c r="I47" s="245"/>
      <c r="J47" s="245"/>
      <c r="K47" s="246"/>
      <c r="L47" s="18"/>
    </row>
    <row r="48" spans="1:12" ht="51" customHeight="1" x14ac:dyDescent="0.35">
      <c r="B48" s="94" t="s">
        <v>64</v>
      </c>
      <c r="C48" s="244" t="s">
        <v>572</v>
      </c>
      <c r="D48" s="245"/>
      <c r="E48" s="245"/>
      <c r="F48" s="245"/>
      <c r="G48" s="245"/>
      <c r="H48" s="245"/>
      <c r="I48" s="245"/>
      <c r="J48" s="245"/>
      <c r="K48" s="246"/>
      <c r="L48" s="43"/>
    </row>
    <row r="49" spans="1:13" ht="46.5" x14ac:dyDescent="0.35">
      <c r="B49" s="143" t="s">
        <v>66</v>
      </c>
      <c r="C49" s="17" t="s">
        <v>573</v>
      </c>
      <c r="D49" s="19">
        <v>20000</v>
      </c>
      <c r="E49" s="19"/>
      <c r="F49" s="19"/>
      <c r="G49" s="123">
        <f>SUM(D49:F49)</f>
        <v>20000</v>
      </c>
      <c r="H49" s="120">
        <v>0.3</v>
      </c>
      <c r="I49" s="19">
        <v>27000</v>
      </c>
      <c r="J49" s="196" t="s">
        <v>632</v>
      </c>
      <c r="K49" s="109"/>
      <c r="L49" s="44"/>
      <c r="M49" s="202"/>
    </row>
    <row r="50" spans="1:13" ht="62" x14ac:dyDescent="0.35">
      <c r="B50" s="143" t="s">
        <v>65</v>
      </c>
      <c r="C50" s="17" t="s">
        <v>595</v>
      </c>
      <c r="D50" s="19">
        <v>90000</v>
      </c>
      <c r="E50" s="214"/>
      <c r="F50" s="19"/>
      <c r="G50" s="123">
        <f t="shared" ref="G50:G56" si="4">SUM(D50:F50)</f>
        <v>90000</v>
      </c>
      <c r="H50" s="120">
        <v>0.35</v>
      </c>
      <c r="I50" s="19">
        <v>101000</v>
      </c>
      <c r="J50" s="196" t="s">
        <v>645</v>
      </c>
      <c r="K50" s="215"/>
      <c r="L50" s="44"/>
      <c r="M50" s="202"/>
    </row>
    <row r="51" spans="1:13" ht="77.5" x14ac:dyDescent="0.35">
      <c r="B51" s="143" t="s">
        <v>67</v>
      </c>
      <c r="C51" s="17" t="s">
        <v>596</v>
      </c>
      <c r="D51" s="19">
        <v>20000</v>
      </c>
      <c r="E51" s="19"/>
      <c r="F51" s="19"/>
      <c r="G51" s="123">
        <f t="shared" si="4"/>
        <v>20000</v>
      </c>
      <c r="H51" s="120">
        <v>0.5</v>
      </c>
      <c r="I51" s="198"/>
      <c r="J51" s="196" t="s">
        <v>633</v>
      </c>
      <c r="K51" s="109"/>
      <c r="L51" s="44"/>
      <c r="M51" s="202"/>
    </row>
    <row r="52" spans="1:13" ht="124" x14ac:dyDescent="0.35">
      <c r="B52" s="143" t="s">
        <v>68</v>
      </c>
      <c r="C52" s="191" t="s">
        <v>597</v>
      </c>
      <c r="D52" s="19">
        <v>15000</v>
      </c>
      <c r="E52" s="19"/>
      <c r="F52" s="19"/>
      <c r="G52" s="123">
        <f t="shared" si="4"/>
        <v>15000</v>
      </c>
      <c r="H52" s="120">
        <v>0.5</v>
      </c>
      <c r="I52" s="19"/>
      <c r="J52" s="196" t="s">
        <v>634</v>
      </c>
      <c r="K52" s="109"/>
      <c r="L52" s="44"/>
    </row>
    <row r="53" spans="1:13" ht="77.5" x14ac:dyDescent="0.35">
      <c r="B53" s="143" t="s">
        <v>69</v>
      </c>
      <c r="C53" s="17" t="s">
        <v>598</v>
      </c>
      <c r="D53" s="19">
        <v>60000</v>
      </c>
      <c r="E53" s="19"/>
      <c r="F53" s="19"/>
      <c r="G53" s="123">
        <f t="shared" si="4"/>
        <v>60000</v>
      </c>
      <c r="H53" s="120">
        <v>0.5</v>
      </c>
      <c r="I53" s="19"/>
      <c r="J53" s="196" t="s">
        <v>635</v>
      </c>
      <c r="K53" s="109"/>
      <c r="L53" s="44"/>
    </row>
    <row r="54" spans="1:13" ht="108.5" x14ac:dyDescent="0.35">
      <c r="B54" s="143" t="s">
        <v>70</v>
      </c>
      <c r="C54" s="39" t="s">
        <v>599</v>
      </c>
      <c r="D54" s="19">
        <v>20000</v>
      </c>
      <c r="E54" s="216">
        <v>24000</v>
      </c>
      <c r="F54" s="19"/>
      <c r="G54" s="123">
        <f t="shared" si="4"/>
        <v>44000</v>
      </c>
      <c r="H54" s="120">
        <v>0.5</v>
      </c>
      <c r="I54" s="19">
        <f>E54</f>
        <v>24000</v>
      </c>
      <c r="J54" s="196" t="s">
        <v>636</v>
      </c>
      <c r="K54" s="109"/>
      <c r="L54" s="44"/>
    </row>
    <row r="55" spans="1:13" ht="15.5" x14ac:dyDescent="0.35">
      <c r="A55" s="34"/>
      <c r="B55" s="143" t="s">
        <v>71</v>
      </c>
      <c r="C55" s="195"/>
      <c r="D55" s="20"/>
      <c r="E55" s="20"/>
      <c r="F55" s="20"/>
      <c r="G55" s="123">
        <f t="shared" si="4"/>
        <v>0</v>
      </c>
      <c r="H55" s="121"/>
      <c r="I55" s="20"/>
      <c r="J55" s="199"/>
      <c r="K55" s="110"/>
      <c r="L55" s="44"/>
    </row>
    <row r="56" spans="1:13" s="34" customFormat="1" ht="15.5" x14ac:dyDescent="0.35">
      <c r="B56" s="143" t="s">
        <v>72</v>
      </c>
      <c r="C56" s="189"/>
      <c r="D56" s="20"/>
      <c r="E56" s="20"/>
      <c r="F56" s="20"/>
      <c r="G56" s="123">
        <f t="shared" si="4"/>
        <v>0</v>
      </c>
      <c r="H56" s="121"/>
      <c r="I56" s="20"/>
      <c r="J56" s="196"/>
      <c r="K56" s="110"/>
      <c r="L56" s="44"/>
    </row>
    <row r="57" spans="1:13" s="34" customFormat="1" ht="15.5" x14ac:dyDescent="0.35">
      <c r="A57" s="33"/>
      <c r="B57" s="33"/>
      <c r="C57" s="94" t="s">
        <v>171</v>
      </c>
      <c r="D57" s="21">
        <f>SUM(D49:D56)</f>
        <v>225000</v>
      </c>
      <c r="E57" s="21">
        <f>SUM(E49:E56)</f>
        <v>24000</v>
      </c>
      <c r="F57" s="21">
        <f>SUM(F49:F56)</f>
        <v>0</v>
      </c>
      <c r="G57" s="24">
        <f>SUM(G49:G56)</f>
        <v>249000</v>
      </c>
      <c r="H57" s="21">
        <v>51600</v>
      </c>
      <c r="I57" s="21">
        <f>SUM(I49:I56)</f>
        <v>152000</v>
      </c>
      <c r="J57" s="178"/>
      <c r="K57" s="110"/>
      <c r="L57" s="45"/>
    </row>
    <row r="58" spans="1:13" ht="51" customHeight="1" x14ac:dyDescent="0.35">
      <c r="B58" s="94" t="s">
        <v>73</v>
      </c>
      <c r="C58" s="244" t="s">
        <v>574</v>
      </c>
      <c r="D58" s="245"/>
      <c r="E58" s="245"/>
      <c r="F58" s="245"/>
      <c r="G58" s="245"/>
      <c r="H58" s="245"/>
      <c r="I58" s="245"/>
      <c r="J58" s="245"/>
      <c r="K58" s="246"/>
      <c r="L58" s="43"/>
    </row>
    <row r="59" spans="1:13" ht="93" x14ac:dyDescent="0.35">
      <c r="B59" s="143" t="s">
        <v>74</v>
      </c>
      <c r="C59" s="17" t="s">
        <v>600</v>
      </c>
      <c r="D59" s="19">
        <v>165000</v>
      </c>
      <c r="E59" s="19"/>
      <c r="F59" s="188">
        <v>0</v>
      </c>
      <c r="G59" s="123">
        <f>SUM(D59:F59)</f>
        <v>165000</v>
      </c>
      <c r="H59" s="120"/>
      <c r="I59" s="19"/>
      <c r="J59" s="20"/>
      <c r="K59" s="109"/>
      <c r="L59" s="44"/>
    </row>
    <row r="60" spans="1:13" ht="170.5" x14ac:dyDescent="0.35">
      <c r="B60" s="143" t="s">
        <v>75</v>
      </c>
      <c r="C60" s="17" t="s">
        <v>601</v>
      </c>
      <c r="D60" s="19">
        <v>15000</v>
      </c>
      <c r="E60" s="19"/>
      <c r="F60" s="19"/>
      <c r="G60" s="123">
        <f t="shared" ref="G60:G66" si="5">SUM(D60:F60)</f>
        <v>15000</v>
      </c>
      <c r="H60" s="120"/>
      <c r="I60" s="19"/>
      <c r="J60" s="20"/>
      <c r="K60" s="109"/>
      <c r="L60" s="44"/>
    </row>
    <row r="61" spans="1:13" ht="125.5" customHeight="1" x14ac:dyDescent="0.35">
      <c r="B61" s="143" t="s">
        <v>76</v>
      </c>
      <c r="C61" s="191" t="s">
        <v>602</v>
      </c>
      <c r="D61" s="19">
        <v>15000</v>
      </c>
      <c r="E61" s="19"/>
      <c r="F61" s="19"/>
      <c r="G61" s="123">
        <f t="shared" si="5"/>
        <v>15000</v>
      </c>
      <c r="H61" s="120">
        <v>0.5</v>
      </c>
      <c r="I61" s="19"/>
      <c r="J61" s="196" t="s">
        <v>644</v>
      </c>
      <c r="K61" s="109"/>
      <c r="L61" s="44"/>
    </row>
    <row r="62" spans="1:13" ht="62" x14ac:dyDescent="0.35">
      <c r="B62" s="143" t="s">
        <v>77</v>
      </c>
      <c r="C62" s="17" t="s">
        <v>603</v>
      </c>
      <c r="D62" s="19"/>
      <c r="E62" s="216">
        <v>85000</v>
      </c>
      <c r="F62" s="19"/>
      <c r="G62" s="123">
        <f t="shared" si="5"/>
        <v>85000</v>
      </c>
      <c r="H62" s="120">
        <v>0.5</v>
      </c>
      <c r="I62" s="19"/>
      <c r="J62" s="196" t="s">
        <v>643</v>
      </c>
      <c r="K62" s="109"/>
      <c r="L62" s="44"/>
    </row>
    <row r="63" spans="1:13" ht="46.5" x14ac:dyDescent="0.35">
      <c r="B63" s="143" t="s">
        <v>78</v>
      </c>
      <c r="C63" s="17" t="s">
        <v>604</v>
      </c>
      <c r="D63" s="19">
        <v>170000</v>
      </c>
      <c r="E63" s="19"/>
      <c r="F63" s="188"/>
      <c r="G63" s="123">
        <f t="shared" si="5"/>
        <v>170000</v>
      </c>
      <c r="H63" s="120"/>
      <c r="I63" s="19"/>
      <c r="J63" s="20"/>
      <c r="K63" s="109"/>
      <c r="L63" s="44"/>
    </row>
    <row r="64" spans="1:13" ht="46.5" x14ac:dyDescent="0.35">
      <c r="B64" s="143" t="s">
        <v>79</v>
      </c>
      <c r="C64" s="17" t="s">
        <v>575</v>
      </c>
      <c r="D64" s="19">
        <v>15000</v>
      </c>
      <c r="E64" s="19"/>
      <c r="F64" s="19"/>
      <c r="G64" s="123">
        <f t="shared" si="5"/>
        <v>15000</v>
      </c>
      <c r="H64" s="120">
        <v>0</v>
      </c>
      <c r="I64" s="19"/>
      <c r="J64" s="20"/>
      <c r="K64" s="109"/>
      <c r="L64" s="44"/>
    </row>
    <row r="65" spans="1:13" ht="139.5" x14ac:dyDescent="0.35">
      <c r="B65" s="190" t="s">
        <v>80</v>
      </c>
      <c r="C65" s="39" t="s">
        <v>605</v>
      </c>
      <c r="D65" s="20">
        <v>150000</v>
      </c>
      <c r="E65" s="20"/>
      <c r="F65" s="20"/>
      <c r="G65" s="123">
        <f t="shared" si="5"/>
        <v>150000</v>
      </c>
      <c r="H65" s="121">
        <v>0.4</v>
      </c>
      <c r="I65" s="20">
        <v>96000</v>
      </c>
      <c r="J65" s="196" t="s">
        <v>642</v>
      </c>
      <c r="K65" s="110"/>
      <c r="L65" s="44"/>
    </row>
    <row r="66" spans="1:13" ht="15.5" x14ac:dyDescent="0.35">
      <c r="B66" s="143" t="s">
        <v>81</v>
      </c>
      <c r="C66" s="195"/>
      <c r="D66" s="20"/>
      <c r="E66" s="20"/>
      <c r="F66" s="20"/>
      <c r="G66" s="123">
        <f t="shared" si="5"/>
        <v>0</v>
      </c>
      <c r="H66" s="121"/>
      <c r="I66" s="20"/>
      <c r="J66" s="20"/>
      <c r="K66" s="110"/>
      <c r="L66" s="44"/>
    </row>
    <row r="67" spans="1:13" ht="15.5" x14ac:dyDescent="0.35">
      <c r="C67" s="94" t="s">
        <v>171</v>
      </c>
      <c r="D67" s="24">
        <f>SUM(D59:D66)</f>
        <v>530000</v>
      </c>
      <c r="E67" s="24">
        <f>SUM(E59:E66)</f>
        <v>85000</v>
      </c>
      <c r="F67" s="24">
        <f>SUM(F59:F66)</f>
        <v>0</v>
      </c>
      <c r="G67" s="24">
        <f>SUM(G59:G66)</f>
        <v>615000</v>
      </c>
      <c r="H67" s="21">
        <v>105900</v>
      </c>
      <c r="I67" s="301">
        <f>SUM(I59:I66)</f>
        <v>96000</v>
      </c>
      <c r="J67" s="179"/>
      <c r="K67" s="110"/>
      <c r="L67" s="45"/>
    </row>
    <row r="68" spans="1:13" ht="51" customHeight="1" x14ac:dyDescent="0.35">
      <c r="B68" s="94" t="s">
        <v>82</v>
      </c>
      <c r="C68" s="254" t="s">
        <v>576</v>
      </c>
      <c r="D68" s="255"/>
      <c r="E68" s="255"/>
      <c r="F68" s="255"/>
      <c r="G68" s="255"/>
      <c r="H68" s="255"/>
      <c r="I68" s="255"/>
      <c r="J68" s="255"/>
      <c r="K68" s="256"/>
      <c r="L68" s="43"/>
    </row>
    <row r="69" spans="1:13" ht="93" x14ac:dyDescent="0.35">
      <c r="B69" s="143" t="s">
        <v>83</v>
      </c>
      <c r="C69" s="17" t="s">
        <v>606</v>
      </c>
      <c r="D69" s="19"/>
      <c r="E69" s="19">
        <v>140143.941195828</v>
      </c>
      <c r="F69" s="19"/>
      <c r="G69" s="123">
        <f t="shared" ref="G69:G74" si="6">SUM(D69:F69)</f>
        <v>140143.941195828</v>
      </c>
      <c r="H69" s="120">
        <v>0.5</v>
      </c>
      <c r="I69" s="19">
        <f>E69</f>
        <v>140143.941195828</v>
      </c>
      <c r="J69" s="196" t="s">
        <v>641</v>
      </c>
      <c r="K69" s="109"/>
      <c r="L69" s="44"/>
    </row>
    <row r="70" spans="1:13" ht="93" x14ac:dyDescent="0.35">
      <c r="B70" s="143" t="s">
        <v>84</v>
      </c>
      <c r="C70" s="17" t="s">
        <v>648</v>
      </c>
      <c r="D70" s="19"/>
      <c r="E70" s="188">
        <v>40000</v>
      </c>
      <c r="F70" s="19"/>
      <c r="G70" s="123">
        <f t="shared" si="6"/>
        <v>40000</v>
      </c>
      <c r="H70" s="120">
        <v>0.5</v>
      </c>
      <c r="I70" s="19"/>
      <c r="J70" s="196" t="s">
        <v>649</v>
      </c>
      <c r="K70" s="109"/>
      <c r="L70" s="44"/>
      <c r="M70" s="202"/>
    </row>
    <row r="71" spans="1:13" ht="108.5" x14ac:dyDescent="0.35">
      <c r="B71" s="143" t="s">
        <v>85</v>
      </c>
      <c r="C71" s="39" t="s">
        <v>614</v>
      </c>
      <c r="D71" s="19"/>
      <c r="E71" s="19">
        <v>574856.05880417197</v>
      </c>
      <c r="F71" s="19"/>
      <c r="G71" s="123">
        <f t="shared" si="6"/>
        <v>574856.05880417197</v>
      </c>
      <c r="H71" s="120">
        <v>0.5</v>
      </c>
      <c r="I71" s="19">
        <f>E71</f>
        <v>574856.05880417197</v>
      </c>
      <c r="J71" s="196" t="s">
        <v>638</v>
      </c>
      <c r="K71" s="109"/>
      <c r="L71" s="44"/>
      <c r="M71" s="202"/>
    </row>
    <row r="72" spans="1:13" ht="77.5" x14ac:dyDescent="0.35">
      <c r="A72" s="34"/>
      <c r="B72" s="143" t="s">
        <v>86</v>
      </c>
      <c r="C72" s="39" t="s">
        <v>611</v>
      </c>
      <c r="D72" s="20">
        <v>80000</v>
      </c>
      <c r="E72" s="20"/>
      <c r="F72" s="20"/>
      <c r="G72" s="123">
        <f t="shared" si="6"/>
        <v>80000</v>
      </c>
      <c r="H72" s="121">
        <v>0.5</v>
      </c>
      <c r="I72" s="20"/>
      <c r="J72" s="196" t="s">
        <v>639</v>
      </c>
      <c r="K72" s="215"/>
      <c r="L72" s="44"/>
      <c r="M72" s="202"/>
    </row>
    <row r="73" spans="1:13" s="34" customFormat="1" ht="93" x14ac:dyDescent="0.35">
      <c r="A73" s="33"/>
      <c r="B73" s="143" t="s">
        <v>87</v>
      </c>
      <c r="C73" s="39" t="s">
        <v>612</v>
      </c>
      <c r="D73" s="187">
        <v>30000</v>
      </c>
      <c r="E73" s="20"/>
      <c r="F73" s="20"/>
      <c r="G73" s="123">
        <f t="shared" si="6"/>
        <v>30000</v>
      </c>
      <c r="H73" s="121">
        <v>0.5</v>
      </c>
      <c r="I73" s="20"/>
      <c r="J73" s="196" t="s">
        <v>640</v>
      </c>
      <c r="K73" s="215"/>
      <c r="L73" s="44"/>
    </row>
    <row r="74" spans="1:13" ht="15.5" x14ac:dyDescent="0.35">
      <c r="B74" s="143" t="s">
        <v>88</v>
      </c>
      <c r="C74" s="39"/>
      <c r="D74" s="19"/>
      <c r="E74" s="19"/>
      <c r="F74" s="19"/>
      <c r="G74" s="123">
        <f t="shared" si="6"/>
        <v>0</v>
      </c>
      <c r="H74" s="120"/>
      <c r="I74" s="19"/>
      <c r="J74" s="196"/>
      <c r="K74" s="109"/>
      <c r="L74" s="44"/>
    </row>
    <row r="75" spans="1:13" ht="15.5" x14ac:dyDescent="0.35">
      <c r="C75" s="94" t="s">
        <v>171</v>
      </c>
      <c r="D75" s="24">
        <f>SUM(D69:D74)</f>
        <v>110000</v>
      </c>
      <c r="E75" s="24">
        <f>SUM(E69:E74)</f>
        <v>755000</v>
      </c>
      <c r="F75" s="24">
        <f>SUM(F69:F74)</f>
        <v>0</v>
      </c>
      <c r="G75" s="24">
        <f>SUM(G69:G74)</f>
        <v>865000</v>
      </c>
      <c r="H75" s="21">
        <f>I75/2</f>
        <v>357500</v>
      </c>
      <c r="I75" s="301">
        <f>SUM(I69:I74)</f>
        <v>715000</v>
      </c>
      <c r="J75" s="179"/>
      <c r="K75" s="110"/>
      <c r="L75" s="45"/>
    </row>
    <row r="76" spans="1:13" ht="51" customHeight="1" x14ac:dyDescent="0.35">
      <c r="B76" s="94" t="s">
        <v>97</v>
      </c>
      <c r="C76" s="244"/>
      <c r="D76" s="245"/>
      <c r="E76" s="245"/>
      <c r="F76" s="245"/>
      <c r="G76" s="245"/>
      <c r="H76" s="245"/>
      <c r="I76" s="245"/>
      <c r="J76" s="245"/>
      <c r="K76" s="246"/>
      <c r="L76" s="43"/>
    </row>
    <row r="77" spans="1:13" ht="15.5" x14ac:dyDescent="0.35">
      <c r="B77" s="143" t="s">
        <v>89</v>
      </c>
      <c r="C77" s="17"/>
      <c r="D77" s="19"/>
      <c r="E77" s="19"/>
      <c r="F77" s="19"/>
      <c r="G77" s="123">
        <f>SUM(D77:F77)</f>
        <v>0</v>
      </c>
      <c r="H77" s="120"/>
      <c r="I77" s="19"/>
      <c r="J77" s="20"/>
      <c r="K77" s="109"/>
      <c r="L77" s="44"/>
    </row>
    <row r="78" spans="1:13" ht="15.5" x14ac:dyDescent="0.35">
      <c r="B78" s="143" t="s">
        <v>90</v>
      </c>
      <c r="C78" s="17"/>
      <c r="D78" s="19"/>
      <c r="E78" s="19"/>
      <c r="F78" s="19"/>
      <c r="G78" s="123">
        <f t="shared" ref="G78:G84" si="7">SUM(D78:F78)</f>
        <v>0</v>
      </c>
      <c r="H78" s="120"/>
      <c r="I78" s="19"/>
      <c r="J78" s="20"/>
      <c r="K78" s="109"/>
      <c r="L78" s="44"/>
    </row>
    <row r="79" spans="1:13" ht="15.5" x14ac:dyDescent="0.35">
      <c r="B79" s="143" t="s">
        <v>91</v>
      </c>
      <c r="C79" s="17"/>
      <c r="D79" s="19"/>
      <c r="E79" s="19"/>
      <c r="F79" s="19"/>
      <c r="G79" s="123">
        <f t="shared" si="7"/>
        <v>0</v>
      </c>
      <c r="H79" s="120"/>
      <c r="I79" s="19"/>
      <c r="J79" s="20"/>
      <c r="K79" s="109"/>
      <c r="L79" s="44"/>
    </row>
    <row r="80" spans="1:13" ht="15.5" x14ac:dyDescent="0.35">
      <c r="B80" s="143" t="s">
        <v>92</v>
      </c>
      <c r="C80" s="17"/>
      <c r="D80" s="19"/>
      <c r="E80" s="19"/>
      <c r="F80" s="19"/>
      <c r="G80" s="123">
        <f t="shared" si="7"/>
        <v>0</v>
      </c>
      <c r="H80" s="120"/>
      <c r="I80" s="19"/>
      <c r="J80" s="20"/>
      <c r="K80" s="109"/>
      <c r="L80" s="44"/>
    </row>
    <row r="81" spans="2:12" ht="15.5" x14ac:dyDescent="0.35">
      <c r="B81" s="143" t="s">
        <v>93</v>
      </c>
      <c r="C81" s="17"/>
      <c r="D81" s="19"/>
      <c r="E81" s="19"/>
      <c r="F81" s="19"/>
      <c r="G81" s="123">
        <f t="shared" si="7"/>
        <v>0</v>
      </c>
      <c r="H81" s="120"/>
      <c r="I81" s="19"/>
      <c r="J81" s="20"/>
      <c r="K81" s="109"/>
      <c r="L81" s="44"/>
    </row>
    <row r="82" spans="2:12" ht="15.5" x14ac:dyDescent="0.35">
      <c r="B82" s="143" t="s">
        <v>94</v>
      </c>
      <c r="C82" s="17"/>
      <c r="D82" s="19"/>
      <c r="E82" s="19"/>
      <c r="F82" s="19"/>
      <c r="G82" s="123">
        <f t="shared" si="7"/>
        <v>0</v>
      </c>
      <c r="H82" s="120"/>
      <c r="I82" s="19"/>
      <c r="J82" s="20"/>
      <c r="K82" s="109"/>
      <c r="L82" s="44"/>
    </row>
    <row r="83" spans="2:12" ht="15.5" x14ac:dyDescent="0.35">
      <c r="B83" s="143" t="s">
        <v>95</v>
      </c>
      <c r="C83" s="39"/>
      <c r="D83" s="20"/>
      <c r="E83" s="20"/>
      <c r="F83" s="20"/>
      <c r="G83" s="123">
        <f t="shared" si="7"/>
        <v>0</v>
      </c>
      <c r="H83" s="121"/>
      <c r="I83" s="20"/>
      <c r="J83" s="20"/>
      <c r="K83" s="110"/>
      <c r="L83" s="44"/>
    </row>
    <row r="84" spans="2:12" ht="15.5" x14ac:dyDescent="0.35">
      <c r="B84" s="143" t="s">
        <v>96</v>
      </c>
      <c r="C84" s="39"/>
      <c r="D84" s="20"/>
      <c r="E84" s="20"/>
      <c r="F84" s="20"/>
      <c r="G84" s="123">
        <f t="shared" si="7"/>
        <v>0</v>
      </c>
      <c r="H84" s="121"/>
      <c r="I84" s="20"/>
      <c r="J84" s="20"/>
      <c r="K84" s="110"/>
      <c r="L84" s="44"/>
    </row>
    <row r="85" spans="2:12" ht="15.5" x14ac:dyDescent="0.35">
      <c r="C85" s="94" t="s">
        <v>171</v>
      </c>
      <c r="D85" s="21">
        <f>SUM(D77:D84)</f>
        <v>0</v>
      </c>
      <c r="E85" s="21">
        <f>SUM(E77:E84)</f>
        <v>0</v>
      </c>
      <c r="F85" s="21">
        <f>SUM(F77:F84)</f>
        <v>0</v>
      </c>
      <c r="G85" s="21">
        <f>SUM(G77:G84)</f>
        <v>0</v>
      </c>
      <c r="H85" s="21">
        <f>(H77*G77)+(H78*G78)+(H79*G79)+(H80*G80)+(H81*G81)+(H82*G82)+(H83*G83)+(H84*G84)</f>
        <v>0</v>
      </c>
      <c r="I85" s="161">
        <f>SUM(I77:I84)</f>
        <v>0</v>
      </c>
      <c r="J85" s="179"/>
      <c r="K85" s="110"/>
      <c r="L85" s="45"/>
    </row>
    <row r="86" spans="2:12" ht="15.75" customHeight="1" x14ac:dyDescent="0.35">
      <c r="B86" s="6"/>
      <c r="C86" s="11"/>
      <c r="D86" s="25"/>
      <c r="E86" s="25"/>
      <c r="F86" s="25"/>
      <c r="G86" s="25"/>
      <c r="H86" s="25"/>
      <c r="I86" s="25"/>
      <c r="J86" s="25"/>
      <c r="K86" s="11"/>
      <c r="L86" s="3"/>
    </row>
    <row r="87" spans="2:12" ht="51" customHeight="1" x14ac:dyDescent="0.35">
      <c r="B87" s="94" t="s">
        <v>98</v>
      </c>
      <c r="C87" s="244" t="s">
        <v>607</v>
      </c>
      <c r="D87" s="245"/>
      <c r="E87" s="245"/>
      <c r="F87" s="245"/>
      <c r="G87" s="245"/>
      <c r="H87" s="245"/>
      <c r="I87" s="245"/>
      <c r="J87" s="245"/>
      <c r="K87" s="246"/>
      <c r="L87" s="18"/>
    </row>
    <row r="88" spans="2:12" ht="51" customHeight="1" x14ac:dyDescent="0.35">
      <c r="B88" s="94" t="s">
        <v>99</v>
      </c>
      <c r="C88" s="244" t="s">
        <v>577</v>
      </c>
      <c r="D88" s="245"/>
      <c r="E88" s="245"/>
      <c r="F88" s="245"/>
      <c r="G88" s="245"/>
      <c r="H88" s="245"/>
      <c r="I88" s="245"/>
      <c r="J88" s="245"/>
      <c r="K88" s="246"/>
      <c r="L88" s="43"/>
    </row>
    <row r="89" spans="2:12" ht="62" x14ac:dyDescent="0.35">
      <c r="B89" s="143" t="s">
        <v>100</v>
      </c>
      <c r="C89" s="17" t="s">
        <v>578</v>
      </c>
      <c r="D89" s="19">
        <v>50000</v>
      </c>
      <c r="E89" s="19"/>
      <c r="F89" s="19"/>
      <c r="G89" s="123">
        <f>SUM(D89:F89)</f>
        <v>50000</v>
      </c>
      <c r="H89" s="120">
        <v>0.5</v>
      </c>
      <c r="I89" s="188"/>
      <c r="J89" s="196" t="s">
        <v>637</v>
      </c>
      <c r="K89" s="109"/>
      <c r="L89" s="44"/>
    </row>
    <row r="90" spans="2:12" ht="77.5" x14ac:dyDescent="0.35">
      <c r="B90" s="143" t="s">
        <v>101</v>
      </c>
      <c r="C90" s="17" t="s">
        <v>650</v>
      </c>
      <c r="D90" s="19">
        <v>250000</v>
      </c>
      <c r="E90" s="19"/>
      <c r="F90" s="19"/>
      <c r="G90" s="123">
        <f t="shared" ref="G90:G96" si="8">SUM(D90:F90)</f>
        <v>250000</v>
      </c>
      <c r="H90" s="120">
        <v>0.5</v>
      </c>
      <c r="I90" s="19"/>
      <c r="J90" s="196" t="s">
        <v>637</v>
      </c>
      <c r="K90" s="215"/>
      <c r="L90" s="44"/>
    </row>
    <row r="91" spans="2:12" ht="15.5" x14ac:dyDescent="0.35">
      <c r="B91" s="143" t="s">
        <v>102</v>
      </c>
      <c r="C91" s="17"/>
      <c r="D91" s="19">
        <v>0</v>
      </c>
      <c r="E91" s="19">
        <v>0</v>
      </c>
      <c r="F91" s="19"/>
      <c r="G91" s="123">
        <f t="shared" si="8"/>
        <v>0</v>
      </c>
      <c r="H91" s="120"/>
      <c r="I91" s="19"/>
      <c r="J91" s="20"/>
      <c r="K91" s="109"/>
      <c r="L91" s="44"/>
    </row>
    <row r="92" spans="2:12" ht="15.5" x14ac:dyDescent="0.35">
      <c r="B92" s="143" t="s">
        <v>103</v>
      </c>
      <c r="C92" s="17"/>
      <c r="D92" s="19"/>
      <c r="E92" s="19"/>
      <c r="F92" s="19"/>
      <c r="G92" s="123">
        <f t="shared" si="8"/>
        <v>0</v>
      </c>
      <c r="H92" s="120"/>
      <c r="I92" s="19"/>
      <c r="J92" s="20"/>
      <c r="K92" s="109"/>
      <c r="L92" s="44"/>
    </row>
    <row r="93" spans="2:12" ht="15.5" x14ac:dyDescent="0.35">
      <c r="B93" s="143" t="s">
        <v>104</v>
      </c>
      <c r="C93" s="17"/>
      <c r="D93" s="19"/>
      <c r="E93" s="19"/>
      <c r="F93" s="19"/>
      <c r="G93" s="123">
        <f t="shared" si="8"/>
        <v>0</v>
      </c>
      <c r="H93" s="120"/>
      <c r="I93" s="19"/>
      <c r="J93" s="20"/>
      <c r="K93" s="109"/>
      <c r="L93" s="44"/>
    </row>
    <row r="94" spans="2:12" ht="15.5" x14ac:dyDescent="0.35">
      <c r="B94" s="143" t="s">
        <v>105</v>
      </c>
      <c r="C94" s="17"/>
      <c r="D94" s="19"/>
      <c r="E94" s="19"/>
      <c r="F94" s="19"/>
      <c r="G94" s="123">
        <f t="shared" si="8"/>
        <v>0</v>
      </c>
      <c r="H94" s="120"/>
      <c r="I94" s="19"/>
      <c r="J94" s="20"/>
      <c r="K94" s="109"/>
      <c r="L94" s="44"/>
    </row>
    <row r="95" spans="2:12" ht="15.5" x14ac:dyDescent="0.35">
      <c r="B95" s="143" t="s">
        <v>106</v>
      </c>
      <c r="C95" s="39"/>
      <c r="D95" s="20"/>
      <c r="E95" s="20"/>
      <c r="F95" s="20"/>
      <c r="G95" s="123">
        <f t="shared" si="8"/>
        <v>0</v>
      </c>
      <c r="H95" s="121"/>
      <c r="I95" s="20"/>
      <c r="J95" s="20"/>
      <c r="K95" s="110"/>
      <c r="L95" s="44"/>
    </row>
    <row r="96" spans="2:12" ht="15.5" x14ac:dyDescent="0.35">
      <c r="B96" s="143" t="s">
        <v>107</v>
      </c>
      <c r="C96" s="39"/>
      <c r="D96" s="20"/>
      <c r="E96" s="20"/>
      <c r="F96" s="20"/>
      <c r="G96" s="123">
        <f t="shared" si="8"/>
        <v>0</v>
      </c>
      <c r="H96" s="121"/>
      <c r="I96" s="20"/>
      <c r="J96" s="20"/>
      <c r="K96" s="110"/>
      <c r="L96" s="44"/>
    </row>
    <row r="97" spans="2:12" ht="15.5" x14ac:dyDescent="0.35">
      <c r="C97" s="94" t="s">
        <v>171</v>
      </c>
      <c r="D97" s="21">
        <f>SUM(D89:D96)</f>
        <v>300000</v>
      </c>
      <c r="E97" s="21">
        <f>SUM(E89:E96)</f>
        <v>0</v>
      </c>
      <c r="F97" s="21">
        <f>SUM(F89:F96)</f>
        <v>0</v>
      </c>
      <c r="G97" s="24">
        <f>SUM(G89:G96)</f>
        <v>300000</v>
      </c>
      <c r="H97" s="21">
        <f>I89/2</f>
        <v>0</v>
      </c>
      <c r="I97" s="301">
        <f>SUM(I89:I96)</f>
        <v>0</v>
      </c>
      <c r="J97" s="179"/>
      <c r="K97" s="110"/>
      <c r="L97" s="45"/>
    </row>
    <row r="98" spans="2:12" ht="51" customHeight="1" x14ac:dyDescent="0.35">
      <c r="B98" s="94" t="s">
        <v>8</v>
      </c>
      <c r="C98" s="244" t="s">
        <v>608</v>
      </c>
      <c r="D98" s="245"/>
      <c r="E98" s="245"/>
      <c r="F98" s="245"/>
      <c r="G98" s="245"/>
      <c r="H98" s="245"/>
      <c r="I98" s="245"/>
      <c r="J98" s="245"/>
      <c r="K98" s="246"/>
      <c r="L98" s="43"/>
    </row>
    <row r="99" spans="2:12" ht="62" x14ac:dyDescent="0.35">
      <c r="B99" s="190" t="s">
        <v>108</v>
      </c>
      <c r="C99" s="191" t="s">
        <v>568</v>
      </c>
      <c r="D99" s="19">
        <v>20000</v>
      </c>
      <c r="E99" s="19"/>
      <c r="F99" s="19"/>
      <c r="G99" s="123">
        <f>SUM(D99:F99)</f>
        <v>20000</v>
      </c>
      <c r="H99" s="120"/>
      <c r="I99" s="19"/>
      <c r="J99" s="20"/>
      <c r="K99" s="109"/>
      <c r="L99" s="44"/>
    </row>
    <row r="100" spans="2:12" ht="62" x14ac:dyDescent="0.35">
      <c r="B100" s="143" t="s">
        <v>109</v>
      </c>
      <c r="C100" s="17" t="s">
        <v>651</v>
      </c>
      <c r="D100" s="19">
        <v>20000</v>
      </c>
      <c r="E100" s="19"/>
      <c r="F100" s="19"/>
      <c r="G100" s="123">
        <f t="shared" ref="G100:G106" si="9">SUM(D100:F100)</f>
        <v>20000</v>
      </c>
      <c r="H100" s="120"/>
      <c r="I100" s="19"/>
      <c r="J100" s="20"/>
      <c r="K100" s="215"/>
      <c r="L100" s="44"/>
    </row>
    <row r="101" spans="2:12" ht="62" x14ac:dyDescent="0.35">
      <c r="B101" s="143" t="s">
        <v>110</v>
      </c>
      <c r="C101" s="191" t="s">
        <v>609</v>
      </c>
      <c r="D101" s="19">
        <v>20000</v>
      </c>
      <c r="E101" s="19"/>
      <c r="F101" s="19"/>
      <c r="G101" s="123">
        <f t="shared" si="9"/>
        <v>20000</v>
      </c>
      <c r="H101" s="120"/>
      <c r="I101" s="19"/>
      <c r="J101" s="20"/>
      <c r="K101" s="109"/>
      <c r="L101" s="44"/>
    </row>
    <row r="102" spans="2:12" ht="77.5" x14ac:dyDescent="0.35">
      <c r="B102" s="143" t="s">
        <v>111</v>
      </c>
      <c r="C102" s="17" t="s">
        <v>610</v>
      </c>
      <c r="D102" s="19">
        <v>20000</v>
      </c>
      <c r="E102" s="19"/>
      <c r="F102" s="19"/>
      <c r="G102" s="123">
        <f t="shared" si="9"/>
        <v>20000</v>
      </c>
      <c r="H102" s="120"/>
      <c r="I102" s="19"/>
      <c r="J102" s="20"/>
      <c r="K102" s="215"/>
      <c r="L102" s="44"/>
    </row>
    <row r="103" spans="2:12" ht="155" x14ac:dyDescent="0.35">
      <c r="B103" s="143" t="s">
        <v>112</v>
      </c>
      <c r="C103" s="191" t="s">
        <v>613</v>
      </c>
      <c r="D103" s="19">
        <v>120000</v>
      </c>
      <c r="E103" s="19"/>
      <c r="F103" s="19"/>
      <c r="G103" s="123">
        <f t="shared" si="9"/>
        <v>120000</v>
      </c>
      <c r="H103" s="120">
        <v>0.3</v>
      </c>
      <c r="I103" s="19">
        <f>34567</f>
        <v>34567</v>
      </c>
      <c r="J103" s="20" t="s">
        <v>646</v>
      </c>
      <c r="K103" s="109"/>
      <c r="L103" s="44"/>
    </row>
    <row r="104" spans="2:12" ht="15.5" x14ac:dyDescent="0.35">
      <c r="B104" s="143" t="s">
        <v>113</v>
      </c>
      <c r="C104" s="17"/>
      <c r="D104" s="19"/>
      <c r="E104" s="19"/>
      <c r="F104" s="19"/>
      <c r="G104" s="123">
        <f t="shared" si="9"/>
        <v>0</v>
      </c>
      <c r="H104" s="120"/>
      <c r="I104" s="19"/>
      <c r="J104" s="20"/>
      <c r="K104" s="109"/>
      <c r="L104" s="44"/>
    </row>
    <row r="105" spans="2:12" ht="15.5" x14ac:dyDescent="0.35">
      <c r="B105" s="143" t="s">
        <v>114</v>
      </c>
      <c r="C105" s="39"/>
      <c r="D105" s="20"/>
      <c r="E105" s="20"/>
      <c r="F105" s="20"/>
      <c r="G105" s="123">
        <f t="shared" si="9"/>
        <v>0</v>
      </c>
      <c r="H105" s="121"/>
      <c r="I105" s="20"/>
      <c r="J105" s="20"/>
      <c r="K105" s="110"/>
      <c r="L105" s="44"/>
    </row>
    <row r="106" spans="2:12" ht="15.5" x14ac:dyDescent="0.35">
      <c r="B106" s="143" t="s">
        <v>115</v>
      </c>
      <c r="C106" s="39"/>
      <c r="D106" s="20"/>
      <c r="E106" s="20"/>
      <c r="F106" s="20"/>
      <c r="G106" s="123">
        <f t="shared" si="9"/>
        <v>0</v>
      </c>
      <c r="H106" s="121"/>
      <c r="I106" s="20"/>
      <c r="J106" s="20"/>
      <c r="K106" s="110"/>
      <c r="L106" s="44"/>
    </row>
    <row r="107" spans="2:12" ht="15.5" x14ac:dyDescent="0.35">
      <c r="C107" s="94" t="s">
        <v>171</v>
      </c>
      <c r="D107" s="24">
        <f>SUM(D99:D106)</f>
        <v>200000</v>
      </c>
      <c r="E107" s="24">
        <f>SUM(E99:E106)</f>
        <v>0</v>
      </c>
      <c r="F107" s="24">
        <f>SUM(F99:F106)</f>
        <v>0</v>
      </c>
      <c r="G107" s="24">
        <f>SUM(G99:G106)</f>
        <v>200000</v>
      </c>
      <c r="H107" s="21">
        <f>I103*H103</f>
        <v>10370.1</v>
      </c>
      <c r="I107" s="301">
        <f>SUM(I99:I106)</f>
        <v>34567</v>
      </c>
      <c r="J107" s="179"/>
      <c r="K107" s="110"/>
      <c r="L107" s="45"/>
    </row>
    <row r="108" spans="2:12" ht="51" customHeight="1" x14ac:dyDescent="0.35">
      <c r="B108" s="94" t="s">
        <v>116</v>
      </c>
      <c r="C108" s="244"/>
      <c r="D108" s="245"/>
      <c r="E108" s="245"/>
      <c r="F108" s="245"/>
      <c r="G108" s="245"/>
      <c r="H108" s="245"/>
      <c r="I108" s="245"/>
      <c r="J108" s="245"/>
      <c r="K108" s="246"/>
      <c r="L108" s="43"/>
    </row>
    <row r="109" spans="2:12" ht="15.5" x14ac:dyDescent="0.35">
      <c r="B109" s="190" t="s">
        <v>117</v>
      </c>
      <c r="C109" s="191"/>
      <c r="D109" s="188"/>
      <c r="E109" s="188"/>
      <c r="F109" s="188"/>
      <c r="G109" s="192">
        <f>SUM(D109:F109)</f>
        <v>0</v>
      </c>
      <c r="H109" s="120"/>
      <c r="I109" s="19"/>
      <c r="J109" s="20"/>
      <c r="K109" s="109"/>
      <c r="L109" s="44"/>
    </row>
    <row r="110" spans="2:12" ht="15.5" x14ac:dyDescent="0.35">
      <c r="B110" s="190" t="s">
        <v>118</v>
      </c>
      <c r="C110" s="191"/>
      <c r="D110" s="188"/>
      <c r="E110" s="188"/>
      <c r="F110" s="188"/>
      <c r="G110" s="192">
        <f t="shared" ref="G110:G116" si="10">SUM(D110:F110)</f>
        <v>0</v>
      </c>
      <c r="H110" s="120"/>
      <c r="I110" s="19"/>
      <c r="J110" s="20"/>
      <c r="K110" s="109"/>
      <c r="L110" s="44"/>
    </row>
    <row r="111" spans="2:12" ht="15.5" x14ac:dyDescent="0.35">
      <c r="B111" s="190" t="s">
        <v>119</v>
      </c>
      <c r="C111" s="191"/>
      <c r="D111" s="188"/>
      <c r="E111" s="188"/>
      <c r="F111" s="188"/>
      <c r="G111" s="192">
        <f t="shared" si="10"/>
        <v>0</v>
      </c>
      <c r="H111" s="120"/>
      <c r="I111" s="19"/>
      <c r="J111" s="20"/>
      <c r="K111" s="109"/>
      <c r="L111" s="44"/>
    </row>
    <row r="112" spans="2:12" ht="15.5" x14ac:dyDescent="0.35">
      <c r="B112" s="190" t="s">
        <v>120</v>
      </c>
      <c r="C112" s="191"/>
      <c r="D112" s="188"/>
      <c r="E112" s="188"/>
      <c r="F112" s="188"/>
      <c r="G112" s="192">
        <f t="shared" si="10"/>
        <v>0</v>
      </c>
      <c r="H112" s="120"/>
      <c r="I112" s="19"/>
      <c r="J112" s="20"/>
      <c r="K112" s="109"/>
      <c r="L112" s="44"/>
    </row>
    <row r="113" spans="2:12" ht="15.5" x14ac:dyDescent="0.35">
      <c r="B113" s="143" t="s">
        <v>121</v>
      </c>
      <c r="C113" s="17"/>
      <c r="D113" s="19"/>
      <c r="E113" s="19"/>
      <c r="F113" s="19"/>
      <c r="G113" s="123">
        <f t="shared" si="10"/>
        <v>0</v>
      </c>
      <c r="H113" s="120"/>
      <c r="I113" s="19"/>
      <c r="J113" s="20"/>
      <c r="K113" s="109"/>
      <c r="L113" s="44"/>
    </row>
    <row r="114" spans="2:12" ht="15.5" x14ac:dyDescent="0.35">
      <c r="B114" s="143" t="s">
        <v>122</v>
      </c>
      <c r="C114" s="17"/>
      <c r="D114" s="19"/>
      <c r="E114" s="19"/>
      <c r="F114" s="19"/>
      <c r="G114" s="123">
        <f t="shared" si="10"/>
        <v>0</v>
      </c>
      <c r="H114" s="120"/>
      <c r="I114" s="19"/>
      <c r="J114" s="20"/>
      <c r="K114" s="109"/>
      <c r="L114" s="44"/>
    </row>
    <row r="115" spans="2:12" ht="15.5" x14ac:dyDescent="0.35">
      <c r="B115" s="143" t="s">
        <v>123</v>
      </c>
      <c r="C115" s="39"/>
      <c r="D115" s="20"/>
      <c r="E115" s="20"/>
      <c r="F115" s="20"/>
      <c r="G115" s="123">
        <f t="shared" si="10"/>
        <v>0</v>
      </c>
      <c r="H115" s="121"/>
      <c r="I115" s="20"/>
      <c r="J115" s="20"/>
      <c r="K115" s="110"/>
      <c r="L115" s="44"/>
    </row>
    <row r="116" spans="2:12" ht="15.5" x14ac:dyDescent="0.35">
      <c r="B116" s="143" t="s">
        <v>124</v>
      </c>
      <c r="C116" s="39"/>
      <c r="D116" s="20"/>
      <c r="E116" s="20"/>
      <c r="F116" s="20"/>
      <c r="G116" s="123">
        <f t="shared" si="10"/>
        <v>0</v>
      </c>
      <c r="H116" s="121"/>
      <c r="I116" s="20"/>
      <c r="J116" s="20"/>
      <c r="K116" s="110"/>
      <c r="L116" s="44"/>
    </row>
    <row r="117" spans="2:12" ht="15.5" x14ac:dyDescent="0.35">
      <c r="C117" s="94" t="s">
        <v>171</v>
      </c>
      <c r="D117" s="24">
        <f>SUM(D109:D116)</f>
        <v>0</v>
      </c>
      <c r="E117" s="24">
        <f>SUM(E109:E116)</f>
        <v>0</v>
      </c>
      <c r="F117" s="24">
        <f>SUM(F109:F116)</f>
        <v>0</v>
      </c>
      <c r="G117" s="24">
        <f>SUM(G109:G116)</f>
        <v>0</v>
      </c>
      <c r="H117" s="21">
        <f>(H109*G109)+(H110*G110)+(H111*G111)+(H112*G112)+(H113*G113)+(H114*G114)+(H115*G115)+(H116*G116)</f>
        <v>0</v>
      </c>
      <c r="I117" s="161">
        <f>SUM(I109:I116)</f>
        <v>0</v>
      </c>
      <c r="J117" s="179"/>
      <c r="K117" s="110"/>
      <c r="L117" s="45"/>
    </row>
    <row r="118" spans="2:12" ht="51" customHeight="1" x14ac:dyDescent="0.35">
      <c r="B118" s="94" t="s">
        <v>125</v>
      </c>
      <c r="C118" s="225"/>
      <c r="D118" s="226"/>
      <c r="E118" s="226"/>
      <c r="F118" s="226"/>
      <c r="G118" s="226"/>
      <c r="H118" s="226"/>
      <c r="I118" s="226"/>
      <c r="J118" s="226"/>
      <c r="K118" s="227"/>
      <c r="L118" s="43"/>
    </row>
    <row r="119" spans="2:12" ht="15.5" x14ac:dyDescent="0.35">
      <c r="B119" s="143" t="s">
        <v>126</v>
      </c>
      <c r="C119" s="17"/>
      <c r="D119" s="19"/>
      <c r="E119" s="19"/>
      <c r="F119" s="19"/>
      <c r="G119" s="123">
        <f>SUM(D119:F119)</f>
        <v>0</v>
      </c>
      <c r="H119" s="120"/>
      <c r="I119" s="19"/>
      <c r="J119" s="20"/>
      <c r="K119" s="109"/>
      <c r="L119" s="44"/>
    </row>
    <row r="120" spans="2:12" ht="15.5" x14ac:dyDescent="0.35">
      <c r="B120" s="143" t="s">
        <v>127</v>
      </c>
      <c r="C120" s="17"/>
      <c r="D120" s="19"/>
      <c r="E120" s="19"/>
      <c r="F120" s="19"/>
      <c r="G120" s="123">
        <f t="shared" ref="G120:G126" si="11">SUM(D120:F120)</f>
        <v>0</v>
      </c>
      <c r="H120" s="120"/>
      <c r="I120" s="19"/>
      <c r="J120" s="20"/>
      <c r="K120" s="109"/>
      <c r="L120" s="44"/>
    </row>
    <row r="121" spans="2:12" ht="15.5" x14ac:dyDescent="0.35">
      <c r="B121" s="143" t="s">
        <v>128</v>
      </c>
      <c r="C121" s="17"/>
      <c r="D121" s="19"/>
      <c r="E121" s="19"/>
      <c r="F121" s="19"/>
      <c r="G121" s="123">
        <f t="shared" si="11"/>
        <v>0</v>
      </c>
      <c r="H121" s="120"/>
      <c r="I121" s="19"/>
      <c r="J121" s="20"/>
      <c r="K121" s="109"/>
      <c r="L121" s="44"/>
    </row>
    <row r="122" spans="2:12" ht="15.5" x14ac:dyDescent="0.35">
      <c r="B122" s="143" t="s">
        <v>129</v>
      </c>
      <c r="C122" s="17"/>
      <c r="D122" s="19"/>
      <c r="E122" s="19"/>
      <c r="F122" s="19"/>
      <c r="G122" s="123">
        <f t="shared" si="11"/>
        <v>0</v>
      </c>
      <c r="H122" s="120"/>
      <c r="I122" s="19"/>
      <c r="J122" s="20"/>
      <c r="K122" s="109"/>
      <c r="L122" s="44"/>
    </row>
    <row r="123" spans="2:12" ht="15.5" x14ac:dyDescent="0.35">
      <c r="B123" s="143" t="s">
        <v>130</v>
      </c>
      <c r="C123" s="17"/>
      <c r="D123" s="19"/>
      <c r="E123" s="19"/>
      <c r="F123" s="19"/>
      <c r="G123" s="123">
        <f t="shared" si="11"/>
        <v>0</v>
      </c>
      <c r="H123" s="120"/>
      <c r="I123" s="19"/>
      <c r="J123" s="20"/>
      <c r="K123" s="109"/>
      <c r="L123" s="44"/>
    </row>
    <row r="124" spans="2:12" ht="15.5" x14ac:dyDescent="0.35">
      <c r="B124" s="143" t="s">
        <v>131</v>
      </c>
      <c r="C124" s="17"/>
      <c r="D124" s="19"/>
      <c r="E124" s="19"/>
      <c r="F124" s="19"/>
      <c r="G124" s="123">
        <f t="shared" si="11"/>
        <v>0</v>
      </c>
      <c r="H124" s="120"/>
      <c r="I124" s="19"/>
      <c r="J124" s="20"/>
      <c r="K124" s="109"/>
      <c r="L124" s="44"/>
    </row>
    <row r="125" spans="2:12" ht="15.5" x14ac:dyDescent="0.35">
      <c r="B125" s="143" t="s">
        <v>132</v>
      </c>
      <c r="C125" s="39"/>
      <c r="D125" s="20"/>
      <c r="E125" s="20"/>
      <c r="F125" s="20"/>
      <c r="G125" s="123">
        <f t="shared" si="11"/>
        <v>0</v>
      </c>
      <c r="H125" s="121"/>
      <c r="I125" s="20"/>
      <c r="J125" s="20"/>
      <c r="K125" s="110"/>
      <c r="L125" s="44"/>
    </row>
    <row r="126" spans="2:12" ht="15.5" x14ac:dyDescent="0.35">
      <c r="B126" s="143" t="s">
        <v>133</v>
      </c>
      <c r="C126" s="39"/>
      <c r="D126" s="20"/>
      <c r="E126" s="20"/>
      <c r="F126" s="20"/>
      <c r="G126" s="123">
        <f t="shared" si="11"/>
        <v>0</v>
      </c>
      <c r="H126" s="121"/>
      <c r="I126" s="20"/>
      <c r="J126" s="20"/>
      <c r="K126" s="110"/>
      <c r="L126" s="44"/>
    </row>
    <row r="127" spans="2:12" ht="15.5" x14ac:dyDescent="0.35">
      <c r="C127" s="94" t="s">
        <v>171</v>
      </c>
      <c r="D127" s="21">
        <f>SUM(D119:D126)</f>
        <v>0</v>
      </c>
      <c r="E127" s="21">
        <f>SUM(E119:E126)</f>
        <v>0</v>
      </c>
      <c r="F127" s="21">
        <f>SUM(F119:F126)</f>
        <v>0</v>
      </c>
      <c r="G127" s="21">
        <f>SUM(G119:G126)</f>
        <v>0</v>
      </c>
      <c r="H127" s="21">
        <f>(H119*G119)+(H120*G120)+(H121*G121)+(H122*G122)+(H123*G123)+(H124*G124)+(H125*G125)+(H126*G126)</f>
        <v>0</v>
      </c>
      <c r="I127" s="161">
        <f>SUM(I119:I126)</f>
        <v>0</v>
      </c>
      <c r="J127" s="179"/>
      <c r="K127" s="110"/>
      <c r="L127" s="45"/>
    </row>
    <row r="128" spans="2:12" ht="15.75" customHeight="1" x14ac:dyDescent="0.35">
      <c r="B128" s="6"/>
      <c r="C128" s="11"/>
      <c r="D128" s="25"/>
      <c r="E128" s="25"/>
      <c r="F128" s="25"/>
      <c r="G128" s="25"/>
      <c r="H128" s="25"/>
      <c r="I128" s="25"/>
      <c r="J128" s="25"/>
      <c r="K128" s="67"/>
      <c r="L128" s="3"/>
    </row>
    <row r="129" spans="2:12" ht="51" customHeight="1" x14ac:dyDescent="0.35">
      <c r="B129" s="94" t="s">
        <v>134</v>
      </c>
      <c r="C129" s="247"/>
      <c r="D129" s="248"/>
      <c r="E129" s="248"/>
      <c r="F129" s="248"/>
      <c r="G129" s="248"/>
      <c r="H129" s="248"/>
      <c r="I129" s="248"/>
      <c r="J129" s="248"/>
      <c r="K129" s="249"/>
      <c r="L129" s="18"/>
    </row>
    <row r="130" spans="2:12" ht="51" customHeight="1" x14ac:dyDescent="0.35">
      <c r="B130" s="94" t="s">
        <v>135</v>
      </c>
      <c r="C130" s="225"/>
      <c r="D130" s="226"/>
      <c r="E130" s="226"/>
      <c r="F130" s="226"/>
      <c r="G130" s="226"/>
      <c r="H130" s="226"/>
      <c r="I130" s="226"/>
      <c r="J130" s="226"/>
      <c r="K130" s="227"/>
      <c r="L130" s="43"/>
    </row>
    <row r="131" spans="2:12" ht="15.5" x14ac:dyDescent="0.35">
      <c r="B131" s="143" t="s">
        <v>136</v>
      </c>
      <c r="C131" s="17"/>
      <c r="D131" s="19"/>
      <c r="E131" s="19"/>
      <c r="F131" s="19"/>
      <c r="G131" s="123">
        <f>SUM(D131:F131)</f>
        <v>0</v>
      </c>
      <c r="H131" s="120"/>
      <c r="I131" s="19"/>
      <c r="J131" s="20"/>
      <c r="K131" s="109"/>
      <c r="L131" s="44"/>
    </row>
    <row r="132" spans="2:12" ht="15.5" x14ac:dyDescent="0.35">
      <c r="B132" s="143" t="s">
        <v>137</v>
      </c>
      <c r="C132" s="17"/>
      <c r="D132" s="19"/>
      <c r="E132" s="19"/>
      <c r="F132" s="19"/>
      <c r="G132" s="123">
        <f t="shared" ref="G132:G138" si="12">SUM(D132:F132)</f>
        <v>0</v>
      </c>
      <c r="H132" s="120"/>
      <c r="I132" s="19"/>
      <c r="J132" s="20"/>
      <c r="K132" s="109"/>
      <c r="L132" s="44"/>
    </row>
    <row r="133" spans="2:12" ht="15.5" x14ac:dyDescent="0.35">
      <c r="B133" s="143" t="s">
        <v>138</v>
      </c>
      <c r="C133" s="17"/>
      <c r="D133" s="19"/>
      <c r="E133" s="19"/>
      <c r="F133" s="19"/>
      <c r="G133" s="123">
        <f t="shared" si="12"/>
        <v>0</v>
      </c>
      <c r="H133" s="120"/>
      <c r="I133" s="19"/>
      <c r="J133" s="20"/>
      <c r="K133" s="109"/>
      <c r="L133" s="44"/>
    </row>
    <row r="134" spans="2:12" ht="15.5" x14ac:dyDescent="0.35">
      <c r="B134" s="143" t="s">
        <v>139</v>
      </c>
      <c r="C134" s="17"/>
      <c r="D134" s="19"/>
      <c r="E134" s="19"/>
      <c r="F134" s="19"/>
      <c r="G134" s="123">
        <f t="shared" si="12"/>
        <v>0</v>
      </c>
      <c r="H134" s="120"/>
      <c r="I134" s="19"/>
      <c r="J134" s="20"/>
      <c r="K134" s="109"/>
      <c r="L134" s="44"/>
    </row>
    <row r="135" spans="2:12" ht="15.5" x14ac:dyDescent="0.35">
      <c r="B135" s="143" t="s">
        <v>140</v>
      </c>
      <c r="C135" s="17"/>
      <c r="D135" s="19"/>
      <c r="E135" s="19"/>
      <c r="F135" s="19"/>
      <c r="G135" s="123">
        <f t="shared" si="12"/>
        <v>0</v>
      </c>
      <c r="H135" s="120"/>
      <c r="I135" s="19"/>
      <c r="J135" s="20"/>
      <c r="K135" s="109"/>
      <c r="L135" s="44"/>
    </row>
    <row r="136" spans="2:12" ht="15.5" x14ac:dyDescent="0.35">
      <c r="B136" s="143" t="s">
        <v>141</v>
      </c>
      <c r="C136" s="17"/>
      <c r="D136" s="19"/>
      <c r="E136" s="19"/>
      <c r="F136" s="19"/>
      <c r="G136" s="123">
        <f t="shared" si="12"/>
        <v>0</v>
      </c>
      <c r="H136" s="120"/>
      <c r="I136" s="19"/>
      <c r="J136" s="20"/>
      <c r="K136" s="109"/>
      <c r="L136" s="44"/>
    </row>
    <row r="137" spans="2:12" ht="15.5" x14ac:dyDescent="0.35">
      <c r="B137" s="143" t="s">
        <v>142</v>
      </c>
      <c r="C137" s="39"/>
      <c r="D137" s="20"/>
      <c r="E137" s="20"/>
      <c r="F137" s="20"/>
      <c r="G137" s="123">
        <f t="shared" si="12"/>
        <v>0</v>
      </c>
      <c r="H137" s="121"/>
      <c r="I137" s="20"/>
      <c r="J137" s="20"/>
      <c r="K137" s="110"/>
      <c r="L137" s="44"/>
    </row>
    <row r="138" spans="2:12" ht="15.5" x14ac:dyDescent="0.35">
      <c r="B138" s="143" t="s">
        <v>143</v>
      </c>
      <c r="C138" s="39"/>
      <c r="D138" s="20"/>
      <c r="E138" s="20"/>
      <c r="F138" s="20"/>
      <c r="G138" s="123">
        <f t="shared" si="12"/>
        <v>0</v>
      </c>
      <c r="H138" s="121"/>
      <c r="I138" s="20"/>
      <c r="J138" s="20"/>
      <c r="K138" s="110"/>
      <c r="L138" s="44"/>
    </row>
    <row r="139" spans="2:12" ht="15.5" x14ac:dyDescent="0.35">
      <c r="C139" s="94" t="s">
        <v>171</v>
      </c>
      <c r="D139" s="21">
        <f>SUM(D131:D138)</f>
        <v>0</v>
      </c>
      <c r="E139" s="21">
        <f>SUM(E131:E138)</f>
        <v>0</v>
      </c>
      <c r="F139" s="21">
        <f>SUM(F131:F138)</f>
        <v>0</v>
      </c>
      <c r="G139" s="24">
        <f>SUM(G131:G138)</f>
        <v>0</v>
      </c>
      <c r="H139" s="21">
        <f>(H131*G131)+(H132*G132)+(H133*G133)+(H134*G134)+(H135*G135)+(H136*G136)+(H137*G137)+(H138*G138)</f>
        <v>0</v>
      </c>
      <c r="I139" s="161">
        <f>SUM(I131:I138)</f>
        <v>0</v>
      </c>
      <c r="J139" s="179"/>
      <c r="K139" s="110"/>
      <c r="L139" s="45"/>
    </row>
    <row r="140" spans="2:12" ht="51" customHeight="1" x14ac:dyDescent="0.35">
      <c r="B140" s="94" t="s">
        <v>144</v>
      </c>
      <c r="C140" s="225"/>
      <c r="D140" s="226"/>
      <c r="E140" s="226"/>
      <c r="F140" s="226"/>
      <c r="G140" s="226"/>
      <c r="H140" s="226"/>
      <c r="I140" s="226"/>
      <c r="J140" s="226"/>
      <c r="K140" s="227"/>
      <c r="L140" s="43"/>
    </row>
    <row r="141" spans="2:12" ht="15.5" x14ac:dyDescent="0.35">
      <c r="B141" s="143" t="s">
        <v>145</v>
      </c>
      <c r="C141" s="17"/>
      <c r="D141" s="19"/>
      <c r="E141" s="19"/>
      <c r="F141" s="19"/>
      <c r="G141" s="123">
        <f>SUM(D141:F141)</f>
        <v>0</v>
      </c>
      <c r="H141" s="120"/>
      <c r="I141" s="19"/>
      <c r="J141" s="20"/>
      <c r="K141" s="109"/>
      <c r="L141" s="44"/>
    </row>
    <row r="142" spans="2:12" ht="15.5" x14ac:dyDescent="0.35">
      <c r="B142" s="143" t="s">
        <v>146</v>
      </c>
      <c r="C142" s="17"/>
      <c r="D142" s="19"/>
      <c r="E142" s="19"/>
      <c r="F142" s="19"/>
      <c r="G142" s="123">
        <f t="shared" ref="G142:G148" si="13">SUM(D142:F142)</f>
        <v>0</v>
      </c>
      <c r="H142" s="120"/>
      <c r="I142" s="19"/>
      <c r="J142" s="20"/>
      <c r="K142" s="109"/>
      <c r="L142" s="44"/>
    </row>
    <row r="143" spans="2:12" ht="15.5" x14ac:dyDescent="0.35">
      <c r="B143" s="143" t="s">
        <v>147</v>
      </c>
      <c r="C143" s="17"/>
      <c r="D143" s="19"/>
      <c r="E143" s="19"/>
      <c r="F143" s="19"/>
      <c r="G143" s="123">
        <f t="shared" si="13"/>
        <v>0</v>
      </c>
      <c r="H143" s="120"/>
      <c r="I143" s="19"/>
      <c r="J143" s="20"/>
      <c r="K143" s="109"/>
      <c r="L143" s="44"/>
    </row>
    <row r="144" spans="2:12" ht="15.5" x14ac:dyDescent="0.35">
      <c r="B144" s="143" t="s">
        <v>148</v>
      </c>
      <c r="C144" s="17"/>
      <c r="D144" s="19"/>
      <c r="E144" s="19"/>
      <c r="F144" s="19"/>
      <c r="G144" s="123">
        <f t="shared" si="13"/>
        <v>0</v>
      </c>
      <c r="H144" s="120"/>
      <c r="I144" s="19"/>
      <c r="J144" s="20"/>
      <c r="K144" s="109"/>
      <c r="L144" s="44"/>
    </row>
    <row r="145" spans="2:12" ht="15.5" x14ac:dyDescent="0.35">
      <c r="B145" s="143" t="s">
        <v>149</v>
      </c>
      <c r="C145" s="17"/>
      <c r="D145" s="19"/>
      <c r="E145" s="19"/>
      <c r="F145" s="19"/>
      <c r="G145" s="123">
        <f t="shared" si="13"/>
        <v>0</v>
      </c>
      <c r="H145" s="120"/>
      <c r="I145" s="19"/>
      <c r="J145" s="20"/>
      <c r="K145" s="109"/>
      <c r="L145" s="44"/>
    </row>
    <row r="146" spans="2:12" ht="15.5" x14ac:dyDescent="0.35">
      <c r="B146" s="143" t="s">
        <v>150</v>
      </c>
      <c r="C146" s="17"/>
      <c r="D146" s="19"/>
      <c r="E146" s="19"/>
      <c r="F146" s="19"/>
      <c r="G146" s="123">
        <f t="shared" si="13"/>
        <v>0</v>
      </c>
      <c r="H146" s="120"/>
      <c r="I146" s="19"/>
      <c r="J146" s="20"/>
      <c r="K146" s="109"/>
      <c r="L146" s="44"/>
    </row>
    <row r="147" spans="2:12" ht="15.5" x14ac:dyDescent="0.35">
      <c r="B147" s="143" t="s">
        <v>151</v>
      </c>
      <c r="C147" s="39"/>
      <c r="D147" s="20"/>
      <c r="E147" s="20"/>
      <c r="F147" s="20"/>
      <c r="G147" s="123">
        <f t="shared" si="13"/>
        <v>0</v>
      </c>
      <c r="H147" s="121"/>
      <c r="I147" s="20"/>
      <c r="J147" s="20"/>
      <c r="K147" s="110"/>
      <c r="L147" s="44"/>
    </row>
    <row r="148" spans="2:12" ht="15.5" x14ac:dyDescent="0.35">
      <c r="B148" s="143" t="s">
        <v>152</v>
      </c>
      <c r="C148" s="39"/>
      <c r="D148" s="20"/>
      <c r="E148" s="20"/>
      <c r="F148" s="20"/>
      <c r="G148" s="123">
        <f t="shared" si="13"/>
        <v>0</v>
      </c>
      <c r="H148" s="121"/>
      <c r="I148" s="20"/>
      <c r="J148" s="20"/>
      <c r="K148" s="110"/>
      <c r="L148" s="44"/>
    </row>
    <row r="149" spans="2:12" ht="15.5" x14ac:dyDescent="0.35">
      <c r="C149" s="94" t="s">
        <v>171</v>
      </c>
      <c r="D149" s="24">
        <f>SUM(D141:D148)</f>
        <v>0</v>
      </c>
      <c r="E149" s="24">
        <f>SUM(E141:E148)</f>
        <v>0</v>
      </c>
      <c r="F149" s="24">
        <f>SUM(F141:F148)</f>
        <v>0</v>
      </c>
      <c r="G149" s="24">
        <f>SUM(G141:G148)</f>
        <v>0</v>
      </c>
      <c r="H149" s="21">
        <f>(H141*G141)+(H142*G142)+(H143*G143)+(H144*G144)+(H145*G145)+(H146*G146)+(H147*G147)+(H148*G148)</f>
        <v>0</v>
      </c>
      <c r="I149" s="161">
        <f>SUM(I141:I148)</f>
        <v>0</v>
      </c>
      <c r="J149" s="179"/>
      <c r="K149" s="110"/>
      <c r="L149" s="45"/>
    </row>
    <row r="150" spans="2:12" ht="51" customHeight="1" x14ac:dyDescent="0.35">
      <c r="B150" s="94" t="s">
        <v>153</v>
      </c>
      <c r="C150" s="225"/>
      <c r="D150" s="226"/>
      <c r="E150" s="226"/>
      <c r="F150" s="226"/>
      <c r="G150" s="226"/>
      <c r="H150" s="226"/>
      <c r="I150" s="226"/>
      <c r="J150" s="226"/>
      <c r="K150" s="227"/>
      <c r="L150" s="43"/>
    </row>
    <row r="151" spans="2:12" ht="15.5" x14ac:dyDescent="0.35">
      <c r="B151" s="143" t="s">
        <v>154</v>
      </c>
      <c r="C151" s="17"/>
      <c r="D151" s="19"/>
      <c r="E151" s="19"/>
      <c r="F151" s="19"/>
      <c r="G151" s="123">
        <f>SUM(D151:F151)</f>
        <v>0</v>
      </c>
      <c r="H151" s="120"/>
      <c r="I151" s="19"/>
      <c r="J151" s="20"/>
      <c r="K151" s="109"/>
      <c r="L151" s="44"/>
    </row>
    <row r="152" spans="2:12" ht="15.5" x14ac:dyDescent="0.35">
      <c r="B152" s="143" t="s">
        <v>155</v>
      </c>
      <c r="C152" s="17"/>
      <c r="D152" s="19"/>
      <c r="E152" s="19"/>
      <c r="F152" s="19"/>
      <c r="G152" s="123">
        <f t="shared" ref="G152:G158" si="14">SUM(D152:F152)</f>
        <v>0</v>
      </c>
      <c r="H152" s="120"/>
      <c r="I152" s="19"/>
      <c r="J152" s="20"/>
      <c r="K152" s="109"/>
      <c r="L152" s="44"/>
    </row>
    <row r="153" spans="2:12" ht="15.5" x14ac:dyDescent="0.35">
      <c r="B153" s="143" t="s">
        <v>156</v>
      </c>
      <c r="C153" s="17"/>
      <c r="D153" s="19"/>
      <c r="E153" s="19"/>
      <c r="F153" s="19"/>
      <c r="G153" s="123">
        <f t="shared" si="14"/>
        <v>0</v>
      </c>
      <c r="H153" s="120"/>
      <c r="I153" s="19"/>
      <c r="J153" s="20"/>
      <c r="K153" s="109"/>
      <c r="L153" s="44"/>
    </row>
    <row r="154" spans="2:12" ht="15.5" x14ac:dyDescent="0.35">
      <c r="B154" s="143" t="s">
        <v>157</v>
      </c>
      <c r="C154" s="17"/>
      <c r="D154" s="19"/>
      <c r="E154" s="19"/>
      <c r="F154" s="19"/>
      <c r="G154" s="123">
        <f t="shared" si="14"/>
        <v>0</v>
      </c>
      <c r="H154" s="120"/>
      <c r="I154" s="19"/>
      <c r="J154" s="20"/>
      <c r="K154" s="109"/>
      <c r="L154" s="44"/>
    </row>
    <row r="155" spans="2:12" ht="15.5" x14ac:dyDescent="0.35">
      <c r="B155" s="143" t="s">
        <v>158</v>
      </c>
      <c r="C155" s="17"/>
      <c r="D155" s="19"/>
      <c r="E155" s="19"/>
      <c r="F155" s="19"/>
      <c r="G155" s="123">
        <f t="shared" si="14"/>
        <v>0</v>
      </c>
      <c r="H155" s="120"/>
      <c r="I155" s="19"/>
      <c r="J155" s="20"/>
      <c r="K155" s="109"/>
      <c r="L155" s="44"/>
    </row>
    <row r="156" spans="2:12" ht="15.5" x14ac:dyDescent="0.35">
      <c r="B156" s="143" t="s">
        <v>159</v>
      </c>
      <c r="C156" s="17"/>
      <c r="D156" s="19"/>
      <c r="E156" s="19"/>
      <c r="F156" s="19"/>
      <c r="G156" s="123">
        <f t="shared" si="14"/>
        <v>0</v>
      </c>
      <c r="H156" s="120"/>
      <c r="I156" s="19"/>
      <c r="J156" s="20"/>
      <c r="K156" s="109"/>
      <c r="L156" s="44"/>
    </row>
    <row r="157" spans="2:12" ht="15.5" x14ac:dyDescent="0.35">
      <c r="B157" s="143" t="s">
        <v>160</v>
      </c>
      <c r="C157" s="39"/>
      <c r="D157" s="20"/>
      <c r="E157" s="20"/>
      <c r="F157" s="20"/>
      <c r="G157" s="123">
        <f t="shared" si="14"/>
        <v>0</v>
      </c>
      <c r="H157" s="121"/>
      <c r="I157" s="20"/>
      <c r="J157" s="20"/>
      <c r="K157" s="110"/>
      <c r="L157" s="44"/>
    </row>
    <row r="158" spans="2:12" ht="15.5" x14ac:dyDescent="0.35">
      <c r="B158" s="143" t="s">
        <v>161</v>
      </c>
      <c r="C158" s="39"/>
      <c r="D158" s="20"/>
      <c r="E158" s="20"/>
      <c r="F158" s="20"/>
      <c r="G158" s="123">
        <f t="shared" si="14"/>
        <v>0</v>
      </c>
      <c r="H158" s="121"/>
      <c r="I158" s="20"/>
      <c r="J158" s="20"/>
      <c r="K158" s="110"/>
      <c r="L158" s="44"/>
    </row>
    <row r="159" spans="2:12" ht="15.5" x14ac:dyDescent="0.35">
      <c r="C159" s="94" t="s">
        <v>171</v>
      </c>
      <c r="D159" s="24">
        <f>SUM(D151:D158)</f>
        <v>0</v>
      </c>
      <c r="E159" s="24">
        <f>SUM(E151:E158)</f>
        <v>0</v>
      </c>
      <c r="F159" s="24">
        <f>SUM(F151:F158)</f>
        <v>0</v>
      </c>
      <c r="G159" s="24">
        <f>SUM(G151:G158)</f>
        <v>0</v>
      </c>
      <c r="H159" s="21">
        <f>(H151*G151)+(H152*G152)+(H153*G153)+(H154*G154)+(H155*G155)+(H156*G156)+(H157*G157)+(H158*G158)</f>
        <v>0</v>
      </c>
      <c r="I159" s="161">
        <f>SUM(I151:I158)</f>
        <v>0</v>
      </c>
      <c r="J159" s="179"/>
      <c r="K159" s="110"/>
      <c r="L159" s="45"/>
    </row>
    <row r="160" spans="2:12" ht="51" customHeight="1" x14ac:dyDescent="0.35">
      <c r="B160" s="94" t="s">
        <v>162</v>
      </c>
      <c r="C160" s="225"/>
      <c r="D160" s="226"/>
      <c r="E160" s="226"/>
      <c r="F160" s="226"/>
      <c r="G160" s="226"/>
      <c r="H160" s="226"/>
      <c r="I160" s="226"/>
      <c r="J160" s="226"/>
      <c r="K160" s="227"/>
      <c r="L160" s="43"/>
    </row>
    <row r="161" spans="2:13" ht="15.5" x14ac:dyDescent="0.35">
      <c r="B161" s="143" t="s">
        <v>163</v>
      </c>
      <c r="C161" s="17"/>
      <c r="D161" s="19"/>
      <c r="E161" s="19"/>
      <c r="F161" s="19"/>
      <c r="G161" s="123">
        <f>SUM(D161:F161)</f>
        <v>0</v>
      </c>
      <c r="H161" s="120"/>
      <c r="I161" s="19"/>
      <c r="J161" s="20"/>
      <c r="K161" s="109"/>
      <c r="L161" s="44"/>
    </row>
    <row r="162" spans="2:13" ht="15.5" x14ac:dyDescent="0.35">
      <c r="B162" s="143" t="s">
        <v>164</v>
      </c>
      <c r="C162" s="17"/>
      <c r="D162" s="19"/>
      <c r="E162" s="19"/>
      <c r="F162" s="19"/>
      <c r="G162" s="123">
        <f t="shared" ref="G162:G168" si="15">SUM(D162:F162)</f>
        <v>0</v>
      </c>
      <c r="H162" s="120"/>
      <c r="I162" s="19"/>
      <c r="J162" s="20"/>
      <c r="K162" s="109"/>
      <c r="L162" s="44"/>
    </row>
    <row r="163" spans="2:13" ht="15.5" x14ac:dyDescent="0.35">
      <c r="B163" s="143" t="s">
        <v>165</v>
      </c>
      <c r="C163" s="17"/>
      <c r="D163" s="19"/>
      <c r="E163" s="19"/>
      <c r="F163" s="19"/>
      <c r="G163" s="123">
        <f t="shared" si="15"/>
        <v>0</v>
      </c>
      <c r="H163" s="120"/>
      <c r="I163" s="19"/>
      <c r="J163" s="20"/>
      <c r="K163" s="109"/>
      <c r="L163" s="44"/>
    </row>
    <row r="164" spans="2:13" ht="15.5" x14ac:dyDescent="0.35">
      <c r="B164" s="143" t="s">
        <v>166</v>
      </c>
      <c r="C164" s="17"/>
      <c r="D164" s="19"/>
      <c r="E164" s="19"/>
      <c r="F164" s="19"/>
      <c r="G164" s="123">
        <f t="shared" si="15"/>
        <v>0</v>
      </c>
      <c r="H164" s="120"/>
      <c r="I164" s="19"/>
      <c r="J164" s="20"/>
      <c r="K164" s="109"/>
      <c r="L164" s="44"/>
    </row>
    <row r="165" spans="2:13" ht="15.5" x14ac:dyDescent="0.35">
      <c r="B165" s="143" t="s">
        <v>167</v>
      </c>
      <c r="C165" s="17"/>
      <c r="D165" s="19"/>
      <c r="E165" s="19"/>
      <c r="F165" s="19"/>
      <c r="G165" s="123">
        <f>SUM(D165:F165)</f>
        <v>0</v>
      </c>
      <c r="H165" s="120"/>
      <c r="I165" s="19"/>
      <c r="J165" s="20"/>
      <c r="K165" s="109"/>
      <c r="L165" s="44"/>
    </row>
    <row r="166" spans="2:13" ht="15.5" x14ac:dyDescent="0.35">
      <c r="B166" s="143" t="s">
        <v>168</v>
      </c>
      <c r="C166" s="17"/>
      <c r="D166" s="19"/>
      <c r="E166" s="19"/>
      <c r="F166" s="19"/>
      <c r="G166" s="123">
        <f t="shared" si="15"/>
        <v>0</v>
      </c>
      <c r="H166" s="120"/>
      <c r="I166" s="19"/>
      <c r="J166" s="20"/>
      <c r="K166" s="109"/>
      <c r="L166" s="44"/>
    </row>
    <row r="167" spans="2:13" ht="15.5" x14ac:dyDescent="0.35">
      <c r="B167" s="143" t="s">
        <v>169</v>
      </c>
      <c r="C167" s="39"/>
      <c r="D167" s="20"/>
      <c r="E167" s="20"/>
      <c r="F167" s="20"/>
      <c r="G167" s="123">
        <f t="shared" si="15"/>
        <v>0</v>
      </c>
      <c r="H167" s="121"/>
      <c r="I167" s="20"/>
      <c r="J167" s="20"/>
      <c r="K167" s="110"/>
      <c r="L167" s="44"/>
    </row>
    <row r="168" spans="2:13" ht="15.5" x14ac:dyDescent="0.35">
      <c r="B168" s="143" t="s">
        <v>170</v>
      </c>
      <c r="C168" s="39"/>
      <c r="D168" s="20"/>
      <c r="E168" s="20"/>
      <c r="F168" s="20"/>
      <c r="G168" s="123">
        <f t="shared" si="15"/>
        <v>0</v>
      </c>
      <c r="H168" s="121"/>
      <c r="I168" s="20"/>
      <c r="J168" s="20"/>
      <c r="K168" s="110"/>
      <c r="L168" s="44"/>
    </row>
    <row r="169" spans="2:13" ht="15.5" x14ac:dyDescent="0.35">
      <c r="C169" s="94" t="s">
        <v>171</v>
      </c>
      <c r="D169" s="21">
        <f>SUM(D161:D168)</f>
        <v>0</v>
      </c>
      <c r="E169" s="21">
        <f>SUM(E161:E168)</f>
        <v>0</v>
      </c>
      <c r="F169" s="21">
        <f>SUM(F161:F168)</f>
        <v>0</v>
      </c>
      <c r="G169" s="21">
        <f>SUM(G161:G168)</f>
        <v>0</v>
      </c>
      <c r="H169" s="21">
        <f>(H161*G161)+(H162*G162)+(H163*G163)+(H164*G164)+(H165*G165)+(H166*G166)+(H167*G167)+(H168*G168)</f>
        <v>0</v>
      </c>
      <c r="I169" s="161">
        <f>SUM(I161:I168)</f>
        <v>0</v>
      </c>
      <c r="J169" s="179"/>
      <c r="K169" s="110"/>
      <c r="L169" s="45"/>
    </row>
    <row r="170" spans="2:13" ht="15.75" customHeight="1" x14ac:dyDescent="0.35">
      <c r="B170" s="6"/>
      <c r="C170" s="11"/>
      <c r="D170" s="25"/>
      <c r="E170" s="25"/>
      <c r="F170" s="25"/>
      <c r="G170" s="25"/>
      <c r="H170" s="25"/>
      <c r="I170" s="25"/>
      <c r="J170" s="25"/>
      <c r="K170" s="11"/>
      <c r="L170" s="3"/>
    </row>
    <row r="171" spans="2:13" ht="15.75" customHeight="1" x14ac:dyDescent="0.35">
      <c r="B171" s="6"/>
      <c r="C171" s="11"/>
      <c r="D171" s="25"/>
      <c r="E171" s="25"/>
      <c r="F171" s="25"/>
      <c r="G171" s="25"/>
      <c r="H171" s="25"/>
      <c r="I171" s="25"/>
      <c r="J171" s="25"/>
      <c r="K171" s="11"/>
      <c r="L171" s="3"/>
    </row>
    <row r="172" spans="2:13" ht="63.75" customHeight="1" x14ac:dyDescent="0.35">
      <c r="B172" s="94" t="s">
        <v>538</v>
      </c>
      <c r="C172" s="16"/>
      <c r="D172" s="27">
        <f>[1]Sheet1!$E$14</f>
        <v>396316.36</v>
      </c>
      <c r="E172" s="27">
        <v>200000</v>
      </c>
      <c r="F172" s="27"/>
      <c r="G172" s="111">
        <f>SUM(D172:F172)</f>
        <v>596316.36</v>
      </c>
      <c r="H172" s="122"/>
      <c r="I172" s="27">
        <v>451642</v>
      </c>
      <c r="J172" s="180"/>
      <c r="K172" s="114"/>
      <c r="L172" s="45"/>
    </row>
    <row r="173" spans="2:13" ht="69.75" customHeight="1" x14ac:dyDescent="0.35">
      <c r="B173" s="94" t="s">
        <v>561</v>
      </c>
      <c r="C173" s="16"/>
      <c r="D173" s="27">
        <v>158001.4</v>
      </c>
      <c r="E173" s="27">
        <v>0</v>
      </c>
      <c r="F173" s="27"/>
      <c r="G173" s="111">
        <f>SUM(D173:F173)</f>
        <v>158001.4</v>
      </c>
      <c r="H173" s="122"/>
      <c r="I173" s="27">
        <v>154672</v>
      </c>
      <c r="J173" s="180"/>
      <c r="K173" s="114"/>
      <c r="L173" s="45"/>
      <c r="M173" s="202"/>
    </row>
    <row r="174" spans="2:13" ht="57" customHeight="1" x14ac:dyDescent="0.35">
      <c r="B174" s="94" t="s">
        <v>539</v>
      </c>
      <c r="C174" s="115"/>
      <c r="D174" s="27">
        <v>65000</v>
      </c>
      <c r="E174" s="27">
        <v>65000</v>
      </c>
      <c r="F174" s="27"/>
      <c r="G174" s="111">
        <f>SUM(D174:F174)</f>
        <v>130000</v>
      </c>
      <c r="H174" s="122"/>
      <c r="I174" s="27">
        <v>71000</v>
      </c>
      <c r="J174" s="180"/>
      <c r="K174" s="114"/>
      <c r="L174" s="45"/>
    </row>
    <row r="175" spans="2:13" ht="65.25" customHeight="1" x14ac:dyDescent="0.35">
      <c r="B175" s="116" t="s">
        <v>543</v>
      </c>
      <c r="C175" s="16"/>
      <c r="D175" s="27">
        <v>30000</v>
      </c>
      <c r="E175" s="27">
        <v>30000</v>
      </c>
      <c r="F175" s="27"/>
      <c r="G175" s="111">
        <f>SUM(D175:F175)</f>
        <v>60000</v>
      </c>
      <c r="H175" s="122"/>
      <c r="I175" s="27"/>
      <c r="J175" s="180"/>
      <c r="K175" s="114"/>
      <c r="L175" s="45"/>
    </row>
    <row r="176" spans="2:13" ht="21.75" customHeight="1" x14ac:dyDescent="0.35">
      <c r="B176" s="6"/>
      <c r="C176" s="117" t="s">
        <v>537</v>
      </c>
      <c r="D176" s="124">
        <f>SUM(D172:D175)</f>
        <v>649317.76</v>
      </c>
      <c r="E176" s="124">
        <f>SUM(E172:E175)</f>
        <v>295000</v>
      </c>
      <c r="F176" s="124">
        <f>SUM(F172:F175)</f>
        <v>0</v>
      </c>
      <c r="G176" s="124">
        <f>SUM(G172:G175)</f>
        <v>944317.76</v>
      </c>
      <c r="H176" s="21">
        <f>(H172*G172)+(H173*G173)+(H174*G174)+(H175*G175)</f>
        <v>0</v>
      </c>
      <c r="I176" s="161">
        <f>SUM(I172:I175)</f>
        <v>677314</v>
      </c>
      <c r="J176" s="179"/>
      <c r="K176" s="16"/>
      <c r="L176" s="14"/>
    </row>
    <row r="177" spans="2:12" ht="15.75" customHeight="1" x14ac:dyDescent="0.35">
      <c r="B177" s="6"/>
      <c r="C177" s="11"/>
      <c r="D177" s="25"/>
      <c r="E177" s="25"/>
      <c r="F177" s="25"/>
      <c r="G177" s="25"/>
      <c r="H177" s="25"/>
      <c r="I177" s="25"/>
      <c r="J177" s="25"/>
      <c r="K177" s="11"/>
      <c r="L177" s="14"/>
    </row>
    <row r="178" spans="2:12" ht="15.75" customHeight="1" x14ac:dyDescent="0.35">
      <c r="B178" s="6"/>
      <c r="C178" s="11"/>
      <c r="D178" s="25"/>
      <c r="E178" s="25"/>
      <c r="F178" s="25"/>
      <c r="G178" s="25"/>
      <c r="H178" s="25"/>
      <c r="I178" s="25"/>
      <c r="J178" s="25"/>
      <c r="K178" s="11"/>
      <c r="L178" s="14"/>
    </row>
    <row r="179" spans="2:12" ht="15.75" customHeight="1" x14ac:dyDescent="0.35">
      <c r="B179" s="6"/>
      <c r="C179" s="11"/>
      <c r="D179" s="25"/>
      <c r="E179" s="25"/>
      <c r="F179" s="25"/>
      <c r="G179" s="25"/>
      <c r="H179" s="25"/>
      <c r="I179" s="25"/>
      <c r="J179" s="25"/>
      <c r="K179" s="11"/>
      <c r="L179" s="14"/>
    </row>
    <row r="180" spans="2:12" ht="15.75" customHeight="1" x14ac:dyDescent="0.35">
      <c r="B180" s="6"/>
      <c r="C180" s="11"/>
      <c r="D180" s="25"/>
      <c r="E180" s="25"/>
      <c r="F180" s="25"/>
      <c r="G180" s="25"/>
      <c r="H180" s="25"/>
      <c r="I180" s="25"/>
      <c r="J180" s="25"/>
      <c r="K180" s="11"/>
      <c r="L180" s="14"/>
    </row>
    <row r="181" spans="2:12" ht="15.75" customHeight="1" x14ac:dyDescent="0.35">
      <c r="B181" s="6"/>
      <c r="C181" s="11"/>
      <c r="D181" s="25"/>
      <c r="E181" s="25"/>
      <c r="F181" s="25"/>
      <c r="G181" s="25"/>
      <c r="H181" s="25"/>
      <c r="I181" s="25"/>
      <c r="J181" s="25"/>
      <c r="K181" s="11"/>
      <c r="L181" s="14"/>
    </row>
    <row r="182" spans="2:12" ht="15.75" customHeight="1" x14ac:dyDescent="0.35">
      <c r="B182" s="6"/>
      <c r="C182" s="11"/>
      <c r="D182" s="25"/>
      <c r="E182" s="25"/>
      <c r="F182" s="25"/>
      <c r="G182" s="25"/>
      <c r="H182" s="25"/>
      <c r="I182" s="25"/>
      <c r="J182" s="25"/>
      <c r="K182" s="11"/>
      <c r="L182" s="14"/>
    </row>
    <row r="183" spans="2:12" ht="15.75" customHeight="1" thickBot="1" x14ac:dyDescent="0.4">
      <c r="B183" s="6"/>
      <c r="C183" s="11"/>
      <c r="D183" s="25"/>
      <c r="E183" s="25"/>
      <c r="F183" s="25"/>
      <c r="G183" s="25"/>
      <c r="H183" s="25"/>
      <c r="I183" s="25"/>
      <c r="J183" s="25"/>
      <c r="K183" s="11"/>
      <c r="L183" s="14"/>
    </row>
    <row r="184" spans="2:12" ht="15.5" x14ac:dyDescent="0.35">
      <c r="B184" s="6"/>
      <c r="C184" s="250" t="s">
        <v>18</v>
      </c>
      <c r="D184" s="251"/>
      <c r="E184" s="251"/>
      <c r="F184" s="251"/>
      <c r="G184" s="252"/>
      <c r="H184" s="14"/>
      <c r="I184" s="25"/>
      <c r="J184" s="25"/>
      <c r="K184" s="14"/>
    </row>
    <row r="185" spans="2:12" ht="40.5" customHeight="1" x14ac:dyDescent="0.35">
      <c r="B185" s="6"/>
      <c r="C185" s="234"/>
      <c r="D185" s="242" t="str">
        <f>D4</f>
        <v>UNDP</v>
      </c>
      <c r="E185" s="242" t="str">
        <f>E4</f>
        <v>UNHCR</v>
      </c>
      <c r="F185" s="242">
        <f>F4</f>
        <v>0</v>
      </c>
      <c r="G185" s="236" t="s">
        <v>62</v>
      </c>
      <c r="H185" s="11"/>
      <c r="I185" s="25"/>
      <c r="J185" s="25"/>
      <c r="K185" s="14"/>
    </row>
    <row r="186" spans="2:12" ht="24.75" customHeight="1" x14ac:dyDescent="0.35">
      <c r="B186" s="6"/>
      <c r="C186" s="235"/>
      <c r="D186" s="243"/>
      <c r="E186" s="243"/>
      <c r="F186" s="243"/>
      <c r="G186" s="237"/>
      <c r="H186" s="11"/>
      <c r="I186" s="25"/>
      <c r="J186" s="25"/>
      <c r="K186" s="14"/>
    </row>
    <row r="187" spans="2:12" ht="41.25" customHeight="1" x14ac:dyDescent="0.35">
      <c r="B187" s="15"/>
      <c r="C187" s="112" t="s">
        <v>61</v>
      </c>
      <c r="D187" s="95">
        <v>2704317.79</v>
      </c>
      <c r="E187" s="95">
        <v>1034000</v>
      </c>
      <c r="F187" s="95">
        <v>0</v>
      </c>
      <c r="G187" s="113">
        <v>3738317.79</v>
      </c>
      <c r="H187" s="11"/>
      <c r="I187" s="157"/>
      <c r="J187" s="25"/>
      <c r="K187" s="15"/>
    </row>
    <row r="188" spans="2:12" ht="51.75" customHeight="1" x14ac:dyDescent="0.35">
      <c r="B188" s="4"/>
      <c r="C188" s="112" t="s">
        <v>9</v>
      </c>
      <c r="D188" s="95">
        <v>189302.24530000001</v>
      </c>
      <c r="E188" s="95">
        <v>72380</v>
      </c>
      <c r="F188" s="95">
        <v>0</v>
      </c>
      <c r="G188" s="113">
        <v>261682.24530000004</v>
      </c>
      <c r="H188" s="4"/>
      <c r="I188" s="157"/>
      <c r="J188" s="25"/>
      <c r="K188" s="1"/>
    </row>
    <row r="189" spans="2:12" ht="51.75" customHeight="1" thickBot="1" x14ac:dyDescent="0.4">
      <c r="B189" s="4"/>
      <c r="C189" s="9" t="s">
        <v>62</v>
      </c>
      <c r="D189" s="100">
        <f>SUM(D187:D188)</f>
        <v>2893620.0353000001</v>
      </c>
      <c r="E189" s="100">
        <f>SUM(E187:E188)</f>
        <v>1106380</v>
      </c>
      <c r="F189" s="100">
        <f>SUM(F187:F188)</f>
        <v>0</v>
      </c>
      <c r="G189" s="300">
        <f>SUM(G187:G188)</f>
        <v>4000000.0353000001</v>
      </c>
      <c r="H189" s="4"/>
      <c r="K189" s="1"/>
    </row>
    <row r="190" spans="2:12" ht="42" customHeight="1" x14ac:dyDescent="0.35">
      <c r="B190" s="4"/>
      <c r="I190" s="158"/>
      <c r="J190" s="158"/>
      <c r="K190" s="3"/>
      <c r="L190" s="1"/>
    </row>
    <row r="191" spans="2:12" s="34" customFormat="1" ht="29.25" customHeight="1" thickBot="1" x14ac:dyDescent="0.4">
      <c r="B191" s="11"/>
      <c r="C191" s="6"/>
      <c r="D191" s="29"/>
      <c r="E191" s="29"/>
      <c r="F191" s="29"/>
      <c r="G191" s="29"/>
      <c r="H191" s="29"/>
      <c r="I191" s="162"/>
      <c r="J191" s="162"/>
      <c r="K191" s="14"/>
      <c r="L191" s="15"/>
    </row>
    <row r="192" spans="2:12" ht="23.25" customHeight="1" x14ac:dyDescent="0.35">
      <c r="B192" s="1"/>
      <c r="C192" s="229" t="s">
        <v>27</v>
      </c>
      <c r="D192" s="230"/>
      <c r="E192" s="230"/>
      <c r="F192" s="230"/>
      <c r="G192" s="230"/>
      <c r="H192" s="231"/>
      <c r="I192" s="162"/>
      <c r="J192" s="162"/>
      <c r="K192" s="1"/>
    </row>
    <row r="193" spans="2:12" ht="41.25" customHeight="1" x14ac:dyDescent="0.35">
      <c r="B193" s="1"/>
      <c r="C193" s="96"/>
      <c r="D193" s="223" t="str">
        <f>D4</f>
        <v>UNDP</v>
      </c>
      <c r="E193" s="223" t="str">
        <f>E4</f>
        <v>UNHCR</v>
      </c>
      <c r="F193" s="223">
        <f>F4</f>
        <v>0</v>
      </c>
      <c r="G193" s="238" t="s">
        <v>62</v>
      </c>
      <c r="H193" s="240" t="s">
        <v>29</v>
      </c>
      <c r="I193" s="162"/>
      <c r="J193" s="162"/>
      <c r="K193" s="1"/>
    </row>
    <row r="194" spans="2:12" ht="27.75" customHeight="1" x14ac:dyDescent="0.35">
      <c r="B194" s="1"/>
      <c r="C194" s="96"/>
      <c r="D194" s="224"/>
      <c r="E194" s="224"/>
      <c r="F194" s="224"/>
      <c r="G194" s="239"/>
      <c r="H194" s="241"/>
      <c r="I194" s="156"/>
      <c r="J194" s="156"/>
      <c r="K194" s="1"/>
    </row>
    <row r="195" spans="2:12" ht="55.5" customHeight="1" x14ac:dyDescent="0.35">
      <c r="B195" s="1"/>
      <c r="C195" s="26" t="s">
        <v>28</v>
      </c>
      <c r="D195" s="98">
        <v>2025534.02471</v>
      </c>
      <c r="E195" s="99">
        <v>774466</v>
      </c>
      <c r="F195" s="99">
        <f>$F$189*H195</f>
        <v>0</v>
      </c>
      <c r="G195" s="99">
        <f>SUM(D195:F195)</f>
        <v>2800000.02471</v>
      </c>
      <c r="H195" s="135">
        <v>0.7</v>
      </c>
      <c r="I195" s="156"/>
      <c r="J195" s="156"/>
      <c r="K195" s="1"/>
    </row>
    <row r="196" spans="2:12" ht="57.75" customHeight="1" x14ac:dyDescent="0.35">
      <c r="B196" s="228"/>
      <c r="C196" s="118" t="s">
        <v>30</v>
      </c>
      <c r="D196" s="98">
        <v>868086.01058999996</v>
      </c>
      <c r="E196" s="99">
        <v>331914</v>
      </c>
      <c r="F196" s="99">
        <v>0</v>
      </c>
      <c r="G196" s="119">
        <v>1200000.0105900001</v>
      </c>
      <c r="H196" s="136">
        <v>0.3</v>
      </c>
      <c r="I196" s="159"/>
      <c r="J196" s="159"/>
    </row>
    <row r="197" spans="2:12" ht="57.75" customHeight="1" x14ac:dyDescent="0.35">
      <c r="B197" s="228"/>
      <c r="C197" s="118" t="s">
        <v>547</v>
      </c>
      <c r="D197" s="98">
        <f>$D$189*H197</f>
        <v>0</v>
      </c>
      <c r="E197" s="99">
        <f>$E$189*H197</f>
        <v>0</v>
      </c>
      <c r="F197" s="99">
        <f>$F$189*H197</f>
        <v>0</v>
      </c>
      <c r="G197" s="119">
        <f>SUM(D197:F197)</f>
        <v>0</v>
      </c>
      <c r="H197" s="137">
        <v>0</v>
      </c>
      <c r="I197" s="163"/>
      <c r="J197" s="163"/>
    </row>
    <row r="198" spans="2:12" ht="38.25" customHeight="1" thickBot="1" x14ac:dyDescent="0.4">
      <c r="B198" s="228"/>
      <c r="C198" s="9" t="s">
        <v>542</v>
      </c>
      <c r="D198" s="100">
        <f>SUM(D195:D197)</f>
        <v>2893620.0353000001</v>
      </c>
      <c r="E198" s="100">
        <f>SUM(E195:E197)</f>
        <v>1106380</v>
      </c>
      <c r="F198" s="100">
        <f>SUM(F195:F197)</f>
        <v>0</v>
      </c>
      <c r="G198" s="100">
        <f>SUM(G195:G197)</f>
        <v>4000000.0353000001</v>
      </c>
      <c r="H198" s="101">
        <f>SUM(H195:H197)</f>
        <v>1</v>
      </c>
      <c r="I198" s="160"/>
      <c r="J198" s="158"/>
    </row>
    <row r="199" spans="2:12" ht="21.75" customHeight="1" thickBot="1" x14ac:dyDescent="0.4">
      <c r="B199" s="228"/>
      <c r="C199" s="2"/>
      <c r="D199" s="7"/>
      <c r="E199" s="7"/>
      <c r="F199" s="7"/>
      <c r="G199" s="7"/>
      <c r="H199" s="7"/>
      <c r="I199" s="160"/>
      <c r="J199" s="218"/>
    </row>
    <row r="200" spans="2:12" ht="49.5" customHeight="1" x14ac:dyDescent="0.35">
      <c r="B200" s="228"/>
      <c r="C200" s="102" t="s">
        <v>555</v>
      </c>
      <c r="D200" s="103">
        <f>SUM(H15,H25,H35,H45,H57,H67,H75,H85,H97,H107,H117,H127,H139,H149,H159,H169,H176)*1.07</f>
        <v>600246.03200000001</v>
      </c>
      <c r="E200" s="29"/>
      <c r="F200" s="29"/>
      <c r="G200" s="29"/>
      <c r="H200" s="165" t="s">
        <v>557</v>
      </c>
      <c r="I200" s="166">
        <f>SUM(I176,I169,I159,I149,I139,I127,I117,I107,I97,I85,I75,I67,I57,I45,I35,I25,I15)</f>
        <v>1781311</v>
      </c>
      <c r="J200" s="181"/>
      <c r="K200" s="202"/>
    </row>
    <row r="201" spans="2:12" ht="28.5" customHeight="1" thickBot="1" x14ac:dyDescent="0.4">
      <c r="B201" s="228"/>
      <c r="C201" s="104" t="s">
        <v>15</v>
      </c>
      <c r="D201" s="152">
        <f>D200/G189</f>
        <v>0.1500615066757072</v>
      </c>
      <c r="E201" s="36"/>
      <c r="F201" s="36"/>
      <c r="G201" s="36"/>
      <c r="H201" s="167" t="s">
        <v>558</v>
      </c>
      <c r="I201" s="168">
        <f>I200/G187</f>
        <v>0.4765006882948814</v>
      </c>
      <c r="J201" s="182"/>
    </row>
    <row r="202" spans="2:12" ht="28.5" customHeight="1" x14ac:dyDescent="0.35">
      <c r="B202" s="228"/>
      <c r="C202" s="221"/>
      <c r="D202" s="222"/>
      <c r="E202" s="37"/>
      <c r="F202" s="37"/>
      <c r="G202" s="37"/>
    </row>
    <row r="203" spans="2:12" ht="32.25" customHeight="1" x14ac:dyDescent="0.35">
      <c r="B203" s="228"/>
      <c r="C203" s="104" t="s">
        <v>556</v>
      </c>
      <c r="D203" s="105">
        <f>SUM(D174:F175)*1.07</f>
        <v>203300</v>
      </c>
      <c r="E203" s="38"/>
      <c r="F203" s="38"/>
      <c r="G203" s="38"/>
    </row>
    <row r="204" spans="2:12" ht="23.25" customHeight="1" x14ac:dyDescent="0.35">
      <c r="B204" s="228"/>
      <c r="C204" s="104" t="s">
        <v>16</v>
      </c>
      <c r="D204" s="152">
        <f>D203/G189</f>
        <v>5.082499955146938E-2</v>
      </c>
      <c r="E204" s="38"/>
      <c r="F204" s="38"/>
      <c r="G204" s="38"/>
      <c r="I204" s="155"/>
    </row>
    <row r="205" spans="2:12" ht="66.75" customHeight="1" thickBot="1" x14ac:dyDescent="0.4">
      <c r="B205" s="228"/>
      <c r="C205" s="232" t="s">
        <v>552</v>
      </c>
      <c r="D205" s="233"/>
      <c r="E205" s="30"/>
      <c r="F205" s="30"/>
      <c r="G205" s="219"/>
      <c r="H205" s="202"/>
    </row>
    <row r="206" spans="2:12" ht="55.5" customHeight="1" x14ac:dyDescent="0.35">
      <c r="B206" s="228"/>
      <c r="L206" s="34"/>
    </row>
    <row r="207" spans="2:12" ht="42.75" customHeight="1" x14ac:dyDescent="0.35">
      <c r="B207" s="228"/>
    </row>
    <row r="208" spans="2:12" ht="21.75" customHeight="1" x14ac:dyDescent="0.35">
      <c r="B208" s="228"/>
    </row>
    <row r="209" spans="2:2" ht="21.75" customHeight="1" x14ac:dyDescent="0.35">
      <c r="B209" s="228"/>
    </row>
    <row r="210" spans="2:2" ht="23.25" customHeight="1" x14ac:dyDescent="0.35">
      <c r="B210" s="228"/>
    </row>
    <row r="211" spans="2:2" ht="23.25" customHeight="1" x14ac:dyDescent="0.35"/>
    <row r="212" spans="2:2" ht="21.75" customHeight="1" x14ac:dyDescent="0.35"/>
    <row r="213" spans="2:2" ht="16.5" customHeight="1" x14ac:dyDescent="0.35"/>
    <row r="214" spans="2:2" ht="29.25" customHeight="1" x14ac:dyDescent="0.35"/>
    <row r="215" spans="2:2" ht="24.75" customHeight="1" x14ac:dyDescent="0.35"/>
    <row r="216" spans="2:2" ht="33" customHeight="1" x14ac:dyDescent="0.35"/>
    <row r="218" spans="2:2" ht="15" customHeight="1" x14ac:dyDescent="0.35"/>
    <row r="219" spans="2:2" ht="25.5" customHeight="1" x14ac:dyDescent="0.35"/>
  </sheetData>
  <sheetProtection formatCells="0" formatColumns="0" formatRows="0"/>
  <mergeCells count="37">
    <mergeCell ref="C184:G184"/>
    <mergeCell ref="C88:K88"/>
    <mergeCell ref="B1:E1"/>
    <mergeCell ref="C16:K16"/>
    <mergeCell ref="C6:K6"/>
    <mergeCell ref="C26:K26"/>
    <mergeCell ref="C36:K36"/>
    <mergeCell ref="C5:K5"/>
    <mergeCell ref="B2:E2"/>
    <mergeCell ref="C48:K48"/>
    <mergeCell ref="C47:K47"/>
    <mergeCell ref="C118:K118"/>
    <mergeCell ref="C140:K140"/>
    <mergeCell ref="C130:K130"/>
    <mergeCell ref="C58:K58"/>
    <mergeCell ref="C68:K68"/>
    <mergeCell ref="C76:K76"/>
    <mergeCell ref="C87:K87"/>
    <mergeCell ref="C98:K98"/>
    <mergeCell ref="C108:K108"/>
    <mergeCell ref="C129:K129"/>
    <mergeCell ref="C202:D202"/>
    <mergeCell ref="E193:E194"/>
    <mergeCell ref="C150:K150"/>
    <mergeCell ref="C160:K160"/>
    <mergeCell ref="B196:B210"/>
    <mergeCell ref="C192:H192"/>
    <mergeCell ref="C205:D205"/>
    <mergeCell ref="C185:C186"/>
    <mergeCell ref="G185:G186"/>
    <mergeCell ref="G193:G194"/>
    <mergeCell ref="H193:H194"/>
    <mergeCell ref="F193:F194"/>
    <mergeCell ref="D185:D186"/>
    <mergeCell ref="E185:E186"/>
    <mergeCell ref="F185:F186"/>
    <mergeCell ref="D193:D194"/>
  </mergeCells>
  <phoneticPr fontId="11" type="noConversion"/>
  <conditionalFormatting sqref="D201">
    <cfRule type="cellIs" dxfId="24" priority="46" stopIfTrue="1" operator="lessThan">
      <formula>0.15</formula>
    </cfRule>
  </conditionalFormatting>
  <conditionalFormatting sqref="D204">
    <cfRule type="cellIs" dxfId="23" priority="44" stopIfTrue="1" operator="lessThan">
      <formula>0.05</formula>
    </cfRule>
  </conditionalFormatting>
  <conditionalFormatting sqref="H198 I197:J197">
    <cfRule type="cellIs" dxfId="22" priority="1" stopIfTrue="1" operator="greaterThan">
      <formula>1</formula>
    </cfRule>
  </conditionalFormatting>
  <dataValidations xWindow="431" yWindow="475" count="6">
    <dataValidation allowBlank="1" showInputMessage="1" showErrorMessage="1" prompt="% Towards Gender Equality and Women's Empowerment Must be Higher than 15%_x000a_" sqref="D201:G201" xr:uid="{00000000-0002-0000-0100-000000000000}"/>
    <dataValidation allowBlank="1" showInputMessage="1" showErrorMessage="1" prompt="M&amp;E Budget Cannot be Less than 5%_x000a_" sqref="D204:G204" xr:uid="{00000000-0002-0000-0100-000001000000}"/>
    <dataValidation allowBlank="1" showInputMessage="1" showErrorMessage="1" prompt="Insert *text* description of Outcome here" sqref="C5:K5 C47:K47 C87:K87 C129:K129" xr:uid="{00000000-0002-0000-0100-000002000000}"/>
    <dataValidation allowBlank="1" showInputMessage="1" showErrorMessage="1" prompt="Insert *text* description of Output here" sqref="C6 C16 C26 C36 C48 C58 C68 C76 C88 C98 C108 C118 C130 C140 C150 C160" xr:uid="{00000000-0002-0000-0100-000003000000}"/>
    <dataValidation allowBlank="1" showInputMessage="1" showErrorMessage="1" prompt="Insert *text* description of Activity here" sqref="C7 C17 C27 C37 C59 C69 C77 C89 C99 C109 C119 C131 C141 C151 C161" xr:uid="{00000000-0002-0000-0100-000004000000}"/>
    <dataValidation allowBlank="1" showErrorMessage="1" prompt="% Towards Gender Equality and Women's Empowerment Must be Higher than 15%_x000a_" sqref="D203:G203" xr:uid="{00000000-0002-0000-0100-000005000000}"/>
  </dataValidations>
  <pageMargins left="0.7" right="0.7" top="0.75" bottom="0.75" header="0.3" footer="0.3"/>
  <pageSetup scale="41" fitToHeight="0" orientation="landscape" horizontalDpi="4294967293" r:id="rId1"/>
  <rowBreaks count="1" manualBreakCount="1">
    <brk id="58" max="16383" man="1"/>
  </rowBreaks>
  <customProperties>
    <customPr name="layoutContexts" r:id="rId2"/>
  </customProperties>
  <ignoredErrors>
    <ignoredError sqref="D185:F186 D193:F19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topLeftCell="B1" zoomScale="80" zoomScaleNormal="80" workbookViewId="0">
      <pane ySplit="4" topLeftCell="A194" activePane="bottomLeft" state="frozen"/>
      <selection pane="bottomLeft" activeCell="D192" sqref="D192"/>
    </sheetView>
  </sheetViews>
  <sheetFormatPr defaultColWidth="9.1796875" defaultRowHeight="15.5" x14ac:dyDescent="0.35"/>
  <cols>
    <col min="1" max="1" width="4.453125" style="48" customWidth="1"/>
    <col min="2" max="2" width="3.26953125" style="48" customWidth="1"/>
    <col min="3" max="3" width="51.453125" style="48" customWidth="1"/>
    <col min="4" max="4" width="34.26953125" style="49" customWidth="1"/>
    <col min="5" max="5" width="35" style="49" customWidth="1"/>
    <col min="6" max="6" width="36.54296875" style="49" customWidth="1"/>
    <col min="7" max="7" width="25.7265625" style="48" customWidth="1"/>
    <col min="8" max="8" width="21.453125" style="48" customWidth="1"/>
    <col min="9" max="9" width="16.81640625" style="48" customWidth="1"/>
    <col min="10" max="10" width="19.453125" style="48" customWidth="1"/>
    <col min="11" max="11" width="19" style="48" customWidth="1"/>
    <col min="12" max="12" width="26" style="48" customWidth="1"/>
    <col min="13" max="13" width="21.1796875" style="48" customWidth="1"/>
    <col min="14" max="14" width="7" style="48" customWidth="1"/>
    <col min="15" max="15" width="24.26953125" style="48" customWidth="1"/>
    <col min="16" max="16" width="26.453125" style="48" customWidth="1"/>
    <col min="17" max="17" width="30.1796875" style="48" customWidth="1"/>
    <col min="18" max="18" width="33" style="48" customWidth="1"/>
    <col min="19" max="20" width="22.7265625" style="48" customWidth="1"/>
    <col min="21" max="21" width="23.453125" style="48" customWidth="1"/>
    <col min="22" max="22" width="32.1796875" style="48" customWidth="1"/>
    <col min="23" max="23" width="9.1796875" style="48"/>
    <col min="24" max="24" width="17.7265625" style="48" customWidth="1"/>
    <col min="25" max="25" width="26.453125" style="48" customWidth="1"/>
    <col min="26" max="26" width="22.453125" style="48" customWidth="1"/>
    <col min="27" max="27" width="29.7265625" style="48" customWidth="1"/>
    <col min="28" max="28" width="23.453125" style="48" customWidth="1"/>
    <col min="29" max="29" width="18.453125" style="48" customWidth="1"/>
    <col min="30" max="30" width="17.453125" style="48" customWidth="1"/>
    <col min="31" max="31" width="25.1796875" style="48" customWidth="1"/>
    <col min="32" max="16384" width="9.1796875" style="48"/>
  </cols>
  <sheetData>
    <row r="1" spans="2:13" ht="31.5" customHeight="1" x14ac:dyDescent="1">
      <c r="C1" s="220" t="s">
        <v>536</v>
      </c>
      <c r="D1" s="220"/>
      <c r="E1" s="220"/>
      <c r="F1" s="220"/>
      <c r="G1" s="31"/>
      <c r="H1" s="32"/>
      <c r="I1" s="32"/>
      <c r="L1" s="23"/>
      <c r="M1" s="5"/>
    </row>
    <row r="2" spans="2:13" ht="24" customHeight="1" x14ac:dyDescent="0.45">
      <c r="C2" s="253" t="s">
        <v>173</v>
      </c>
      <c r="D2" s="253"/>
      <c r="E2" s="253"/>
      <c r="F2" s="186"/>
      <c r="L2" s="23"/>
      <c r="M2" s="5"/>
    </row>
    <row r="3" spans="2:13" ht="24" customHeight="1" x14ac:dyDescent="0.35">
      <c r="C3" s="42"/>
      <c r="D3" s="42"/>
      <c r="E3" s="42"/>
      <c r="F3" s="42"/>
      <c r="L3" s="23"/>
      <c r="M3" s="5"/>
    </row>
    <row r="4" spans="2:13" ht="24" customHeight="1" x14ac:dyDescent="0.35">
      <c r="C4" s="42"/>
      <c r="D4" s="183" t="s">
        <v>564</v>
      </c>
      <c r="E4" s="183" t="s">
        <v>565</v>
      </c>
      <c r="F4" s="183">
        <v>0</v>
      </c>
      <c r="G4" s="175" t="s">
        <v>62</v>
      </c>
      <c r="L4" s="23"/>
      <c r="M4" s="5"/>
    </row>
    <row r="5" spans="2:13" ht="24" customHeight="1" x14ac:dyDescent="0.35">
      <c r="B5" s="257" t="s">
        <v>179</v>
      </c>
      <c r="C5" s="258"/>
      <c r="D5" s="258"/>
      <c r="E5" s="258"/>
      <c r="F5" s="258"/>
      <c r="G5" s="259"/>
      <c r="L5" s="23"/>
      <c r="M5" s="5"/>
    </row>
    <row r="6" spans="2:13" ht="22.5" customHeight="1" x14ac:dyDescent="0.35">
      <c r="C6" s="257" t="s">
        <v>176</v>
      </c>
      <c r="D6" s="258"/>
      <c r="E6" s="258"/>
      <c r="F6" s="258"/>
      <c r="G6" s="259"/>
      <c r="L6" s="23"/>
      <c r="M6" s="5"/>
    </row>
    <row r="7" spans="2:13" ht="24.75" customHeight="1" thickBot="1" x14ac:dyDescent="0.4">
      <c r="C7" s="56" t="s">
        <v>175</v>
      </c>
      <c r="D7" s="57">
        <v>120000</v>
      </c>
      <c r="E7" s="57">
        <v>20000</v>
      </c>
      <c r="F7" s="57">
        <v>0</v>
      </c>
      <c r="G7" s="58">
        <f>SUM(D7:F7)</f>
        <v>140000</v>
      </c>
      <c r="L7" s="23"/>
      <c r="M7" s="5"/>
    </row>
    <row r="8" spans="2:13" ht="21.75" customHeight="1" x14ac:dyDescent="0.35">
      <c r="C8" s="54" t="s">
        <v>10</v>
      </c>
      <c r="D8" s="91">
        <v>20000</v>
      </c>
      <c r="E8" s="92">
        <v>5000</v>
      </c>
      <c r="F8" s="92"/>
      <c r="G8" s="55">
        <f t="shared" ref="G8:G15" si="0">SUM(D8:F8)</f>
        <v>25000</v>
      </c>
    </row>
    <row r="9" spans="2:13" x14ac:dyDescent="0.35">
      <c r="C9" s="46" t="s">
        <v>11</v>
      </c>
      <c r="D9" s="93">
        <v>5000</v>
      </c>
      <c r="E9" s="20"/>
      <c r="F9" s="20"/>
      <c r="G9" s="53">
        <f t="shared" si="0"/>
        <v>5000</v>
      </c>
    </row>
    <row r="10" spans="2:13" ht="15.75" customHeight="1" x14ac:dyDescent="0.35">
      <c r="C10" s="46" t="s">
        <v>12</v>
      </c>
      <c r="D10" s="93"/>
      <c r="E10" s="93"/>
      <c r="F10" s="93"/>
      <c r="G10" s="53">
        <f t="shared" si="0"/>
        <v>0</v>
      </c>
    </row>
    <row r="11" spans="2:13" x14ac:dyDescent="0.35">
      <c r="C11" s="47" t="s">
        <v>13</v>
      </c>
      <c r="D11" s="93">
        <v>50000</v>
      </c>
      <c r="E11" s="93">
        <v>5000</v>
      </c>
      <c r="F11" s="93"/>
      <c r="G11" s="53">
        <f t="shared" si="0"/>
        <v>55000</v>
      </c>
    </row>
    <row r="12" spans="2:13" x14ac:dyDescent="0.35">
      <c r="C12" s="46" t="s">
        <v>17</v>
      </c>
      <c r="D12" s="93">
        <v>5000</v>
      </c>
      <c r="E12" s="93"/>
      <c r="F12" s="93"/>
      <c r="G12" s="53">
        <f t="shared" si="0"/>
        <v>5000</v>
      </c>
    </row>
    <row r="13" spans="2:13" ht="21.75" customHeight="1" x14ac:dyDescent="0.35">
      <c r="C13" s="46" t="s">
        <v>14</v>
      </c>
      <c r="D13" s="93">
        <v>20000</v>
      </c>
      <c r="E13" s="93">
        <v>10000</v>
      </c>
      <c r="F13" s="93"/>
      <c r="G13" s="53">
        <f t="shared" si="0"/>
        <v>30000</v>
      </c>
    </row>
    <row r="14" spans="2:13" ht="21.75" customHeight="1" x14ac:dyDescent="0.35">
      <c r="C14" s="46" t="s">
        <v>174</v>
      </c>
      <c r="D14" s="93">
        <v>20000</v>
      </c>
      <c r="E14" s="93"/>
      <c r="F14" s="93"/>
      <c r="G14" s="53">
        <f t="shared" si="0"/>
        <v>20000</v>
      </c>
    </row>
    <row r="15" spans="2:13" ht="15.75" customHeight="1" x14ac:dyDescent="0.35">
      <c r="C15" s="50" t="s">
        <v>177</v>
      </c>
      <c r="D15" s="59">
        <f>SUM(D8:D14)</f>
        <v>120000</v>
      </c>
      <c r="E15" s="59">
        <f>SUM(E8:E14)</f>
        <v>20000</v>
      </c>
      <c r="F15" s="59">
        <f>SUM(F8:F14)</f>
        <v>0</v>
      </c>
      <c r="G15" s="125">
        <f t="shared" si="0"/>
        <v>140000</v>
      </c>
    </row>
    <row r="16" spans="2:13" s="49" customFormat="1" x14ac:dyDescent="0.35">
      <c r="C16" s="63"/>
      <c r="D16" s="64"/>
      <c r="E16" s="64"/>
      <c r="F16" s="64"/>
      <c r="G16" s="126"/>
    </row>
    <row r="17" spans="3:7" x14ac:dyDescent="0.35">
      <c r="C17" s="257" t="s">
        <v>180</v>
      </c>
      <c r="D17" s="258"/>
      <c r="E17" s="258"/>
      <c r="F17" s="258"/>
      <c r="G17" s="259"/>
    </row>
    <row r="18" spans="3:7" ht="27" customHeight="1" thickBot="1" x14ac:dyDescent="0.4">
      <c r="C18" s="56" t="s">
        <v>175</v>
      </c>
      <c r="D18" s="57">
        <v>100000</v>
      </c>
      <c r="E18" s="57">
        <v>0</v>
      </c>
      <c r="F18" s="57">
        <v>0</v>
      </c>
      <c r="G18" s="58">
        <f t="shared" ref="G18:G26" si="1">SUM(D18:F18)</f>
        <v>100000</v>
      </c>
    </row>
    <row r="19" spans="3:7" x14ac:dyDescent="0.35">
      <c r="C19" s="54" t="s">
        <v>10</v>
      </c>
      <c r="D19" s="91">
        <v>10000</v>
      </c>
      <c r="E19" s="92"/>
      <c r="F19" s="92"/>
      <c r="G19" s="55">
        <f t="shared" si="1"/>
        <v>10000</v>
      </c>
    </row>
    <row r="20" spans="3:7" x14ac:dyDescent="0.35">
      <c r="C20" s="46" t="s">
        <v>11</v>
      </c>
      <c r="D20" s="93"/>
      <c r="E20" s="20"/>
      <c r="F20" s="20"/>
      <c r="G20" s="53">
        <f t="shared" si="1"/>
        <v>0</v>
      </c>
    </row>
    <row r="21" spans="3:7" ht="31" x14ac:dyDescent="0.35">
      <c r="C21" s="46" t="s">
        <v>12</v>
      </c>
      <c r="D21" s="93"/>
      <c r="E21" s="93"/>
      <c r="F21" s="93"/>
      <c r="G21" s="53">
        <f t="shared" si="1"/>
        <v>0</v>
      </c>
    </row>
    <row r="22" spans="3:7" x14ac:dyDescent="0.35">
      <c r="C22" s="47" t="s">
        <v>13</v>
      </c>
      <c r="D22" s="93">
        <v>40000</v>
      </c>
      <c r="E22" s="93"/>
      <c r="F22" s="93"/>
      <c r="G22" s="53">
        <f t="shared" si="1"/>
        <v>40000</v>
      </c>
    </row>
    <row r="23" spans="3:7" x14ac:dyDescent="0.35">
      <c r="C23" s="46" t="s">
        <v>17</v>
      </c>
      <c r="D23" s="93">
        <v>5000</v>
      </c>
      <c r="E23" s="93"/>
      <c r="F23" s="93"/>
      <c r="G23" s="53">
        <f t="shared" si="1"/>
        <v>5000</v>
      </c>
    </row>
    <row r="24" spans="3:7" x14ac:dyDescent="0.35">
      <c r="C24" s="46" t="s">
        <v>14</v>
      </c>
      <c r="D24" s="93">
        <v>25000</v>
      </c>
      <c r="E24" s="93"/>
      <c r="F24" s="93"/>
      <c r="G24" s="53">
        <f t="shared" si="1"/>
        <v>25000</v>
      </c>
    </row>
    <row r="25" spans="3:7" x14ac:dyDescent="0.35">
      <c r="C25" s="46" t="s">
        <v>174</v>
      </c>
      <c r="D25" s="93">
        <v>20000</v>
      </c>
      <c r="E25" s="93"/>
      <c r="F25" s="93"/>
      <c r="G25" s="53">
        <f t="shared" si="1"/>
        <v>20000</v>
      </c>
    </row>
    <row r="26" spans="3:7" x14ac:dyDescent="0.35">
      <c r="C26" s="50" t="s">
        <v>177</v>
      </c>
      <c r="D26" s="59">
        <f>SUM(D19:D25)</f>
        <v>100000</v>
      </c>
      <c r="E26" s="59">
        <f>SUM(E19:E25)</f>
        <v>0</v>
      </c>
      <c r="F26" s="59">
        <f>SUM(F19:F25)</f>
        <v>0</v>
      </c>
      <c r="G26" s="53">
        <f t="shared" si="1"/>
        <v>100000</v>
      </c>
    </row>
    <row r="27" spans="3:7" s="49" customFormat="1" x14ac:dyDescent="0.35">
      <c r="C27" s="63"/>
      <c r="D27" s="64"/>
      <c r="E27" s="64"/>
      <c r="F27" s="64"/>
      <c r="G27" s="65"/>
    </row>
    <row r="28" spans="3:7" x14ac:dyDescent="0.35">
      <c r="C28" s="257" t="s">
        <v>181</v>
      </c>
      <c r="D28" s="258"/>
      <c r="E28" s="258"/>
      <c r="F28" s="258"/>
      <c r="G28" s="259"/>
    </row>
    <row r="29" spans="3:7" ht="21.75" customHeight="1" thickBot="1" x14ac:dyDescent="0.4">
      <c r="C29" s="56" t="s">
        <v>175</v>
      </c>
      <c r="D29" s="57">
        <v>470000</v>
      </c>
      <c r="E29" s="57">
        <v>0</v>
      </c>
      <c r="F29" s="57">
        <v>0</v>
      </c>
      <c r="G29" s="58">
        <f t="shared" ref="G29:G37" si="2">SUM(D29:F29)</f>
        <v>470000</v>
      </c>
    </row>
    <row r="30" spans="3:7" x14ac:dyDescent="0.35">
      <c r="C30" s="54" t="s">
        <v>10</v>
      </c>
      <c r="D30" s="91">
        <v>40000</v>
      </c>
      <c r="E30" s="92"/>
      <c r="F30" s="92"/>
      <c r="G30" s="55">
        <f t="shared" si="2"/>
        <v>40000</v>
      </c>
    </row>
    <row r="31" spans="3:7" s="49" customFormat="1" ht="15.75" customHeight="1" x14ac:dyDescent="0.35">
      <c r="C31" s="46" t="s">
        <v>11</v>
      </c>
      <c r="D31" s="93"/>
      <c r="E31" s="20"/>
      <c r="F31" s="20"/>
      <c r="G31" s="53">
        <f t="shared" si="2"/>
        <v>0</v>
      </c>
    </row>
    <row r="32" spans="3:7" s="49" customFormat="1" ht="31" x14ac:dyDescent="0.35">
      <c r="C32" s="46" t="s">
        <v>12</v>
      </c>
      <c r="D32" s="93"/>
      <c r="E32" s="93"/>
      <c r="F32" s="93"/>
      <c r="G32" s="53">
        <f t="shared" si="2"/>
        <v>0</v>
      </c>
    </row>
    <row r="33" spans="3:7" s="49" customFormat="1" x14ac:dyDescent="0.35">
      <c r="C33" s="47" t="s">
        <v>13</v>
      </c>
      <c r="D33" s="93">
        <v>300000</v>
      </c>
      <c r="E33" s="93"/>
      <c r="F33" s="93"/>
      <c r="G33" s="53">
        <f t="shared" si="2"/>
        <v>300000</v>
      </c>
    </row>
    <row r="34" spans="3:7" x14ac:dyDescent="0.35">
      <c r="C34" s="46" t="s">
        <v>17</v>
      </c>
      <c r="D34" s="93">
        <v>10000</v>
      </c>
      <c r="E34" s="93"/>
      <c r="F34" s="93"/>
      <c r="G34" s="53">
        <f t="shared" si="2"/>
        <v>10000</v>
      </c>
    </row>
    <row r="35" spans="3:7" x14ac:dyDescent="0.35">
      <c r="C35" s="46" t="s">
        <v>14</v>
      </c>
      <c r="D35" s="93">
        <v>70000</v>
      </c>
      <c r="E35" s="93"/>
      <c r="F35" s="93"/>
      <c r="G35" s="53">
        <f t="shared" si="2"/>
        <v>70000</v>
      </c>
    </row>
    <row r="36" spans="3:7" x14ac:dyDescent="0.35">
      <c r="C36" s="46" t="s">
        <v>174</v>
      </c>
      <c r="D36" s="93">
        <v>50000</v>
      </c>
      <c r="E36" s="93"/>
      <c r="F36" s="93"/>
      <c r="G36" s="53">
        <f t="shared" si="2"/>
        <v>50000</v>
      </c>
    </row>
    <row r="37" spans="3:7" x14ac:dyDescent="0.35">
      <c r="C37" s="50" t="s">
        <v>177</v>
      </c>
      <c r="D37" s="59">
        <f>SUM(D30:D36)</f>
        <v>470000</v>
      </c>
      <c r="E37" s="59">
        <f>SUM(E30:E36)</f>
        <v>0</v>
      </c>
      <c r="F37" s="59">
        <f>SUM(F30:F36)</f>
        <v>0</v>
      </c>
      <c r="G37" s="53">
        <f t="shared" si="2"/>
        <v>470000</v>
      </c>
    </row>
    <row r="38" spans="3:7" x14ac:dyDescent="0.35">
      <c r="C38" s="257" t="s">
        <v>182</v>
      </c>
      <c r="D38" s="258"/>
      <c r="E38" s="258"/>
      <c r="F38" s="258"/>
      <c r="G38" s="259"/>
    </row>
    <row r="39" spans="3:7" s="49" customFormat="1" x14ac:dyDescent="0.35">
      <c r="C39" s="60"/>
      <c r="D39" s="61"/>
      <c r="E39" s="61"/>
      <c r="F39" s="61"/>
      <c r="G39" s="62"/>
    </row>
    <row r="40" spans="3:7" ht="20.25" customHeight="1" thickBot="1" x14ac:dyDescent="0.4">
      <c r="C40" s="56" t="s">
        <v>175</v>
      </c>
      <c r="D40" s="57">
        <v>0</v>
      </c>
      <c r="E40" s="57">
        <v>0</v>
      </c>
      <c r="F40" s="57">
        <v>0</v>
      </c>
      <c r="G40" s="58">
        <f t="shared" ref="G40:G48" si="3">SUM(D40:F40)</f>
        <v>0</v>
      </c>
    </row>
    <row r="41" spans="3:7" x14ac:dyDescent="0.35">
      <c r="C41" s="54" t="s">
        <v>10</v>
      </c>
      <c r="D41" s="91"/>
      <c r="E41" s="92"/>
      <c r="F41" s="92"/>
      <c r="G41" s="55">
        <f t="shared" si="3"/>
        <v>0</v>
      </c>
    </row>
    <row r="42" spans="3:7" ht="15.75" customHeight="1" x14ac:dyDescent="0.35">
      <c r="C42" s="46" t="s">
        <v>11</v>
      </c>
      <c r="D42" s="93"/>
      <c r="E42" s="20"/>
      <c r="F42" s="20"/>
      <c r="G42" s="53">
        <f t="shared" si="3"/>
        <v>0</v>
      </c>
    </row>
    <row r="43" spans="3:7" ht="32.25" customHeight="1" x14ac:dyDescent="0.35">
      <c r="C43" s="46" t="s">
        <v>12</v>
      </c>
      <c r="D43" s="93"/>
      <c r="E43" s="93"/>
      <c r="F43" s="93"/>
      <c r="G43" s="53">
        <f t="shared" si="3"/>
        <v>0</v>
      </c>
    </row>
    <row r="44" spans="3:7" s="49" customFormat="1" x14ac:dyDescent="0.35">
      <c r="C44" s="47" t="s">
        <v>13</v>
      </c>
      <c r="D44" s="93"/>
      <c r="E44" s="93"/>
      <c r="F44" s="93"/>
      <c r="G44" s="53">
        <f t="shared" si="3"/>
        <v>0</v>
      </c>
    </row>
    <row r="45" spans="3:7" x14ac:dyDescent="0.35">
      <c r="C45" s="46" t="s">
        <v>17</v>
      </c>
      <c r="D45" s="93"/>
      <c r="E45" s="93"/>
      <c r="F45" s="93"/>
      <c r="G45" s="53">
        <f t="shared" si="3"/>
        <v>0</v>
      </c>
    </row>
    <row r="46" spans="3:7" x14ac:dyDescent="0.35">
      <c r="C46" s="46" t="s">
        <v>14</v>
      </c>
      <c r="D46" s="93"/>
      <c r="E46" s="93"/>
      <c r="F46" s="93"/>
      <c r="G46" s="53">
        <f t="shared" si="3"/>
        <v>0</v>
      </c>
    </row>
    <row r="47" spans="3:7" x14ac:dyDescent="0.35">
      <c r="C47" s="46" t="s">
        <v>174</v>
      </c>
      <c r="D47" s="93"/>
      <c r="E47" s="93"/>
      <c r="F47" s="93"/>
      <c r="G47" s="53">
        <f t="shared" si="3"/>
        <v>0</v>
      </c>
    </row>
    <row r="48" spans="3:7" ht="21" customHeight="1" x14ac:dyDescent="0.35">
      <c r="C48" s="50" t="s">
        <v>177</v>
      </c>
      <c r="D48" s="59">
        <f>SUM(D41:D47)</f>
        <v>0</v>
      </c>
      <c r="E48" s="59">
        <f>SUM(E41:E47)</f>
        <v>0</v>
      </c>
      <c r="F48" s="59">
        <f>SUM(F41:F47)</f>
        <v>0</v>
      </c>
      <c r="G48" s="53">
        <f t="shared" si="3"/>
        <v>0</v>
      </c>
    </row>
    <row r="49" spans="2:7" s="49" customFormat="1" ht="22.5" customHeight="1" x14ac:dyDescent="0.35">
      <c r="C49" s="66"/>
      <c r="D49" s="64"/>
      <c r="E49" s="64"/>
      <c r="F49" s="64"/>
      <c r="G49" s="65"/>
    </row>
    <row r="50" spans="2:7" x14ac:dyDescent="0.35">
      <c r="B50" s="257" t="s">
        <v>183</v>
      </c>
      <c r="C50" s="258"/>
      <c r="D50" s="258"/>
      <c r="E50" s="258"/>
      <c r="F50" s="258"/>
      <c r="G50" s="259"/>
    </row>
    <row r="51" spans="2:7" x14ac:dyDescent="0.35">
      <c r="C51" s="257" t="s">
        <v>184</v>
      </c>
      <c r="D51" s="258"/>
      <c r="E51" s="258"/>
      <c r="F51" s="258"/>
      <c r="G51" s="259"/>
    </row>
    <row r="52" spans="2:7" ht="24" customHeight="1" thickBot="1" x14ac:dyDescent="0.4">
      <c r="C52" s="56" t="s">
        <v>175</v>
      </c>
      <c r="D52" s="57">
        <v>225000</v>
      </c>
      <c r="E52" s="57">
        <v>24000</v>
      </c>
      <c r="F52" s="57">
        <v>0</v>
      </c>
      <c r="G52" s="58">
        <f>SUM(D52:F52)</f>
        <v>249000</v>
      </c>
    </row>
    <row r="53" spans="2:7" ht="15.75" customHeight="1" x14ac:dyDescent="0.35">
      <c r="C53" s="54" t="s">
        <v>10</v>
      </c>
      <c r="D53" s="91">
        <v>20000</v>
      </c>
      <c r="E53" s="92">
        <v>5000</v>
      </c>
      <c r="F53" s="92"/>
      <c r="G53" s="55">
        <f t="shared" ref="G53:G60" si="4">SUM(D53:F53)</f>
        <v>25000</v>
      </c>
    </row>
    <row r="54" spans="2:7" ht="15.75" customHeight="1" x14ac:dyDescent="0.35">
      <c r="C54" s="46" t="s">
        <v>11</v>
      </c>
      <c r="D54" s="93">
        <v>10000</v>
      </c>
      <c r="E54" s="20">
        <v>3000</v>
      </c>
      <c r="F54" s="20"/>
      <c r="G54" s="53">
        <f t="shared" si="4"/>
        <v>13000</v>
      </c>
    </row>
    <row r="55" spans="2:7" ht="15.75" customHeight="1" x14ac:dyDescent="0.35">
      <c r="C55" s="46" t="s">
        <v>12</v>
      </c>
      <c r="D55" s="93">
        <v>15000</v>
      </c>
      <c r="E55" s="93">
        <v>1000</v>
      </c>
      <c r="F55" s="93"/>
      <c r="G55" s="53">
        <f t="shared" si="4"/>
        <v>16000</v>
      </c>
    </row>
    <row r="56" spans="2:7" ht="18.75" customHeight="1" x14ac:dyDescent="0.35">
      <c r="C56" s="47" t="s">
        <v>13</v>
      </c>
      <c r="D56" s="93">
        <v>135000</v>
      </c>
      <c r="E56" s="93"/>
      <c r="F56" s="93"/>
      <c r="G56" s="53">
        <f t="shared" si="4"/>
        <v>135000</v>
      </c>
    </row>
    <row r="57" spans="2:7" x14ac:dyDescent="0.35">
      <c r="C57" s="46" t="s">
        <v>17</v>
      </c>
      <c r="D57" s="93">
        <v>5000</v>
      </c>
      <c r="E57" s="93"/>
      <c r="F57" s="93"/>
      <c r="G57" s="53">
        <f t="shared" si="4"/>
        <v>5000</v>
      </c>
    </row>
    <row r="58" spans="2:7" s="49" customFormat="1" ht="21.75" customHeight="1" x14ac:dyDescent="0.35">
      <c r="B58" s="48"/>
      <c r="C58" s="46" t="s">
        <v>14</v>
      </c>
      <c r="D58" s="93">
        <v>30000</v>
      </c>
      <c r="E58" s="93">
        <v>15000</v>
      </c>
      <c r="F58" s="93"/>
      <c r="G58" s="53">
        <f t="shared" si="4"/>
        <v>45000</v>
      </c>
    </row>
    <row r="59" spans="2:7" s="49" customFormat="1" x14ac:dyDescent="0.35">
      <c r="B59" s="48"/>
      <c r="C59" s="46" t="s">
        <v>174</v>
      </c>
      <c r="D59" s="93">
        <v>10000</v>
      </c>
      <c r="E59" s="93"/>
      <c r="F59" s="93"/>
      <c r="G59" s="53">
        <f t="shared" si="4"/>
        <v>10000</v>
      </c>
    </row>
    <row r="60" spans="2:7" x14ac:dyDescent="0.35">
      <c r="C60" s="50" t="s">
        <v>177</v>
      </c>
      <c r="D60" s="59">
        <f>SUM(D53:D59)</f>
        <v>225000</v>
      </c>
      <c r="E60" s="59">
        <f>SUM(E53:E59)</f>
        <v>24000</v>
      </c>
      <c r="F60" s="59">
        <f>SUM(F53:F59)</f>
        <v>0</v>
      </c>
      <c r="G60" s="53">
        <f t="shared" si="4"/>
        <v>249000</v>
      </c>
    </row>
    <row r="61" spans="2:7" s="49" customFormat="1" x14ac:dyDescent="0.35">
      <c r="C61" s="63"/>
      <c r="D61" s="64"/>
      <c r="E61" s="64"/>
      <c r="F61" s="64"/>
      <c r="G61" s="65"/>
    </row>
    <row r="62" spans="2:7" x14ac:dyDescent="0.35">
      <c r="B62" s="49"/>
      <c r="C62" s="257" t="s">
        <v>73</v>
      </c>
      <c r="D62" s="258"/>
      <c r="E62" s="258"/>
      <c r="F62" s="258"/>
      <c r="G62" s="259"/>
    </row>
    <row r="63" spans="2:7" ht="21.75" customHeight="1" thickBot="1" x14ac:dyDescent="0.4">
      <c r="C63" s="56" t="s">
        <v>175</v>
      </c>
      <c r="D63" s="57">
        <v>530000</v>
      </c>
      <c r="E63" s="57">
        <v>85000</v>
      </c>
      <c r="F63" s="57">
        <v>0</v>
      </c>
      <c r="G63" s="58">
        <f t="shared" ref="G63:G71" si="5">SUM(D63:F63)</f>
        <v>615000</v>
      </c>
    </row>
    <row r="64" spans="2:7" ht="15.75" customHeight="1" x14ac:dyDescent="0.35">
      <c r="C64" s="54" t="s">
        <v>10</v>
      </c>
      <c r="D64" s="91">
        <v>40000</v>
      </c>
      <c r="E64" s="92"/>
      <c r="F64" s="92"/>
      <c r="G64" s="55">
        <f t="shared" si="5"/>
        <v>40000</v>
      </c>
    </row>
    <row r="65" spans="2:7" ht="15.75" customHeight="1" x14ac:dyDescent="0.35">
      <c r="C65" s="46" t="s">
        <v>11</v>
      </c>
      <c r="D65" s="93"/>
      <c r="E65" s="20"/>
      <c r="F65" s="20"/>
      <c r="G65" s="53">
        <f t="shared" si="5"/>
        <v>0</v>
      </c>
    </row>
    <row r="66" spans="2:7" ht="15.75" customHeight="1" x14ac:dyDescent="0.35">
      <c r="C66" s="46" t="s">
        <v>12</v>
      </c>
      <c r="D66" s="93">
        <v>10000</v>
      </c>
      <c r="E66" s="93"/>
      <c r="F66" s="93"/>
      <c r="G66" s="53">
        <f t="shared" si="5"/>
        <v>10000</v>
      </c>
    </row>
    <row r="67" spans="2:7" x14ac:dyDescent="0.35">
      <c r="C67" s="47" t="s">
        <v>13</v>
      </c>
      <c r="D67" s="93">
        <v>410000</v>
      </c>
      <c r="E67" s="93"/>
      <c r="F67" s="93"/>
      <c r="G67" s="53">
        <f t="shared" si="5"/>
        <v>410000</v>
      </c>
    </row>
    <row r="68" spans="2:7" x14ac:dyDescent="0.35">
      <c r="C68" s="46" t="s">
        <v>17</v>
      </c>
      <c r="D68" s="93">
        <v>10000</v>
      </c>
      <c r="E68" s="93"/>
      <c r="F68" s="93"/>
      <c r="G68" s="53">
        <f t="shared" si="5"/>
        <v>10000</v>
      </c>
    </row>
    <row r="69" spans="2:7" x14ac:dyDescent="0.35">
      <c r="C69" s="46" t="s">
        <v>14</v>
      </c>
      <c r="D69" s="93">
        <v>20000</v>
      </c>
      <c r="E69" s="93">
        <v>85000</v>
      </c>
      <c r="F69" s="93"/>
      <c r="G69" s="53">
        <f t="shared" si="5"/>
        <v>105000</v>
      </c>
    </row>
    <row r="70" spans="2:7" x14ac:dyDescent="0.35">
      <c r="C70" s="46" t="s">
        <v>174</v>
      </c>
      <c r="D70" s="93">
        <v>40000</v>
      </c>
      <c r="E70" s="93"/>
      <c r="F70" s="93"/>
      <c r="G70" s="53">
        <f t="shared" si="5"/>
        <v>40000</v>
      </c>
    </row>
    <row r="71" spans="2:7" x14ac:dyDescent="0.35">
      <c r="C71" s="50" t="s">
        <v>177</v>
      </c>
      <c r="D71" s="59">
        <f>SUM(D64:D70)</f>
        <v>530000</v>
      </c>
      <c r="E71" s="59">
        <f>SUM(E64:E70)</f>
        <v>85000</v>
      </c>
      <c r="F71" s="59">
        <f>SUM(F64:F70)</f>
        <v>0</v>
      </c>
      <c r="G71" s="53">
        <f t="shared" si="5"/>
        <v>615000</v>
      </c>
    </row>
    <row r="72" spans="2:7" s="49" customFormat="1" x14ac:dyDescent="0.35">
      <c r="C72" s="63"/>
      <c r="D72" s="64"/>
      <c r="E72" s="64"/>
      <c r="F72" s="64"/>
      <c r="G72" s="65"/>
    </row>
    <row r="73" spans="2:7" x14ac:dyDescent="0.35">
      <c r="C73" s="257" t="s">
        <v>82</v>
      </c>
      <c r="D73" s="258"/>
      <c r="E73" s="258"/>
      <c r="F73" s="258"/>
      <c r="G73" s="259"/>
    </row>
    <row r="74" spans="2:7" ht="21.75" customHeight="1" thickBot="1" x14ac:dyDescent="0.4">
      <c r="B74" s="49"/>
      <c r="C74" s="56" t="s">
        <v>175</v>
      </c>
      <c r="D74" s="57">
        <v>110000</v>
      </c>
      <c r="E74" s="57">
        <v>610000</v>
      </c>
      <c r="F74" s="57">
        <v>0</v>
      </c>
      <c r="G74" s="58">
        <f t="shared" ref="G74:G82" si="6">SUM(D74:F74)</f>
        <v>720000</v>
      </c>
    </row>
    <row r="75" spans="2:7" ht="18" customHeight="1" x14ac:dyDescent="0.35">
      <c r="C75" s="54" t="s">
        <v>10</v>
      </c>
      <c r="D75" s="91">
        <v>5000</v>
      </c>
      <c r="E75" s="92"/>
      <c r="F75" s="92"/>
      <c r="G75" s="55">
        <f t="shared" si="6"/>
        <v>5000</v>
      </c>
    </row>
    <row r="76" spans="2:7" ht="15.75" customHeight="1" x14ac:dyDescent="0.35">
      <c r="C76" s="46" t="s">
        <v>11</v>
      </c>
      <c r="D76" s="93">
        <v>0</v>
      </c>
      <c r="E76" s="20"/>
      <c r="F76" s="20"/>
      <c r="G76" s="53">
        <f t="shared" si="6"/>
        <v>0</v>
      </c>
    </row>
    <row r="77" spans="2:7" s="49" customFormat="1" ht="15.75" customHeight="1" x14ac:dyDescent="0.35">
      <c r="B77" s="48"/>
      <c r="C77" s="46" t="s">
        <v>12</v>
      </c>
      <c r="D77" s="93">
        <v>5000</v>
      </c>
      <c r="E77" s="93"/>
      <c r="F77" s="93"/>
      <c r="G77" s="53">
        <f t="shared" si="6"/>
        <v>5000</v>
      </c>
    </row>
    <row r="78" spans="2:7" x14ac:dyDescent="0.35">
      <c r="B78" s="49"/>
      <c r="C78" s="47" t="s">
        <v>13</v>
      </c>
      <c r="D78" s="93">
        <v>90000</v>
      </c>
      <c r="E78" s="93">
        <v>60000</v>
      </c>
      <c r="F78" s="93"/>
      <c r="G78" s="53">
        <f t="shared" si="6"/>
        <v>150000</v>
      </c>
    </row>
    <row r="79" spans="2:7" x14ac:dyDescent="0.35">
      <c r="B79" s="49"/>
      <c r="C79" s="46" t="s">
        <v>17</v>
      </c>
      <c r="D79" s="93">
        <v>5000</v>
      </c>
      <c r="E79" s="93"/>
      <c r="F79" s="93"/>
      <c r="G79" s="53">
        <f t="shared" si="6"/>
        <v>5000</v>
      </c>
    </row>
    <row r="80" spans="2:7" x14ac:dyDescent="0.35">
      <c r="B80" s="49"/>
      <c r="C80" s="46" t="s">
        <v>14</v>
      </c>
      <c r="D80" s="93">
        <v>0</v>
      </c>
      <c r="E80" s="93">
        <v>550000</v>
      </c>
      <c r="F80" s="93"/>
      <c r="G80" s="53">
        <f t="shared" si="6"/>
        <v>550000</v>
      </c>
    </row>
    <row r="81" spans="2:7" x14ac:dyDescent="0.35">
      <c r="C81" s="46" t="s">
        <v>174</v>
      </c>
      <c r="D81" s="93">
        <v>5000</v>
      </c>
      <c r="E81" s="93"/>
      <c r="F81" s="93"/>
      <c r="G81" s="53">
        <f t="shared" si="6"/>
        <v>5000</v>
      </c>
    </row>
    <row r="82" spans="2:7" x14ac:dyDescent="0.35">
      <c r="C82" s="50" t="s">
        <v>177</v>
      </c>
      <c r="D82" s="59">
        <f>SUM(D75:D81)</f>
        <v>110000</v>
      </c>
      <c r="E82" s="59">
        <f>SUM(E75:E81)</f>
        <v>610000</v>
      </c>
      <c r="F82" s="59">
        <f>SUM(F75:F81)</f>
        <v>0</v>
      </c>
      <c r="G82" s="53">
        <f t="shared" si="6"/>
        <v>720000</v>
      </c>
    </row>
    <row r="83" spans="2:7" s="49" customFormat="1" x14ac:dyDescent="0.35">
      <c r="C83" s="63"/>
      <c r="D83" s="64"/>
      <c r="E83" s="64"/>
      <c r="F83" s="64"/>
      <c r="G83" s="65"/>
    </row>
    <row r="84" spans="2:7" x14ac:dyDescent="0.35">
      <c r="C84" s="257" t="s">
        <v>97</v>
      </c>
      <c r="D84" s="258"/>
      <c r="E84" s="258"/>
      <c r="F84" s="258"/>
      <c r="G84" s="259"/>
    </row>
    <row r="85" spans="2:7" ht="21.75" customHeight="1" thickBot="1" x14ac:dyDescent="0.4">
      <c r="C85" s="56" t="s">
        <v>175</v>
      </c>
      <c r="D85" s="57">
        <v>0</v>
      </c>
      <c r="E85" s="57">
        <v>0</v>
      </c>
      <c r="F85" s="57">
        <v>0</v>
      </c>
      <c r="G85" s="58">
        <f t="shared" ref="G85:G93" si="7">SUM(D85:F85)</f>
        <v>0</v>
      </c>
    </row>
    <row r="86" spans="2:7" ht="15.75" customHeight="1" x14ac:dyDescent="0.35">
      <c r="C86" s="54" t="s">
        <v>10</v>
      </c>
      <c r="D86" s="91"/>
      <c r="E86" s="92"/>
      <c r="F86" s="92"/>
      <c r="G86" s="55">
        <f t="shared" si="7"/>
        <v>0</v>
      </c>
    </row>
    <row r="87" spans="2:7" ht="15.75" customHeight="1" x14ac:dyDescent="0.35">
      <c r="B87" s="49"/>
      <c r="C87" s="46" t="s">
        <v>11</v>
      </c>
      <c r="D87" s="93"/>
      <c r="E87" s="20"/>
      <c r="F87" s="20"/>
      <c r="G87" s="53">
        <f t="shared" si="7"/>
        <v>0</v>
      </c>
    </row>
    <row r="88" spans="2:7" ht="15.75" customHeight="1" x14ac:dyDescent="0.35">
      <c r="C88" s="46" t="s">
        <v>12</v>
      </c>
      <c r="D88" s="93"/>
      <c r="E88" s="93"/>
      <c r="F88" s="93"/>
      <c r="G88" s="53">
        <f t="shared" si="7"/>
        <v>0</v>
      </c>
    </row>
    <row r="89" spans="2:7" x14ac:dyDescent="0.35">
      <c r="C89" s="47" t="s">
        <v>13</v>
      </c>
      <c r="D89" s="93"/>
      <c r="E89" s="93"/>
      <c r="F89" s="93"/>
      <c r="G89" s="53">
        <f t="shared" si="7"/>
        <v>0</v>
      </c>
    </row>
    <row r="90" spans="2:7" x14ac:dyDescent="0.35">
      <c r="C90" s="46" t="s">
        <v>17</v>
      </c>
      <c r="D90" s="93"/>
      <c r="E90" s="93"/>
      <c r="F90" s="93"/>
      <c r="G90" s="53">
        <f t="shared" si="7"/>
        <v>0</v>
      </c>
    </row>
    <row r="91" spans="2:7" ht="25.5" customHeight="1" x14ac:dyDescent="0.35">
      <c r="C91" s="46" t="s">
        <v>14</v>
      </c>
      <c r="D91" s="93"/>
      <c r="E91" s="93"/>
      <c r="F91" s="93"/>
      <c r="G91" s="53">
        <f t="shared" si="7"/>
        <v>0</v>
      </c>
    </row>
    <row r="92" spans="2:7" x14ac:dyDescent="0.35">
      <c r="B92" s="49"/>
      <c r="C92" s="46" t="s">
        <v>174</v>
      </c>
      <c r="D92" s="93"/>
      <c r="E92" s="93"/>
      <c r="F92" s="93"/>
      <c r="G92" s="53">
        <f t="shared" si="7"/>
        <v>0</v>
      </c>
    </row>
    <row r="93" spans="2:7" ht="15.75" customHeight="1" x14ac:dyDescent="0.35">
      <c r="C93" s="50" t="s">
        <v>177</v>
      </c>
      <c r="D93" s="59">
        <f>SUM(D86:D92)</f>
        <v>0</v>
      </c>
      <c r="E93" s="59">
        <f>SUM(E86:E92)</f>
        <v>0</v>
      </c>
      <c r="F93" s="59">
        <f>SUM(F86:F92)</f>
        <v>0</v>
      </c>
      <c r="G93" s="53">
        <f t="shared" si="7"/>
        <v>0</v>
      </c>
    </row>
    <row r="94" spans="2:7" ht="25.5" customHeight="1" x14ac:dyDescent="0.35">
      <c r="D94" s="48"/>
      <c r="E94" s="48"/>
      <c r="F94" s="48"/>
    </row>
    <row r="95" spans="2:7" x14ac:dyDescent="0.35">
      <c r="B95" s="257" t="s">
        <v>185</v>
      </c>
      <c r="C95" s="258"/>
      <c r="D95" s="258"/>
      <c r="E95" s="258"/>
      <c r="F95" s="258"/>
      <c r="G95" s="259"/>
    </row>
    <row r="96" spans="2:7" x14ac:dyDescent="0.35">
      <c r="C96" s="257" t="s">
        <v>99</v>
      </c>
      <c r="D96" s="258"/>
      <c r="E96" s="258"/>
      <c r="F96" s="258"/>
      <c r="G96" s="259"/>
    </row>
    <row r="97" spans="3:7" ht="22.5" customHeight="1" thickBot="1" x14ac:dyDescent="0.4">
      <c r="C97" s="56" t="s">
        <v>175</v>
      </c>
      <c r="D97" s="57">
        <v>300000</v>
      </c>
      <c r="E97" s="57">
        <v>0</v>
      </c>
      <c r="F97" s="57">
        <v>0</v>
      </c>
      <c r="G97" s="58">
        <f>SUM(D97:F97)</f>
        <v>300000</v>
      </c>
    </row>
    <row r="98" spans="3:7" x14ac:dyDescent="0.35">
      <c r="C98" s="54" t="s">
        <v>10</v>
      </c>
      <c r="D98" s="91">
        <v>50000</v>
      </c>
      <c r="E98" s="92"/>
      <c r="F98" s="92"/>
      <c r="G98" s="55">
        <f t="shared" ref="G98:G105" si="8">SUM(D98:F98)</f>
        <v>50000</v>
      </c>
    </row>
    <row r="99" spans="3:7" x14ac:dyDescent="0.35">
      <c r="C99" s="46" t="s">
        <v>11</v>
      </c>
      <c r="D99" s="93"/>
      <c r="E99" s="20"/>
      <c r="F99" s="20"/>
      <c r="G99" s="53">
        <f t="shared" si="8"/>
        <v>0</v>
      </c>
    </row>
    <row r="100" spans="3:7" ht="15.75" customHeight="1" x14ac:dyDescent="0.35">
      <c r="C100" s="46" t="s">
        <v>12</v>
      </c>
      <c r="D100" s="93">
        <v>30000</v>
      </c>
      <c r="E100" s="93"/>
      <c r="F100" s="93"/>
      <c r="G100" s="53">
        <f t="shared" si="8"/>
        <v>30000</v>
      </c>
    </row>
    <row r="101" spans="3:7" x14ac:dyDescent="0.35">
      <c r="C101" s="47" t="s">
        <v>13</v>
      </c>
      <c r="D101" s="93">
        <v>150000</v>
      </c>
      <c r="E101" s="93"/>
      <c r="F101" s="93"/>
      <c r="G101" s="53">
        <f t="shared" si="8"/>
        <v>150000</v>
      </c>
    </row>
    <row r="102" spans="3:7" x14ac:dyDescent="0.35">
      <c r="C102" s="46" t="s">
        <v>17</v>
      </c>
      <c r="D102" s="93">
        <v>10000</v>
      </c>
      <c r="E102" s="93"/>
      <c r="F102" s="93"/>
      <c r="G102" s="53">
        <f t="shared" si="8"/>
        <v>10000</v>
      </c>
    </row>
    <row r="103" spans="3:7" x14ac:dyDescent="0.35">
      <c r="C103" s="46" t="s">
        <v>14</v>
      </c>
      <c r="D103" s="93">
        <v>30000</v>
      </c>
      <c r="E103" s="93"/>
      <c r="F103" s="93"/>
      <c r="G103" s="53">
        <f t="shared" si="8"/>
        <v>30000</v>
      </c>
    </row>
    <row r="104" spans="3:7" x14ac:dyDescent="0.35">
      <c r="C104" s="46" t="s">
        <v>174</v>
      </c>
      <c r="D104" s="93">
        <v>30000</v>
      </c>
      <c r="E104" s="93"/>
      <c r="F104" s="93"/>
      <c r="G104" s="53">
        <f t="shared" si="8"/>
        <v>30000</v>
      </c>
    </row>
    <row r="105" spans="3:7" x14ac:dyDescent="0.35">
      <c r="C105" s="50" t="s">
        <v>177</v>
      </c>
      <c r="D105" s="59">
        <f>SUM(D98:D104)</f>
        <v>300000</v>
      </c>
      <c r="E105" s="59">
        <f>SUM(E98:E104)</f>
        <v>0</v>
      </c>
      <c r="F105" s="59">
        <f>SUM(F98:F104)</f>
        <v>0</v>
      </c>
      <c r="G105" s="53">
        <f t="shared" si="8"/>
        <v>300000</v>
      </c>
    </row>
    <row r="106" spans="3:7" s="49" customFormat="1" x14ac:dyDescent="0.35">
      <c r="C106" s="63"/>
      <c r="D106" s="64"/>
      <c r="E106" s="64"/>
      <c r="F106" s="64"/>
      <c r="G106" s="65"/>
    </row>
    <row r="107" spans="3:7" ht="15.75" customHeight="1" x14ac:dyDescent="0.35">
      <c r="C107" s="257" t="s">
        <v>186</v>
      </c>
      <c r="D107" s="258"/>
      <c r="E107" s="258"/>
      <c r="F107" s="258"/>
      <c r="G107" s="259"/>
    </row>
    <row r="108" spans="3:7" ht="21.75" customHeight="1" thickBot="1" x14ac:dyDescent="0.4">
      <c r="C108" s="56" t="s">
        <v>175</v>
      </c>
      <c r="D108" s="57">
        <v>200000</v>
      </c>
      <c r="E108" s="57">
        <v>0</v>
      </c>
      <c r="F108" s="57">
        <v>0</v>
      </c>
      <c r="G108" s="58">
        <f t="shared" ref="G108:G116" si="9">SUM(D108:F108)</f>
        <v>200000</v>
      </c>
    </row>
    <row r="109" spans="3:7" x14ac:dyDescent="0.35">
      <c r="C109" s="54" t="s">
        <v>10</v>
      </c>
      <c r="D109" s="91">
        <v>30000</v>
      </c>
      <c r="E109" s="92">
        <v>0</v>
      </c>
      <c r="F109" s="92"/>
      <c r="G109" s="55">
        <f t="shared" si="9"/>
        <v>30000</v>
      </c>
    </row>
    <row r="110" spans="3:7" x14ac:dyDescent="0.35">
      <c r="C110" s="46" t="s">
        <v>11</v>
      </c>
      <c r="D110" s="93"/>
      <c r="E110" s="20"/>
      <c r="F110" s="20"/>
      <c r="G110" s="53">
        <f t="shared" si="9"/>
        <v>0</v>
      </c>
    </row>
    <row r="111" spans="3:7" ht="31" x14ac:dyDescent="0.35">
      <c r="C111" s="46" t="s">
        <v>12</v>
      </c>
      <c r="D111" s="93">
        <v>10000</v>
      </c>
      <c r="E111" s="93"/>
      <c r="F111" s="93"/>
      <c r="G111" s="53">
        <f t="shared" si="9"/>
        <v>10000</v>
      </c>
    </row>
    <row r="112" spans="3:7" x14ac:dyDescent="0.35">
      <c r="C112" s="47" t="s">
        <v>13</v>
      </c>
      <c r="D112" s="93">
        <v>50000</v>
      </c>
      <c r="E112" s="93"/>
      <c r="F112" s="93"/>
      <c r="G112" s="53">
        <f t="shared" si="9"/>
        <v>50000</v>
      </c>
    </row>
    <row r="113" spans="3:7" x14ac:dyDescent="0.35">
      <c r="C113" s="46" t="s">
        <v>17</v>
      </c>
      <c r="D113" s="93">
        <v>10000</v>
      </c>
      <c r="E113" s="93">
        <v>0</v>
      </c>
      <c r="F113" s="93"/>
      <c r="G113" s="53">
        <f t="shared" si="9"/>
        <v>10000</v>
      </c>
    </row>
    <row r="114" spans="3:7" x14ac:dyDescent="0.35">
      <c r="C114" s="46" t="s">
        <v>14</v>
      </c>
      <c r="D114" s="93">
        <v>65000</v>
      </c>
      <c r="E114" s="93">
        <v>0</v>
      </c>
      <c r="F114" s="93"/>
      <c r="G114" s="53">
        <f t="shared" si="9"/>
        <v>65000</v>
      </c>
    </row>
    <row r="115" spans="3:7" x14ac:dyDescent="0.35">
      <c r="C115" s="46" t="s">
        <v>174</v>
      </c>
      <c r="D115" s="93">
        <v>35000</v>
      </c>
      <c r="E115" s="93"/>
      <c r="F115" s="93"/>
      <c r="G115" s="53">
        <f t="shared" si="9"/>
        <v>35000</v>
      </c>
    </row>
    <row r="116" spans="3:7" x14ac:dyDescent="0.35">
      <c r="C116" s="50" t="s">
        <v>177</v>
      </c>
      <c r="D116" s="59">
        <f>SUM(D109:D115)</f>
        <v>200000</v>
      </c>
      <c r="E116" s="59">
        <f>SUM(E109:E115)</f>
        <v>0</v>
      </c>
      <c r="F116" s="59">
        <f>SUM(F109:F115)</f>
        <v>0</v>
      </c>
      <c r="G116" s="53">
        <f t="shared" si="9"/>
        <v>200000</v>
      </c>
    </row>
    <row r="117" spans="3:7" s="49" customFormat="1" x14ac:dyDescent="0.35">
      <c r="C117" s="63"/>
      <c r="D117" s="64"/>
      <c r="E117" s="64"/>
      <c r="F117" s="64"/>
      <c r="G117" s="65"/>
    </row>
    <row r="118" spans="3:7" x14ac:dyDescent="0.35">
      <c r="C118" s="257" t="s">
        <v>116</v>
      </c>
      <c r="D118" s="258"/>
      <c r="E118" s="258"/>
      <c r="F118" s="258"/>
      <c r="G118" s="259"/>
    </row>
    <row r="119" spans="3:7" ht="21" customHeight="1" thickBot="1" x14ac:dyDescent="0.4">
      <c r="C119" s="56" t="s">
        <v>175</v>
      </c>
      <c r="D119" s="57">
        <v>0</v>
      </c>
      <c r="E119" s="57">
        <v>0</v>
      </c>
      <c r="F119" s="57">
        <v>0</v>
      </c>
      <c r="G119" s="58">
        <f t="shared" ref="G119:G127" si="10">SUM(D119:F119)</f>
        <v>0</v>
      </c>
    </row>
    <row r="120" spans="3:7" x14ac:dyDescent="0.35">
      <c r="C120" s="54" t="s">
        <v>10</v>
      </c>
      <c r="D120" s="91"/>
      <c r="E120" s="92"/>
      <c r="F120" s="92"/>
      <c r="G120" s="55">
        <f t="shared" si="10"/>
        <v>0</v>
      </c>
    </row>
    <row r="121" spans="3:7" x14ac:dyDescent="0.35">
      <c r="C121" s="46" t="s">
        <v>11</v>
      </c>
      <c r="D121" s="93"/>
      <c r="E121" s="20"/>
      <c r="F121" s="20"/>
      <c r="G121" s="53">
        <f t="shared" si="10"/>
        <v>0</v>
      </c>
    </row>
    <row r="122" spans="3:7" ht="31" x14ac:dyDescent="0.35">
      <c r="C122" s="46" t="s">
        <v>12</v>
      </c>
      <c r="D122" s="93"/>
      <c r="E122" s="93"/>
      <c r="F122" s="93"/>
      <c r="G122" s="53">
        <f t="shared" si="10"/>
        <v>0</v>
      </c>
    </row>
    <row r="123" spans="3:7" x14ac:dyDescent="0.35">
      <c r="C123" s="47" t="s">
        <v>13</v>
      </c>
      <c r="D123" s="93"/>
      <c r="E123" s="93"/>
      <c r="F123" s="93"/>
      <c r="G123" s="53">
        <f t="shared" si="10"/>
        <v>0</v>
      </c>
    </row>
    <row r="124" spans="3:7" x14ac:dyDescent="0.35">
      <c r="C124" s="46" t="s">
        <v>17</v>
      </c>
      <c r="D124" s="93"/>
      <c r="E124" s="93"/>
      <c r="F124" s="93"/>
      <c r="G124" s="53">
        <f t="shared" si="10"/>
        <v>0</v>
      </c>
    </row>
    <row r="125" spans="3:7" x14ac:dyDescent="0.35">
      <c r="C125" s="46" t="s">
        <v>14</v>
      </c>
      <c r="D125" s="93"/>
      <c r="E125" s="93"/>
      <c r="F125" s="93"/>
      <c r="G125" s="53">
        <f t="shared" si="10"/>
        <v>0</v>
      </c>
    </row>
    <row r="126" spans="3:7" x14ac:dyDescent="0.35">
      <c r="C126" s="46" t="s">
        <v>174</v>
      </c>
      <c r="D126" s="93"/>
      <c r="E126" s="93"/>
      <c r="F126" s="93"/>
      <c r="G126" s="53">
        <f t="shared" si="10"/>
        <v>0</v>
      </c>
    </row>
    <row r="127" spans="3:7" x14ac:dyDescent="0.35">
      <c r="C127" s="50" t="s">
        <v>177</v>
      </c>
      <c r="D127" s="59">
        <f>SUM(D120:D126)</f>
        <v>0</v>
      </c>
      <c r="E127" s="59">
        <f>SUM(E120:E126)</f>
        <v>0</v>
      </c>
      <c r="F127" s="59">
        <f>SUM(F120:F126)</f>
        <v>0</v>
      </c>
      <c r="G127" s="53">
        <f t="shared" si="10"/>
        <v>0</v>
      </c>
    </row>
    <row r="128" spans="3:7" s="49" customFormat="1" x14ac:dyDescent="0.35">
      <c r="C128" s="63"/>
      <c r="D128" s="64"/>
      <c r="E128" s="64"/>
      <c r="F128" s="64"/>
      <c r="G128" s="65"/>
    </row>
    <row r="129" spans="2:7" x14ac:dyDescent="0.35">
      <c r="C129" s="257" t="s">
        <v>125</v>
      </c>
      <c r="D129" s="258"/>
      <c r="E129" s="258"/>
      <c r="F129" s="258"/>
      <c r="G129" s="259"/>
    </row>
    <row r="130" spans="2:7" ht="24" customHeight="1" thickBot="1" x14ac:dyDescent="0.4">
      <c r="C130" s="56" t="s">
        <v>175</v>
      </c>
      <c r="D130" s="57">
        <v>0</v>
      </c>
      <c r="E130" s="57">
        <v>0</v>
      </c>
      <c r="F130" s="57">
        <v>0</v>
      </c>
      <c r="G130" s="58">
        <f t="shared" ref="G130:G138" si="11">SUM(D130:F130)</f>
        <v>0</v>
      </c>
    </row>
    <row r="131" spans="2:7" ht="15.75" customHeight="1" x14ac:dyDescent="0.35">
      <c r="C131" s="54" t="s">
        <v>10</v>
      </c>
      <c r="D131" s="91"/>
      <c r="E131" s="92"/>
      <c r="F131" s="92"/>
      <c r="G131" s="55">
        <f t="shared" si="11"/>
        <v>0</v>
      </c>
    </row>
    <row r="132" spans="2:7" x14ac:dyDescent="0.35">
      <c r="C132" s="46" t="s">
        <v>11</v>
      </c>
      <c r="D132" s="93"/>
      <c r="E132" s="20"/>
      <c r="F132" s="20"/>
      <c r="G132" s="53">
        <f t="shared" si="11"/>
        <v>0</v>
      </c>
    </row>
    <row r="133" spans="2:7" ht="15.75" customHeight="1" x14ac:dyDescent="0.35">
      <c r="C133" s="46" t="s">
        <v>12</v>
      </c>
      <c r="D133" s="93"/>
      <c r="E133" s="93"/>
      <c r="F133" s="93"/>
      <c r="G133" s="53">
        <f t="shared" si="11"/>
        <v>0</v>
      </c>
    </row>
    <row r="134" spans="2:7" x14ac:dyDescent="0.35">
      <c r="C134" s="47" t="s">
        <v>13</v>
      </c>
      <c r="D134" s="93"/>
      <c r="E134" s="93"/>
      <c r="F134" s="93"/>
      <c r="G134" s="53">
        <f t="shared" si="11"/>
        <v>0</v>
      </c>
    </row>
    <row r="135" spans="2:7" x14ac:dyDescent="0.35">
      <c r="C135" s="46" t="s">
        <v>17</v>
      </c>
      <c r="D135" s="93"/>
      <c r="E135" s="93"/>
      <c r="F135" s="93"/>
      <c r="G135" s="53">
        <f t="shared" si="11"/>
        <v>0</v>
      </c>
    </row>
    <row r="136" spans="2:7" ht="15.75" customHeight="1" x14ac:dyDescent="0.35">
      <c r="C136" s="46" t="s">
        <v>14</v>
      </c>
      <c r="D136" s="93"/>
      <c r="E136" s="93"/>
      <c r="F136" s="93"/>
      <c r="G136" s="53">
        <f t="shared" si="11"/>
        <v>0</v>
      </c>
    </row>
    <row r="137" spans="2:7" x14ac:dyDescent="0.35">
      <c r="C137" s="46" t="s">
        <v>174</v>
      </c>
      <c r="D137" s="93"/>
      <c r="E137" s="93"/>
      <c r="F137" s="93"/>
      <c r="G137" s="53">
        <f t="shared" si="11"/>
        <v>0</v>
      </c>
    </row>
    <row r="138" spans="2:7" x14ac:dyDescent="0.35">
      <c r="C138" s="50" t="s">
        <v>177</v>
      </c>
      <c r="D138" s="59">
        <f>SUM(D131:D137)</f>
        <v>0</v>
      </c>
      <c r="E138" s="59">
        <f>SUM(E131:E137)</f>
        <v>0</v>
      </c>
      <c r="F138" s="59">
        <f>SUM(F131:F137)</f>
        <v>0</v>
      </c>
      <c r="G138" s="53">
        <f t="shared" si="11"/>
        <v>0</v>
      </c>
    </row>
    <row r="140" spans="2:7" x14ac:dyDescent="0.35">
      <c r="B140" s="257" t="s">
        <v>187</v>
      </c>
      <c r="C140" s="258"/>
      <c r="D140" s="258"/>
      <c r="E140" s="258"/>
      <c r="F140" s="258"/>
      <c r="G140" s="259"/>
    </row>
    <row r="141" spans="2:7" x14ac:dyDescent="0.35">
      <c r="C141" s="257" t="s">
        <v>135</v>
      </c>
      <c r="D141" s="258"/>
      <c r="E141" s="258"/>
      <c r="F141" s="258"/>
      <c r="G141" s="259"/>
    </row>
    <row r="142" spans="2:7" ht="24" customHeight="1" thickBot="1" x14ac:dyDescent="0.4">
      <c r="C142" s="56" t="s">
        <v>175</v>
      </c>
      <c r="D142" s="57">
        <v>0</v>
      </c>
      <c r="E142" s="57">
        <v>0</v>
      </c>
      <c r="F142" s="57">
        <v>0</v>
      </c>
      <c r="G142" s="58">
        <f>SUM(D142:F142)</f>
        <v>0</v>
      </c>
    </row>
    <row r="143" spans="2:7" ht="24.75" customHeight="1" x14ac:dyDescent="0.35">
      <c r="C143" s="54" t="s">
        <v>10</v>
      </c>
      <c r="D143" s="91"/>
      <c r="E143" s="92"/>
      <c r="F143" s="92"/>
      <c r="G143" s="55">
        <f t="shared" ref="G143:G150" si="12">SUM(D143:F143)</f>
        <v>0</v>
      </c>
    </row>
    <row r="144" spans="2:7" ht="15.75" customHeight="1" x14ac:dyDescent="0.35">
      <c r="C144" s="46" t="s">
        <v>11</v>
      </c>
      <c r="D144" s="93"/>
      <c r="E144" s="20"/>
      <c r="F144" s="20"/>
      <c r="G144" s="53">
        <f t="shared" si="12"/>
        <v>0</v>
      </c>
    </row>
    <row r="145" spans="2:7" ht="15.75" customHeight="1" x14ac:dyDescent="0.35">
      <c r="C145" s="46" t="s">
        <v>12</v>
      </c>
      <c r="D145" s="93"/>
      <c r="E145" s="93"/>
      <c r="F145" s="93"/>
      <c r="G145" s="53">
        <f t="shared" si="12"/>
        <v>0</v>
      </c>
    </row>
    <row r="146" spans="2:7" ht="15.75" customHeight="1" x14ac:dyDescent="0.35">
      <c r="C146" s="47" t="s">
        <v>13</v>
      </c>
      <c r="D146" s="93"/>
      <c r="E146" s="93"/>
      <c r="F146" s="93"/>
      <c r="G146" s="53">
        <f t="shared" si="12"/>
        <v>0</v>
      </c>
    </row>
    <row r="147" spans="2:7" ht="15.75" customHeight="1" x14ac:dyDescent="0.35">
      <c r="C147" s="46" t="s">
        <v>17</v>
      </c>
      <c r="D147" s="93"/>
      <c r="E147" s="93"/>
      <c r="F147" s="93"/>
      <c r="G147" s="53">
        <f t="shared" si="12"/>
        <v>0</v>
      </c>
    </row>
    <row r="148" spans="2:7" ht="15.75" customHeight="1" x14ac:dyDescent="0.35">
      <c r="C148" s="46" t="s">
        <v>14</v>
      </c>
      <c r="D148" s="93"/>
      <c r="E148" s="93"/>
      <c r="F148" s="93"/>
      <c r="G148" s="53">
        <f t="shared" si="12"/>
        <v>0</v>
      </c>
    </row>
    <row r="149" spans="2:7" ht="15.75" customHeight="1" x14ac:dyDescent="0.35">
      <c r="C149" s="46" t="s">
        <v>174</v>
      </c>
      <c r="D149" s="93"/>
      <c r="E149" s="93"/>
      <c r="F149" s="93"/>
      <c r="G149" s="53">
        <f t="shared" si="12"/>
        <v>0</v>
      </c>
    </row>
    <row r="150" spans="2:7" ht="15.75" customHeight="1" x14ac:dyDescent="0.35">
      <c r="C150" s="50" t="s">
        <v>177</v>
      </c>
      <c r="D150" s="59">
        <f>SUM(D143:D149)</f>
        <v>0</v>
      </c>
      <c r="E150" s="59">
        <f>SUM(E143:E149)</f>
        <v>0</v>
      </c>
      <c r="F150" s="59">
        <f>SUM(F143:F149)</f>
        <v>0</v>
      </c>
      <c r="G150" s="53">
        <f t="shared" si="12"/>
        <v>0</v>
      </c>
    </row>
    <row r="151" spans="2:7" s="49" customFormat="1" ht="15.75" customHeight="1" x14ac:dyDescent="0.35">
      <c r="C151" s="63"/>
      <c r="D151" s="64"/>
      <c r="E151" s="64"/>
      <c r="F151" s="64"/>
      <c r="G151" s="65"/>
    </row>
    <row r="152" spans="2:7" ht="15.75" customHeight="1" x14ac:dyDescent="0.35">
      <c r="C152" s="257" t="s">
        <v>144</v>
      </c>
      <c r="D152" s="258"/>
      <c r="E152" s="258"/>
      <c r="F152" s="258"/>
      <c r="G152" s="259"/>
    </row>
    <row r="153" spans="2:7" ht="21" customHeight="1" thickBot="1" x14ac:dyDescent="0.4">
      <c r="C153" s="56" t="s">
        <v>175</v>
      </c>
      <c r="D153" s="57">
        <v>0</v>
      </c>
      <c r="E153" s="57">
        <v>0</v>
      </c>
      <c r="F153" s="57">
        <v>0</v>
      </c>
      <c r="G153" s="58">
        <f t="shared" ref="G153:G161" si="13">SUM(D153:F153)</f>
        <v>0</v>
      </c>
    </row>
    <row r="154" spans="2:7" ht="15.75" customHeight="1" x14ac:dyDescent="0.35">
      <c r="B154" s="48" t="s">
        <v>647</v>
      </c>
      <c r="C154" s="54" t="s">
        <v>10</v>
      </c>
      <c r="D154" s="91"/>
      <c r="E154" s="92"/>
      <c r="F154" s="92"/>
      <c r="G154" s="55">
        <f t="shared" si="13"/>
        <v>0</v>
      </c>
    </row>
    <row r="155" spans="2:7" ht="15.75" customHeight="1" x14ac:dyDescent="0.35">
      <c r="C155" s="46" t="s">
        <v>11</v>
      </c>
      <c r="D155" s="93"/>
      <c r="E155" s="20"/>
      <c r="F155" s="20"/>
      <c r="G155" s="53">
        <f t="shared" si="13"/>
        <v>0</v>
      </c>
    </row>
    <row r="156" spans="2:7" ht="15.75" customHeight="1" x14ac:dyDescent="0.35">
      <c r="C156" s="46" t="s">
        <v>12</v>
      </c>
      <c r="D156" s="93"/>
      <c r="E156" s="93"/>
      <c r="F156" s="93"/>
      <c r="G156" s="53">
        <f t="shared" si="13"/>
        <v>0</v>
      </c>
    </row>
    <row r="157" spans="2:7" ht="15.75" customHeight="1" x14ac:dyDescent="0.35">
      <c r="C157" s="47" t="s">
        <v>13</v>
      </c>
      <c r="D157" s="93"/>
      <c r="E157" s="93"/>
      <c r="F157" s="93"/>
      <c r="G157" s="53">
        <f t="shared" si="13"/>
        <v>0</v>
      </c>
    </row>
    <row r="158" spans="2:7" ht="15.75" customHeight="1" x14ac:dyDescent="0.35">
      <c r="C158" s="46" t="s">
        <v>17</v>
      </c>
      <c r="D158" s="93"/>
      <c r="E158" s="93"/>
      <c r="F158" s="93"/>
      <c r="G158" s="53">
        <f t="shared" si="13"/>
        <v>0</v>
      </c>
    </row>
    <row r="159" spans="2:7" ht="15.75" customHeight="1" x14ac:dyDescent="0.35">
      <c r="C159" s="46" t="s">
        <v>14</v>
      </c>
      <c r="D159" s="93"/>
      <c r="E159" s="93"/>
      <c r="F159" s="93"/>
      <c r="G159" s="53">
        <f t="shared" si="13"/>
        <v>0</v>
      </c>
    </row>
    <row r="160" spans="2:7" ht="15.75" customHeight="1" x14ac:dyDescent="0.35">
      <c r="C160" s="46" t="s">
        <v>174</v>
      </c>
      <c r="D160" s="93"/>
      <c r="E160" s="93"/>
      <c r="F160" s="93"/>
      <c r="G160" s="53">
        <f t="shared" si="13"/>
        <v>0</v>
      </c>
    </row>
    <row r="161" spans="3:7" ht="15.75" customHeight="1" x14ac:dyDescent="0.35">
      <c r="C161" s="50" t="s">
        <v>177</v>
      </c>
      <c r="D161" s="59">
        <f>SUM(D154:D160)</f>
        <v>0</v>
      </c>
      <c r="E161" s="59">
        <f>SUM(E154:E160)</f>
        <v>0</v>
      </c>
      <c r="F161" s="59">
        <f>SUM(F154:F160)</f>
        <v>0</v>
      </c>
      <c r="G161" s="53">
        <f t="shared" si="13"/>
        <v>0</v>
      </c>
    </row>
    <row r="162" spans="3:7" s="49" customFormat="1" ht="15.75" customHeight="1" x14ac:dyDescent="0.35">
      <c r="C162" s="63"/>
      <c r="D162" s="64"/>
      <c r="E162" s="64"/>
      <c r="F162" s="64"/>
      <c r="G162" s="65"/>
    </row>
    <row r="163" spans="3:7" ht="15.75" customHeight="1" x14ac:dyDescent="0.35">
      <c r="C163" s="257" t="s">
        <v>153</v>
      </c>
      <c r="D163" s="258"/>
      <c r="E163" s="258"/>
      <c r="F163" s="258"/>
      <c r="G163" s="259"/>
    </row>
    <row r="164" spans="3:7" ht="19.5" customHeight="1" thickBot="1" x14ac:dyDescent="0.4">
      <c r="C164" s="56" t="s">
        <v>175</v>
      </c>
      <c r="D164" s="57">
        <v>0</v>
      </c>
      <c r="E164" s="57">
        <v>0</v>
      </c>
      <c r="F164" s="57">
        <v>0</v>
      </c>
      <c r="G164" s="58">
        <f t="shared" ref="G164:G172" si="14">SUM(D164:F164)</f>
        <v>0</v>
      </c>
    </row>
    <row r="165" spans="3:7" ht="15.75" customHeight="1" x14ac:dyDescent="0.35">
      <c r="C165" s="54" t="s">
        <v>10</v>
      </c>
      <c r="D165" s="91"/>
      <c r="E165" s="92"/>
      <c r="F165" s="92"/>
      <c r="G165" s="55">
        <f t="shared" si="14"/>
        <v>0</v>
      </c>
    </row>
    <row r="166" spans="3:7" ht="15.75" customHeight="1" x14ac:dyDescent="0.35">
      <c r="C166" s="46" t="s">
        <v>11</v>
      </c>
      <c r="D166" s="93"/>
      <c r="E166" s="20"/>
      <c r="F166" s="20"/>
      <c r="G166" s="53">
        <f t="shared" si="14"/>
        <v>0</v>
      </c>
    </row>
    <row r="167" spans="3:7" ht="15.75" customHeight="1" x14ac:dyDescent="0.35">
      <c r="C167" s="46" t="s">
        <v>12</v>
      </c>
      <c r="D167" s="93"/>
      <c r="E167" s="93"/>
      <c r="F167" s="93"/>
      <c r="G167" s="53">
        <f t="shared" si="14"/>
        <v>0</v>
      </c>
    </row>
    <row r="168" spans="3:7" ht="15.75" customHeight="1" x14ac:dyDescent="0.35">
      <c r="C168" s="47" t="s">
        <v>13</v>
      </c>
      <c r="D168" s="93"/>
      <c r="E168" s="93"/>
      <c r="F168" s="93"/>
      <c r="G168" s="53">
        <f t="shared" si="14"/>
        <v>0</v>
      </c>
    </row>
    <row r="169" spans="3:7" ht="15.75" customHeight="1" x14ac:dyDescent="0.35">
      <c r="C169" s="46" t="s">
        <v>17</v>
      </c>
      <c r="D169" s="93"/>
      <c r="E169" s="93"/>
      <c r="F169" s="93"/>
      <c r="G169" s="53">
        <f t="shared" si="14"/>
        <v>0</v>
      </c>
    </row>
    <row r="170" spans="3:7" ht="15.75" customHeight="1" x14ac:dyDescent="0.35">
      <c r="C170" s="46" t="s">
        <v>14</v>
      </c>
      <c r="D170" s="93"/>
      <c r="E170" s="93"/>
      <c r="F170" s="93"/>
      <c r="G170" s="53">
        <f t="shared" si="14"/>
        <v>0</v>
      </c>
    </row>
    <row r="171" spans="3:7" ht="15.75" customHeight="1" x14ac:dyDescent="0.35">
      <c r="C171" s="46" t="s">
        <v>174</v>
      </c>
      <c r="D171" s="93"/>
      <c r="E171" s="93"/>
      <c r="F171" s="93"/>
      <c r="G171" s="53">
        <f t="shared" si="14"/>
        <v>0</v>
      </c>
    </row>
    <row r="172" spans="3:7" ht="15.75" customHeight="1" x14ac:dyDescent="0.35">
      <c r="C172" s="50" t="s">
        <v>177</v>
      </c>
      <c r="D172" s="59">
        <f>SUM(D165:D171)</f>
        <v>0</v>
      </c>
      <c r="E172" s="59">
        <f>SUM(E165:E171)</f>
        <v>0</v>
      </c>
      <c r="F172" s="59">
        <f>SUM(F165:F171)</f>
        <v>0</v>
      </c>
      <c r="G172" s="53">
        <f t="shared" si="14"/>
        <v>0</v>
      </c>
    </row>
    <row r="173" spans="3:7" s="49" customFormat="1" ht="15.75" customHeight="1" x14ac:dyDescent="0.35">
      <c r="C173" s="63"/>
      <c r="D173" s="64"/>
      <c r="E173" s="64"/>
      <c r="F173" s="64"/>
      <c r="G173" s="65"/>
    </row>
    <row r="174" spans="3:7" ht="15.75" customHeight="1" x14ac:dyDescent="0.35">
      <c r="C174" s="257" t="s">
        <v>162</v>
      </c>
      <c r="D174" s="258"/>
      <c r="E174" s="258"/>
      <c r="F174" s="258"/>
      <c r="G174" s="259"/>
    </row>
    <row r="175" spans="3:7" ht="22.5" customHeight="1" thickBot="1" x14ac:dyDescent="0.4">
      <c r="C175" s="56" t="s">
        <v>175</v>
      </c>
      <c r="D175" s="57">
        <v>0</v>
      </c>
      <c r="E175" s="57">
        <v>0</v>
      </c>
      <c r="F175" s="57">
        <v>0</v>
      </c>
      <c r="G175" s="58">
        <f t="shared" ref="G175:G183" si="15">SUM(D175:F175)</f>
        <v>0</v>
      </c>
    </row>
    <row r="176" spans="3:7" ht="15.75" customHeight="1" x14ac:dyDescent="0.35">
      <c r="C176" s="54" t="s">
        <v>10</v>
      </c>
      <c r="D176" s="91"/>
      <c r="E176" s="92"/>
      <c r="F176" s="92"/>
      <c r="G176" s="55">
        <f t="shared" si="15"/>
        <v>0</v>
      </c>
    </row>
    <row r="177" spans="3:13" ht="15.75" customHeight="1" x14ac:dyDescent="0.35">
      <c r="C177" s="46" t="s">
        <v>11</v>
      </c>
      <c r="D177" s="93"/>
      <c r="E177" s="20"/>
      <c r="F177" s="20"/>
      <c r="G177" s="53">
        <f t="shared" si="15"/>
        <v>0</v>
      </c>
    </row>
    <row r="178" spans="3:13" ht="15.75" customHeight="1" x14ac:dyDescent="0.35">
      <c r="C178" s="46" t="s">
        <v>12</v>
      </c>
      <c r="D178" s="93"/>
      <c r="E178" s="93"/>
      <c r="F178" s="93"/>
      <c r="G178" s="53">
        <f t="shared" si="15"/>
        <v>0</v>
      </c>
    </row>
    <row r="179" spans="3:13" ht="15.75" customHeight="1" x14ac:dyDescent="0.35">
      <c r="C179" s="47" t="s">
        <v>13</v>
      </c>
      <c r="D179" s="93"/>
      <c r="E179" s="93"/>
      <c r="F179" s="93"/>
      <c r="G179" s="53">
        <f t="shared" si="15"/>
        <v>0</v>
      </c>
    </row>
    <row r="180" spans="3:13" ht="15.75" customHeight="1" x14ac:dyDescent="0.35">
      <c r="C180" s="46" t="s">
        <v>17</v>
      </c>
      <c r="D180" s="93"/>
      <c r="E180" s="93"/>
      <c r="F180" s="93"/>
      <c r="G180" s="53">
        <f t="shared" si="15"/>
        <v>0</v>
      </c>
    </row>
    <row r="181" spans="3:13" ht="15.75" customHeight="1" x14ac:dyDescent="0.35">
      <c r="C181" s="46" t="s">
        <v>14</v>
      </c>
      <c r="D181" s="93"/>
      <c r="E181" s="93"/>
      <c r="F181" s="93"/>
      <c r="G181" s="53">
        <f t="shared" si="15"/>
        <v>0</v>
      </c>
    </row>
    <row r="182" spans="3:13" ht="15.75" customHeight="1" x14ac:dyDescent="0.35">
      <c r="C182" s="46" t="s">
        <v>174</v>
      </c>
      <c r="D182" s="93"/>
      <c r="E182" s="93"/>
      <c r="F182" s="93"/>
      <c r="G182" s="53">
        <f t="shared" si="15"/>
        <v>0</v>
      </c>
    </row>
    <row r="183" spans="3:13" ht="15.75" customHeight="1" x14ac:dyDescent="0.35">
      <c r="C183" s="50" t="s">
        <v>177</v>
      </c>
      <c r="D183" s="59">
        <f>SUM(D176:D182)</f>
        <v>0</v>
      </c>
      <c r="E183" s="59">
        <f>SUM(E176:E182)</f>
        <v>0</v>
      </c>
      <c r="F183" s="59">
        <f>SUM(F176:F182)</f>
        <v>0</v>
      </c>
      <c r="G183" s="53">
        <f t="shared" si="15"/>
        <v>0</v>
      </c>
    </row>
    <row r="184" spans="3:13" ht="15.75" customHeight="1" x14ac:dyDescent="0.35"/>
    <row r="185" spans="3:13" ht="15.75" customHeight="1" x14ac:dyDescent="0.35">
      <c r="C185" s="257" t="s">
        <v>540</v>
      </c>
      <c r="D185" s="258"/>
      <c r="E185" s="258"/>
      <c r="F185" s="258"/>
      <c r="G185" s="259"/>
      <c r="L185" s="200"/>
    </row>
    <row r="186" spans="3:13" ht="19.5" customHeight="1" thickBot="1" x14ac:dyDescent="0.4">
      <c r="C186" s="56" t="s">
        <v>541</v>
      </c>
      <c r="D186" s="57">
        <v>649317.76</v>
      </c>
      <c r="E186" s="57">
        <v>295000</v>
      </c>
      <c r="F186" s="57">
        <v>0</v>
      </c>
      <c r="G186" s="58">
        <f t="shared" ref="G186:G194" si="16">SUM(D186:F186)</f>
        <v>944317.76</v>
      </c>
    </row>
    <row r="187" spans="3:13" ht="15.75" customHeight="1" x14ac:dyDescent="0.35">
      <c r="C187" s="54" t="s">
        <v>10</v>
      </c>
      <c r="D187" s="91">
        <v>181316.36</v>
      </c>
      <c r="E187" s="92">
        <v>265000</v>
      </c>
      <c r="F187" s="92"/>
      <c r="G187" s="55">
        <f t="shared" si="16"/>
        <v>446316.36</v>
      </c>
      <c r="K187" s="200"/>
      <c r="L187" s="200"/>
      <c r="M187" s="200"/>
    </row>
    <row r="188" spans="3:13" ht="15.75" customHeight="1" x14ac:dyDescent="0.35">
      <c r="C188" s="46" t="s">
        <v>11</v>
      </c>
      <c r="D188" s="93">
        <v>10000</v>
      </c>
      <c r="E188" s="20"/>
      <c r="F188" s="20"/>
      <c r="G188" s="53">
        <f t="shared" si="16"/>
        <v>10000</v>
      </c>
    </row>
    <row r="189" spans="3:13" ht="15.75" customHeight="1" x14ac:dyDescent="0.35">
      <c r="C189" s="46" t="s">
        <v>12</v>
      </c>
      <c r="D189" s="93">
        <v>10000</v>
      </c>
      <c r="E189" s="93"/>
      <c r="F189" s="93"/>
      <c r="G189" s="53">
        <f t="shared" si="16"/>
        <v>10000</v>
      </c>
    </row>
    <row r="190" spans="3:13" ht="15.75" customHeight="1" x14ac:dyDescent="0.35">
      <c r="C190" s="47" t="s">
        <v>13</v>
      </c>
      <c r="D190" s="93">
        <v>325000</v>
      </c>
      <c r="E190" s="93"/>
      <c r="F190" s="93"/>
      <c r="G190" s="53">
        <f t="shared" si="16"/>
        <v>325000</v>
      </c>
      <c r="J190" s="200"/>
    </row>
    <row r="191" spans="3:13" ht="15.75" customHeight="1" x14ac:dyDescent="0.35">
      <c r="C191" s="46" t="s">
        <v>17</v>
      </c>
      <c r="D191" s="93">
        <v>13001.4</v>
      </c>
      <c r="E191" s="93"/>
      <c r="F191" s="93"/>
      <c r="G191" s="53">
        <f t="shared" si="16"/>
        <v>13001.4</v>
      </c>
    </row>
    <row r="192" spans="3:13" ht="15.75" customHeight="1" x14ac:dyDescent="0.35">
      <c r="C192" s="46" t="s">
        <v>14</v>
      </c>
      <c r="D192" s="93">
        <v>60000</v>
      </c>
      <c r="E192" s="93">
        <v>30000</v>
      </c>
      <c r="F192" s="93"/>
      <c r="G192" s="53">
        <f t="shared" si="16"/>
        <v>90000</v>
      </c>
    </row>
    <row r="193" spans="3:13" ht="15.75" customHeight="1" x14ac:dyDescent="0.35">
      <c r="C193" s="46" t="s">
        <v>174</v>
      </c>
      <c r="D193" s="93">
        <v>50000</v>
      </c>
      <c r="E193" s="93"/>
      <c r="F193" s="93"/>
      <c r="G193" s="53">
        <f t="shared" si="16"/>
        <v>50000</v>
      </c>
    </row>
    <row r="194" spans="3:13" ht="15.75" customHeight="1" x14ac:dyDescent="0.35">
      <c r="C194" s="50" t="s">
        <v>177</v>
      </c>
      <c r="D194" s="59">
        <f>SUM(D187:D193)</f>
        <v>649317.76</v>
      </c>
      <c r="E194" s="59">
        <f>SUM(E187:E193)</f>
        <v>295000</v>
      </c>
      <c r="F194" s="59">
        <f>SUM(F187:F193)</f>
        <v>0</v>
      </c>
      <c r="G194" s="53">
        <f t="shared" si="16"/>
        <v>944317.76</v>
      </c>
    </row>
    <row r="195" spans="3:13" ht="15.75" customHeight="1" thickBot="1" x14ac:dyDescent="0.4"/>
    <row r="196" spans="3:13" ht="19.5" customHeight="1" thickBot="1" x14ac:dyDescent="0.4">
      <c r="C196" s="260" t="s">
        <v>18</v>
      </c>
      <c r="D196" s="261"/>
      <c r="E196" s="261"/>
      <c r="F196" s="261"/>
      <c r="G196" s="262"/>
    </row>
    <row r="197" spans="3:13" ht="19.5" customHeight="1" x14ac:dyDescent="0.35">
      <c r="C197" s="71"/>
      <c r="D197" s="265" t="s">
        <v>564</v>
      </c>
      <c r="E197" s="265" t="s">
        <v>565</v>
      </c>
      <c r="F197" s="265">
        <v>0</v>
      </c>
      <c r="G197" s="267" t="s">
        <v>18</v>
      </c>
      <c r="I197" s="263"/>
      <c r="J197" s="263"/>
      <c r="K197" s="263"/>
      <c r="L197" s="264"/>
    </row>
    <row r="198" spans="3:13" ht="19.5" customHeight="1" x14ac:dyDescent="0.35">
      <c r="C198" s="71"/>
      <c r="D198" s="266"/>
      <c r="E198" s="266"/>
      <c r="F198" s="266"/>
      <c r="G198" s="241"/>
      <c r="I198" s="263"/>
      <c r="J198" s="204"/>
      <c r="K198" s="204"/>
      <c r="L198" s="264"/>
    </row>
    <row r="199" spans="3:13" ht="19.5" customHeight="1" x14ac:dyDescent="0.35">
      <c r="C199" s="22" t="s">
        <v>10</v>
      </c>
      <c r="D199" s="72">
        <f t="shared" ref="D199:F200" si="17">SUM(D176,D165,D154,D143,D131,D120,D109,D98,D86,D75,D64,D53,D41,D30,D19,D8,D187)</f>
        <v>396316.36</v>
      </c>
      <c r="E199" s="72">
        <f t="shared" si="17"/>
        <v>275000</v>
      </c>
      <c r="F199" s="72">
        <f t="shared" si="17"/>
        <v>0</v>
      </c>
      <c r="G199" s="69">
        <f t="shared" ref="G199:G206" si="18">SUM(D199:F199)</f>
        <v>671316.36</v>
      </c>
      <c r="I199" s="205"/>
      <c r="J199" s="206"/>
      <c r="K199" s="206"/>
      <c r="L199" s="207"/>
      <c r="M199" s="201"/>
    </row>
    <row r="200" spans="3:13" ht="34.5" customHeight="1" x14ac:dyDescent="0.35">
      <c r="C200" s="22" t="s">
        <v>11</v>
      </c>
      <c r="D200" s="72">
        <f t="shared" si="17"/>
        <v>25000</v>
      </c>
      <c r="E200" s="72">
        <f t="shared" si="17"/>
        <v>3000</v>
      </c>
      <c r="F200" s="72">
        <f t="shared" si="17"/>
        <v>0</v>
      </c>
      <c r="G200" s="70">
        <f t="shared" si="18"/>
        <v>28000</v>
      </c>
      <c r="I200" s="205"/>
      <c r="J200" s="206"/>
      <c r="K200" s="206"/>
      <c r="L200" s="207"/>
      <c r="M200" s="201"/>
    </row>
    <row r="201" spans="3:13" ht="48" customHeight="1" x14ac:dyDescent="0.35">
      <c r="C201" s="22" t="s">
        <v>12</v>
      </c>
      <c r="D201" s="72">
        <f t="shared" ref="D201:F205" si="19">SUM(D178,D167,D156,D145,D133,D122,D111,D100,D88,D77,D66,D55,D43,D32,D21,D10,D189)</f>
        <v>80000</v>
      </c>
      <c r="E201" s="72">
        <f t="shared" si="19"/>
        <v>1000</v>
      </c>
      <c r="F201" s="72">
        <f t="shared" si="19"/>
        <v>0</v>
      </c>
      <c r="G201" s="70">
        <f t="shared" si="18"/>
        <v>81000</v>
      </c>
      <c r="I201" s="205"/>
      <c r="J201" s="206"/>
      <c r="K201" s="206"/>
      <c r="L201" s="207"/>
      <c r="M201" s="201"/>
    </row>
    <row r="202" spans="3:13" ht="33" customHeight="1" x14ac:dyDescent="0.35">
      <c r="C202" s="28" t="s">
        <v>13</v>
      </c>
      <c r="D202" s="72">
        <f t="shared" si="19"/>
        <v>1550000</v>
      </c>
      <c r="E202" s="72">
        <f t="shared" si="19"/>
        <v>65000</v>
      </c>
      <c r="F202" s="72">
        <f t="shared" si="19"/>
        <v>0</v>
      </c>
      <c r="G202" s="70">
        <f t="shared" si="18"/>
        <v>1615000</v>
      </c>
      <c r="I202" s="205"/>
      <c r="J202" s="206"/>
      <c r="K202" s="206"/>
      <c r="L202" s="207"/>
      <c r="M202" s="201"/>
    </row>
    <row r="203" spans="3:13" ht="21" customHeight="1" x14ac:dyDescent="0.35">
      <c r="C203" s="22" t="s">
        <v>17</v>
      </c>
      <c r="D203" s="72">
        <f t="shared" si="19"/>
        <v>73001.399999999994</v>
      </c>
      <c r="E203" s="72">
        <f t="shared" si="19"/>
        <v>0</v>
      </c>
      <c r="F203" s="72">
        <f t="shared" si="19"/>
        <v>0</v>
      </c>
      <c r="G203" s="70">
        <f t="shared" si="18"/>
        <v>73001.399999999994</v>
      </c>
      <c r="H203" s="25"/>
      <c r="I203" s="205"/>
      <c r="J203" s="206"/>
      <c r="K203" s="206"/>
      <c r="L203" s="207"/>
      <c r="M203" s="201"/>
    </row>
    <row r="204" spans="3:13" ht="39.75" customHeight="1" x14ac:dyDescent="0.35">
      <c r="C204" s="22" t="s">
        <v>14</v>
      </c>
      <c r="D204" s="72">
        <f t="shared" si="19"/>
        <v>320000</v>
      </c>
      <c r="E204" s="72">
        <f t="shared" si="19"/>
        <v>690000</v>
      </c>
      <c r="F204" s="72">
        <f t="shared" si="19"/>
        <v>0</v>
      </c>
      <c r="G204" s="70">
        <f t="shared" si="18"/>
        <v>1010000</v>
      </c>
      <c r="H204" s="25"/>
      <c r="I204" s="205"/>
      <c r="J204" s="206"/>
      <c r="K204" s="206"/>
      <c r="L204" s="207"/>
      <c r="M204" s="201"/>
    </row>
    <row r="205" spans="3:13" ht="23.25" customHeight="1" x14ac:dyDescent="0.25">
      <c r="C205" s="22" t="s">
        <v>174</v>
      </c>
      <c r="D205" s="127">
        <f t="shared" si="19"/>
        <v>260000</v>
      </c>
      <c r="E205" s="127">
        <f t="shared" si="19"/>
        <v>0</v>
      </c>
      <c r="F205" s="127">
        <f t="shared" si="19"/>
        <v>0</v>
      </c>
      <c r="G205" s="70">
        <f t="shared" si="18"/>
        <v>260000</v>
      </c>
      <c r="H205" s="25"/>
      <c r="I205" s="205"/>
      <c r="J205" s="206"/>
      <c r="K205" s="206"/>
      <c r="L205" s="207"/>
      <c r="M205" s="201"/>
    </row>
    <row r="206" spans="3:13" ht="22.5" customHeight="1" x14ac:dyDescent="0.25">
      <c r="C206" s="129" t="s">
        <v>546</v>
      </c>
      <c r="D206" s="128">
        <f>SUM(D199:D205)</f>
        <v>2704317.76</v>
      </c>
      <c r="E206" s="128">
        <f>SUM(E199:E205)</f>
        <v>1034000</v>
      </c>
      <c r="F206" s="128">
        <f>SUM(F199:F205)</f>
        <v>0</v>
      </c>
      <c r="G206" s="130">
        <f t="shared" si="18"/>
        <v>3738317.76</v>
      </c>
      <c r="H206" s="25"/>
      <c r="I206" s="208"/>
      <c r="J206" s="209"/>
      <c r="K206" s="209"/>
      <c r="L206" s="210"/>
      <c r="M206" s="201"/>
    </row>
    <row r="207" spans="3:13" ht="26.25" customHeight="1" thickBot="1" x14ac:dyDescent="0.3">
      <c r="C207" s="133" t="s">
        <v>544</v>
      </c>
      <c r="D207" s="73">
        <f>D206*0.07</f>
        <v>189302.2432</v>
      </c>
      <c r="E207" s="73">
        <f>E206*0.065</f>
        <v>67210</v>
      </c>
      <c r="F207" s="73">
        <f>F206*0.07</f>
        <v>0</v>
      </c>
      <c r="G207" s="134">
        <f>G206*0.07</f>
        <v>261682.2432</v>
      </c>
      <c r="H207" s="29"/>
      <c r="I207" s="205"/>
      <c r="J207" s="207"/>
      <c r="K207" s="207"/>
      <c r="L207" s="211"/>
      <c r="M207" s="201"/>
    </row>
    <row r="208" spans="3:13" ht="23.25" customHeight="1" thickBot="1" x14ac:dyDescent="0.4">
      <c r="C208" s="131" t="s">
        <v>545</v>
      </c>
      <c r="D208" s="132">
        <f>SUM(D206:D207)</f>
        <v>2893620.0031999997</v>
      </c>
      <c r="E208" s="132">
        <f>SUM(E206:E207)</f>
        <v>1101210</v>
      </c>
      <c r="F208" s="132">
        <f>SUM(F206:F207)</f>
        <v>0</v>
      </c>
      <c r="G208" s="203">
        <f>SUM(G206:G207)</f>
        <v>4000000.0031999997</v>
      </c>
      <c r="H208" s="29"/>
      <c r="I208" s="212"/>
      <c r="J208" s="213"/>
      <c r="K208" s="213"/>
      <c r="L208" s="213"/>
      <c r="M208" s="201"/>
    </row>
    <row r="209" spans="3:13" ht="15.75" customHeight="1" x14ac:dyDescent="0.35">
      <c r="L209" s="51"/>
    </row>
    <row r="210" spans="3:13" ht="15.75" customHeight="1" x14ac:dyDescent="0.35">
      <c r="H210" s="35"/>
      <c r="I210" s="35"/>
      <c r="L210" s="51"/>
    </row>
    <row r="211" spans="3:13" ht="15.75" customHeight="1" x14ac:dyDescent="0.35">
      <c r="H211" s="35"/>
      <c r="I211" s="35"/>
    </row>
    <row r="212" spans="3:13" ht="40.5" customHeight="1" x14ac:dyDescent="0.35">
      <c r="H212" s="35"/>
      <c r="I212" s="35"/>
      <c r="L212" s="52"/>
    </row>
    <row r="213" spans="3:13" ht="24.75" customHeight="1" x14ac:dyDescent="0.35">
      <c r="H213" s="35"/>
      <c r="I213" s="35"/>
      <c r="L213" s="52"/>
    </row>
    <row r="214" spans="3:13" ht="41.25" customHeight="1" x14ac:dyDescent="0.35">
      <c r="H214" s="13"/>
      <c r="I214" s="35"/>
      <c r="L214" s="52"/>
    </row>
    <row r="215" spans="3:13" ht="51.75" customHeight="1" x14ac:dyDescent="0.35">
      <c r="H215" s="13"/>
      <c r="I215" s="35"/>
      <c r="L215" s="52"/>
    </row>
    <row r="216" spans="3:13" ht="42" customHeight="1" x14ac:dyDescent="0.35">
      <c r="H216" s="35"/>
      <c r="I216" s="35"/>
      <c r="L216" s="52"/>
    </row>
    <row r="217" spans="3:13" s="49" customFormat="1" ht="42" customHeight="1" x14ac:dyDescent="0.35">
      <c r="C217" s="48"/>
      <c r="G217" s="48"/>
      <c r="H217" s="48"/>
      <c r="I217" s="35"/>
      <c r="J217" s="48"/>
      <c r="K217" s="48"/>
      <c r="L217" s="52"/>
      <c r="M217" s="48"/>
    </row>
    <row r="218" spans="3:13" s="49" customFormat="1" ht="42" customHeight="1" x14ac:dyDescent="0.35">
      <c r="C218" s="48"/>
      <c r="G218" s="48"/>
      <c r="H218" s="48"/>
      <c r="I218" s="35"/>
      <c r="J218" s="48"/>
      <c r="K218" s="48"/>
      <c r="L218" s="48"/>
      <c r="M218" s="48"/>
    </row>
    <row r="219" spans="3:13" s="49" customFormat="1" ht="63.75" customHeight="1" x14ac:dyDescent="0.35">
      <c r="C219" s="48"/>
      <c r="G219" s="48"/>
      <c r="H219" s="48"/>
      <c r="I219" s="51"/>
      <c r="J219" s="48"/>
      <c r="K219" s="48"/>
      <c r="L219" s="48"/>
      <c r="M219" s="48"/>
    </row>
    <row r="220" spans="3:13" s="49" customFormat="1" ht="42" customHeight="1" x14ac:dyDescent="0.35">
      <c r="C220" s="48"/>
      <c r="G220" s="48"/>
      <c r="H220" s="48"/>
      <c r="I220" s="48"/>
      <c r="J220" s="48"/>
      <c r="K220" s="48"/>
      <c r="L220" s="48"/>
      <c r="M220" s="51"/>
    </row>
    <row r="221" spans="3:13" ht="23.25" customHeight="1" x14ac:dyDescent="0.35"/>
    <row r="222" spans="3:13" ht="27.75" customHeight="1" x14ac:dyDescent="0.35"/>
    <row r="223" spans="3:13" ht="55.5" customHeight="1" x14ac:dyDescent="0.35"/>
    <row r="224" spans="3:13" ht="57.75" customHeight="1" x14ac:dyDescent="0.35"/>
    <row r="225" spans="14:14" ht="21.75" customHeight="1" x14ac:dyDescent="0.35"/>
    <row r="226" spans="14:14" ht="49.5" customHeight="1" x14ac:dyDescent="0.35"/>
    <row r="227" spans="14:14" ht="28.5" customHeight="1" x14ac:dyDescent="0.35"/>
    <row r="228" spans="14:14" ht="28.5" customHeight="1" x14ac:dyDescent="0.35"/>
    <row r="229" spans="14:14" ht="28.5" customHeight="1" x14ac:dyDescent="0.35"/>
    <row r="230" spans="14:14" ht="23.25" customHeight="1" x14ac:dyDescent="0.35">
      <c r="N230" s="51"/>
    </row>
    <row r="231" spans="14:14" ht="43.5" customHeight="1" x14ac:dyDescent="0.35">
      <c r="N231" s="51"/>
    </row>
    <row r="232" spans="14:14" ht="55.5" customHeight="1" x14ac:dyDescent="0.35"/>
    <row r="233" spans="14:14" ht="42.75" customHeight="1" x14ac:dyDescent="0.35">
      <c r="N233" s="51"/>
    </row>
    <row r="234" spans="14:14" ht="21.75" customHeight="1" x14ac:dyDescent="0.35">
      <c r="N234" s="51"/>
    </row>
    <row r="235" spans="14:14" ht="21.75" customHeight="1" x14ac:dyDescent="0.35">
      <c r="N235" s="51"/>
    </row>
    <row r="236" spans="14:14" ht="23.25" customHeight="1" x14ac:dyDescent="0.35"/>
    <row r="237" spans="14:14" ht="23.25" customHeight="1" x14ac:dyDescent="0.35"/>
    <row r="238" spans="14:14" ht="21.75" customHeight="1" x14ac:dyDescent="0.35"/>
    <row r="239" spans="14:14" ht="16.5" customHeight="1" x14ac:dyDescent="0.35"/>
    <row r="240" spans="14:14"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31">
    <mergeCell ref="J197:K197"/>
    <mergeCell ref="L197:L198"/>
    <mergeCell ref="D197:D198"/>
    <mergeCell ref="E197:E198"/>
    <mergeCell ref="F197:F198"/>
    <mergeCell ref="I197:I198"/>
    <mergeCell ref="G197:G198"/>
    <mergeCell ref="C196:G196"/>
    <mergeCell ref="C129:G129"/>
    <mergeCell ref="C185:G185"/>
    <mergeCell ref="B95:G95"/>
    <mergeCell ref="C62:G62"/>
    <mergeCell ref="C73:G73"/>
    <mergeCell ref="C163:G163"/>
    <mergeCell ref="C174:G174"/>
    <mergeCell ref="C141:G141"/>
    <mergeCell ref="C96:G96"/>
    <mergeCell ref="C152:G152"/>
    <mergeCell ref="B140:G140"/>
    <mergeCell ref="C107:G107"/>
    <mergeCell ref="C118:G118"/>
    <mergeCell ref="C51:G51"/>
    <mergeCell ref="C84:G84"/>
    <mergeCell ref="C1:F1"/>
    <mergeCell ref="B5:G5"/>
    <mergeCell ref="C6:G6"/>
    <mergeCell ref="B50:G50"/>
    <mergeCell ref="C17:G17"/>
    <mergeCell ref="C38:G38"/>
    <mergeCell ref="C28:G28"/>
    <mergeCell ref="C2:E2"/>
  </mergeCells>
  <conditionalFormatting sqref="G15">
    <cfRule type="cellIs" dxfId="21" priority="19" stopIfTrue="1" operator="notEqual">
      <formula>$G$7</formula>
    </cfRule>
  </conditionalFormatting>
  <conditionalFormatting sqref="G26">
    <cfRule type="cellIs" dxfId="20" priority="18" stopIfTrue="1" operator="notEqual">
      <formula>$G$18</formula>
    </cfRule>
  </conditionalFormatting>
  <conditionalFormatting sqref="G37">
    <cfRule type="cellIs" dxfId="19" priority="17" stopIfTrue="1" operator="notEqual">
      <formula>$G$29</formula>
    </cfRule>
  </conditionalFormatting>
  <conditionalFormatting sqref="G48">
    <cfRule type="cellIs" dxfId="18" priority="16" stopIfTrue="1" operator="notEqual">
      <formula>$G$40</formula>
    </cfRule>
  </conditionalFormatting>
  <conditionalFormatting sqref="G60">
    <cfRule type="cellIs" dxfId="17" priority="15" stopIfTrue="1" operator="notEqual">
      <formula>$G$52</formula>
    </cfRule>
  </conditionalFormatting>
  <conditionalFormatting sqref="G71">
    <cfRule type="cellIs" dxfId="16" priority="14" stopIfTrue="1" operator="notEqual">
      <formula>$G$63</formula>
    </cfRule>
  </conditionalFormatting>
  <conditionalFormatting sqref="G82">
    <cfRule type="cellIs" dxfId="15" priority="13" stopIfTrue="1" operator="notEqual">
      <formula>$G$74</formula>
    </cfRule>
  </conditionalFormatting>
  <conditionalFormatting sqref="G93">
    <cfRule type="cellIs" dxfId="14" priority="12" stopIfTrue="1" operator="notEqual">
      <formula>$G$85</formula>
    </cfRule>
  </conditionalFormatting>
  <conditionalFormatting sqref="G105">
    <cfRule type="cellIs" dxfId="13" priority="11" stopIfTrue="1" operator="notEqual">
      <formula>$G$97</formula>
    </cfRule>
  </conditionalFormatting>
  <conditionalFormatting sqref="G116">
    <cfRule type="cellIs" dxfId="12" priority="10" stopIfTrue="1" operator="notEqual">
      <formula>$G$108</formula>
    </cfRule>
  </conditionalFormatting>
  <conditionalFormatting sqref="G127">
    <cfRule type="cellIs" dxfId="11" priority="9" stopIfTrue="1" operator="notEqual">
      <formula>$G$119</formula>
    </cfRule>
  </conditionalFormatting>
  <conditionalFormatting sqref="G138">
    <cfRule type="cellIs" dxfId="10" priority="8" stopIfTrue="1" operator="notEqual">
      <formula>$G$130</formula>
    </cfRule>
  </conditionalFormatting>
  <conditionalFormatting sqref="G150">
    <cfRule type="cellIs" dxfId="9" priority="7" stopIfTrue="1" operator="notEqual">
      <formula>$G$142</formula>
    </cfRule>
  </conditionalFormatting>
  <conditionalFormatting sqref="G161">
    <cfRule type="cellIs" dxfId="8" priority="6" stopIfTrue="1" operator="notEqual">
      <formula>$G$153</formula>
    </cfRule>
  </conditionalFormatting>
  <conditionalFormatting sqref="G172">
    <cfRule type="cellIs" dxfId="7" priority="5" stopIfTrue="1" operator="notEqual">
      <formula>$G$153</formula>
    </cfRule>
  </conditionalFormatting>
  <conditionalFormatting sqref="G183">
    <cfRule type="cellIs" dxfId="6" priority="4" stopIfTrue="1" operator="notEqual">
      <formula>$G$175</formula>
    </cfRule>
  </conditionalFormatting>
  <conditionalFormatting sqref="G194">
    <cfRule type="cellIs" dxfId="5" priority="3" stopIfTrue="1"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customProperties>
    <customPr name="layoutContexts" r:id="rId2"/>
  </customProperties>
  <ignoredErrors>
    <ignoredError sqref="D198:F19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heetViews>
  <sheetFormatPr defaultColWidth="8.81640625" defaultRowHeight="14.5" x14ac:dyDescent="0.35"/>
  <cols>
    <col min="2" max="2" width="73.26953125" customWidth="1"/>
  </cols>
  <sheetData>
    <row r="1" spans="2:2" ht="15" thickBot="1" x14ac:dyDescent="0.4"/>
    <row r="2" spans="2:2" ht="15" thickBot="1" x14ac:dyDescent="0.4">
      <c r="B2" s="139" t="s">
        <v>26</v>
      </c>
    </row>
    <row r="3" spans="2:2" x14ac:dyDescent="0.35">
      <c r="B3" s="140"/>
    </row>
    <row r="4" spans="2:2" ht="30.75" customHeight="1" x14ac:dyDescent="0.35">
      <c r="B4" s="141" t="s">
        <v>19</v>
      </c>
    </row>
    <row r="5" spans="2:2" ht="30.75" customHeight="1" x14ac:dyDescent="0.35">
      <c r="B5" s="141"/>
    </row>
    <row r="6" spans="2:2" ht="58" x14ac:dyDescent="0.35">
      <c r="B6" s="141" t="s">
        <v>20</v>
      </c>
    </row>
    <row r="7" spans="2:2" x14ac:dyDescent="0.35">
      <c r="B7" s="141"/>
    </row>
    <row r="8" spans="2:2" ht="58" x14ac:dyDescent="0.35">
      <c r="B8" s="141" t="s">
        <v>21</v>
      </c>
    </row>
    <row r="9" spans="2:2" ht="15" x14ac:dyDescent="0.25">
      <c r="B9" s="141"/>
    </row>
    <row r="10" spans="2:2" ht="60" x14ac:dyDescent="0.25">
      <c r="B10" s="141" t="s">
        <v>22</v>
      </c>
    </row>
    <row r="11" spans="2:2" x14ac:dyDescent="0.35">
      <c r="B11" s="141"/>
    </row>
    <row r="12" spans="2:2" ht="29" x14ac:dyDescent="0.35">
      <c r="B12" s="141" t="s">
        <v>23</v>
      </c>
    </row>
    <row r="13" spans="2:2" x14ac:dyDescent="0.35">
      <c r="B13" s="141"/>
    </row>
    <row r="14" spans="2:2" ht="58" x14ac:dyDescent="0.35">
      <c r="B14" s="141" t="s">
        <v>24</v>
      </c>
    </row>
    <row r="15" spans="2:2" x14ac:dyDescent="0.35">
      <c r="B15" s="141"/>
    </row>
    <row r="16" spans="2:2" ht="44" thickBot="1" x14ac:dyDescent="0.4">
      <c r="B16" s="142" t="s">
        <v>25</v>
      </c>
    </row>
  </sheetData>
  <sheetProtection sheet="1" objects="1" scenarios="1"/>
  <pageMargins left="0.7" right="0.7" top="0.75" bottom="0.75" header="0.3" footer="0.3"/>
  <customProperties>
    <customPr name="layoutContexts"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1" t="s">
        <v>551</v>
      </c>
      <c r="C2" s="282"/>
      <c r="D2" s="283"/>
    </row>
    <row r="3" spans="2:4" ht="15" thickBot="1" x14ac:dyDescent="0.4">
      <c r="B3" s="284"/>
      <c r="C3" s="285"/>
      <c r="D3" s="286"/>
    </row>
    <row r="4" spans="2:4" ht="15" thickBot="1" x14ac:dyDescent="0.4"/>
    <row r="5" spans="2:4" x14ac:dyDescent="0.35">
      <c r="B5" s="272" t="s">
        <v>178</v>
      </c>
      <c r="C5" s="273"/>
      <c r="D5" s="274"/>
    </row>
    <row r="6" spans="2:4" ht="15" thickBot="1" x14ac:dyDescent="0.4">
      <c r="B6" s="275"/>
      <c r="C6" s="276"/>
      <c r="D6" s="277"/>
    </row>
    <row r="7" spans="2:4" x14ac:dyDescent="0.35">
      <c r="B7" s="80" t="s">
        <v>188</v>
      </c>
      <c r="C7" s="270">
        <f>#N/A</f>
        <v>710000</v>
      </c>
      <c r="D7" s="271"/>
    </row>
    <row r="8" spans="2:4" x14ac:dyDescent="0.35">
      <c r="B8" s="80" t="s">
        <v>535</v>
      </c>
      <c r="C8" s="268">
        <f>SUM(D10:D14)</f>
        <v>0</v>
      </c>
      <c r="D8" s="269"/>
    </row>
    <row r="9" spans="2:4" x14ac:dyDescent="0.35">
      <c r="B9" s="81" t="s">
        <v>529</v>
      </c>
      <c r="C9" s="82" t="s">
        <v>530</v>
      </c>
      <c r="D9" s="83" t="s">
        <v>531</v>
      </c>
    </row>
    <row r="10" spans="2:4" ht="35.25" customHeight="1" x14ac:dyDescent="0.35">
      <c r="B10" s="106"/>
      <c r="C10" s="85"/>
      <c r="D10" s="86">
        <f>$C$7*C10</f>
        <v>0</v>
      </c>
    </row>
    <row r="11" spans="2:4" ht="35.25" customHeight="1" x14ac:dyDescent="0.35">
      <c r="B11" s="106"/>
      <c r="C11" s="85"/>
      <c r="D11" s="86">
        <f>C7*C11</f>
        <v>0</v>
      </c>
    </row>
    <row r="12" spans="2:4" ht="35.25" customHeight="1" x14ac:dyDescent="0.35">
      <c r="B12" s="107"/>
      <c r="C12" s="85"/>
      <c r="D12" s="86">
        <f>C7*C12</f>
        <v>0</v>
      </c>
    </row>
    <row r="13" spans="2:4" ht="35.25" customHeight="1" x14ac:dyDescent="0.35">
      <c r="B13" s="107"/>
      <c r="C13" s="85"/>
      <c r="D13" s="86">
        <f>C7*C13</f>
        <v>0</v>
      </c>
    </row>
    <row r="14" spans="2:4" ht="35.25" customHeight="1" thickBot="1" x14ac:dyDescent="0.3">
      <c r="B14" s="108"/>
      <c r="C14" s="85"/>
      <c r="D14" s="90">
        <f>C7*C14</f>
        <v>0</v>
      </c>
    </row>
    <row r="15" spans="2:4" ht="15.75" thickBot="1" x14ac:dyDescent="0.3"/>
    <row r="16" spans="2:4" ht="15" x14ac:dyDescent="0.25">
      <c r="B16" s="272" t="s">
        <v>532</v>
      </c>
      <c r="C16" s="273"/>
      <c r="D16" s="274"/>
    </row>
    <row r="17" spans="2:4" ht="15.75" thickBot="1" x14ac:dyDescent="0.3">
      <c r="B17" s="278"/>
      <c r="C17" s="279"/>
      <c r="D17" s="280"/>
    </row>
    <row r="18" spans="2:4" x14ac:dyDescent="0.35">
      <c r="B18" s="80" t="s">
        <v>188</v>
      </c>
      <c r="C18" s="270">
        <f>#N/A</f>
        <v>1584000</v>
      </c>
      <c r="D18" s="271"/>
    </row>
    <row r="19" spans="2:4" x14ac:dyDescent="0.35">
      <c r="B19" s="80" t="s">
        <v>535</v>
      </c>
      <c r="C19" s="268">
        <f>SUM(D21:D25)</f>
        <v>0</v>
      </c>
      <c r="D19" s="269"/>
    </row>
    <row r="20" spans="2:4" x14ac:dyDescent="0.35">
      <c r="B20" s="81" t="s">
        <v>529</v>
      </c>
      <c r="C20" s="82" t="s">
        <v>530</v>
      </c>
      <c r="D20" s="83" t="s">
        <v>531</v>
      </c>
    </row>
    <row r="21" spans="2:4" ht="35.25" customHeight="1" x14ac:dyDescent="0.35">
      <c r="B21" s="84"/>
      <c r="C21" s="85"/>
      <c r="D21" s="86">
        <f>$C$18*C21</f>
        <v>0</v>
      </c>
    </row>
    <row r="22" spans="2:4" ht="35.25" customHeight="1" x14ac:dyDescent="0.35">
      <c r="B22" s="87"/>
      <c r="C22" s="85"/>
      <c r="D22" s="86">
        <f>$C$18*C22</f>
        <v>0</v>
      </c>
    </row>
    <row r="23" spans="2:4" ht="35.25" customHeight="1" x14ac:dyDescent="0.35">
      <c r="B23" s="88"/>
      <c r="C23" s="85"/>
      <c r="D23" s="86">
        <f>$C$18*C23</f>
        <v>0</v>
      </c>
    </row>
    <row r="24" spans="2:4" ht="35.25" customHeight="1" x14ac:dyDescent="0.35">
      <c r="B24" s="88"/>
      <c r="C24" s="85"/>
      <c r="D24" s="86">
        <f>$C$18*C24</f>
        <v>0</v>
      </c>
    </row>
    <row r="25" spans="2:4" ht="35.25" customHeight="1" thickBot="1" x14ac:dyDescent="0.4">
      <c r="B25" s="89"/>
      <c r="C25" s="85"/>
      <c r="D25" s="86">
        <f>$C$18*C25</f>
        <v>0</v>
      </c>
    </row>
    <row r="26" spans="2:4" ht="15" thickBot="1" x14ac:dyDescent="0.4"/>
    <row r="27" spans="2:4" x14ac:dyDescent="0.35">
      <c r="B27" s="272" t="s">
        <v>533</v>
      </c>
      <c r="C27" s="273"/>
      <c r="D27" s="274"/>
    </row>
    <row r="28" spans="2:4" ht="15" thickBot="1" x14ac:dyDescent="0.4">
      <c r="B28" s="275"/>
      <c r="C28" s="276"/>
      <c r="D28" s="277"/>
    </row>
    <row r="29" spans="2:4" x14ac:dyDescent="0.35">
      <c r="B29" s="80" t="s">
        <v>188</v>
      </c>
      <c r="C29" s="270">
        <f>#N/A</f>
        <v>500000</v>
      </c>
      <c r="D29" s="271"/>
    </row>
    <row r="30" spans="2:4" x14ac:dyDescent="0.35">
      <c r="B30" s="80" t="s">
        <v>535</v>
      </c>
      <c r="C30" s="268">
        <f>SUM(D32:D36)</f>
        <v>0</v>
      </c>
      <c r="D30" s="269"/>
    </row>
    <row r="31" spans="2:4" x14ac:dyDescent="0.35">
      <c r="B31" s="81" t="s">
        <v>529</v>
      </c>
      <c r="C31" s="82" t="s">
        <v>530</v>
      </c>
      <c r="D31" s="83" t="s">
        <v>531</v>
      </c>
    </row>
    <row r="32" spans="2:4" ht="35.25" customHeight="1" x14ac:dyDescent="0.35">
      <c r="B32" s="84"/>
      <c r="C32" s="85"/>
      <c r="D32" s="86">
        <f>$C$29*C32</f>
        <v>0</v>
      </c>
    </row>
    <row r="33" spans="2:4" ht="35.25" customHeight="1" x14ac:dyDescent="0.35">
      <c r="B33" s="87"/>
      <c r="C33" s="85"/>
      <c r="D33" s="86">
        <f>$C$29*C33</f>
        <v>0</v>
      </c>
    </row>
    <row r="34" spans="2:4" ht="35.25" customHeight="1" x14ac:dyDescent="0.35">
      <c r="B34" s="88"/>
      <c r="C34" s="85"/>
      <c r="D34" s="86">
        <f>$C$29*C34</f>
        <v>0</v>
      </c>
    </row>
    <row r="35" spans="2:4" ht="35.25" customHeight="1" x14ac:dyDescent="0.35">
      <c r="B35" s="88"/>
      <c r="C35" s="85"/>
      <c r="D35" s="86">
        <f>$C$29*C35</f>
        <v>0</v>
      </c>
    </row>
    <row r="36" spans="2:4" ht="35.25" customHeight="1" thickBot="1" x14ac:dyDescent="0.4">
      <c r="B36" s="89"/>
      <c r="C36" s="85"/>
      <c r="D36" s="86">
        <f>$C$29*C36</f>
        <v>0</v>
      </c>
    </row>
    <row r="37" spans="2:4" ht="15" thickBot="1" x14ac:dyDescent="0.4"/>
    <row r="38" spans="2:4" x14ac:dyDescent="0.35">
      <c r="B38" s="272" t="s">
        <v>534</v>
      </c>
      <c r="C38" s="273"/>
      <c r="D38" s="274"/>
    </row>
    <row r="39" spans="2:4" ht="15" thickBot="1" x14ac:dyDescent="0.4">
      <c r="B39" s="275"/>
      <c r="C39" s="276"/>
      <c r="D39" s="277"/>
    </row>
    <row r="40" spans="2:4" x14ac:dyDescent="0.35">
      <c r="B40" s="80" t="s">
        <v>188</v>
      </c>
      <c r="C40" s="270">
        <f>#N/A</f>
        <v>0</v>
      </c>
      <c r="D40" s="271"/>
    </row>
    <row r="41" spans="2:4" x14ac:dyDescent="0.35">
      <c r="B41" s="80" t="s">
        <v>535</v>
      </c>
      <c r="C41" s="268">
        <f>SUM(D43:D47)</f>
        <v>0</v>
      </c>
      <c r="D41" s="269"/>
    </row>
    <row r="42" spans="2:4" x14ac:dyDescent="0.35">
      <c r="B42" s="81" t="s">
        <v>529</v>
      </c>
      <c r="C42" s="82" t="s">
        <v>530</v>
      </c>
      <c r="D42" s="83" t="s">
        <v>531</v>
      </c>
    </row>
    <row r="43" spans="2:4" ht="35.25" customHeight="1" x14ac:dyDescent="0.35">
      <c r="B43" s="84"/>
      <c r="C43" s="85"/>
      <c r="D43" s="86">
        <f>$C$40*C43</f>
        <v>0</v>
      </c>
    </row>
    <row r="44" spans="2:4" ht="35.25" customHeight="1" x14ac:dyDescent="0.35">
      <c r="B44" s="87"/>
      <c r="C44" s="85"/>
      <c r="D44" s="86">
        <f>$C$40*C44</f>
        <v>0</v>
      </c>
    </row>
    <row r="45" spans="2:4" ht="35.25" customHeight="1" x14ac:dyDescent="0.35">
      <c r="B45" s="88"/>
      <c r="C45" s="85"/>
      <c r="D45" s="86">
        <f>$C$40*C45</f>
        <v>0</v>
      </c>
    </row>
    <row r="46" spans="2:4" ht="35.25" customHeight="1" x14ac:dyDescent="0.35">
      <c r="B46" s="88"/>
      <c r="C46" s="85"/>
      <c r="D46" s="86">
        <f>$C$40*C46</f>
        <v>0</v>
      </c>
    </row>
    <row r="47" spans="2:4" ht="35.25" customHeight="1" thickBot="1" x14ac:dyDescent="0.4">
      <c r="B47" s="89"/>
      <c r="C47" s="85"/>
      <c r="D47" s="90">
        <f>$C$40*C47</f>
        <v>0</v>
      </c>
    </row>
  </sheetData>
  <sheetProtection sheet="1" objects="1" scenarios="1"/>
  <mergeCells count="17">
    <mergeCell ref="B16:D16"/>
    <mergeCell ref="B2:D3"/>
    <mergeCell ref="C7:D7"/>
    <mergeCell ref="B6:D6"/>
    <mergeCell ref="B5:D5"/>
    <mergeCell ref="C8:D8"/>
    <mergeCell ref="C19:D19"/>
    <mergeCell ref="B27:D27"/>
    <mergeCell ref="B28:D28"/>
    <mergeCell ref="C30:D30"/>
    <mergeCell ref="B17:D17"/>
    <mergeCell ref="C18:D18"/>
    <mergeCell ref="C41:D41"/>
    <mergeCell ref="C29:D29"/>
    <mergeCell ref="B38:D38"/>
    <mergeCell ref="B39:D39"/>
    <mergeCell ref="C40:D40"/>
  </mergeCells>
  <conditionalFormatting sqref="C30:D30">
    <cfRule type="cellIs" dxfId="4" priority="2" stopIfTrue="1" operator="greaterThan">
      <formula>$C$29</formula>
    </cfRule>
    <cfRule type="cellIs" dxfId="3" priority="5" stopIfTrue="1" operator="greaterThan">
      <formula>$C$29</formula>
    </cfRule>
  </conditionalFormatting>
  <conditionalFormatting sqref="C8:D8">
    <cfRule type="cellIs" dxfId="2" priority="4" stopIfTrue="1" operator="greaterThan">
      <formula>$C$7</formula>
    </cfRule>
  </conditionalFormatting>
  <conditionalFormatting sqref="C19:D19">
    <cfRule type="cellIs" dxfId="1" priority="3" stopIfTrue="1" operator="greaterThan">
      <formula>$C$18</formula>
    </cfRule>
  </conditionalFormatting>
  <conditionalFormatting sqref="C41:D41">
    <cfRule type="cellIs" dxfId="0" priority="1" stopIfTrue="1" operator="greaterThan">
      <formula>$C$40</formula>
    </cfRule>
  </conditionalFormatting>
  <pageMargins left="0.7" right="0.7" top="0.75" bottom="0.75" header="0.3" footer="0.3"/>
  <pageSetup orientation="portrait"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7" zoomScale="80" zoomScaleNormal="80" workbookViewId="0">
      <selection activeCell="D16" sqref="D16"/>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4" customFormat="1" ht="15.5" x14ac:dyDescent="0.35">
      <c r="B2" s="289" t="s">
        <v>63</v>
      </c>
      <c r="C2" s="290"/>
      <c r="D2" s="290"/>
      <c r="E2" s="290"/>
      <c r="F2" s="291"/>
    </row>
    <row r="3" spans="2:6" s="74" customFormat="1" ht="16" thickBot="1" x14ac:dyDescent="0.4">
      <c r="B3" s="292"/>
      <c r="C3" s="293"/>
      <c r="D3" s="293"/>
      <c r="E3" s="293"/>
      <c r="F3" s="294"/>
    </row>
    <row r="4" spans="2:6" s="74" customFormat="1" ht="16" thickBot="1" x14ac:dyDescent="0.4"/>
    <row r="5" spans="2:6" s="74" customFormat="1" ht="16" thickBot="1" x14ac:dyDescent="0.4">
      <c r="B5" s="260" t="s">
        <v>18</v>
      </c>
      <c r="C5" s="261"/>
      <c r="D5" s="261"/>
      <c r="E5" s="261"/>
      <c r="F5" s="262"/>
    </row>
    <row r="6" spans="2:6" s="74" customFormat="1" ht="15.5" x14ac:dyDescent="0.35">
      <c r="B6" s="71"/>
      <c r="C6" s="295" t="str">
        <f>#N/A</f>
        <v>UNDP</v>
      </c>
      <c r="D6" s="295" t="str">
        <f>#N/A</f>
        <v>UNHCR</v>
      </c>
      <c r="E6" s="295">
        <f>#N/A</f>
        <v>0</v>
      </c>
      <c r="F6" s="267" t="s">
        <v>18</v>
      </c>
    </row>
    <row r="7" spans="2:6" s="74" customFormat="1" ht="15.5" x14ac:dyDescent="0.35">
      <c r="B7" s="71"/>
      <c r="C7" s="296"/>
      <c r="D7" s="296"/>
      <c r="E7" s="296"/>
      <c r="F7" s="241"/>
    </row>
    <row r="8" spans="2:6" s="74" customFormat="1" ht="31" x14ac:dyDescent="0.35">
      <c r="B8" s="22" t="s">
        <v>10</v>
      </c>
      <c r="C8" s="72">
        <f>#N/A</f>
        <v>396316.36</v>
      </c>
      <c r="D8" s="72">
        <f>#N/A</f>
        <v>275000</v>
      </c>
      <c r="E8" s="72">
        <f>#N/A</f>
        <v>0</v>
      </c>
      <c r="F8" s="69">
        <f t="shared" ref="F8:F15" si="0">SUM(C8:E8)</f>
        <v>671316.36</v>
      </c>
    </row>
    <row r="9" spans="2:6" s="74" customFormat="1" ht="46.5" x14ac:dyDescent="0.35">
      <c r="B9" s="22" t="s">
        <v>11</v>
      </c>
      <c r="C9" s="72">
        <f>#N/A</f>
        <v>25000</v>
      </c>
      <c r="D9" s="72">
        <f>#N/A</f>
        <v>3000</v>
      </c>
      <c r="E9" s="72">
        <f>#N/A</f>
        <v>0</v>
      </c>
      <c r="F9" s="70">
        <f t="shared" si="0"/>
        <v>28000</v>
      </c>
    </row>
    <row r="10" spans="2:6" s="74" customFormat="1" ht="62" x14ac:dyDescent="0.35">
      <c r="B10" s="22" t="s">
        <v>12</v>
      </c>
      <c r="C10" s="72">
        <f>#N/A</f>
        <v>80000</v>
      </c>
      <c r="D10" s="72">
        <f>#N/A</f>
        <v>1000</v>
      </c>
      <c r="E10" s="72">
        <f>#N/A</f>
        <v>0</v>
      </c>
      <c r="F10" s="70">
        <f t="shared" si="0"/>
        <v>81000</v>
      </c>
    </row>
    <row r="11" spans="2:6" s="74" customFormat="1" ht="31" x14ac:dyDescent="0.35">
      <c r="B11" s="28" t="s">
        <v>13</v>
      </c>
      <c r="C11" s="72">
        <f>#N/A</f>
        <v>1550000</v>
      </c>
      <c r="D11" s="72">
        <f>#N/A</f>
        <v>65000</v>
      </c>
      <c r="E11" s="72">
        <f>#N/A</f>
        <v>0</v>
      </c>
      <c r="F11" s="70">
        <f t="shared" si="0"/>
        <v>1615000</v>
      </c>
    </row>
    <row r="12" spans="2:6" s="74" customFormat="1" ht="15.5" x14ac:dyDescent="0.35">
      <c r="B12" s="22" t="s">
        <v>17</v>
      </c>
      <c r="C12" s="72">
        <f>#N/A</f>
        <v>73001.399999999994</v>
      </c>
      <c r="D12" s="72">
        <f>#N/A</f>
        <v>0</v>
      </c>
      <c r="E12" s="72">
        <f>#N/A</f>
        <v>0</v>
      </c>
      <c r="F12" s="70">
        <f t="shared" si="0"/>
        <v>73001.399999999994</v>
      </c>
    </row>
    <row r="13" spans="2:6" s="74" customFormat="1" ht="46.5" x14ac:dyDescent="0.35">
      <c r="B13" s="22" t="s">
        <v>14</v>
      </c>
      <c r="C13" s="72">
        <f>#N/A</f>
        <v>320000</v>
      </c>
      <c r="D13" s="72">
        <f>#N/A</f>
        <v>690000</v>
      </c>
      <c r="E13" s="72">
        <f>#N/A</f>
        <v>0</v>
      </c>
      <c r="F13" s="70">
        <f t="shared" si="0"/>
        <v>1010000</v>
      </c>
    </row>
    <row r="14" spans="2:6" s="74" customFormat="1" ht="31.5" thickBot="1" x14ac:dyDescent="0.4">
      <c r="B14" s="144" t="s">
        <v>174</v>
      </c>
      <c r="C14" s="73">
        <f>#N/A</f>
        <v>260000</v>
      </c>
      <c r="D14" s="73">
        <f>#N/A</f>
        <v>0</v>
      </c>
      <c r="E14" s="73">
        <f>#N/A</f>
        <v>0</v>
      </c>
      <c r="F14" s="145">
        <f t="shared" si="0"/>
        <v>260000</v>
      </c>
    </row>
    <row r="15" spans="2:6" s="74" customFormat="1" ht="30" customHeight="1" x14ac:dyDescent="0.25">
      <c r="B15" s="146" t="s">
        <v>553</v>
      </c>
      <c r="C15" s="147">
        <f>SUM(C8:C14)</f>
        <v>2704317.76</v>
      </c>
      <c r="D15" s="147">
        <f>SUM(D8:D14)</f>
        <v>1034000</v>
      </c>
      <c r="E15" s="147">
        <f>SUM(E8:E14)</f>
        <v>0</v>
      </c>
      <c r="F15" s="148">
        <f t="shared" si="0"/>
        <v>3738317.76</v>
      </c>
    </row>
    <row r="16" spans="2:6" s="74" customFormat="1" ht="19.5" customHeight="1" x14ac:dyDescent="0.25">
      <c r="B16" s="129" t="s">
        <v>544</v>
      </c>
      <c r="C16" s="149">
        <f>C15*0.07</f>
        <v>189302.2432</v>
      </c>
      <c r="D16" s="149">
        <f>D15*0.07</f>
        <v>72380</v>
      </c>
      <c r="E16" s="149">
        <f>E15*0.07</f>
        <v>0</v>
      </c>
      <c r="F16" s="149">
        <f>F15*0.07</f>
        <v>261682.2432</v>
      </c>
    </row>
    <row r="17" spans="2:7" s="74" customFormat="1" ht="25.5" customHeight="1" thickBot="1" x14ac:dyDescent="0.3">
      <c r="B17" s="150" t="s">
        <v>62</v>
      </c>
      <c r="C17" s="151">
        <f>C15+C16</f>
        <v>2893620.0031999997</v>
      </c>
      <c r="D17" s="151">
        <f>D15+D16</f>
        <v>1106380</v>
      </c>
      <c r="E17" s="151">
        <f>E15+E16</f>
        <v>0</v>
      </c>
      <c r="F17" s="151">
        <f>F15+F16</f>
        <v>4000000.0031999997</v>
      </c>
    </row>
    <row r="18" spans="2:7" s="74" customFormat="1" ht="16" thickBot="1" x14ac:dyDescent="0.4"/>
    <row r="19" spans="2:7" s="74" customFormat="1" ht="15.75" customHeight="1" x14ac:dyDescent="0.35">
      <c r="B19" s="297" t="s">
        <v>27</v>
      </c>
      <c r="C19" s="298"/>
      <c r="D19" s="298"/>
      <c r="E19" s="298"/>
      <c r="F19" s="299"/>
      <c r="G19" s="173"/>
    </row>
    <row r="20" spans="2:7" ht="15.75" customHeight="1" x14ac:dyDescent="0.35">
      <c r="B20" s="287"/>
      <c r="C20" s="238" t="str">
        <f>#N/A</f>
        <v>UNDP</v>
      </c>
      <c r="D20" s="238" t="str">
        <f>#N/A</f>
        <v>UNHCR</v>
      </c>
      <c r="E20" s="238">
        <f>#N/A</f>
        <v>0</v>
      </c>
      <c r="F20" s="238" t="s">
        <v>545</v>
      </c>
      <c r="G20" s="240" t="s">
        <v>29</v>
      </c>
    </row>
    <row r="21" spans="2:7" ht="15.75" customHeight="1" x14ac:dyDescent="0.35">
      <c r="B21" s="288"/>
      <c r="C21" s="239"/>
      <c r="D21" s="239"/>
      <c r="E21" s="239"/>
      <c r="F21" s="239"/>
      <c r="G21" s="241"/>
    </row>
    <row r="22" spans="2:7" ht="23.25" customHeight="1" x14ac:dyDescent="0.35">
      <c r="B22" s="26" t="s">
        <v>28</v>
      </c>
      <c r="C22" s="169">
        <f>#N/A</f>
        <v>2025534.0022399996</v>
      </c>
      <c r="D22" s="169">
        <f>#N/A</f>
        <v>774466</v>
      </c>
      <c r="E22" s="169">
        <f>#N/A</f>
        <v>0</v>
      </c>
      <c r="F22" s="171">
        <f>#N/A</f>
        <v>2800000.0022399994</v>
      </c>
      <c r="G22" s="8">
        <f>#N/A</f>
        <v>0.7</v>
      </c>
    </row>
    <row r="23" spans="2:7" ht="24.75" customHeight="1" x14ac:dyDescent="0.35">
      <c r="B23" s="26" t="s">
        <v>30</v>
      </c>
      <c r="C23" s="169">
        <f>#N/A</f>
        <v>868086.00095999986</v>
      </c>
      <c r="D23" s="169">
        <f>#N/A</f>
        <v>331914</v>
      </c>
      <c r="E23" s="169">
        <f>#N/A</f>
        <v>0</v>
      </c>
      <c r="F23" s="171">
        <f>#N/A</f>
        <v>1200000.0009599999</v>
      </c>
      <c r="G23" s="8">
        <f>#N/A</f>
        <v>0.3</v>
      </c>
    </row>
    <row r="24" spans="2:7" ht="24.75" customHeight="1" x14ac:dyDescent="0.35">
      <c r="B24" s="26" t="s">
        <v>559</v>
      </c>
      <c r="C24" s="169">
        <f>#N/A</f>
        <v>0</v>
      </c>
      <c r="D24" s="169">
        <f>#N/A</f>
        <v>0</v>
      </c>
      <c r="E24" s="169">
        <f>#N/A</f>
        <v>0</v>
      </c>
      <c r="F24" s="171">
        <f>#N/A</f>
        <v>0</v>
      </c>
      <c r="G24" s="8">
        <f>#N/A</f>
        <v>0</v>
      </c>
    </row>
    <row r="25" spans="2:7" ht="16" thickBot="1" x14ac:dyDescent="0.4">
      <c r="B25" s="9" t="s">
        <v>545</v>
      </c>
      <c r="C25" s="170">
        <f>#N/A</f>
        <v>2893620.0031999992</v>
      </c>
      <c r="D25" s="170">
        <f>#N/A</f>
        <v>1106380</v>
      </c>
      <c r="E25" s="170">
        <f>#N/A</f>
        <v>0</v>
      </c>
      <c r="F25" s="172">
        <f>#N/A</f>
        <v>4000000.0031999992</v>
      </c>
      <c r="G25" s="174"/>
    </row>
  </sheetData>
  <sheetProtection sheet="1" objects="1" scenarios="1" formatCells="0" formatColumns="0" formatRows="0"/>
  <mergeCells count="13">
    <mergeCell ref="F6:F7"/>
    <mergeCell ref="B20:B21"/>
    <mergeCell ref="F20:F21"/>
    <mergeCell ref="G20:G21"/>
    <mergeCell ref="B2:F3"/>
    <mergeCell ref="C6:C7"/>
    <mergeCell ref="D6:D7"/>
    <mergeCell ref="E6:E7"/>
    <mergeCell ref="C20:C21"/>
    <mergeCell ref="D20:D21"/>
    <mergeCell ref="E20:E21"/>
    <mergeCell ref="B19:F19"/>
    <mergeCell ref="B5:F5"/>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customProperties>
    <customPr name="layoutContexts" r:id="rId2"/>
  </customProperties>
  <ignoredErrors>
    <ignoredError sqref="C6:E7 C20: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38">
        <v>0</v>
      </c>
    </row>
    <row r="2" spans="1:1" x14ac:dyDescent="0.35">
      <c r="A2" s="138">
        <v>0.2</v>
      </c>
    </row>
    <row r="3" spans="1:1" x14ac:dyDescent="0.35">
      <c r="A3" s="138">
        <v>0.4</v>
      </c>
    </row>
    <row r="4" spans="1:1" x14ac:dyDescent="0.35">
      <c r="A4" s="138">
        <v>0.6</v>
      </c>
    </row>
    <row r="5" spans="1:1" x14ac:dyDescent="0.35">
      <c r="A5" s="138">
        <v>0.8</v>
      </c>
    </row>
    <row r="6" spans="1:1" x14ac:dyDescent="0.35">
      <c r="A6" s="138">
        <v>1</v>
      </c>
    </row>
  </sheetData>
  <pageMargins left="0.7" right="0.7" top="0.75" bottom="0.75" header="0.3" footer="0.3"/>
  <customProperties>
    <customPr name="layoutContexts"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1640625" defaultRowHeight="14.5" x14ac:dyDescent="0.35"/>
  <sheetData>
    <row r="1" spans="1:2" x14ac:dyDescent="0.35">
      <c r="A1" s="75" t="s">
        <v>189</v>
      </c>
      <c r="B1" s="76" t="s">
        <v>190</v>
      </c>
    </row>
    <row r="2" spans="1:2" x14ac:dyDescent="0.35">
      <c r="A2" s="77" t="s">
        <v>191</v>
      </c>
      <c r="B2" s="78" t="s">
        <v>192</v>
      </c>
    </row>
    <row r="3" spans="1:2" x14ac:dyDescent="0.35">
      <c r="A3" s="77" t="s">
        <v>193</v>
      </c>
      <c r="B3" s="78" t="s">
        <v>194</v>
      </c>
    </row>
    <row r="4" spans="1:2" x14ac:dyDescent="0.35">
      <c r="A4" s="77" t="s">
        <v>195</v>
      </c>
      <c r="B4" s="78" t="s">
        <v>196</v>
      </c>
    </row>
    <row r="5" spans="1:2" x14ac:dyDescent="0.35">
      <c r="A5" s="77" t="s">
        <v>197</v>
      </c>
      <c r="B5" s="78" t="s">
        <v>198</v>
      </c>
    </row>
    <row r="6" spans="1:2" x14ac:dyDescent="0.35">
      <c r="A6" s="77" t="s">
        <v>199</v>
      </c>
      <c r="B6" s="78" t="s">
        <v>200</v>
      </c>
    </row>
    <row r="7" spans="1:2" x14ac:dyDescent="0.35">
      <c r="A7" s="77" t="s">
        <v>201</v>
      </c>
      <c r="B7" s="78" t="s">
        <v>202</v>
      </c>
    </row>
    <row r="8" spans="1:2" x14ac:dyDescent="0.35">
      <c r="A8" s="77" t="s">
        <v>203</v>
      </c>
      <c r="B8" s="78" t="s">
        <v>204</v>
      </c>
    </row>
    <row r="9" spans="1:2" x14ac:dyDescent="0.35">
      <c r="A9" s="77" t="s">
        <v>205</v>
      </c>
      <c r="B9" s="78" t="s">
        <v>206</v>
      </c>
    </row>
    <row r="10" spans="1:2" x14ac:dyDescent="0.35">
      <c r="A10" s="77" t="s">
        <v>207</v>
      </c>
      <c r="B10" s="78" t="s">
        <v>208</v>
      </c>
    </row>
    <row r="11" spans="1:2" x14ac:dyDescent="0.35">
      <c r="A11" s="77" t="s">
        <v>209</v>
      </c>
      <c r="B11" s="78" t="s">
        <v>210</v>
      </c>
    </row>
    <row r="12" spans="1:2" x14ac:dyDescent="0.35">
      <c r="A12" s="77" t="s">
        <v>211</v>
      </c>
      <c r="B12" s="78" t="s">
        <v>212</v>
      </c>
    </row>
    <row r="13" spans="1:2" x14ac:dyDescent="0.35">
      <c r="A13" s="77" t="s">
        <v>213</v>
      </c>
      <c r="B13" s="78" t="s">
        <v>214</v>
      </c>
    </row>
    <row r="14" spans="1:2" x14ac:dyDescent="0.35">
      <c r="A14" s="77" t="s">
        <v>215</v>
      </c>
      <c r="B14" s="78" t="s">
        <v>216</v>
      </c>
    </row>
    <row r="15" spans="1:2" x14ac:dyDescent="0.35">
      <c r="A15" s="77" t="s">
        <v>217</v>
      </c>
      <c r="B15" s="78" t="s">
        <v>218</v>
      </c>
    </row>
    <row r="16" spans="1:2" x14ac:dyDescent="0.35">
      <c r="A16" s="77" t="s">
        <v>219</v>
      </c>
      <c r="B16" s="78" t="s">
        <v>220</v>
      </c>
    </row>
    <row r="17" spans="1:2" x14ac:dyDescent="0.35">
      <c r="A17" s="77" t="s">
        <v>221</v>
      </c>
      <c r="B17" s="78" t="s">
        <v>222</v>
      </c>
    </row>
    <row r="18" spans="1:2" x14ac:dyDescent="0.35">
      <c r="A18" s="77" t="s">
        <v>223</v>
      </c>
      <c r="B18" s="78" t="s">
        <v>224</v>
      </c>
    </row>
    <row r="19" spans="1:2" x14ac:dyDescent="0.35">
      <c r="A19" s="77" t="s">
        <v>225</v>
      </c>
      <c r="B19" s="78" t="s">
        <v>226</v>
      </c>
    </row>
    <row r="20" spans="1:2" x14ac:dyDescent="0.35">
      <c r="A20" s="77" t="s">
        <v>227</v>
      </c>
      <c r="B20" s="78" t="s">
        <v>228</v>
      </c>
    </row>
    <row r="21" spans="1:2" x14ac:dyDescent="0.35">
      <c r="A21" s="77" t="s">
        <v>229</v>
      </c>
      <c r="B21" s="78" t="s">
        <v>230</v>
      </c>
    </row>
    <row r="22" spans="1:2" x14ac:dyDescent="0.35">
      <c r="A22" s="77" t="s">
        <v>231</v>
      </c>
      <c r="B22" s="78" t="s">
        <v>232</v>
      </c>
    </row>
    <row r="23" spans="1:2" x14ac:dyDescent="0.35">
      <c r="A23" s="77" t="s">
        <v>233</v>
      </c>
      <c r="B23" s="78" t="s">
        <v>234</v>
      </c>
    </row>
    <row r="24" spans="1:2" x14ac:dyDescent="0.35">
      <c r="A24" s="77" t="s">
        <v>235</v>
      </c>
      <c r="B24" s="78" t="s">
        <v>236</v>
      </c>
    </row>
    <row r="25" spans="1:2" x14ac:dyDescent="0.35">
      <c r="A25" s="77" t="s">
        <v>237</v>
      </c>
      <c r="B25" s="78" t="s">
        <v>238</v>
      </c>
    </row>
    <row r="26" spans="1:2" x14ac:dyDescent="0.35">
      <c r="A26" s="77" t="s">
        <v>239</v>
      </c>
      <c r="B26" s="78" t="s">
        <v>240</v>
      </c>
    </row>
    <row r="27" spans="1:2" x14ac:dyDescent="0.35">
      <c r="A27" s="77" t="s">
        <v>241</v>
      </c>
      <c r="B27" s="78" t="s">
        <v>242</v>
      </c>
    </row>
    <row r="28" spans="1:2" x14ac:dyDescent="0.35">
      <c r="A28" s="77" t="s">
        <v>243</v>
      </c>
      <c r="B28" s="78" t="s">
        <v>244</v>
      </c>
    </row>
    <row r="29" spans="1:2" x14ac:dyDescent="0.35">
      <c r="A29" s="77" t="s">
        <v>245</v>
      </c>
      <c r="B29" s="78" t="s">
        <v>246</v>
      </c>
    </row>
    <row r="30" spans="1:2" x14ac:dyDescent="0.35">
      <c r="A30" s="77" t="s">
        <v>247</v>
      </c>
      <c r="B30" s="78" t="s">
        <v>248</v>
      </c>
    </row>
    <row r="31" spans="1:2" x14ac:dyDescent="0.35">
      <c r="A31" s="77" t="s">
        <v>249</v>
      </c>
      <c r="B31" s="78" t="s">
        <v>250</v>
      </c>
    </row>
    <row r="32" spans="1:2" x14ac:dyDescent="0.35">
      <c r="A32" s="77" t="s">
        <v>251</v>
      </c>
      <c r="B32" s="78" t="s">
        <v>252</v>
      </c>
    </row>
    <row r="33" spans="1:2" x14ac:dyDescent="0.35">
      <c r="A33" s="77" t="s">
        <v>253</v>
      </c>
      <c r="B33" s="78" t="s">
        <v>254</v>
      </c>
    </row>
    <row r="34" spans="1:2" x14ac:dyDescent="0.35">
      <c r="A34" s="77" t="s">
        <v>255</v>
      </c>
      <c r="B34" s="78" t="s">
        <v>256</v>
      </c>
    </row>
    <row r="35" spans="1:2" x14ac:dyDescent="0.35">
      <c r="A35" s="77" t="s">
        <v>257</v>
      </c>
      <c r="B35" s="78" t="s">
        <v>258</v>
      </c>
    </row>
    <row r="36" spans="1:2" x14ac:dyDescent="0.35">
      <c r="A36" s="77" t="s">
        <v>259</v>
      </c>
      <c r="B36" s="78" t="s">
        <v>260</v>
      </c>
    </row>
    <row r="37" spans="1:2" x14ac:dyDescent="0.35">
      <c r="A37" s="77" t="s">
        <v>261</v>
      </c>
      <c r="B37" s="78" t="s">
        <v>262</v>
      </c>
    </row>
    <row r="38" spans="1:2" x14ac:dyDescent="0.35">
      <c r="A38" s="77" t="s">
        <v>263</v>
      </c>
      <c r="B38" s="78" t="s">
        <v>264</v>
      </c>
    </row>
    <row r="39" spans="1:2" x14ac:dyDescent="0.35">
      <c r="A39" s="77" t="s">
        <v>265</v>
      </c>
      <c r="B39" s="78" t="s">
        <v>266</v>
      </c>
    </row>
    <row r="40" spans="1:2" x14ac:dyDescent="0.35">
      <c r="A40" s="77" t="s">
        <v>267</v>
      </c>
      <c r="B40" s="78" t="s">
        <v>268</v>
      </c>
    </row>
    <row r="41" spans="1:2" x14ac:dyDescent="0.35">
      <c r="A41" s="77" t="s">
        <v>269</v>
      </c>
      <c r="B41" s="78" t="s">
        <v>270</v>
      </c>
    </row>
    <row r="42" spans="1:2" x14ac:dyDescent="0.35">
      <c r="A42" s="77" t="s">
        <v>271</v>
      </c>
      <c r="B42" s="78" t="s">
        <v>272</v>
      </c>
    </row>
    <row r="43" spans="1:2" x14ac:dyDescent="0.35">
      <c r="A43" s="77" t="s">
        <v>273</v>
      </c>
      <c r="B43" s="78" t="s">
        <v>274</v>
      </c>
    </row>
    <row r="44" spans="1:2" x14ac:dyDescent="0.35">
      <c r="A44" s="77" t="s">
        <v>275</v>
      </c>
      <c r="B44" s="78" t="s">
        <v>276</v>
      </c>
    </row>
    <row r="45" spans="1:2" x14ac:dyDescent="0.35">
      <c r="A45" s="77" t="s">
        <v>277</v>
      </c>
      <c r="B45" s="78" t="s">
        <v>278</v>
      </c>
    </row>
    <row r="46" spans="1:2" x14ac:dyDescent="0.35">
      <c r="A46" s="77" t="s">
        <v>279</v>
      </c>
      <c r="B46" s="78" t="s">
        <v>280</v>
      </c>
    </row>
    <row r="47" spans="1:2" x14ac:dyDescent="0.35">
      <c r="A47" s="77" t="s">
        <v>281</v>
      </c>
      <c r="B47" s="78" t="s">
        <v>282</v>
      </c>
    </row>
    <row r="48" spans="1:2" x14ac:dyDescent="0.35">
      <c r="A48" s="77" t="s">
        <v>283</v>
      </c>
      <c r="B48" s="78" t="s">
        <v>284</v>
      </c>
    </row>
    <row r="49" spans="1:2" x14ac:dyDescent="0.35">
      <c r="A49" s="77" t="s">
        <v>285</v>
      </c>
      <c r="B49" s="78" t="s">
        <v>286</v>
      </c>
    </row>
    <row r="50" spans="1:2" x14ac:dyDescent="0.35">
      <c r="A50" s="77" t="s">
        <v>287</v>
      </c>
      <c r="B50" s="78" t="s">
        <v>288</v>
      </c>
    </row>
    <row r="51" spans="1:2" x14ac:dyDescent="0.35">
      <c r="A51" s="77" t="s">
        <v>289</v>
      </c>
      <c r="B51" s="78" t="s">
        <v>290</v>
      </c>
    </row>
    <row r="52" spans="1:2" x14ac:dyDescent="0.35">
      <c r="A52" s="77" t="s">
        <v>291</v>
      </c>
      <c r="B52" s="78" t="s">
        <v>292</v>
      </c>
    </row>
    <row r="53" spans="1:2" x14ac:dyDescent="0.35">
      <c r="A53" s="77" t="s">
        <v>293</v>
      </c>
      <c r="B53" s="78" t="s">
        <v>294</v>
      </c>
    </row>
    <row r="54" spans="1:2" x14ac:dyDescent="0.35">
      <c r="A54" s="77" t="s">
        <v>295</v>
      </c>
      <c r="B54" s="78" t="s">
        <v>296</v>
      </c>
    </row>
    <row r="55" spans="1:2" x14ac:dyDescent="0.35">
      <c r="A55" s="77" t="s">
        <v>297</v>
      </c>
      <c r="B55" s="78" t="s">
        <v>298</v>
      </c>
    </row>
    <row r="56" spans="1:2" x14ac:dyDescent="0.35">
      <c r="A56" s="77" t="s">
        <v>299</v>
      </c>
      <c r="B56" s="78" t="s">
        <v>300</v>
      </c>
    </row>
    <row r="57" spans="1:2" x14ac:dyDescent="0.35">
      <c r="A57" s="77" t="s">
        <v>301</v>
      </c>
      <c r="B57" s="78" t="s">
        <v>302</v>
      </c>
    </row>
    <row r="58" spans="1:2" x14ac:dyDescent="0.35">
      <c r="A58" s="77" t="s">
        <v>303</v>
      </c>
      <c r="B58" s="78" t="s">
        <v>304</v>
      </c>
    </row>
    <row r="59" spans="1:2" x14ac:dyDescent="0.35">
      <c r="A59" s="77" t="s">
        <v>305</v>
      </c>
      <c r="B59" s="78" t="s">
        <v>306</v>
      </c>
    </row>
    <row r="60" spans="1:2" x14ac:dyDescent="0.35">
      <c r="A60" s="77" t="s">
        <v>307</v>
      </c>
      <c r="B60" s="78" t="s">
        <v>308</v>
      </c>
    </row>
    <row r="61" spans="1:2" x14ac:dyDescent="0.35">
      <c r="A61" s="77" t="s">
        <v>309</v>
      </c>
      <c r="B61" s="78" t="s">
        <v>310</v>
      </c>
    </row>
    <row r="62" spans="1:2" x14ac:dyDescent="0.35">
      <c r="A62" s="77" t="s">
        <v>311</v>
      </c>
      <c r="B62" s="78" t="s">
        <v>312</v>
      </c>
    </row>
    <row r="63" spans="1:2" x14ac:dyDescent="0.35">
      <c r="A63" s="77" t="s">
        <v>313</v>
      </c>
      <c r="B63" s="78" t="s">
        <v>314</v>
      </c>
    </row>
    <row r="64" spans="1:2" x14ac:dyDescent="0.35">
      <c r="A64" s="77" t="s">
        <v>315</v>
      </c>
      <c r="B64" s="78" t="s">
        <v>316</v>
      </c>
    </row>
    <row r="65" spans="1:2" x14ac:dyDescent="0.35">
      <c r="A65" s="77" t="s">
        <v>317</v>
      </c>
      <c r="B65" s="78" t="s">
        <v>318</v>
      </c>
    </row>
    <row r="66" spans="1:2" x14ac:dyDescent="0.35">
      <c r="A66" s="77" t="s">
        <v>319</v>
      </c>
      <c r="B66" s="78" t="s">
        <v>320</v>
      </c>
    </row>
    <row r="67" spans="1:2" x14ac:dyDescent="0.35">
      <c r="A67" s="77" t="s">
        <v>321</v>
      </c>
      <c r="B67" s="78" t="s">
        <v>322</v>
      </c>
    </row>
    <row r="68" spans="1:2" x14ac:dyDescent="0.35">
      <c r="A68" s="77" t="s">
        <v>323</v>
      </c>
      <c r="B68" s="78" t="s">
        <v>324</v>
      </c>
    </row>
    <row r="69" spans="1:2" x14ac:dyDescent="0.35">
      <c r="A69" s="77" t="s">
        <v>325</v>
      </c>
      <c r="B69" s="78" t="s">
        <v>326</v>
      </c>
    </row>
    <row r="70" spans="1:2" x14ac:dyDescent="0.35">
      <c r="A70" s="77" t="s">
        <v>327</v>
      </c>
      <c r="B70" s="78" t="s">
        <v>328</v>
      </c>
    </row>
    <row r="71" spans="1:2" x14ac:dyDescent="0.35">
      <c r="A71" s="77" t="s">
        <v>329</v>
      </c>
      <c r="B71" s="78" t="s">
        <v>330</v>
      </c>
    </row>
    <row r="72" spans="1:2" x14ac:dyDescent="0.35">
      <c r="A72" s="77" t="s">
        <v>331</v>
      </c>
      <c r="B72" s="78" t="s">
        <v>332</v>
      </c>
    </row>
    <row r="73" spans="1:2" x14ac:dyDescent="0.35">
      <c r="A73" s="77" t="s">
        <v>333</v>
      </c>
      <c r="B73" s="78" t="s">
        <v>334</v>
      </c>
    </row>
    <row r="74" spans="1:2" x14ac:dyDescent="0.35">
      <c r="A74" s="77" t="s">
        <v>335</v>
      </c>
      <c r="B74" s="78" t="s">
        <v>336</v>
      </c>
    </row>
    <row r="75" spans="1:2" x14ac:dyDescent="0.35">
      <c r="A75" s="77" t="s">
        <v>337</v>
      </c>
      <c r="B75" s="79" t="s">
        <v>338</v>
      </c>
    </row>
    <row r="76" spans="1:2" x14ac:dyDescent="0.35">
      <c r="A76" s="77" t="s">
        <v>339</v>
      </c>
      <c r="B76" s="79" t="s">
        <v>340</v>
      </c>
    </row>
    <row r="77" spans="1:2" x14ac:dyDescent="0.35">
      <c r="A77" s="77" t="s">
        <v>341</v>
      </c>
      <c r="B77" s="79" t="s">
        <v>342</v>
      </c>
    </row>
    <row r="78" spans="1:2" x14ac:dyDescent="0.35">
      <c r="A78" s="77" t="s">
        <v>343</v>
      </c>
      <c r="B78" s="79" t="s">
        <v>344</v>
      </c>
    </row>
    <row r="79" spans="1:2" x14ac:dyDescent="0.35">
      <c r="A79" s="77" t="s">
        <v>345</v>
      </c>
      <c r="B79" s="79" t="s">
        <v>346</v>
      </c>
    </row>
    <row r="80" spans="1:2" x14ac:dyDescent="0.35">
      <c r="A80" s="77" t="s">
        <v>347</v>
      </c>
      <c r="B80" s="79" t="s">
        <v>348</v>
      </c>
    </row>
    <row r="81" spans="1:2" x14ac:dyDescent="0.35">
      <c r="A81" s="77" t="s">
        <v>349</v>
      </c>
      <c r="B81" s="79" t="s">
        <v>350</v>
      </c>
    </row>
    <row r="82" spans="1:2" x14ac:dyDescent="0.35">
      <c r="A82" s="77" t="s">
        <v>351</v>
      </c>
      <c r="B82" s="79" t="s">
        <v>352</v>
      </c>
    </row>
    <row r="83" spans="1:2" x14ac:dyDescent="0.35">
      <c r="A83" s="77" t="s">
        <v>353</v>
      </c>
      <c r="B83" s="79" t="s">
        <v>354</v>
      </c>
    </row>
    <row r="84" spans="1:2" x14ac:dyDescent="0.35">
      <c r="A84" s="77" t="s">
        <v>355</v>
      </c>
      <c r="B84" s="79" t="s">
        <v>356</v>
      </c>
    </row>
    <row r="85" spans="1:2" x14ac:dyDescent="0.35">
      <c r="A85" s="77" t="s">
        <v>357</v>
      </c>
      <c r="B85" s="79" t="s">
        <v>358</v>
      </c>
    </row>
    <row r="86" spans="1:2" x14ac:dyDescent="0.35">
      <c r="A86" s="77" t="s">
        <v>359</v>
      </c>
      <c r="B86" s="79" t="s">
        <v>360</v>
      </c>
    </row>
    <row r="87" spans="1:2" x14ac:dyDescent="0.35">
      <c r="A87" s="77" t="s">
        <v>361</v>
      </c>
      <c r="B87" s="79" t="s">
        <v>362</v>
      </c>
    </row>
    <row r="88" spans="1:2" x14ac:dyDescent="0.35">
      <c r="A88" s="77" t="s">
        <v>363</v>
      </c>
      <c r="B88" s="79" t="s">
        <v>364</v>
      </c>
    </row>
    <row r="89" spans="1:2" x14ac:dyDescent="0.35">
      <c r="A89" s="77" t="s">
        <v>365</v>
      </c>
      <c r="B89" s="79" t="s">
        <v>366</v>
      </c>
    </row>
    <row r="90" spans="1:2" x14ac:dyDescent="0.35">
      <c r="A90" s="77" t="s">
        <v>367</v>
      </c>
      <c r="B90" s="79" t="s">
        <v>368</v>
      </c>
    </row>
    <row r="91" spans="1:2" x14ac:dyDescent="0.35">
      <c r="A91" s="77" t="s">
        <v>369</v>
      </c>
      <c r="B91" s="79" t="s">
        <v>370</v>
      </c>
    </row>
    <row r="92" spans="1:2" x14ac:dyDescent="0.35">
      <c r="A92" s="77" t="s">
        <v>371</v>
      </c>
      <c r="B92" s="79" t="s">
        <v>372</v>
      </c>
    </row>
    <row r="93" spans="1:2" x14ac:dyDescent="0.35">
      <c r="A93" s="77" t="s">
        <v>373</v>
      </c>
      <c r="B93" s="79" t="s">
        <v>374</v>
      </c>
    </row>
    <row r="94" spans="1:2" x14ac:dyDescent="0.35">
      <c r="A94" s="77" t="s">
        <v>375</v>
      </c>
      <c r="B94" s="79" t="s">
        <v>376</v>
      </c>
    </row>
    <row r="95" spans="1:2" x14ac:dyDescent="0.35">
      <c r="A95" s="77" t="s">
        <v>377</v>
      </c>
      <c r="B95" s="79" t="s">
        <v>378</v>
      </c>
    </row>
    <row r="96" spans="1:2" x14ac:dyDescent="0.35">
      <c r="A96" s="77" t="s">
        <v>379</v>
      </c>
      <c r="B96" s="79" t="s">
        <v>380</v>
      </c>
    </row>
    <row r="97" spans="1:2" x14ac:dyDescent="0.35">
      <c r="A97" s="77" t="s">
        <v>381</v>
      </c>
      <c r="B97" s="79" t="s">
        <v>382</v>
      </c>
    </row>
    <row r="98" spans="1:2" x14ac:dyDescent="0.35">
      <c r="A98" s="77" t="s">
        <v>383</v>
      </c>
      <c r="B98" s="79" t="s">
        <v>384</v>
      </c>
    </row>
    <row r="99" spans="1:2" x14ac:dyDescent="0.35">
      <c r="A99" s="77" t="s">
        <v>385</v>
      </c>
      <c r="B99" s="79" t="s">
        <v>386</v>
      </c>
    </row>
    <row r="100" spans="1:2" x14ac:dyDescent="0.35">
      <c r="A100" s="77" t="s">
        <v>387</v>
      </c>
      <c r="B100" s="79" t="s">
        <v>388</v>
      </c>
    </row>
    <row r="101" spans="1:2" x14ac:dyDescent="0.35">
      <c r="A101" s="77" t="s">
        <v>389</v>
      </c>
      <c r="B101" s="79" t="s">
        <v>390</v>
      </c>
    </row>
    <row r="102" spans="1:2" x14ac:dyDescent="0.35">
      <c r="A102" s="77" t="s">
        <v>391</v>
      </c>
      <c r="B102" s="79" t="s">
        <v>392</v>
      </c>
    </row>
    <row r="103" spans="1:2" x14ac:dyDescent="0.35">
      <c r="A103" s="77" t="s">
        <v>393</v>
      </c>
      <c r="B103" s="79" t="s">
        <v>394</v>
      </c>
    </row>
    <row r="104" spans="1:2" x14ac:dyDescent="0.35">
      <c r="A104" s="77" t="s">
        <v>395</v>
      </c>
      <c r="B104" s="79" t="s">
        <v>396</v>
      </c>
    </row>
    <row r="105" spans="1:2" x14ac:dyDescent="0.35">
      <c r="A105" s="77" t="s">
        <v>397</v>
      </c>
      <c r="B105" s="79" t="s">
        <v>398</v>
      </c>
    </row>
    <row r="106" spans="1:2" x14ac:dyDescent="0.35">
      <c r="A106" s="77" t="s">
        <v>399</v>
      </c>
      <c r="B106" s="79" t="s">
        <v>400</v>
      </c>
    </row>
    <row r="107" spans="1:2" x14ac:dyDescent="0.35">
      <c r="A107" s="77" t="s">
        <v>401</v>
      </c>
      <c r="B107" s="79" t="s">
        <v>402</v>
      </c>
    </row>
    <row r="108" spans="1:2" x14ac:dyDescent="0.35">
      <c r="A108" s="77" t="s">
        <v>403</v>
      </c>
      <c r="B108" s="79" t="s">
        <v>404</v>
      </c>
    </row>
    <row r="109" spans="1:2" x14ac:dyDescent="0.35">
      <c r="A109" s="77" t="s">
        <v>405</v>
      </c>
      <c r="B109" s="79" t="s">
        <v>406</v>
      </c>
    </row>
    <row r="110" spans="1:2" x14ac:dyDescent="0.35">
      <c r="A110" s="77" t="s">
        <v>407</v>
      </c>
      <c r="B110" s="79" t="s">
        <v>408</v>
      </c>
    </row>
    <row r="111" spans="1:2" x14ac:dyDescent="0.35">
      <c r="A111" s="77" t="s">
        <v>409</v>
      </c>
      <c r="B111" s="79" t="s">
        <v>410</v>
      </c>
    </row>
    <row r="112" spans="1:2" x14ac:dyDescent="0.35">
      <c r="A112" s="77" t="s">
        <v>411</v>
      </c>
      <c r="B112" s="79" t="s">
        <v>412</v>
      </c>
    </row>
    <row r="113" spans="1:2" x14ac:dyDescent="0.35">
      <c r="A113" s="77" t="s">
        <v>413</v>
      </c>
      <c r="B113" s="79" t="s">
        <v>414</v>
      </c>
    </row>
    <row r="114" spans="1:2" x14ac:dyDescent="0.35">
      <c r="A114" s="77" t="s">
        <v>415</v>
      </c>
      <c r="B114" s="79" t="s">
        <v>416</v>
      </c>
    </row>
    <row r="115" spans="1:2" x14ac:dyDescent="0.35">
      <c r="A115" s="77" t="s">
        <v>417</v>
      </c>
      <c r="B115" s="79" t="s">
        <v>418</v>
      </c>
    </row>
    <row r="116" spans="1:2" x14ac:dyDescent="0.35">
      <c r="A116" s="77" t="s">
        <v>419</v>
      </c>
      <c r="B116" s="79" t="s">
        <v>420</v>
      </c>
    </row>
    <row r="117" spans="1:2" x14ac:dyDescent="0.35">
      <c r="A117" s="77" t="s">
        <v>421</v>
      </c>
      <c r="B117" s="79" t="s">
        <v>422</v>
      </c>
    </row>
    <row r="118" spans="1:2" x14ac:dyDescent="0.35">
      <c r="A118" s="77" t="s">
        <v>423</v>
      </c>
      <c r="B118" s="79" t="s">
        <v>424</v>
      </c>
    </row>
    <row r="119" spans="1:2" x14ac:dyDescent="0.35">
      <c r="A119" s="77" t="s">
        <v>425</v>
      </c>
      <c r="B119" s="79" t="s">
        <v>426</v>
      </c>
    </row>
    <row r="120" spans="1:2" x14ac:dyDescent="0.35">
      <c r="A120" s="77" t="s">
        <v>427</v>
      </c>
      <c r="B120" s="79" t="s">
        <v>428</v>
      </c>
    </row>
    <row r="121" spans="1:2" x14ac:dyDescent="0.35">
      <c r="A121" s="77" t="s">
        <v>429</v>
      </c>
      <c r="B121" s="79" t="s">
        <v>430</v>
      </c>
    </row>
    <row r="122" spans="1:2" x14ac:dyDescent="0.35">
      <c r="A122" s="77" t="s">
        <v>431</v>
      </c>
      <c r="B122" s="79" t="s">
        <v>432</v>
      </c>
    </row>
    <row r="123" spans="1:2" x14ac:dyDescent="0.35">
      <c r="A123" s="77" t="s">
        <v>433</v>
      </c>
      <c r="B123" s="79" t="s">
        <v>434</v>
      </c>
    </row>
    <row r="124" spans="1:2" x14ac:dyDescent="0.35">
      <c r="A124" s="77" t="s">
        <v>435</v>
      </c>
      <c r="B124" s="79" t="s">
        <v>436</v>
      </c>
    </row>
    <row r="125" spans="1:2" x14ac:dyDescent="0.35">
      <c r="A125" s="77" t="s">
        <v>437</v>
      </c>
      <c r="B125" s="79" t="s">
        <v>438</v>
      </c>
    </row>
    <row r="126" spans="1:2" x14ac:dyDescent="0.35">
      <c r="A126" s="77" t="s">
        <v>439</v>
      </c>
      <c r="B126" s="79" t="s">
        <v>440</v>
      </c>
    </row>
    <row r="127" spans="1:2" x14ac:dyDescent="0.35">
      <c r="A127" s="77" t="s">
        <v>441</v>
      </c>
      <c r="B127" s="79" t="s">
        <v>442</v>
      </c>
    </row>
    <row r="128" spans="1:2" x14ac:dyDescent="0.35">
      <c r="A128" s="77" t="s">
        <v>443</v>
      </c>
      <c r="B128" s="79" t="s">
        <v>444</v>
      </c>
    </row>
    <row r="129" spans="1:2" x14ac:dyDescent="0.35">
      <c r="A129" s="77" t="s">
        <v>445</v>
      </c>
      <c r="B129" s="79" t="s">
        <v>446</v>
      </c>
    </row>
    <row r="130" spans="1:2" x14ac:dyDescent="0.35">
      <c r="A130" s="77" t="s">
        <v>447</v>
      </c>
      <c r="B130" s="79" t="s">
        <v>448</v>
      </c>
    </row>
    <row r="131" spans="1:2" x14ac:dyDescent="0.35">
      <c r="A131" s="77" t="s">
        <v>449</v>
      </c>
      <c r="B131" s="79" t="s">
        <v>450</v>
      </c>
    </row>
    <row r="132" spans="1:2" x14ac:dyDescent="0.35">
      <c r="A132" s="77" t="s">
        <v>451</v>
      </c>
      <c r="B132" s="79" t="s">
        <v>452</v>
      </c>
    </row>
    <row r="133" spans="1:2" x14ac:dyDescent="0.35">
      <c r="A133" s="77" t="s">
        <v>453</v>
      </c>
      <c r="B133" s="79" t="s">
        <v>454</v>
      </c>
    </row>
    <row r="134" spans="1:2" x14ac:dyDescent="0.35">
      <c r="A134" s="77" t="s">
        <v>455</v>
      </c>
      <c r="B134" s="79" t="s">
        <v>456</v>
      </c>
    </row>
    <row r="135" spans="1:2" x14ac:dyDescent="0.35">
      <c r="A135" s="77" t="s">
        <v>457</v>
      </c>
      <c r="B135" s="79" t="s">
        <v>458</v>
      </c>
    </row>
    <row r="136" spans="1:2" x14ac:dyDescent="0.35">
      <c r="A136" s="77" t="s">
        <v>459</v>
      </c>
      <c r="B136" s="79" t="s">
        <v>460</v>
      </c>
    </row>
    <row r="137" spans="1:2" x14ac:dyDescent="0.35">
      <c r="A137" s="77" t="s">
        <v>461</v>
      </c>
      <c r="B137" s="79" t="s">
        <v>462</v>
      </c>
    </row>
    <row r="138" spans="1:2" x14ac:dyDescent="0.35">
      <c r="A138" s="77" t="s">
        <v>463</v>
      </c>
      <c r="B138" s="79" t="s">
        <v>464</v>
      </c>
    </row>
    <row r="139" spans="1:2" x14ac:dyDescent="0.35">
      <c r="A139" s="77" t="s">
        <v>465</v>
      </c>
      <c r="B139" s="79" t="s">
        <v>466</v>
      </c>
    </row>
    <row r="140" spans="1:2" x14ac:dyDescent="0.35">
      <c r="A140" s="77" t="s">
        <v>467</v>
      </c>
      <c r="B140" s="79" t="s">
        <v>468</v>
      </c>
    </row>
    <row r="141" spans="1:2" x14ac:dyDescent="0.35">
      <c r="A141" s="77" t="s">
        <v>469</v>
      </c>
      <c r="B141" s="79" t="s">
        <v>470</v>
      </c>
    </row>
    <row r="142" spans="1:2" x14ac:dyDescent="0.35">
      <c r="A142" s="77" t="s">
        <v>471</v>
      </c>
      <c r="B142" s="79" t="s">
        <v>472</v>
      </c>
    </row>
    <row r="143" spans="1:2" x14ac:dyDescent="0.35">
      <c r="A143" s="77" t="s">
        <v>473</v>
      </c>
      <c r="B143" s="79" t="s">
        <v>474</v>
      </c>
    </row>
    <row r="144" spans="1:2" x14ac:dyDescent="0.35">
      <c r="A144" s="77" t="s">
        <v>475</v>
      </c>
      <c r="B144" s="79" t="s">
        <v>476</v>
      </c>
    </row>
    <row r="145" spans="1:2" x14ac:dyDescent="0.35">
      <c r="A145" s="77" t="s">
        <v>477</v>
      </c>
      <c r="B145" s="79" t="s">
        <v>478</v>
      </c>
    </row>
    <row r="146" spans="1:2" x14ac:dyDescent="0.35">
      <c r="A146" s="77" t="s">
        <v>479</v>
      </c>
      <c r="B146" s="79" t="s">
        <v>480</v>
      </c>
    </row>
    <row r="147" spans="1:2" x14ac:dyDescent="0.35">
      <c r="A147" s="77" t="s">
        <v>481</v>
      </c>
      <c r="B147" s="79" t="s">
        <v>482</v>
      </c>
    </row>
    <row r="148" spans="1:2" x14ac:dyDescent="0.35">
      <c r="A148" s="77" t="s">
        <v>483</v>
      </c>
      <c r="B148" s="79" t="s">
        <v>484</v>
      </c>
    </row>
    <row r="149" spans="1:2" x14ac:dyDescent="0.35">
      <c r="A149" s="77" t="s">
        <v>485</v>
      </c>
      <c r="B149" s="79" t="s">
        <v>486</v>
      </c>
    </row>
    <row r="150" spans="1:2" x14ac:dyDescent="0.35">
      <c r="A150" s="77" t="s">
        <v>487</v>
      </c>
      <c r="B150" s="79" t="s">
        <v>488</v>
      </c>
    </row>
    <row r="151" spans="1:2" x14ac:dyDescent="0.35">
      <c r="A151" s="77" t="s">
        <v>489</v>
      </c>
      <c r="B151" s="79" t="s">
        <v>490</v>
      </c>
    </row>
    <row r="152" spans="1:2" x14ac:dyDescent="0.35">
      <c r="A152" s="77" t="s">
        <v>491</v>
      </c>
      <c r="B152" s="79" t="s">
        <v>492</v>
      </c>
    </row>
    <row r="153" spans="1:2" x14ac:dyDescent="0.35">
      <c r="A153" s="77" t="s">
        <v>493</v>
      </c>
      <c r="B153" s="79" t="s">
        <v>494</v>
      </c>
    </row>
    <row r="154" spans="1:2" x14ac:dyDescent="0.35">
      <c r="A154" s="77" t="s">
        <v>495</v>
      </c>
      <c r="B154" s="79" t="s">
        <v>496</v>
      </c>
    </row>
    <row r="155" spans="1:2" x14ac:dyDescent="0.35">
      <c r="A155" s="77" t="s">
        <v>497</v>
      </c>
      <c r="B155" s="79" t="s">
        <v>498</v>
      </c>
    </row>
    <row r="156" spans="1:2" x14ac:dyDescent="0.35">
      <c r="A156" s="77" t="s">
        <v>499</v>
      </c>
      <c r="B156" s="79" t="s">
        <v>500</v>
      </c>
    </row>
    <row r="157" spans="1:2" x14ac:dyDescent="0.35">
      <c r="A157" s="77" t="s">
        <v>501</v>
      </c>
      <c r="B157" s="79" t="s">
        <v>502</v>
      </c>
    </row>
    <row r="158" spans="1:2" x14ac:dyDescent="0.35">
      <c r="A158" s="77" t="s">
        <v>503</v>
      </c>
      <c r="B158" s="79" t="s">
        <v>504</v>
      </c>
    </row>
    <row r="159" spans="1:2" x14ac:dyDescent="0.35">
      <c r="A159" s="77" t="s">
        <v>505</v>
      </c>
      <c r="B159" s="79" t="s">
        <v>506</v>
      </c>
    </row>
    <row r="160" spans="1:2" x14ac:dyDescent="0.35">
      <c r="A160" s="77" t="s">
        <v>507</v>
      </c>
      <c r="B160" s="79" t="s">
        <v>508</v>
      </c>
    </row>
    <row r="161" spans="1:2" x14ac:dyDescent="0.35">
      <c r="A161" s="77" t="s">
        <v>509</v>
      </c>
      <c r="B161" s="79" t="s">
        <v>510</v>
      </c>
    </row>
    <row r="162" spans="1:2" x14ac:dyDescent="0.35">
      <c r="A162" s="77" t="s">
        <v>511</v>
      </c>
      <c r="B162" s="79" t="s">
        <v>512</v>
      </c>
    </row>
    <row r="163" spans="1:2" ht="15" x14ac:dyDescent="0.25">
      <c r="A163" s="77" t="s">
        <v>513</v>
      </c>
      <c r="B163" s="79" t="s">
        <v>514</v>
      </c>
    </row>
    <row r="164" spans="1:2" ht="15" x14ac:dyDescent="0.25">
      <c r="A164" s="77" t="s">
        <v>515</v>
      </c>
      <c r="B164" s="79" t="s">
        <v>516</v>
      </c>
    </row>
    <row r="165" spans="1:2" ht="15" x14ac:dyDescent="0.25">
      <c r="A165" s="77" t="s">
        <v>517</v>
      </c>
      <c r="B165" s="79" t="s">
        <v>518</v>
      </c>
    </row>
    <row r="166" spans="1:2" x14ac:dyDescent="0.35">
      <c r="A166" s="77" t="s">
        <v>519</v>
      </c>
      <c r="B166" s="79" t="s">
        <v>520</v>
      </c>
    </row>
    <row r="167" spans="1:2" x14ac:dyDescent="0.35">
      <c r="A167" s="77" t="s">
        <v>521</v>
      </c>
      <c r="B167" s="79" t="s">
        <v>522</v>
      </c>
    </row>
    <row r="168" spans="1:2" x14ac:dyDescent="0.35">
      <c r="A168" s="77" t="s">
        <v>523</v>
      </c>
      <c r="B168" s="79" t="s">
        <v>524</v>
      </c>
    </row>
    <row r="169" spans="1:2" x14ac:dyDescent="0.35">
      <c r="A169" s="77" t="s">
        <v>525</v>
      </c>
      <c r="B169" s="79" t="s">
        <v>526</v>
      </c>
    </row>
    <row r="170" spans="1:2" x14ac:dyDescent="0.35">
      <c r="A170" s="77" t="s">
        <v>527</v>
      </c>
      <c r="B170" s="79" t="s">
        <v>528</v>
      </c>
    </row>
  </sheetData>
  <pageMargins left="0.7" right="0.7" top="0.75" bottom="0.75" header="0.3" footer="0.3"/>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MPTF_00006_00773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8B1E1D-E4C5-4743-A2F8-F4117E1DE9E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4E4E18C-3F58-40D7-8E86-3E2AF67A2211}"/>
</file>

<file path=customXml/itemProps3.xml><?xml version="1.0" encoding="utf-8"?>
<ds:datastoreItem xmlns:ds="http://schemas.openxmlformats.org/officeDocument/2006/customXml" ds:itemID="{661C7EB8-5F62-47EB-983F-C34413EE97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Sudan_00125403_Finance Report_nov22.xlsx</dc:title>
  <dc:creator>Jelena Zelenovic</dc:creator>
  <cp:lastModifiedBy>Amal Taha</cp:lastModifiedBy>
  <cp:lastPrinted>2020-12-04T09:47:58Z</cp:lastPrinted>
  <dcterms:created xsi:type="dcterms:W3CDTF">2017-11-15T21:17:43Z</dcterms:created>
  <dcterms:modified xsi:type="dcterms:W3CDTF">2022-11-13T18:36:08Z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checksum">
    <vt:filetime>2022-05-31T14:32:44Z</vt:filetime>
  </property>
</Properties>
</file>