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aperaro_iom_int/Documents/Desktop/"/>
    </mc:Choice>
  </mc:AlternateContent>
  <xr:revisionPtr revIDLastSave="3" documentId="8_{A6A830CA-CB60-4FCF-A79F-FED1F8296B7F}" xr6:coauthVersionLast="47" xr6:coauthVersionMax="47" xr10:uidLastSave="{C6604D7F-60F4-43F1-8760-9988368E85B8}"/>
  <bookViews>
    <workbookView xWindow="-110" yWindow="-110" windowWidth="19420" windowHeight="10420" xr2:uid="{9278FB41-A2D1-4025-BB6B-DD6B8BE1CAAC}"/>
  </bookViews>
  <sheets>
    <sheet name="IFR COMBINED (FF23.389A)" sheetId="1" r:id="rId1"/>
  </sheets>
  <externalReferences>
    <externalReference r:id="rId2"/>
  </externalReferences>
  <definedNames>
    <definedName name="_xlnm.Print_Area" localSheetId="0">'IFR COMBINED (FF23.389A)'!$A$1:$K$216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3" i="1" l="1"/>
  <c r="H208" i="1"/>
  <c r="F203" i="1"/>
  <c r="E203" i="1"/>
  <c r="D203" i="1"/>
  <c r="H198" i="1"/>
  <c r="F195" i="1"/>
  <c r="E195" i="1"/>
  <c r="D195" i="1"/>
  <c r="F186" i="1"/>
  <c r="D186" i="1"/>
  <c r="I185" i="1"/>
  <c r="G185" i="1"/>
  <c r="I184" i="1"/>
  <c r="G184" i="1"/>
  <c r="I183" i="1"/>
  <c r="E183" i="1"/>
  <c r="E186" i="1" s="1"/>
  <c r="I182" i="1"/>
  <c r="G182" i="1"/>
  <c r="I179" i="1"/>
  <c r="F179" i="1"/>
  <c r="E179" i="1"/>
  <c r="D179" i="1"/>
  <c r="G178" i="1"/>
  <c r="G177" i="1"/>
  <c r="G176" i="1"/>
  <c r="G175" i="1"/>
  <c r="G174" i="1"/>
  <c r="G173" i="1"/>
  <c r="G172" i="1"/>
  <c r="G171" i="1"/>
  <c r="I169" i="1"/>
  <c r="F169" i="1"/>
  <c r="E169" i="1"/>
  <c r="D169" i="1"/>
  <c r="G168" i="1"/>
  <c r="G167" i="1"/>
  <c r="G166" i="1"/>
  <c r="G165" i="1"/>
  <c r="G164" i="1"/>
  <c r="G163" i="1"/>
  <c r="G162" i="1"/>
  <c r="G161" i="1"/>
  <c r="I159" i="1"/>
  <c r="F159" i="1"/>
  <c r="E159" i="1"/>
  <c r="D159" i="1"/>
  <c r="G158" i="1"/>
  <c r="G157" i="1"/>
  <c r="G156" i="1"/>
  <c r="G155" i="1"/>
  <c r="G154" i="1"/>
  <c r="G153" i="1"/>
  <c r="G152" i="1"/>
  <c r="G151" i="1"/>
  <c r="I149" i="1"/>
  <c r="F149" i="1"/>
  <c r="E149" i="1"/>
  <c r="D149" i="1"/>
  <c r="G148" i="1"/>
  <c r="G147" i="1"/>
  <c r="G146" i="1"/>
  <c r="G145" i="1"/>
  <c r="G144" i="1"/>
  <c r="G143" i="1"/>
  <c r="G142" i="1"/>
  <c r="G141" i="1"/>
  <c r="I137" i="1"/>
  <c r="F137" i="1"/>
  <c r="E137" i="1"/>
  <c r="D137" i="1"/>
  <c r="G136" i="1"/>
  <c r="G135" i="1"/>
  <c r="G134" i="1"/>
  <c r="G133" i="1"/>
  <c r="G132" i="1"/>
  <c r="G131" i="1"/>
  <c r="G130" i="1"/>
  <c r="G129" i="1"/>
  <c r="I127" i="1"/>
  <c r="F127" i="1"/>
  <c r="E127" i="1"/>
  <c r="D127" i="1"/>
  <c r="G126" i="1"/>
  <c r="G125" i="1"/>
  <c r="G124" i="1"/>
  <c r="G123" i="1"/>
  <c r="G122" i="1"/>
  <c r="G121" i="1"/>
  <c r="G120" i="1"/>
  <c r="G119" i="1"/>
  <c r="I117" i="1"/>
  <c r="F117" i="1"/>
  <c r="E117" i="1"/>
  <c r="D117" i="1"/>
  <c r="G116" i="1"/>
  <c r="G115" i="1"/>
  <c r="G114" i="1"/>
  <c r="G113" i="1"/>
  <c r="G112" i="1"/>
  <c r="G111" i="1"/>
  <c r="G110" i="1"/>
  <c r="G109" i="1"/>
  <c r="I107" i="1"/>
  <c r="F107" i="1"/>
  <c r="E107" i="1"/>
  <c r="D107" i="1"/>
  <c r="G106" i="1"/>
  <c r="G105" i="1"/>
  <c r="G104" i="1"/>
  <c r="G103" i="1"/>
  <c r="G102" i="1"/>
  <c r="G101" i="1"/>
  <c r="G100" i="1"/>
  <c r="G99" i="1"/>
  <c r="I95" i="1"/>
  <c r="F95" i="1"/>
  <c r="E95" i="1"/>
  <c r="D95" i="1"/>
  <c r="G94" i="1"/>
  <c r="G93" i="1"/>
  <c r="G92" i="1"/>
  <c r="G91" i="1"/>
  <c r="G90" i="1"/>
  <c r="G89" i="1"/>
  <c r="G88" i="1"/>
  <c r="G87" i="1"/>
  <c r="I85" i="1"/>
  <c r="F85" i="1"/>
  <c r="E85" i="1"/>
  <c r="D85" i="1"/>
  <c r="G84" i="1"/>
  <c r="G83" i="1"/>
  <c r="G82" i="1"/>
  <c r="G81" i="1"/>
  <c r="G80" i="1"/>
  <c r="G79" i="1"/>
  <c r="G78" i="1"/>
  <c r="G77" i="1"/>
  <c r="F75" i="1"/>
  <c r="E75" i="1"/>
  <c r="D75" i="1"/>
  <c r="G74" i="1"/>
  <c r="G73" i="1"/>
  <c r="G72" i="1"/>
  <c r="G71" i="1"/>
  <c r="G70" i="1"/>
  <c r="G69" i="1"/>
  <c r="G68" i="1"/>
  <c r="I67" i="1"/>
  <c r="I75" i="1" s="1"/>
  <c r="G67" i="1"/>
  <c r="F65" i="1"/>
  <c r="E65" i="1"/>
  <c r="D65" i="1"/>
  <c r="G64" i="1"/>
  <c r="G63" i="1"/>
  <c r="G62" i="1"/>
  <c r="G61" i="1"/>
  <c r="I60" i="1"/>
  <c r="G60" i="1"/>
  <c r="I59" i="1"/>
  <c r="G59" i="1"/>
  <c r="I58" i="1"/>
  <c r="G58" i="1"/>
  <c r="I57" i="1"/>
  <c r="G57" i="1"/>
  <c r="I53" i="1"/>
  <c r="F53" i="1"/>
  <c r="E53" i="1"/>
  <c r="D53" i="1"/>
  <c r="G52" i="1"/>
  <c r="G51" i="1"/>
  <c r="G50" i="1"/>
  <c r="G49" i="1"/>
  <c r="G48" i="1"/>
  <c r="G47" i="1"/>
  <c r="G46" i="1"/>
  <c r="G45" i="1"/>
  <c r="I43" i="1"/>
  <c r="F43" i="1"/>
  <c r="E43" i="1"/>
  <c r="D43" i="1"/>
  <c r="G42" i="1"/>
  <c r="G41" i="1"/>
  <c r="G40" i="1"/>
  <c r="G39" i="1"/>
  <c r="G38" i="1"/>
  <c r="G37" i="1"/>
  <c r="G36" i="1"/>
  <c r="G35" i="1"/>
  <c r="F33" i="1"/>
  <c r="D33" i="1"/>
  <c r="G32" i="1"/>
  <c r="G31" i="1"/>
  <c r="G30" i="1"/>
  <c r="G29" i="1"/>
  <c r="G28" i="1"/>
  <c r="G27" i="1"/>
  <c r="I26" i="1"/>
  <c r="E26" i="1"/>
  <c r="E33" i="1" s="1"/>
  <c r="I25" i="1"/>
  <c r="G25" i="1"/>
  <c r="F23" i="1"/>
  <c r="E23" i="1"/>
  <c r="D23" i="1"/>
  <c r="G22" i="1"/>
  <c r="G21" i="1"/>
  <c r="G20" i="1"/>
  <c r="I19" i="1"/>
  <c r="G19" i="1"/>
  <c r="I18" i="1"/>
  <c r="G18" i="1"/>
  <c r="I17" i="1"/>
  <c r="G17" i="1"/>
  <c r="I16" i="1"/>
  <c r="G16" i="1"/>
  <c r="I15" i="1"/>
  <c r="G15" i="1"/>
  <c r="I33" i="1" l="1"/>
  <c r="G159" i="1"/>
  <c r="F197" i="1"/>
  <c r="H53" i="1"/>
  <c r="H65" i="1"/>
  <c r="H95" i="1"/>
  <c r="H137" i="1"/>
  <c r="H169" i="1"/>
  <c r="H23" i="1"/>
  <c r="I65" i="1"/>
  <c r="H75" i="1"/>
  <c r="H117" i="1"/>
  <c r="H159" i="1"/>
  <c r="H179" i="1"/>
  <c r="G26" i="1"/>
  <c r="H33" i="1" s="1"/>
  <c r="G65" i="1"/>
  <c r="G107" i="1"/>
  <c r="G149" i="1"/>
  <c r="I23" i="1"/>
  <c r="G53" i="1"/>
  <c r="D197" i="1"/>
  <c r="D198" i="1" s="1"/>
  <c r="D199" i="1" s="1"/>
  <c r="I186" i="1"/>
  <c r="E197" i="1"/>
  <c r="H43" i="1"/>
  <c r="H85" i="1"/>
  <c r="H127" i="1"/>
  <c r="F198" i="1"/>
  <c r="F199" i="1" s="1"/>
  <c r="G117" i="1"/>
  <c r="G43" i="1"/>
  <c r="G23" i="1"/>
  <c r="G183" i="1"/>
  <c r="G186" i="1" s="1"/>
  <c r="H107" i="1"/>
  <c r="H149" i="1"/>
  <c r="G75" i="1"/>
  <c r="G95" i="1"/>
  <c r="G137" i="1"/>
  <c r="G179" i="1"/>
  <c r="G85" i="1"/>
  <c r="G127" i="1"/>
  <c r="G169" i="1"/>
  <c r="H197" i="1" l="1"/>
  <c r="H199" i="1" s="1"/>
  <c r="G197" i="1"/>
  <c r="E198" i="1"/>
  <c r="E199" i="1" s="1"/>
  <c r="E207" i="1" s="1"/>
  <c r="G33" i="1"/>
  <c r="H186" i="1"/>
  <c r="D210" i="1"/>
  <c r="I210" i="1"/>
  <c r="F207" i="1"/>
  <c r="F205" i="1"/>
  <c r="F206" i="1"/>
  <c r="E206" i="1"/>
  <c r="D206" i="1"/>
  <c r="D207" i="1"/>
  <c r="D205" i="1"/>
  <c r="G198" i="1"/>
  <c r="G199" i="1" s="1"/>
  <c r="E205" i="1" l="1"/>
  <c r="G205" i="1" s="1"/>
  <c r="G207" i="1"/>
  <c r="G206" i="1"/>
  <c r="D208" i="1"/>
  <c r="D214" i="1"/>
  <c r="I211" i="1"/>
  <c r="F208" i="1"/>
  <c r="D211" i="1"/>
  <c r="E208" i="1" l="1"/>
  <c r="G208" i="1"/>
</calcChain>
</file>

<file path=xl/sharedStrings.xml><?xml version="1.0" encoding="utf-8"?>
<sst xmlns="http://schemas.openxmlformats.org/spreadsheetml/2006/main" count="223" uniqueCount="199">
  <si>
    <t>Annex D - PBF Project Budget</t>
  </si>
  <si>
    <t>Instructions:</t>
  </si>
  <si>
    <r>
      <t xml:space="preserve">1. Only fill in white cells. Grey cells are locked and/or contain spreadsheet formulas.
2. Complete both Sheet 1 and Sheet 2. 
     a) </t>
    </r>
    <r>
      <rPr>
        <sz val="16"/>
        <color theme="1"/>
        <rFont val="Calibri"/>
        <family val="2"/>
        <scheme val="minor"/>
      </rPr>
      <t>First, prepare a budget organized by</t>
    </r>
    <r>
      <rPr>
        <b/>
        <sz val="16"/>
        <color theme="1"/>
        <rFont val="Calibri"/>
        <family val="2"/>
        <scheme val="minor"/>
      </rPr>
      <t xml:space="preserve"> activity/output/outcome</t>
    </r>
    <r>
      <rPr>
        <sz val="16"/>
        <color theme="1"/>
        <rFont val="Calibri"/>
        <family val="2"/>
        <scheme val="minor"/>
      </rPr>
      <t xml:space="preserve"> in </t>
    </r>
    <r>
      <rPr>
        <b/>
        <sz val="16"/>
        <color theme="1"/>
        <rFont val="Calibri"/>
        <family val="2"/>
        <scheme val="minor"/>
      </rPr>
      <t xml:space="preserve">Sheet 1. </t>
    </r>
    <r>
      <rPr>
        <sz val="16"/>
        <color theme="1"/>
        <rFont val="Calibri"/>
        <family val="2"/>
        <scheme val="minor"/>
      </rPr>
      <t>(Activity amounts can be indicative estimates.)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 
    </t>
    </r>
    <r>
      <rPr>
        <b/>
        <sz val="16"/>
        <color theme="1"/>
        <rFont val="Calibri"/>
        <family val="2"/>
        <scheme val="minor"/>
      </rPr>
      <t xml:space="preserve"> b) </t>
    </r>
    <r>
      <rPr>
        <sz val="16"/>
        <color theme="1"/>
        <rFont val="Calibri"/>
        <family val="2"/>
        <scheme val="minor"/>
      </rPr>
      <t xml:space="preserve">Then, divide each </t>
    </r>
    <r>
      <rPr>
        <b/>
        <sz val="16"/>
        <color theme="1"/>
        <rFont val="Calibri"/>
        <family val="2"/>
        <scheme val="minor"/>
      </rPr>
      <t>output</t>
    </r>
    <r>
      <rPr>
        <sz val="16"/>
        <color theme="1"/>
        <rFont val="Calibri"/>
        <family val="2"/>
        <scheme val="minor"/>
      </rPr>
      <t xml:space="preserve"> budget along </t>
    </r>
    <r>
      <rPr>
        <b/>
        <sz val="16"/>
        <color theme="1"/>
        <rFont val="Calibri"/>
        <family val="2"/>
        <scheme val="minor"/>
      </rPr>
      <t xml:space="preserve">UN Budget Categories </t>
    </r>
    <r>
      <rPr>
        <sz val="16"/>
        <color theme="1"/>
        <rFont val="Calibri"/>
        <family val="2"/>
        <scheme val="minor"/>
      </rPr>
      <t xml:space="preserve">in </t>
    </r>
    <r>
      <rPr>
        <b/>
        <sz val="16"/>
        <color theme="1"/>
        <rFont val="Calibri"/>
        <family val="2"/>
        <scheme val="minor"/>
      </rPr>
      <t>Sheet 2</t>
    </r>
    <r>
      <rPr>
        <sz val="16"/>
        <color theme="1"/>
        <rFont val="Calibri"/>
        <family val="2"/>
        <scheme val="minor"/>
      </rPr>
      <t>.
3. Be sure to include</t>
    </r>
    <r>
      <rPr>
        <b/>
        <sz val="16"/>
        <color theme="1"/>
        <rFont val="Calibri"/>
        <family val="2"/>
        <scheme val="minor"/>
      </rPr>
      <t xml:space="preserve"> % towards Gender Equality and Women's Empowerment
3. Do not use Sheet 4 or 5, </t>
    </r>
    <r>
      <rPr>
        <sz val="16"/>
        <color theme="1"/>
        <rFont val="Calibri"/>
        <family val="2"/>
        <scheme val="minor"/>
      </rPr>
      <t>which are for MPTF and PBF use.</t>
    </r>
    <r>
      <rPr>
        <b/>
        <sz val="16"/>
        <color theme="1"/>
        <rFont val="Calibri"/>
        <family val="2"/>
        <scheme val="minor"/>
      </rPr>
      <t xml:space="preserve"> 
4. Leave blank</t>
    </r>
    <r>
      <rPr>
        <sz val="16"/>
        <color theme="1"/>
        <rFont val="Calibri"/>
        <family val="2"/>
        <scheme val="minor"/>
      </rPr>
      <t xml:space="preserve"> any Organizations/Outcomes/Outputs/Activities that aren't needed</t>
    </r>
    <r>
      <rPr>
        <b/>
        <sz val="16"/>
        <color theme="1"/>
        <rFont val="Calibri"/>
        <family val="2"/>
        <scheme val="minor"/>
      </rPr>
      <t xml:space="preserve">. DO NOT delete cells.
</t>
    </r>
    <r>
      <rPr>
        <sz val="16"/>
        <color theme="1"/>
        <rFont val="Calibri"/>
        <family val="2"/>
        <scheme val="minor"/>
      </rPr>
      <t xml:space="preserve">5. </t>
    </r>
    <r>
      <rPr>
        <b/>
        <sz val="16"/>
        <color theme="1"/>
        <rFont val="Calibri"/>
        <family val="2"/>
        <scheme val="minor"/>
      </rPr>
      <t>Do not adjust tranche amounts</t>
    </r>
    <r>
      <rPr>
        <sz val="16"/>
        <color theme="1"/>
        <rFont val="Calibri"/>
        <family val="2"/>
        <scheme val="minor"/>
      </rPr>
      <t xml:space="preserve"> without consulting PBSO.</t>
    </r>
  </si>
  <si>
    <t>Table 1 - PBF project budget by outcome, output and activity</t>
  </si>
  <si>
    <r>
      <rPr>
        <b/>
        <sz val="12"/>
        <color theme="1"/>
        <rFont val="Calibri"/>
        <family val="2"/>
        <scheme val="minor"/>
      </rPr>
      <t>Outcome/ Output</t>
    </r>
    <r>
      <rPr>
        <sz val="12"/>
        <color theme="1"/>
        <rFont val="Calibri"/>
        <family val="2"/>
        <scheme val="minor"/>
      </rPr>
      <t xml:space="preserve"> number</t>
    </r>
  </si>
  <si>
    <r>
      <rPr>
        <b/>
        <sz val="12"/>
        <color theme="1"/>
        <rFont val="Calibri"/>
        <family val="2"/>
        <scheme val="minor"/>
      </rPr>
      <t>Description</t>
    </r>
    <r>
      <rPr>
        <sz val="12"/>
        <color theme="1"/>
        <rFont val="Calibri"/>
        <family val="2"/>
        <scheme val="minor"/>
      </rPr>
      <t xml:space="preserve"> (Text)</t>
    </r>
  </si>
  <si>
    <t>IOM</t>
  </si>
  <si>
    <t>UNICEF</t>
  </si>
  <si>
    <t>Recipient Organization 3</t>
  </si>
  <si>
    <t>Total</t>
  </si>
  <si>
    <r>
      <rPr>
        <b/>
        <sz val="12"/>
        <color theme="1"/>
        <rFont val="Calibri"/>
        <family val="2"/>
        <scheme val="minor"/>
      </rPr>
      <t>% of budget</t>
    </r>
    <r>
      <rPr>
        <sz val="12"/>
        <color theme="1"/>
        <rFont val="Calibri"/>
        <family val="2"/>
        <scheme val="minor"/>
      </rPr>
      <t xml:space="preserve"> per activity  allocated to </t>
    </r>
    <r>
      <rPr>
        <b/>
        <sz val="12"/>
        <color theme="1"/>
        <rFont val="Calibri"/>
        <family val="2"/>
        <scheme val="minor"/>
      </rPr>
      <t>Gender Equality and Women's Empowerment (GEWE)</t>
    </r>
    <r>
      <rPr>
        <sz val="12"/>
        <color theme="1"/>
        <rFont val="Calibri"/>
        <family val="2"/>
        <scheme val="minor"/>
      </rPr>
      <t xml:space="preserve"> (if any):</t>
    </r>
  </si>
  <si>
    <r>
      <t xml:space="preserve">Current level of </t>
    </r>
    <r>
      <rPr>
        <b/>
        <sz val="12"/>
        <color theme="1"/>
        <rFont val="Calibri"/>
        <family val="2"/>
        <scheme val="minor"/>
      </rPr>
      <t xml:space="preserve">expenditure/ commitment </t>
    </r>
    <r>
      <rPr>
        <sz val="12"/>
        <color theme="1"/>
        <rFont val="Calibri"/>
        <family val="2"/>
        <scheme val="minor"/>
      </rPr>
      <t>(To be completed at time of project progress reporting)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</si>
  <si>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Any other </t>
    </r>
    <r>
      <rPr>
        <b/>
        <sz val="12"/>
        <color theme="1"/>
        <rFont val="Calibri"/>
        <family val="2"/>
        <scheme val="minor"/>
      </rPr>
      <t>remarks</t>
    </r>
    <r>
      <rPr>
        <sz val="12"/>
        <color theme="1"/>
        <rFont val="Calibri"/>
        <family val="2"/>
        <scheme val="minor"/>
      </rPr>
      <t xml:space="preserve"> (e.g. on types of inputs provided or budget justification, esp. for TA or travel costs)</t>
    </r>
  </si>
  <si>
    <t xml:space="preserve">OUTCOME 1: </t>
  </si>
  <si>
    <t>OUTCOME 1: Youth formerly associated with AS are socially accepted into the community</t>
  </si>
  <si>
    <t>Output 1.1:</t>
  </si>
  <si>
    <t>Youth formerly associated with AS have improved mental health and resilience to support reintegration at the individual level</t>
  </si>
  <si>
    <t>Activity 1.1.1:</t>
  </si>
  <si>
    <t xml:space="preserve">Establishing and maintaining safe spaces at 4 locations for 600 former AS youth </t>
  </si>
  <si>
    <t>Activity 1.1.2:</t>
  </si>
  <si>
    <t>Developing social connections with adult guardians (community advocates, sports coaches, mentors)</t>
  </si>
  <si>
    <t>Activity 1.1.3:</t>
  </si>
  <si>
    <t>Ongoing case management support</t>
  </si>
  <si>
    <t>Activity 1.1.4</t>
  </si>
  <si>
    <t>Activity 1.1.5</t>
  </si>
  <si>
    <t>Peer reviewed research and impact measurement of 5 pillar methodology as an effective reintegration modality</t>
  </si>
  <si>
    <t>Activity 1.1.6</t>
  </si>
  <si>
    <t>Activity 1.1.7</t>
  </si>
  <si>
    <t>Activity 1.1.8</t>
  </si>
  <si>
    <t>Output Total</t>
  </si>
  <si>
    <t>Output 1.2:</t>
  </si>
  <si>
    <t>Community members are more accepting of youth formerly associated with AS reintegrating into their communities</t>
  </si>
  <si>
    <t>Activity 1.2.1</t>
  </si>
  <si>
    <t>Community stigma reduction activities (community development projects)</t>
  </si>
  <si>
    <t>Activity 1.2.2</t>
  </si>
  <si>
    <t xml:space="preserve">Financial and technical support to government for project sustainability </t>
  </si>
  <si>
    <t>Activity 1.2.3</t>
  </si>
  <si>
    <t>Activity 1.2.4</t>
  </si>
  <si>
    <t>Activity 1.2.5</t>
  </si>
  <si>
    <t>Activity 1.2.6</t>
  </si>
  <si>
    <t>Activity 1.2.7</t>
  </si>
  <si>
    <t>Activity 1.2.8</t>
  </si>
  <si>
    <t>Output 1.3:</t>
  </si>
  <si>
    <t>Activity 1.3.1</t>
  </si>
  <si>
    <t>Activity 1.3.2</t>
  </si>
  <si>
    <t>Activity 1.3.3</t>
  </si>
  <si>
    <t>Activity 1.3.4</t>
  </si>
  <si>
    <t>Activity 1.3.5</t>
  </si>
  <si>
    <t>Activity 1.3.6</t>
  </si>
  <si>
    <t>Activity 1.3.7</t>
  </si>
  <si>
    <t>Activity 1.3.8</t>
  </si>
  <si>
    <t>Output 1.4:</t>
  </si>
  <si>
    <t>Activity 1.4.1</t>
  </si>
  <si>
    <t>Activity 1.4.2</t>
  </si>
  <si>
    <t>Activity 1.4.3</t>
  </si>
  <si>
    <t>Activity 1.4.4</t>
  </si>
  <si>
    <t>Activity 1.4.5</t>
  </si>
  <si>
    <t>Activity 1.4.6</t>
  </si>
  <si>
    <t>Activity 1.4.7</t>
  </si>
  <si>
    <t>Activity 1.4.8</t>
  </si>
  <si>
    <t xml:space="preserve">OUTCOME 2: </t>
  </si>
  <si>
    <t>Marginalized community youth have increased access to opportunities to meaningfully contribute to their communities.</t>
  </si>
  <si>
    <t>Outcome 2.1</t>
  </si>
  <si>
    <t>Marginalized community youth have improved mental health and resilience outcomes</t>
  </si>
  <si>
    <t>Activity 2.1.1</t>
  </si>
  <si>
    <t>Activity 2.1.2</t>
  </si>
  <si>
    <t>Activity 2.1.3</t>
  </si>
  <si>
    <t>Activity 2.1.4</t>
  </si>
  <si>
    <t>Activity 2.1.5</t>
  </si>
  <si>
    <t>Activity 2.1.6</t>
  </si>
  <si>
    <t>Activity 2.1.7</t>
  </si>
  <si>
    <t>Activity 2.1.8</t>
  </si>
  <si>
    <t>Output 2.2</t>
  </si>
  <si>
    <t>Community members have a more positive perspective on the contributions of youth in the community</t>
  </si>
  <si>
    <t>Activity 2.2.1</t>
  </si>
  <si>
    <t>Activity 2.2.2</t>
  </si>
  <si>
    <t>Activity 2.2.3</t>
  </si>
  <si>
    <t>Activity 2.2.4</t>
  </si>
  <si>
    <t>Activity 2.2.5</t>
  </si>
  <si>
    <t>Activity 2.2.6</t>
  </si>
  <si>
    <t>Activity 2.2.7</t>
  </si>
  <si>
    <t>Activity 2.2.8</t>
  </si>
  <si>
    <t>Output 2.3</t>
  </si>
  <si>
    <t>Activity 2.3.1</t>
  </si>
  <si>
    <t>Activity 2.3.2</t>
  </si>
  <si>
    <t>Activity 2.3.3</t>
  </si>
  <si>
    <t>Activity 2.3.4</t>
  </si>
  <si>
    <t>Activity 2.3.5</t>
  </si>
  <si>
    <t>Activity 2.3.6</t>
  </si>
  <si>
    <t>Activity 2.3.7</t>
  </si>
  <si>
    <t>Activity 2.3.8</t>
  </si>
  <si>
    <t>Output 2.4</t>
  </si>
  <si>
    <t>Activity 2.4.1</t>
  </si>
  <si>
    <t>Activity 2.4.2</t>
  </si>
  <si>
    <t>Activity 2.4.3</t>
  </si>
  <si>
    <t>Activity 2.4.4</t>
  </si>
  <si>
    <t>Activity 2.4.5</t>
  </si>
  <si>
    <t>Activity 2.4.6</t>
  </si>
  <si>
    <t>Activity 2.4.7</t>
  </si>
  <si>
    <t>Activity 2.4.8</t>
  </si>
  <si>
    <t xml:space="preserve">OUTCOME 3: </t>
  </si>
  <si>
    <t>Output 3.1</t>
  </si>
  <si>
    <t>Activity 3.1.1</t>
  </si>
  <si>
    <t>Activity 3.1.2</t>
  </si>
  <si>
    <t>Activity 3.1.3</t>
  </si>
  <si>
    <t>Activity 3.1.4</t>
  </si>
  <si>
    <t>Activity 3.1.5</t>
  </si>
  <si>
    <t>Activity 3.1.6</t>
  </si>
  <si>
    <t>Activity 3.1.7</t>
  </si>
  <si>
    <t>Activity 3.1.8</t>
  </si>
  <si>
    <t>Output 3.2:</t>
  </si>
  <si>
    <t>Activity 3.2.1</t>
  </si>
  <si>
    <t>Activity 3.2.2</t>
  </si>
  <si>
    <t>Activity 3.2.3</t>
  </si>
  <si>
    <t>Activity 3.2.4</t>
  </si>
  <si>
    <t>Activity 3.2.5</t>
  </si>
  <si>
    <t>Activity 3.2.6</t>
  </si>
  <si>
    <t>Activity 3.2.7</t>
  </si>
  <si>
    <t>Activity 3.2.8</t>
  </si>
  <si>
    <t>Output 3.3</t>
  </si>
  <si>
    <t>Activity 3.3.1</t>
  </si>
  <si>
    <t>Activity 3.3.2</t>
  </si>
  <si>
    <t>Activity 3.3.3</t>
  </si>
  <si>
    <t>Activity 3.3.4</t>
  </si>
  <si>
    <t>Activity 3.3.5</t>
  </si>
  <si>
    <t>Activity 3.3.6</t>
  </si>
  <si>
    <t>Activity 3.3.7</t>
  </si>
  <si>
    <t>Activity 3.3.8</t>
  </si>
  <si>
    <t>Output 3.4</t>
  </si>
  <si>
    <t>Activity 3.4.1</t>
  </si>
  <si>
    <t>Activity 3.4.2</t>
  </si>
  <si>
    <t>Activity 3.4.3</t>
  </si>
  <si>
    <t>Activity 3.4.4</t>
  </si>
  <si>
    <t>Activity 3.4.5</t>
  </si>
  <si>
    <t>Activity 3.4.6</t>
  </si>
  <si>
    <t>Activity 3.4.7</t>
  </si>
  <si>
    <t>Activity 3.4.8</t>
  </si>
  <si>
    <t xml:space="preserve">OUTCOME 4: </t>
  </si>
  <si>
    <t>Output 4.1</t>
  </si>
  <si>
    <t>Activity 4.1.1</t>
  </si>
  <si>
    <t>Activity 4.1.2</t>
  </si>
  <si>
    <t>Activity 4.1.3</t>
  </si>
  <si>
    <t>Activity 4.1.4</t>
  </si>
  <si>
    <t>Activity 4.1.5</t>
  </si>
  <si>
    <t>Activity 4.1.6</t>
  </si>
  <si>
    <t>Activity 4.1.7</t>
  </si>
  <si>
    <t>Activity 4.1.8</t>
  </si>
  <si>
    <t>Output 4.2</t>
  </si>
  <si>
    <t>Activity 4.2.1</t>
  </si>
  <si>
    <t>Activity 4.2.2</t>
  </si>
  <si>
    <t>Activity 4.2.3</t>
  </si>
  <si>
    <t>Activity 4.2.4</t>
  </si>
  <si>
    <t>Activity 4.2.5</t>
  </si>
  <si>
    <t>Activity 4.2.6</t>
  </si>
  <si>
    <t>Activity 4.2.7</t>
  </si>
  <si>
    <t>Activity 4.2.8</t>
  </si>
  <si>
    <t>Output 4.3</t>
  </si>
  <si>
    <t>Activity 4.3.1</t>
  </si>
  <si>
    <t>Activity 4.3.2</t>
  </si>
  <si>
    <t>Activity 4.3.3</t>
  </si>
  <si>
    <t>Activity 4.3.4</t>
  </si>
  <si>
    <t>Activity 4.3.5</t>
  </si>
  <si>
    <t>Activity 4.3.6</t>
  </si>
  <si>
    <t>Activity 4.3.7</t>
  </si>
  <si>
    <t>Activity 4.3.8</t>
  </si>
  <si>
    <t>Output 4.4</t>
  </si>
  <si>
    <t>Activity 4.4.1</t>
  </si>
  <si>
    <t>Activity 4.4.2</t>
  </si>
  <si>
    <t>Activity 4.4.3</t>
  </si>
  <si>
    <t>Activity 4.4.4</t>
  </si>
  <si>
    <t>Activity 4.4.5</t>
  </si>
  <si>
    <t>Activity 4.4.6</t>
  </si>
  <si>
    <t>Activity 4.4.7</t>
  </si>
  <si>
    <t>Activity 4.4.8</t>
  </si>
  <si>
    <t>Additional personnel costs</t>
  </si>
  <si>
    <t>Additional operational costs</t>
  </si>
  <si>
    <t>Monitoring budget</t>
  </si>
  <si>
    <t>Budget for independent final evaluation</t>
  </si>
  <si>
    <t>Total Additional Costs</t>
  </si>
  <si>
    <t>Totals</t>
  </si>
  <si>
    <t>Sub-Total Project Budget</t>
  </si>
  <si>
    <t>Indirect support costs (7%):</t>
  </si>
  <si>
    <t>Performance-Based Tranche Breakdown</t>
  </si>
  <si>
    <t>Tranche %</t>
  </si>
  <si>
    <t>First Tranche:</t>
  </si>
  <si>
    <t>Second Tranche:</t>
  </si>
  <si>
    <t>Third Tranche</t>
  </si>
  <si>
    <t>Total:</t>
  </si>
  <si>
    <r>
      <t xml:space="preserve">$ Towards GEWE </t>
    </r>
    <r>
      <rPr>
        <sz val="10"/>
        <rFont val="Arial"/>
        <family val="2"/>
      </rPr>
      <t>(includes indirect costs)</t>
    </r>
  </si>
  <si>
    <t>Total Expenditure</t>
  </si>
  <si>
    <t>% Towards GEWE</t>
  </si>
  <si>
    <t>Delivery Rate:</t>
  </si>
  <si>
    <r>
      <t xml:space="preserve">$ Towards M&amp;E </t>
    </r>
    <r>
      <rPr>
        <sz val="10"/>
        <rFont val="Arial"/>
        <family val="2"/>
      </rPr>
      <t>(includes indirect costs)</t>
    </r>
  </si>
  <si>
    <t>% Towards M&amp;E</t>
  </si>
  <si>
    <r>
      <t xml:space="preserve">Note: PBF does not accept projects with less than </t>
    </r>
    <r>
      <rPr>
        <b/>
        <sz val="11"/>
        <color theme="1"/>
        <rFont val="Calibri"/>
        <family val="2"/>
        <scheme val="minor"/>
      </rPr>
      <t>5%</t>
    </r>
    <r>
      <rPr>
        <sz val="10"/>
        <rFont val="Arial"/>
        <family val="2"/>
      </rPr>
      <t xml:space="preserve"> towards M&amp;E and less than </t>
    </r>
    <r>
      <rPr>
        <b/>
        <sz val="11"/>
        <color theme="1"/>
        <rFont val="Calibri"/>
        <family val="2"/>
        <scheme val="minor"/>
      </rPr>
      <t xml:space="preserve">15% </t>
    </r>
    <r>
      <rPr>
        <sz val="10"/>
        <rFont val="Arial"/>
        <family val="2"/>
      </rPr>
      <t xml:space="preserve">towards GEWE. These figures will show as </t>
    </r>
    <r>
      <rPr>
        <sz val="11"/>
        <color rgb="FFFF0000"/>
        <rFont val="Calibri"/>
        <family val="2"/>
        <scheme val="minor"/>
      </rPr>
      <t xml:space="preserve">red </t>
    </r>
    <r>
      <rPr>
        <sz val="10"/>
        <rFont val="Arial"/>
        <family val="2"/>
      </rPr>
      <t xml:space="preserve">if this minimum threshold is not met.  </t>
    </r>
  </si>
  <si>
    <t xml:space="preserve">Financial and technical support for social and emotional skill building (including sports, arts, religious counselling, unstructued activities) </t>
  </si>
  <si>
    <t>Total Expenditures</t>
  </si>
  <si>
    <t>IOM+UNICEF</t>
  </si>
  <si>
    <t>The title of the activity should read "marginalized community youth" instead of "former AS youth" which is under Outcome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</si>
</sst>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0B0F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2" applyFont="1" applyAlignment="1">
      <alignment wrapText="1"/>
    </xf>
    <xf numFmtId="0" fontId="6" fillId="0" borderId="0" xfId="2" applyFont="1" applyAlignment="1">
      <alignment wrapText="1"/>
    </xf>
    <xf numFmtId="44" fontId="6" fillId="0" borderId="0" xfId="3" applyFont="1" applyBorder="1" applyAlignment="1">
      <alignment wrapText="1"/>
    </xf>
    <xf numFmtId="0" fontId="1" fillId="0" borderId="0" xfId="2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0" xfId="1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44" fontId="0" fillId="2" borderId="2" xfId="1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0" borderId="0" xfId="0" applyFont="1" applyAlignment="1">
      <alignment wrapText="1"/>
    </xf>
    <xf numFmtId="44" fontId="12" fillId="3" borderId="0" xfId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44" fontId="0" fillId="0" borderId="0" xfId="1" applyFont="1" applyFill="1" applyBorder="1" applyAlignment="1">
      <alignment wrapText="1"/>
    </xf>
    <xf numFmtId="0" fontId="0" fillId="3" borderId="0" xfId="0" applyFill="1" applyAlignment="1">
      <alignment wrapText="1"/>
    </xf>
    <xf numFmtId="0" fontId="7" fillId="0" borderId="0" xfId="2" applyFont="1" applyAlignment="1">
      <alignment wrapText="1"/>
    </xf>
    <xf numFmtId="44" fontId="12" fillId="3" borderId="0" xfId="3" applyFont="1" applyFill="1" applyBorder="1" applyAlignment="1">
      <alignment horizontal="left" wrapText="1"/>
    </xf>
    <xf numFmtId="0" fontId="14" fillId="4" borderId="11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 wrapText="1"/>
      <protection locked="0"/>
    </xf>
    <xf numFmtId="0" fontId="7" fillId="4" borderId="11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7" fillId="4" borderId="11" xfId="2" applyFont="1" applyFill="1" applyBorder="1" applyAlignment="1">
      <alignment vertical="center" wrapText="1"/>
    </xf>
    <xf numFmtId="44" fontId="16" fillId="0" borderId="0" xfId="3" applyFont="1" applyFill="1" applyBorder="1" applyAlignment="1" applyProtection="1">
      <alignment vertical="center" wrapText="1"/>
    </xf>
    <xf numFmtId="44" fontId="7" fillId="0" borderId="0" xfId="3" applyFont="1" applyFill="1" applyBorder="1" applyAlignment="1" applyProtection="1">
      <alignment vertical="center" wrapText="1"/>
    </xf>
    <xf numFmtId="0" fontId="14" fillId="4" borderId="11" xfId="2" applyFont="1" applyFill="1" applyBorder="1" applyAlignment="1">
      <alignment vertical="center" wrapText="1"/>
    </xf>
    <xf numFmtId="0" fontId="14" fillId="0" borderId="11" xfId="2" applyFont="1" applyBorder="1" applyAlignment="1" applyProtection="1">
      <alignment horizontal="left" vertical="top" wrapText="1"/>
      <protection locked="0"/>
    </xf>
    <xf numFmtId="44" fontId="14" fillId="0" borderId="11" xfId="3" applyFont="1" applyBorder="1" applyAlignment="1" applyProtection="1">
      <alignment horizontal="center" vertical="center" wrapText="1"/>
      <protection locked="0"/>
    </xf>
    <xf numFmtId="44" fontId="14" fillId="4" borderId="11" xfId="3" applyFont="1" applyFill="1" applyBorder="1" applyAlignment="1" applyProtection="1">
      <alignment horizontal="center" vertical="center" wrapText="1"/>
    </xf>
    <xf numFmtId="9" fontId="14" fillId="0" borderId="11" xfId="4" applyFont="1" applyBorder="1" applyAlignment="1" applyProtection="1">
      <alignment horizontal="center" vertical="center" wrapText="1"/>
      <protection locked="0"/>
    </xf>
    <xf numFmtId="49" fontId="14" fillId="0" borderId="11" xfId="3" applyNumberFormat="1" applyFont="1" applyBorder="1" applyAlignment="1" applyProtection="1">
      <alignment horizontal="left" wrapText="1"/>
      <protection locked="0"/>
    </xf>
    <xf numFmtId="0" fontId="17" fillId="0" borderId="0" xfId="2" applyFont="1"/>
    <xf numFmtId="44" fontId="14" fillId="0" borderId="0" xfId="3" applyFont="1" applyFill="1" applyBorder="1" applyAlignment="1" applyProtection="1">
      <alignment horizontal="center" vertical="center" wrapText="1"/>
    </xf>
    <xf numFmtId="0" fontId="14" fillId="3" borderId="11" xfId="2" applyFont="1" applyFill="1" applyBorder="1" applyAlignment="1" applyProtection="1">
      <alignment horizontal="left" vertical="top" wrapText="1"/>
      <protection locked="0"/>
    </xf>
    <xf numFmtId="44" fontId="14" fillId="3" borderId="11" xfId="3" applyFont="1" applyFill="1" applyBorder="1" applyAlignment="1" applyProtection="1">
      <alignment horizontal="center" vertical="center" wrapText="1"/>
      <protection locked="0"/>
    </xf>
    <xf numFmtId="9" fontId="14" fillId="3" borderId="11" xfId="4" applyFont="1" applyFill="1" applyBorder="1" applyAlignment="1" applyProtection="1">
      <alignment horizontal="center" vertical="center" wrapText="1"/>
      <protection locked="0"/>
    </xf>
    <xf numFmtId="49" fontId="14" fillId="3" borderId="11" xfId="3" applyNumberFormat="1" applyFont="1" applyFill="1" applyBorder="1" applyAlignment="1" applyProtection="1">
      <alignment horizontal="left" wrapText="1"/>
      <protection locked="0"/>
    </xf>
    <xf numFmtId="0" fontId="1" fillId="3" borderId="0" xfId="2" applyFill="1" applyAlignment="1">
      <alignment wrapText="1"/>
    </xf>
    <xf numFmtId="44" fontId="7" fillId="4" borderId="11" xfId="3" applyFont="1" applyFill="1" applyBorder="1" applyAlignment="1" applyProtection="1">
      <alignment horizontal="center" vertical="center" wrapText="1"/>
    </xf>
    <xf numFmtId="44" fontId="7" fillId="0" borderId="0" xfId="3" applyFont="1" applyFill="1" applyBorder="1" applyAlignment="1" applyProtection="1">
      <alignment horizontal="center" vertical="center" wrapText="1"/>
    </xf>
    <xf numFmtId="44" fontId="7" fillId="4" borderId="15" xfId="3" applyFont="1" applyFill="1" applyBorder="1" applyAlignment="1" applyProtection="1">
      <alignment horizontal="center" vertical="center" wrapText="1"/>
    </xf>
    <xf numFmtId="0" fontId="14" fillId="3" borderId="0" xfId="2" applyFont="1" applyFill="1" applyAlignment="1" applyProtection="1">
      <alignment vertical="center" wrapText="1"/>
      <protection locked="0"/>
    </xf>
    <xf numFmtId="0" fontId="14" fillId="3" borderId="0" xfId="2" applyFont="1" applyFill="1" applyAlignment="1" applyProtection="1">
      <alignment horizontal="left" vertical="top" wrapText="1"/>
      <protection locked="0"/>
    </xf>
    <xf numFmtId="44" fontId="14" fillId="3" borderId="0" xfId="3" applyFont="1" applyFill="1" applyBorder="1" applyAlignment="1" applyProtection="1">
      <alignment horizontal="center" vertical="center" wrapText="1"/>
      <protection locked="0"/>
    </xf>
    <xf numFmtId="44" fontId="14" fillId="0" borderId="11" xfId="3" applyFont="1" applyFill="1" applyBorder="1" applyAlignment="1" applyProtection="1">
      <alignment horizontal="center" vertical="center" wrapText="1"/>
      <protection locked="0"/>
    </xf>
    <xf numFmtId="44" fontId="18" fillId="5" borderId="11" xfId="2" applyNumberFormat="1" applyFont="1" applyFill="1" applyBorder="1" applyAlignment="1">
      <alignment horizontal="center" vertical="center" wrapText="1"/>
    </xf>
    <xf numFmtId="0" fontId="7" fillId="3" borderId="0" xfId="2" applyFont="1" applyFill="1" applyAlignment="1">
      <alignment vertical="center" wrapText="1"/>
    </xf>
    <xf numFmtId="44" fontId="14" fillId="3" borderId="0" xfId="3" applyFont="1" applyFill="1" applyBorder="1" applyAlignment="1" applyProtection="1">
      <alignment vertical="center" wrapText="1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4" fillId="3" borderId="13" xfId="2" applyFont="1" applyFill="1" applyBorder="1" applyAlignment="1" applyProtection="1">
      <alignment vertical="center" wrapText="1"/>
      <protection locked="0"/>
    </xf>
    <xf numFmtId="0" fontId="14" fillId="3" borderId="11" xfId="2" applyFont="1" applyFill="1" applyBorder="1" applyAlignment="1" applyProtection="1">
      <alignment vertical="center" wrapText="1"/>
      <protection locked="0"/>
    </xf>
    <xf numFmtId="44" fontId="14" fillId="0" borderId="11" xfId="3" applyFont="1" applyBorder="1" applyAlignment="1" applyProtection="1">
      <alignment vertical="center" wrapText="1"/>
      <protection locked="0"/>
    </xf>
    <xf numFmtId="44" fontId="14" fillId="4" borderId="11" xfId="3" applyFont="1" applyFill="1" applyBorder="1" applyAlignment="1" applyProtection="1">
      <alignment vertical="center" wrapText="1"/>
    </xf>
    <xf numFmtId="9" fontId="14" fillId="0" borderId="11" xfId="4" applyFont="1" applyBorder="1" applyAlignment="1" applyProtection="1">
      <alignment vertical="center" wrapText="1"/>
      <protection locked="0"/>
    </xf>
    <xf numFmtId="49" fontId="14" fillId="0" borderId="11" xfId="2" applyNumberFormat="1" applyFont="1" applyBorder="1" applyAlignment="1" applyProtection="1">
      <alignment horizontal="left" wrapText="1"/>
      <protection locked="0"/>
    </xf>
    <xf numFmtId="0" fontId="14" fillId="3" borderId="14" xfId="2" applyFont="1" applyFill="1" applyBorder="1" applyAlignment="1" applyProtection="1">
      <alignment vertical="center" wrapText="1"/>
      <protection locked="0"/>
    </xf>
    <xf numFmtId="0" fontId="7" fillId="4" borderId="16" xfId="2" applyFont="1" applyFill="1" applyBorder="1" applyAlignment="1">
      <alignment vertical="center" wrapText="1"/>
    </xf>
    <xf numFmtId="0" fontId="7" fillId="6" borderId="11" xfId="2" applyFont="1" applyFill="1" applyBorder="1" applyAlignment="1" applyProtection="1">
      <alignment vertical="center" wrapText="1"/>
      <protection locked="0"/>
    </xf>
    <xf numFmtId="44" fontId="7" fillId="6" borderId="11" xfId="3" applyFont="1" applyFill="1" applyBorder="1" applyAlignment="1" applyProtection="1">
      <alignment vertical="center" wrapText="1"/>
    </xf>
    <xf numFmtId="0" fontId="7" fillId="3" borderId="0" xfId="2" applyFont="1" applyFill="1" applyAlignment="1" applyProtection="1">
      <alignment vertical="center" wrapText="1"/>
      <protection locked="0"/>
    </xf>
    <xf numFmtId="0" fontId="14" fillId="3" borderId="0" xfId="2" applyFont="1" applyFill="1" applyAlignment="1">
      <alignment vertical="center" wrapText="1"/>
    </xf>
    <xf numFmtId="0" fontId="14" fillId="4" borderId="26" xfId="2" applyFont="1" applyFill="1" applyBorder="1" applyAlignment="1">
      <alignment vertical="center" wrapText="1"/>
    </xf>
    <xf numFmtId="44" fontId="14" fillId="4" borderId="11" xfId="2" applyNumberFormat="1" applyFont="1" applyFill="1" applyBorder="1" applyAlignment="1">
      <alignment vertical="center" wrapText="1"/>
    </xf>
    <xf numFmtId="44" fontId="14" fillId="4" borderId="27" xfId="2" applyNumberFormat="1" applyFont="1" applyFill="1" applyBorder="1" applyAlignment="1">
      <alignment vertical="center" wrapText="1"/>
    </xf>
    <xf numFmtId="44" fontId="14" fillId="0" borderId="25" xfId="0" applyNumberFormat="1" applyFont="1" applyBorder="1" applyAlignment="1" applyProtection="1">
      <alignment vertical="center" wrapText="1"/>
      <protection locked="0"/>
    </xf>
    <xf numFmtId="44" fontId="14" fillId="0" borderId="0" xfId="3" applyFont="1" applyFill="1" applyBorder="1" applyAlignment="1" applyProtection="1">
      <alignment vertical="center" wrapText="1"/>
      <protection locked="0"/>
    </xf>
    <xf numFmtId="0" fontId="14" fillId="0" borderId="0" xfId="2" applyFont="1" applyAlignment="1" applyProtection="1">
      <alignment vertical="center" wrapText="1"/>
      <protection locked="0"/>
    </xf>
    <xf numFmtId="0" fontId="14" fillId="0" borderId="0" xfId="2" applyFont="1" applyAlignment="1">
      <alignment vertical="center" wrapText="1"/>
    </xf>
    <xf numFmtId="0" fontId="7" fillId="4" borderId="28" xfId="2" applyFont="1" applyFill="1" applyBorder="1" applyAlignment="1">
      <alignment vertical="center" wrapText="1"/>
    </xf>
    <xf numFmtId="44" fontId="7" fillId="4" borderId="29" xfId="3" applyFont="1" applyFill="1" applyBorder="1" applyAlignment="1" applyProtection="1">
      <alignment vertical="center" wrapText="1"/>
    </xf>
    <xf numFmtId="44" fontId="7" fillId="4" borderId="30" xfId="3" applyFont="1" applyFill="1" applyBorder="1" applyAlignment="1" applyProtection="1">
      <alignment vertical="center" wrapText="1"/>
    </xf>
    <xf numFmtId="44" fontId="7" fillId="0" borderId="31" xfId="1" applyFont="1" applyFill="1" applyBorder="1" applyAlignment="1" applyProtection="1">
      <alignment vertical="center" wrapText="1"/>
      <protection locked="0"/>
    </xf>
    <xf numFmtId="44" fontId="0" fillId="0" borderId="0" xfId="3" applyFont="1" applyBorder="1" applyAlignment="1">
      <alignment wrapText="1"/>
    </xf>
    <xf numFmtId="44" fontId="1" fillId="0" borderId="0" xfId="2" applyNumberFormat="1" applyAlignment="1">
      <alignment wrapText="1"/>
    </xf>
    <xf numFmtId="44" fontId="7" fillId="3" borderId="0" xfId="3" applyFont="1" applyFill="1" applyBorder="1" applyAlignment="1">
      <alignment vertical="center" wrapText="1"/>
    </xf>
    <xf numFmtId="44" fontId="7" fillId="0" borderId="0" xfId="2" applyNumberFormat="1" applyFont="1" applyAlignment="1" applyProtection="1">
      <alignment vertical="center" wrapText="1"/>
      <protection locked="0"/>
    </xf>
    <xf numFmtId="44" fontId="7" fillId="3" borderId="0" xfId="2" applyNumberFormat="1" applyFont="1" applyFill="1" applyAlignment="1">
      <alignment vertical="center" wrapText="1"/>
    </xf>
    <xf numFmtId="44" fontId="7" fillId="3" borderId="0" xfId="3" applyFont="1" applyFill="1" applyBorder="1" applyAlignment="1" applyProtection="1">
      <alignment horizontal="center" vertical="center" wrapText="1"/>
    </xf>
    <xf numFmtId="0" fontId="7" fillId="4" borderId="26" xfId="2" applyFont="1" applyFill="1" applyBorder="1" applyAlignment="1">
      <alignment horizontal="center" vertical="center" wrapText="1"/>
    </xf>
    <xf numFmtId="44" fontId="7" fillId="3" borderId="0" xfId="3" applyFont="1" applyFill="1" applyBorder="1" applyAlignment="1" applyProtection="1">
      <alignment vertical="center" wrapText="1"/>
      <protection locked="0"/>
    </xf>
    <xf numFmtId="0" fontId="7" fillId="4" borderId="26" xfId="2" applyFont="1" applyFill="1" applyBorder="1" applyAlignment="1">
      <alignment vertical="center" wrapText="1"/>
    </xf>
    <xf numFmtId="44" fontId="7" fillId="4" borderId="11" xfId="3" applyFont="1" applyFill="1" applyBorder="1" applyAlignment="1" applyProtection="1">
      <alignment vertical="center" wrapText="1"/>
    </xf>
    <xf numFmtId="44" fontId="7" fillId="4" borderId="12" xfId="3" applyFont="1" applyFill="1" applyBorder="1" applyAlignment="1" applyProtection="1">
      <alignment vertical="center" wrapText="1"/>
    </xf>
    <xf numFmtId="9" fontId="7" fillId="3" borderId="27" xfId="4" applyFont="1" applyFill="1" applyBorder="1" applyAlignment="1" applyProtection="1">
      <alignment vertical="center" wrapText="1"/>
      <protection locked="0"/>
    </xf>
    <xf numFmtId="0" fontId="7" fillId="4" borderId="20" xfId="2" applyFont="1" applyFill="1" applyBorder="1" applyAlignment="1">
      <alignment vertical="center" wrapText="1"/>
    </xf>
    <xf numFmtId="44" fontId="7" fillId="4" borderId="32" xfId="3" applyFont="1" applyFill="1" applyBorder="1" applyAlignment="1" applyProtection="1">
      <alignment vertical="center" wrapText="1"/>
    </xf>
    <xf numFmtId="9" fontId="7" fillId="3" borderId="21" xfId="4" applyFont="1" applyFill="1" applyBorder="1" applyAlignment="1" applyProtection="1">
      <alignment vertical="center" wrapText="1"/>
      <protection locked="0"/>
    </xf>
    <xf numFmtId="44" fontId="7" fillId="3" borderId="0" xfId="3" applyFont="1" applyFill="1" applyBorder="1" applyAlignment="1" applyProtection="1">
      <alignment horizontal="right" vertical="center" wrapText="1"/>
      <protection locked="0"/>
    </xf>
    <xf numFmtId="9" fontId="7" fillId="3" borderId="21" xfId="4" applyFont="1" applyFill="1" applyBorder="1" applyAlignment="1" applyProtection="1">
      <alignment horizontal="right" vertical="center" wrapText="1"/>
      <protection locked="0"/>
    </xf>
    <xf numFmtId="44" fontId="7" fillId="3" borderId="0" xfId="3" applyFont="1" applyFill="1" applyBorder="1" applyAlignment="1" applyProtection="1">
      <alignment vertical="center" wrapText="1"/>
    </xf>
    <xf numFmtId="9" fontId="7" fillId="4" borderId="30" xfId="4" applyFont="1" applyFill="1" applyBorder="1" applyAlignment="1" applyProtection="1">
      <alignment vertical="center" wrapText="1"/>
    </xf>
    <xf numFmtId="44" fontId="7" fillId="0" borderId="0" xfId="3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44" fontId="7" fillId="0" borderId="0" xfId="2" applyNumberFormat="1" applyFont="1" applyAlignment="1">
      <alignment vertical="center" wrapText="1"/>
    </xf>
    <xf numFmtId="0" fontId="3" fillId="4" borderId="33" xfId="2" applyFont="1" applyFill="1" applyBorder="1" applyAlignment="1">
      <alignment horizontal="left" vertical="center" wrapText="1"/>
    </xf>
    <xf numFmtId="44" fontId="7" fillId="4" borderId="34" xfId="2" applyNumberFormat="1" applyFont="1" applyFill="1" applyBorder="1" applyAlignment="1">
      <alignment vertical="center" wrapText="1"/>
    </xf>
    <xf numFmtId="44" fontId="7" fillId="4" borderId="33" xfId="2" applyNumberFormat="1" applyFont="1" applyFill="1" applyBorder="1" applyAlignment="1">
      <alignment vertical="center" wrapText="1"/>
    </xf>
    <xf numFmtId="44" fontId="19" fillId="4" borderId="34" xfId="3" applyFont="1" applyFill="1" applyBorder="1" applyAlignment="1">
      <alignment vertical="center" wrapText="1"/>
    </xf>
    <xf numFmtId="0" fontId="3" fillId="4" borderId="26" xfId="2" applyFont="1" applyFill="1" applyBorder="1" applyAlignment="1">
      <alignment horizontal="left" vertical="center" wrapText="1"/>
    </xf>
    <xf numFmtId="10" fontId="7" fillId="4" borderId="27" xfId="4" applyNumberFormat="1" applyFont="1" applyFill="1" applyBorder="1" applyAlignment="1" applyProtection="1">
      <alignment wrapText="1"/>
    </xf>
    <xf numFmtId="9" fontId="7" fillId="3" borderId="0" xfId="4" applyFont="1" applyFill="1" applyBorder="1" applyAlignment="1">
      <alignment wrapText="1"/>
    </xf>
    <xf numFmtId="0" fontId="1" fillId="4" borderId="28" xfId="2" applyFill="1" applyBorder="1" applyAlignment="1">
      <alignment wrapText="1"/>
    </xf>
    <xf numFmtId="9" fontId="0" fillId="4" borderId="30" xfId="4" applyFont="1" applyFill="1" applyBorder="1" applyAlignment="1">
      <alignment wrapText="1"/>
    </xf>
    <xf numFmtId="0" fontId="3" fillId="3" borderId="0" xfId="2" applyFont="1" applyFill="1" applyAlignment="1">
      <alignment horizontal="center" vertical="center" wrapText="1"/>
    </xf>
    <xf numFmtId="44" fontId="7" fillId="4" borderId="27" xfId="4" applyNumberFormat="1" applyFont="1" applyFill="1" applyBorder="1" applyAlignment="1" applyProtection="1">
      <alignment wrapText="1"/>
    </xf>
    <xf numFmtId="44" fontId="7" fillId="3" borderId="0" xfId="4" applyNumberFormat="1" applyFont="1" applyFill="1" applyBorder="1" applyAlignment="1">
      <alignment wrapText="1"/>
    </xf>
    <xf numFmtId="44" fontId="0" fillId="0" borderId="0" xfId="3" applyFont="1" applyFill="1" applyBorder="1" applyAlignment="1">
      <alignment wrapText="1"/>
    </xf>
    <xf numFmtId="0" fontId="1" fillId="3" borderId="0" xfId="2" applyFill="1" applyAlignment="1">
      <alignment horizontal="center" vertical="center" wrapText="1"/>
    </xf>
    <xf numFmtId="44" fontId="7" fillId="8" borderId="22" xfId="0" applyNumberFormat="1" applyFont="1" applyFill="1" applyBorder="1" applyAlignment="1" applyProtection="1">
      <alignment vertical="center" wrapText="1"/>
      <protection locked="0"/>
    </xf>
    <xf numFmtId="44" fontId="7" fillId="8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Alignment="1">
      <alignment horizontal="center" vertical="center" wrapText="1"/>
    </xf>
    <xf numFmtId="0" fontId="3" fillId="4" borderId="35" xfId="2" applyFont="1" applyFill="1" applyBorder="1" applyAlignment="1">
      <alignment horizontal="center" vertical="center" wrapText="1"/>
    </xf>
    <xf numFmtId="0" fontId="3" fillId="4" borderId="36" xfId="2" applyFont="1" applyFill="1" applyBorder="1" applyAlignment="1">
      <alignment horizontal="center" vertical="center" wrapText="1"/>
    </xf>
    <xf numFmtId="0" fontId="1" fillId="7" borderId="28" xfId="2" applyFill="1" applyBorder="1" applyAlignment="1">
      <alignment horizontal="center" vertical="center" wrapText="1"/>
    </xf>
    <xf numFmtId="0" fontId="1" fillId="7" borderId="30" xfId="2" applyFill="1" applyBorder="1" applyAlignment="1">
      <alignment horizontal="center" vertical="center" wrapText="1"/>
    </xf>
    <xf numFmtId="0" fontId="7" fillId="4" borderId="17" xfId="2" applyFont="1" applyFill="1" applyBorder="1" applyAlignment="1">
      <alignment horizontal="center" vertical="center" wrapText="1"/>
    </xf>
    <xf numFmtId="0" fontId="7" fillId="4" borderId="18" xfId="2" applyFont="1" applyFill="1" applyBorder="1" applyAlignment="1">
      <alignment horizontal="center" vertical="center" wrapText="1"/>
    </xf>
    <xf numFmtId="0" fontId="7" fillId="4" borderId="19" xfId="2" applyFont="1" applyFill="1" applyBorder="1" applyAlignment="1">
      <alignment horizontal="center" vertical="center" wrapText="1"/>
    </xf>
    <xf numFmtId="0" fontId="7" fillId="4" borderId="15" xfId="2" applyFont="1" applyFill="1" applyBorder="1" applyAlignment="1" applyProtection="1">
      <alignment horizontal="center" vertical="center" wrapText="1"/>
      <protection locked="0"/>
    </xf>
    <xf numFmtId="0" fontId="7" fillId="4" borderId="16" xfId="2" applyFont="1" applyFill="1" applyBorder="1" applyAlignment="1" applyProtection="1">
      <alignment horizontal="center" vertical="center" wrapText="1"/>
      <protection locked="0"/>
    </xf>
    <xf numFmtId="0" fontId="7" fillId="4" borderId="15" xfId="2" applyFont="1" applyFill="1" applyBorder="1" applyAlignment="1">
      <alignment horizontal="center" vertical="center" wrapText="1"/>
    </xf>
    <xf numFmtId="0" fontId="7" fillId="4" borderId="16" xfId="2" applyFont="1" applyFill="1" applyBorder="1" applyAlignment="1">
      <alignment horizontal="center" vertical="center" wrapText="1"/>
    </xf>
    <xf numFmtId="0" fontId="7" fillId="4" borderId="21" xfId="2" applyFont="1" applyFill="1" applyBorder="1" applyAlignment="1">
      <alignment horizontal="center" vertical="center" wrapText="1"/>
    </xf>
    <xf numFmtId="0" fontId="7" fillId="4" borderId="24" xfId="2" applyFont="1" applyFill="1" applyBorder="1" applyAlignment="1">
      <alignment horizontal="center" vertical="center" wrapText="1"/>
    </xf>
    <xf numFmtId="0" fontId="7" fillId="6" borderId="17" xfId="2" applyFont="1" applyFill="1" applyBorder="1" applyAlignment="1">
      <alignment horizontal="center" vertical="center" wrapText="1"/>
    </xf>
    <xf numFmtId="0" fontId="7" fillId="6" borderId="18" xfId="2" applyFont="1" applyFill="1" applyBorder="1" applyAlignment="1">
      <alignment horizontal="center" vertical="center" wrapText="1"/>
    </xf>
    <xf numFmtId="0" fontId="7" fillId="6" borderId="19" xfId="2" applyFont="1" applyFill="1" applyBorder="1" applyAlignment="1">
      <alignment horizontal="center" vertical="center" wrapText="1"/>
    </xf>
    <xf numFmtId="0" fontId="14" fillId="4" borderId="20" xfId="2" applyFont="1" applyFill="1" applyBorder="1" applyAlignment="1">
      <alignment horizontal="center" vertical="center" wrapText="1"/>
    </xf>
    <xf numFmtId="0" fontId="14" fillId="4" borderId="23" xfId="2" applyFont="1" applyFill="1" applyBorder="1" applyAlignment="1">
      <alignment horizontal="center" vertical="center" wrapText="1"/>
    </xf>
    <xf numFmtId="44" fontId="7" fillId="4" borderId="15" xfId="3" applyFont="1" applyFill="1" applyBorder="1" applyAlignment="1" applyProtection="1">
      <alignment horizontal="center" vertical="center" wrapText="1"/>
      <protection locked="0"/>
    </xf>
    <xf numFmtId="44" fontId="7" fillId="4" borderId="16" xfId="3" applyFont="1" applyFill="1" applyBorder="1" applyAlignment="1" applyProtection="1">
      <alignment horizontal="center" vertical="center" wrapText="1"/>
      <protection locked="0"/>
    </xf>
    <xf numFmtId="44" fontId="7" fillId="4" borderId="21" xfId="3" applyFont="1" applyFill="1" applyBorder="1" applyAlignment="1" applyProtection="1">
      <alignment horizontal="center" vertical="center" wrapText="1"/>
    </xf>
    <xf numFmtId="44" fontId="7" fillId="4" borderId="24" xfId="3" applyFont="1" applyFill="1" applyBorder="1" applyAlignment="1" applyProtection="1">
      <alignment horizontal="center" vertical="center" wrapText="1"/>
    </xf>
    <xf numFmtId="0" fontId="14" fillId="3" borderId="12" xfId="2" applyFont="1" applyFill="1" applyBorder="1" applyAlignment="1" applyProtection="1">
      <alignment horizontal="left" vertical="top" wrapText="1"/>
      <protection locked="0"/>
    </xf>
    <xf numFmtId="0" fontId="14" fillId="3" borderId="13" xfId="2" applyFont="1" applyFill="1" applyBorder="1" applyAlignment="1" applyProtection="1">
      <alignment horizontal="left" vertical="top" wrapText="1"/>
      <protection locked="0"/>
    </xf>
    <xf numFmtId="0" fontId="14" fillId="3" borderId="14" xfId="2" applyFont="1" applyFill="1" applyBorder="1" applyAlignment="1" applyProtection="1">
      <alignment horizontal="left" vertical="top" wrapText="1"/>
      <protection locked="0"/>
    </xf>
    <xf numFmtId="0" fontId="7" fillId="3" borderId="12" xfId="2" applyFont="1" applyFill="1" applyBorder="1" applyAlignment="1" applyProtection="1">
      <alignment horizontal="left" vertical="top" wrapText="1"/>
      <protection locked="0"/>
    </xf>
    <xf numFmtId="0" fontId="7" fillId="3" borderId="13" xfId="2" applyFont="1" applyFill="1" applyBorder="1" applyAlignment="1" applyProtection="1">
      <alignment horizontal="left" vertical="top" wrapText="1"/>
      <protection locked="0"/>
    </xf>
    <xf numFmtId="0" fontId="7" fillId="3" borderId="14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Alignment="1">
      <alignment horizontal="left" vertical="top" wrapText="1"/>
    </xf>
    <xf numFmtId="0" fontId="10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44" fontId="10" fillId="2" borderId="5" xfId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left" wrapText="1"/>
    </xf>
    <xf numFmtId="0" fontId="13" fillId="0" borderId="10" xfId="2" applyFont="1" applyBorder="1" applyAlignment="1">
      <alignment horizontal="left" wrapText="1"/>
    </xf>
    <xf numFmtId="49" fontId="7" fillId="3" borderId="12" xfId="2" applyNumberFormat="1" applyFont="1" applyFill="1" applyBorder="1" applyAlignment="1" applyProtection="1">
      <alignment horizontal="left" vertical="top" wrapText="1"/>
      <protection locked="0"/>
    </xf>
    <xf numFmtId="49" fontId="7" fillId="3" borderId="13" xfId="2" applyNumberFormat="1" applyFont="1" applyFill="1" applyBorder="1" applyAlignment="1" applyProtection="1">
      <alignment horizontal="left" vertical="top" wrapText="1"/>
      <protection locked="0"/>
    </xf>
    <xf numFmtId="49" fontId="7" fillId="3" borderId="14" xfId="2" applyNumberFormat="1" applyFont="1" applyFill="1" applyBorder="1" applyAlignment="1" applyProtection="1">
      <alignment horizontal="left" vertical="top" wrapText="1"/>
      <protection locked="0"/>
    </xf>
    <xf numFmtId="49" fontId="14" fillId="3" borderId="12" xfId="2" applyNumberFormat="1" applyFont="1" applyFill="1" applyBorder="1" applyAlignment="1" applyProtection="1">
      <alignment horizontal="left" vertical="top" wrapText="1"/>
      <protection locked="0"/>
    </xf>
    <xf numFmtId="49" fontId="14" fillId="3" borderId="13" xfId="2" applyNumberFormat="1" applyFont="1" applyFill="1" applyBorder="1" applyAlignment="1" applyProtection="1">
      <alignment horizontal="left" vertical="top" wrapText="1"/>
      <protection locked="0"/>
    </xf>
    <xf numFmtId="49" fontId="14" fillId="3" borderId="14" xfId="2" applyNumberFormat="1" applyFont="1" applyFill="1" applyBorder="1" applyAlignment="1" applyProtection="1">
      <alignment horizontal="left" vertical="top" wrapText="1"/>
      <protection locked="0"/>
    </xf>
  </cellXfs>
  <cellStyles count="5">
    <cellStyle name="Currency" xfId="1" builtinId="4"/>
    <cellStyle name="Currency 2" xfId="3" xr:uid="{07231A8E-2335-45A5-907E-94324EA4A37F}"/>
    <cellStyle name="Normal" xfId="0" builtinId="0"/>
    <cellStyle name="Normal 4" xfId="2" xr:uid="{EC4BBA9D-C8D2-4743-9381-C175CA5D8894}"/>
    <cellStyle name="Percent 2" xfId="4" xr:uid="{4CB8EB96-1678-4EA9-8EA5-7BCF8002FA4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dibrahim_iom_int/Documents/Desktop/Financial%20Reports/FC.0177/Interim%20Financial%20Report%20Jun'2023/Endorsed%20Report_June%202023/SO10P0637_Interim%20Financial%20Report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MR Mapping"/>
      <sheetName val="PRISM"/>
      <sheetName val="Recon (IOM)_RAS"/>
      <sheetName val="Recon (Combined)_RAS"/>
      <sheetName val="IFR IOM (FF23.389A)"/>
      <sheetName val="IFR COMBINED (FF23.389A)"/>
      <sheetName val="RAS Comments"/>
      <sheetName val="Checklist"/>
      <sheetName val="IFR IOM"/>
      <sheetName val="IFR UNICEF"/>
      <sheetName val="COMBINED"/>
      <sheetName val="RECON"/>
      <sheetName val="P.TABLE"/>
      <sheetName val="ZCJI3 14th May 2023"/>
      <sheetName val="OH"/>
      <sheetName val="BUDGET"/>
      <sheetName val="ZDSR"/>
      <sheetName val="CN43N"/>
      <sheetName val="ZCJI3 15-29May'23"/>
    </sheetNames>
    <sheetDataSet>
      <sheetData sheetId="0"/>
      <sheetData sheetId="1"/>
      <sheetData sheetId="2"/>
      <sheetData sheetId="3">
        <row r="7">
          <cell r="I7">
            <v>279112.48261682241</v>
          </cell>
        </row>
        <row r="8">
          <cell r="I8">
            <v>52263.175981308406</v>
          </cell>
        </row>
        <row r="9">
          <cell r="I9">
            <v>24867.33551401869</v>
          </cell>
        </row>
        <row r="10">
          <cell r="I10">
            <v>309388.26682242996</v>
          </cell>
        </row>
        <row r="11">
          <cell r="I11">
            <v>10769.350000000004</v>
          </cell>
        </row>
        <row r="12">
          <cell r="I12">
            <v>50289.719626168218</v>
          </cell>
        </row>
        <row r="13">
          <cell r="I13">
            <v>286396.2826168224</v>
          </cell>
        </row>
        <row r="14">
          <cell r="I14">
            <v>53334.485981308411</v>
          </cell>
        </row>
        <row r="15">
          <cell r="I15">
            <v>27099.672897196258</v>
          </cell>
        </row>
        <row r="16">
          <cell r="I16">
            <v>189268.98</v>
          </cell>
        </row>
        <row r="17">
          <cell r="I17">
            <v>5994</v>
          </cell>
        </row>
        <row r="18">
          <cell r="I18">
            <v>44276.369999999995</v>
          </cell>
        </row>
        <row r="19">
          <cell r="I19">
            <v>133147.08168224301</v>
          </cell>
        </row>
        <row r="20">
          <cell r="I20">
            <v>132020.54485981309</v>
          </cell>
        </row>
        <row r="22">
          <cell r="I22">
            <v>111875.94240186916</v>
          </cell>
        </row>
      </sheetData>
      <sheetData sheetId="4"/>
      <sheetData sheetId="5"/>
      <sheetData sheetId="6"/>
      <sheetData sheetId="7"/>
      <sheetData sheetId="8"/>
      <sheetData sheetId="9">
        <row r="11">
          <cell r="I1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2D3DF-73CE-4C8C-984E-2E2B896582D6}">
  <dimension ref="A1:K225"/>
  <sheetViews>
    <sheetView tabSelected="1" view="pageBreakPreview" topLeftCell="B18" zoomScale="70" zoomScaleNormal="100" zoomScaleSheetLayoutView="70" workbookViewId="0">
      <selection activeCell="J53" sqref="J53"/>
    </sheetView>
  </sheetViews>
  <sheetFormatPr defaultColWidth="9.08984375" defaultRowHeight="14.5" x14ac:dyDescent="0.35"/>
  <cols>
    <col min="1" max="1" width="9.08984375" style="4"/>
    <col min="2" max="2" width="30.6328125" style="4" customWidth="1"/>
    <col min="3" max="3" width="36.6328125" style="4" customWidth="1"/>
    <col min="4" max="4" width="25.08984375" style="4" customWidth="1"/>
    <col min="5" max="6" width="25.6328125" style="4" customWidth="1"/>
    <col min="7" max="7" width="23.08984375" style="4" customWidth="1"/>
    <col min="8" max="8" width="22.90625" style="4" customWidth="1"/>
    <col min="9" max="9" width="22.453125" style="74" customWidth="1"/>
    <col min="10" max="10" width="30.36328125" style="4" customWidth="1"/>
    <col min="11" max="11" width="4" style="4" customWidth="1"/>
    <col min="12" max="12" width="17.6328125" style="4" customWidth="1"/>
    <col min="13" max="13" width="26.453125" style="4" customWidth="1"/>
    <col min="14" max="14" width="22.453125" style="4" customWidth="1"/>
    <col min="15" max="15" width="29.6328125" style="4" customWidth="1"/>
    <col min="16" max="16" width="23.453125" style="4" customWidth="1"/>
    <col min="17" max="17" width="18.453125" style="4" customWidth="1"/>
    <col min="18" max="18" width="17.453125" style="4" customWidth="1"/>
    <col min="19" max="19" width="25.08984375" style="4" customWidth="1"/>
    <col min="20" max="16384" width="9.08984375" style="4"/>
  </cols>
  <sheetData>
    <row r="1" spans="2:11" ht="30.75" customHeight="1" x14ac:dyDescent="1">
      <c r="B1" s="141" t="s">
        <v>0</v>
      </c>
      <c r="C1" s="141"/>
      <c r="D1" s="141"/>
      <c r="E1" s="141"/>
      <c r="F1" s="1"/>
      <c r="G1" s="1"/>
      <c r="H1" s="2"/>
      <c r="I1" s="3"/>
      <c r="J1" s="2"/>
    </row>
    <row r="2" spans="2:11" s="6" customFormat="1" ht="16" thickBot="1" x14ac:dyDescent="0.4">
      <c r="B2" s="5"/>
      <c r="I2" s="7"/>
    </row>
    <row r="3" spans="2:11" s="6" customFormat="1" ht="36.75" customHeight="1" x14ac:dyDescent="0.8">
      <c r="B3" s="8" t="s">
        <v>1</v>
      </c>
      <c r="C3" s="9"/>
      <c r="D3" s="9"/>
      <c r="E3" s="9"/>
      <c r="F3" s="9"/>
      <c r="G3" s="9"/>
      <c r="H3" s="10"/>
      <c r="I3" s="11"/>
      <c r="J3" s="12"/>
    </row>
    <row r="4" spans="2:11" s="6" customFormat="1" ht="175.5" customHeight="1" thickBot="1" x14ac:dyDescent="0.55000000000000004">
      <c r="B4" s="142" t="s">
        <v>2</v>
      </c>
      <c r="C4" s="143"/>
      <c r="D4" s="143"/>
      <c r="E4" s="143"/>
      <c r="F4" s="143"/>
      <c r="G4" s="143"/>
      <c r="H4" s="143"/>
      <c r="I4" s="144"/>
      <c r="J4" s="145"/>
    </row>
    <row r="5" spans="2:11" s="6" customFormat="1" x14ac:dyDescent="0.35">
      <c r="B5" s="13"/>
      <c r="I5" s="7"/>
    </row>
    <row r="6" spans="2:11" s="6" customFormat="1" ht="15" thickBot="1" x14ac:dyDescent="0.4">
      <c r="I6" s="7"/>
    </row>
    <row r="7" spans="2:11" s="6" customFormat="1" ht="27" customHeight="1" thickBot="1" x14ac:dyDescent="0.65">
      <c r="B7" s="146" t="s">
        <v>3</v>
      </c>
      <c r="C7" s="147"/>
      <c r="D7" s="147"/>
      <c r="E7" s="147"/>
      <c r="F7" s="147"/>
      <c r="G7" s="147"/>
      <c r="H7" s="148"/>
      <c r="I7" s="14"/>
    </row>
    <row r="8" spans="2:11" s="6" customFormat="1" x14ac:dyDescent="0.35">
      <c r="I8" s="7"/>
    </row>
    <row r="9" spans="2:11" s="6" customFormat="1" ht="25.5" customHeight="1" x14ac:dyDescent="0.35">
      <c r="D9" s="15"/>
      <c r="E9" s="15"/>
      <c r="F9" s="15"/>
      <c r="G9" s="15"/>
      <c r="I9" s="16"/>
      <c r="J9" s="17"/>
    </row>
    <row r="10" spans="2:11" ht="16.5" customHeight="1" x14ac:dyDescent="0.6">
      <c r="B10" s="149" t="s">
        <v>3</v>
      </c>
      <c r="C10" s="149"/>
      <c r="D10" s="149"/>
      <c r="E10" s="149"/>
      <c r="F10" s="18"/>
      <c r="G10" s="18"/>
      <c r="H10" s="18"/>
      <c r="I10" s="19"/>
    </row>
    <row r="12" spans="2:11" ht="93" x14ac:dyDescent="0.35">
      <c r="B12" s="20" t="s">
        <v>4</v>
      </c>
      <c r="C12" s="20" t="s">
        <v>5</v>
      </c>
      <c r="D12" s="21" t="s">
        <v>6</v>
      </c>
      <c r="E12" s="21" t="s">
        <v>7</v>
      </c>
      <c r="F12" s="21" t="s">
        <v>8</v>
      </c>
      <c r="G12" s="22" t="s">
        <v>9</v>
      </c>
      <c r="H12" s="20" t="s">
        <v>10</v>
      </c>
      <c r="I12" s="20" t="s">
        <v>11</v>
      </c>
      <c r="J12" s="20" t="s">
        <v>12</v>
      </c>
      <c r="K12" s="23"/>
    </row>
    <row r="13" spans="2:11" ht="15.5" x14ac:dyDescent="0.35">
      <c r="B13" s="24" t="s">
        <v>13</v>
      </c>
      <c r="C13" s="150" t="s">
        <v>14</v>
      </c>
      <c r="D13" s="151"/>
      <c r="E13" s="151"/>
      <c r="F13" s="151"/>
      <c r="G13" s="151"/>
      <c r="H13" s="151"/>
      <c r="I13" s="151"/>
      <c r="J13" s="152"/>
      <c r="K13" s="25"/>
    </row>
    <row r="14" spans="2:11" ht="15.5" x14ac:dyDescent="0.35">
      <c r="B14" s="24" t="s">
        <v>15</v>
      </c>
      <c r="C14" s="153" t="s">
        <v>16</v>
      </c>
      <c r="D14" s="154"/>
      <c r="E14" s="154"/>
      <c r="F14" s="154"/>
      <c r="G14" s="154"/>
      <c r="H14" s="154"/>
      <c r="I14" s="154"/>
      <c r="J14" s="155"/>
      <c r="K14" s="26"/>
    </row>
    <row r="15" spans="2:11" ht="46.5" x14ac:dyDescent="0.35">
      <c r="B15" s="27" t="s">
        <v>17</v>
      </c>
      <c r="C15" s="28" t="s">
        <v>18</v>
      </c>
      <c r="D15" s="29">
        <v>156600</v>
      </c>
      <c r="E15" s="29">
        <v>220000</v>
      </c>
      <c r="F15" s="29"/>
      <c r="G15" s="30">
        <f>SUM(D15:F15)</f>
        <v>376600</v>
      </c>
      <c r="H15" s="31">
        <v>0.33</v>
      </c>
      <c r="I15" s="29">
        <f>'[1]Recon (Combined)_RAS'!I7</f>
        <v>279112.48261682241</v>
      </c>
      <c r="J15" s="32"/>
      <c r="K15" s="33"/>
    </row>
    <row r="16" spans="2:11" ht="46.5" x14ac:dyDescent="0.35">
      <c r="B16" s="27" t="s">
        <v>19</v>
      </c>
      <c r="C16" s="28" t="s">
        <v>20</v>
      </c>
      <c r="D16" s="29">
        <v>52200</v>
      </c>
      <c r="E16" s="29">
        <v>50000</v>
      </c>
      <c r="F16" s="29"/>
      <c r="G16" s="30">
        <f t="shared" ref="G16:G22" si="0">SUM(D16:F16)</f>
        <v>102200</v>
      </c>
      <c r="H16" s="31">
        <v>0.33</v>
      </c>
      <c r="I16" s="29">
        <f>'[1]Recon (Combined)_RAS'!I8</f>
        <v>52263.175981308406</v>
      </c>
      <c r="J16" s="32"/>
      <c r="K16" s="33"/>
    </row>
    <row r="17" spans="1:11" ht="15.5" x14ac:dyDescent="0.35">
      <c r="B17" s="27" t="s">
        <v>21</v>
      </c>
      <c r="C17" s="28" t="s">
        <v>22</v>
      </c>
      <c r="D17" s="29">
        <v>32400</v>
      </c>
      <c r="E17" s="29">
        <v>15000</v>
      </c>
      <c r="F17" s="29"/>
      <c r="G17" s="30">
        <f t="shared" si="0"/>
        <v>47400</v>
      </c>
      <c r="H17" s="31">
        <v>0.33</v>
      </c>
      <c r="I17" s="29">
        <f>'[1]Recon (Combined)_RAS'!I9</f>
        <v>24867.33551401869</v>
      </c>
      <c r="J17" s="32"/>
      <c r="K17" s="33"/>
    </row>
    <row r="18" spans="1:11" ht="62" x14ac:dyDescent="0.35">
      <c r="B18" s="27" t="s">
        <v>23</v>
      </c>
      <c r="C18" s="28" t="s">
        <v>195</v>
      </c>
      <c r="D18" s="29">
        <v>280980</v>
      </c>
      <c r="E18" s="29">
        <v>166100</v>
      </c>
      <c r="F18" s="29"/>
      <c r="G18" s="30">
        <f t="shared" si="0"/>
        <v>447080</v>
      </c>
      <c r="H18" s="31">
        <v>0.33</v>
      </c>
      <c r="I18" s="29">
        <f>'[1]Recon (Combined)_RAS'!I10</f>
        <v>309388.26682242996</v>
      </c>
      <c r="J18" s="32"/>
      <c r="K18" s="34"/>
    </row>
    <row r="19" spans="1:11" ht="46.5" x14ac:dyDescent="0.35">
      <c r="B19" s="27" t="s">
        <v>24</v>
      </c>
      <c r="C19" s="28" t="s">
        <v>25</v>
      </c>
      <c r="D19" s="29">
        <v>0</v>
      </c>
      <c r="E19" s="29">
        <v>40000</v>
      </c>
      <c r="F19" s="29"/>
      <c r="G19" s="30">
        <f t="shared" si="0"/>
        <v>40000</v>
      </c>
      <c r="H19" s="31">
        <v>0.33</v>
      </c>
      <c r="I19" s="29">
        <f>'[1]IFR UNICEF'!I11+'[1]IFR IOM (FF23.389A)'!I19</f>
        <v>0</v>
      </c>
      <c r="J19" s="32"/>
      <c r="K19" s="34"/>
    </row>
    <row r="20" spans="1:11" ht="15.5" x14ac:dyDescent="0.35">
      <c r="B20" s="27" t="s">
        <v>26</v>
      </c>
      <c r="C20" s="28"/>
      <c r="D20" s="29"/>
      <c r="E20" s="29"/>
      <c r="F20" s="29"/>
      <c r="G20" s="30">
        <f t="shared" si="0"/>
        <v>0</v>
      </c>
      <c r="H20" s="31"/>
      <c r="I20" s="29"/>
      <c r="J20" s="32"/>
      <c r="K20" s="34"/>
    </row>
    <row r="21" spans="1:11" ht="15.5" x14ac:dyDescent="0.35">
      <c r="B21" s="27" t="s">
        <v>27</v>
      </c>
      <c r="C21" s="35"/>
      <c r="D21" s="36"/>
      <c r="E21" s="36"/>
      <c r="F21" s="36"/>
      <c r="G21" s="30">
        <f t="shared" si="0"/>
        <v>0</v>
      </c>
      <c r="H21" s="37"/>
      <c r="I21" s="36"/>
      <c r="J21" s="38"/>
      <c r="K21" s="34"/>
    </row>
    <row r="22" spans="1:11" ht="15.5" x14ac:dyDescent="0.35">
      <c r="A22" s="39"/>
      <c r="B22" s="27" t="s">
        <v>28</v>
      </c>
      <c r="C22" s="35"/>
      <c r="D22" s="36"/>
      <c r="E22" s="36"/>
      <c r="F22" s="36"/>
      <c r="G22" s="30">
        <f t="shared" si="0"/>
        <v>0</v>
      </c>
      <c r="H22" s="37"/>
      <c r="I22" s="36"/>
      <c r="J22" s="38"/>
    </row>
    <row r="23" spans="1:11" ht="15.5" x14ac:dyDescent="0.35">
      <c r="A23" s="39"/>
      <c r="C23" s="24" t="s">
        <v>29</v>
      </c>
      <c r="D23" s="40">
        <f>SUM(D15:D22)</f>
        <v>522180</v>
      </c>
      <c r="E23" s="40">
        <f>SUM(E15:E22)</f>
        <v>491100</v>
      </c>
      <c r="F23" s="40">
        <f>SUM(F15:F22)</f>
        <v>0</v>
      </c>
      <c r="G23" s="40">
        <f>SUM(G15:G22)</f>
        <v>1013280</v>
      </c>
      <c r="H23" s="40">
        <f>(H15*G15)+(H16*G16)+(H17*G17)+(H18*G18)+(H19*G19)+(H20*G20)+(H21*G21)+(H22*G22)</f>
        <v>334382.40000000002</v>
      </c>
      <c r="I23" s="40">
        <f>SUM(I15:I22)</f>
        <v>665631.26093457942</v>
      </c>
      <c r="J23" s="38"/>
      <c r="K23" s="41"/>
    </row>
    <row r="24" spans="1:11" ht="15.5" x14ac:dyDescent="0.35">
      <c r="A24" s="39"/>
      <c r="B24" s="24" t="s">
        <v>30</v>
      </c>
      <c r="C24" s="135" t="s">
        <v>31</v>
      </c>
      <c r="D24" s="136"/>
      <c r="E24" s="136"/>
      <c r="F24" s="136"/>
      <c r="G24" s="136"/>
      <c r="H24" s="136"/>
      <c r="I24" s="136"/>
      <c r="J24" s="137"/>
      <c r="K24" s="26"/>
    </row>
    <row r="25" spans="1:11" ht="31" x14ac:dyDescent="0.35">
      <c r="A25" s="39"/>
      <c r="B25" s="27" t="s">
        <v>32</v>
      </c>
      <c r="C25" s="28" t="s">
        <v>33</v>
      </c>
      <c r="D25" s="29">
        <v>12000</v>
      </c>
      <c r="E25" s="29">
        <v>15000</v>
      </c>
      <c r="F25" s="29"/>
      <c r="G25" s="30">
        <f>SUM(D25:F25)</f>
        <v>27000</v>
      </c>
      <c r="H25" s="31">
        <v>0.33</v>
      </c>
      <c r="I25" s="29">
        <f>'[1]Recon (Combined)_RAS'!I11</f>
        <v>10769.350000000004</v>
      </c>
      <c r="J25" s="32"/>
      <c r="K25" s="33"/>
    </row>
    <row r="26" spans="1:11" ht="31" x14ac:dyDescent="0.35">
      <c r="A26" s="39"/>
      <c r="B26" s="27" t="s">
        <v>34</v>
      </c>
      <c r="C26" s="28" t="s">
        <v>35</v>
      </c>
      <c r="D26" s="29">
        <v>25000</v>
      </c>
      <c r="E26" s="29">
        <f>90000+43200</f>
        <v>133200</v>
      </c>
      <c r="F26" s="29"/>
      <c r="G26" s="30">
        <f t="shared" ref="G26:G32" si="1">SUM(D26:F26)</f>
        <v>158200</v>
      </c>
      <c r="H26" s="31">
        <v>0.33</v>
      </c>
      <c r="I26" s="29">
        <f>'[1]Recon (Combined)_RAS'!I12</f>
        <v>50289.719626168218</v>
      </c>
      <c r="J26" s="32"/>
      <c r="K26" s="33"/>
    </row>
    <row r="27" spans="1:11" ht="15.5" x14ac:dyDescent="0.35">
      <c r="A27" s="39"/>
      <c r="B27" s="27" t="s">
        <v>36</v>
      </c>
      <c r="C27" s="28"/>
      <c r="D27" s="29"/>
      <c r="E27" s="29"/>
      <c r="F27" s="29"/>
      <c r="G27" s="30">
        <f t="shared" si="1"/>
        <v>0</v>
      </c>
      <c r="H27" s="31"/>
      <c r="I27" s="29"/>
      <c r="J27" s="32"/>
      <c r="K27" s="34"/>
    </row>
    <row r="28" spans="1:11" ht="15.5" x14ac:dyDescent="0.35">
      <c r="A28" s="39"/>
      <c r="B28" s="27" t="s">
        <v>37</v>
      </c>
      <c r="C28" s="28"/>
      <c r="D28" s="29"/>
      <c r="E28" s="29"/>
      <c r="F28" s="29"/>
      <c r="G28" s="30">
        <f t="shared" si="1"/>
        <v>0</v>
      </c>
      <c r="H28" s="31"/>
      <c r="I28" s="29"/>
      <c r="J28" s="32"/>
      <c r="K28" s="34"/>
    </row>
    <row r="29" spans="1:11" ht="15.5" x14ac:dyDescent="0.35">
      <c r="A29" s="39"/>
      <c r="B29" s="27" t="s">
        <v>38</v>
      </c>
      <c r="C29" s="28"/>
      <c r="D29" s="29"/>
      <c r="E29" s="29"/>
      <c r="F29" s="29"/>
      <c r="G29" s="30">
        <f t="shared" si="1"/>
        <v>0</v>
      </c>
      <c r="H29" s="31"/>
      <c r="I29" s="29"/>
      <c r="J29" s="32"/>
      <c r="K29" s="34"/>
    </row>
    <row r="30" spans="1:11" ht="15.5" x14ac:dyDescent="0.35">
      <c r="A30" s="39"/>
      <c r="B30" s="27" t="s">
        <v>39</v>
      </c>
      <c r="C30" s="28"/>
      <c r="D30" s="29"/>
      <c r="E30" s="29"/>
      <c r="F30" s="29"/>
      <c r="G30" s="30">
        <f t="shared" si="1"/>
        <v>0</v>
      </c>
      <c r="H30" s="31"/>
      <c r="I30" s="29"/>
      <c r="J30" s="32"/>
      <c r="K30" s="34"/>
    </row>
    <row r="31" spans="1:11" ht="15.5" x14ac:dyDescent="0.35">
      <c r="A31" s="39"/>
      <c r="B31" s="27" t="s">
        <v>40</v>
      </c>
      <c r="C31" s="35"/>
      <c r="D31" s="36"/>
      <c r="E31" s="36"/>
      <c r="F31" s="36"/>
      <c r="G31" s="30">
        <f t="shared" si="1"/>
        <v>0</v>
      </c>
      <c r="H31" s="37"/>
      <c r="I31" s="36"/>
      <c r="J31" s="38"/>
      <c r="K31" s="34"/>
    </row>
    <row r="32" spans="1:11" ht="15.5" x14ac:dyDescent="0.35">
      <c r="A32" s="39"/>
      <c r="B32" s="27" t="s">
        <v>41</v>
      </c>
      <c r="C32" s="35"/>
      <c r="D32" s="36"/>
      <c r="E32" s="36"/>
      <c r="F32" s="36"/>
      <c r="G32" s="30">
        <f t="shared" si="1"/>
        <v>0</v>
      </c>
      <c r="H32" s="37"/>
      <c r="I32" s="36"/>
      <c r="J32" s="38"/>
      <c r="K32" s="34"/>
    </row>
    <row r="33" spans="1:11" ht="15.5" x14ac:dyDescent="0.35">
      <c r="A33" s="39"/>
      <c r="C33" s="24" t="s">
        <v>29</v>
      </c>
      <c r="D33" s="42">
        <f>SUM(D25:D32)</f>
        <v>37000</v>
      </c>
      <c r="E33" s="42">
        <f>SUM(E25:E32)</f>
        <v>148200</v>
      </c>
      <c r="F33" s="42">
        <f>SUM(F25:F32)</f>
        <v>0</v>
      </c>
      <c r="G33" s="42">
        <f>SUM(G25:G32)</f>
        <v>185200</v>
      </c>
      <c r="H33" s="40">
        <f>(H25*G25)+(H26*G26)+(H27*G27)+(H28*G28)+(H29*G29)+(H30*G30)+(H31*G31)+(H32*G32)</f>
        <v>61116</v>
      </c>
      <c r="I33" s="40">
        <f>SUM(I25:I32)</f>
        <v>61059.069626168224</v>
      </c>
      <c r="J33" s="38"/>
      <c r="K33" s="41"/>
    </row>
    <row r="34" spans="1:11" ht="15.5" x14ac:dyDescent="0.35">
      <c r="A34" s="39"/>
      <c r="B34" s="24" t="s">
        <v>42</v>
      </c>
      <c r="C34" s="135"/>
      <c r="D34" s="136"/>
      <c r="E34" s="136"/>
      <c r="F34" s="136"/>
      <c r="G34" s="136"/>
      <c r="H34" s="136"/>
      <c r="I34" s="136"/>
      <c r="J34" s="137"/>
      <c r="K34" s="26"/>
    </row>
    <row r="35" spans="1:11" ht="15.5" x14ac:dyDescent="0.35">
      <c r="A35" s="39"/>
      <c r="B35" s="27" t="s">
        <v>43</v>
      </c>
      <c r="C35" s="28"/>
      <c r="D35" s="29"/>
      <c r="E35" s="29"/>
      <c r="F35" s="29"/>
      <c r="G35" s="30">
        <f>SUM(D35:F35)</f>
        <v>0</v>
      </c>
      <c r="H35" s="31"/>
      <c r="I35" s="29"/>
      <c r="J35" s="32"/>
      <c r="K35" s="34"/>
    </row>
    <row r="36" spans="1:11" ht="15.5" x14ac:dyDescent="0.35">
      <c r="A36" s="39"/>
      <c r="B36" s="27" t="s">
        <v>44</v>
      </c>
      <c r="C36" s="28"/>
      <c r="D36" s="29"/>
      <c r="E36" s="29"/>
      <c r="F36" s="29"/>
      <c r="G36" s="30">
        <f t="shared" ref="G36:G42" si="2">SUM(D36:F36)</f>
        <v>0</v>
      </c>
      <c r="H36" s="31"/>
      <c r="I36" s="29"/>
      <c r="J36" s="32"/>
      <c r="K36" s="34"/>
    </row>
    <row r="37" spans="1:11" ht="15.5" x14ac:dyDescent="0.35">
      <c r="A37" s="39"/>
      <c r="B37" s="27" t="s">
        <v>45</v>
      </c>
      <c r="C37" s="28"/>
      <c r="D37" s="29"/>
      <c r="E37" s="29"/>
      <c r="F37" s="29"/>
      <c r="G37" s="30">
        <f t="shared" si="2"/>
        <v>0</v>
      </c>
      <c r="H37" s="31"/>
      <c r="I37" s="29"/>
      <c r="J37" s="32"/>
      <c r="K37" s="34"/>
    </row>
    <row r="38" spans="1:11" ht="15.5" x14ac:dyDescent="0.35">
      <c r="A38" s="39"/>
      <c r="B38" s="27" t="s">
        <v>46</v>
      </c>
      <c r="C38" s="28"/>
      <c r="D38" s="29"/>
      <c r="E38" s="29"/>
      <c r="F38" s="29"/>
      <c r="G38" s="30">
        <f t="shared" si="2"/>
        <v>0</v>
      </c>
      <c r="H38" s="31"/>
      <c r="I38" s="29"/>
      <c r="J38" s="32"/>
      <c r="K38" s="34"/>
    </row>
    <row r="39" spans="1:11" s="39" customFormat="1" ht="15.5" x14ac:dyDescent="0.35">
      <c r="B39" s="27" t="s">
        <v>47</v>
      </c>
      <c r="C39" s="28"/>
      <c r="D39" s="29"/>
      <c r="E39" s="29"/>
      <c r="F39" s="29"/>
      <c r="G39" s="30">
        <f t="shared" si="2"/>
        <v>0</v>
      </c>
      <c r="H39" s="31"/>
      <c r="I39" s="29"/>
      <c r="J39" s="32"/>
      <c r="K39" s="34"/>
    </row>
    <row r="40" spans="1:11" s="39" customFormat="1" ht="15.5" x14ac:dyDescent="0.35">
      <c r="B40" s="27" t="s">
        <v>48</v>
      </c>
      <c r="C40" s="28"/>
      <c r="D40" s="29"/>
      <c r="E40" s="29"/>
      <c r="F40" s="29"/>
      <c r="G40" s="30">
        <f t="shared" si="2"/>
        <v>0</v>
      </c>
      <c r="H40" s="31"/>
      <c r="I40" s="29"/>
      <c r="J40" s="32"/>
      <c r="K40" s="34"/>
    </row>
    <row r="41" spans="1:11" s="39" customFormat="1" ht="15.5" x14ac:dyDescent="0.35">
      <c r="A41" s="4"/>
      <c r="B41" s="27" t="s">
        <v>49</v>
      </c>
      <c r="C41" s="35"/>
      <c r="D41" s="36"/>
      <c r="E41" s="36"/>
      <c r="F41" s="36"/>
      <c r="G41" s="30">
        <f t="shared" si="2"/>
        <v>0</v>
      </c>
      <c r="H41" s="37"/>
      <c r="I41" s="36"/>
      <c r="J41" s="38"/>
      <c r="K41" s="34"/>
    </row>
    <row r="42" spans="1:11" ht="15.5" x14ac:dyDescent="0.35">
      <c r="B42" s="27" t="s">
        <v>50</v>
      </c>
      <c r="C42" s="35"/>
      <c r="D42" s="36"/>
      <c r="E42" s="36"/>
      <c r="F42" s="36"/>
      <c r="G42" s="30">
        <f t="shared" si="2"/>
        <v>0</v>
      </c>
      <c r="H42" s="37"/>
      <c r="I42" s="36"/>
      <c r="J42" s="38"/>
      <c r="K42" s="34"/>
    </row>
    <row r="43" spans="1:11" ht="15.5" x14ac:dyDescent="0.35">
      <c r="C43" s="24" t="s">
        <v>29</v>
      </c>
      <c r="D43" s="42">
        <f>SUM(D35:D42)</f>
        <v>0</v>
      </c>
      <c r="E43" s="42">
        <f>SUM(E35:E42)</f>
        <v>0</v>
      </c>
      <c r="F43" s="42">
        <f>SUM(F35:F42)</f>
        <v>0</v>
      </c>
      <c r="G43" s="42">
        <f>SUM(G35:G42)</f>
        <v>0</v>
      </c>
      <c r="H43" s="40">
        <f>(H35*G35)+(H36*G36)+(H37*G37)+(H38*G38)+(H39*G39)+(H40*G40)+(H41*G41)+(H42*G42)</f>
        <v>0</v>
      </c>
      <c r="I43" s="40">
        <f>SUM(I35:I42)</f>
        <v>0</v>
      </c>
      <c r="J43" s="38"/>
      <c r="K43" s="41"/>
    </row>
    <row r="44" spans="1:11" ht="15.5" x14ac:dyDescent="0.35">
      <c r="B44" s="24" t="s">
        <v>51</v>
      </c>
      <c r="C44" s="135"/>
      <c r="D44" s="136"/>
      <c r="E44" s="136"/>
      <c r="F44" s="136"/>
      <c r="G44" s="136"/>
      <c r="H44" s="136"/>
      <c r="I44" s="136"/>
      <c r="J44" s="137"/>
      <c r="K44" s="26"/>
    </row>
    <row r="45" spans="1:11" ht="15.5" x14ac:dyDescent="0.35">
      <c r="B45" s="27" t="s">
        <v>52</v>
      </c>
      <c r="C45" s="28"/>
      <c r="D45" s="29"/>
      <c r="E45" s="29"/>
      <c r="F45" s="29"/>
      <c r="G45" s="30">
        <f>SUM(D45:F45)</f>
        <v>0</v>
      </c>
      <c r="H45" s="31"/>
      <c r="I45" s="29"/>
      <c r="J45" s="32"/>
      <c r="K45" s="34"/>
    </row>
    <row r="46" spans="1:11" ht="15.5" x14ac:dyDescent="0.35">
      <c r="B46" s="27" t="s">
        <v>53</v>
      </c>
      <c r="C46" s="28"/>
      <c r="D46" s="29"/>
      <c r="E46" s="29"/>
      <c r="F46" s="29"/>
      <c r="G46" s="30">
        <f t="shared" ref="G46:G52" si="3">SUM(D46:F46)</f>
        <v>0</v>
      </c>
      <c r="H46" s="31"/>
      <c r="I46" s="29"/>
      <c r="J46" s="32"/>
      <c r="K46" s="34"/>
    </row>
    <row r="47" spans="1:11" ht="15.5" x14ac:dyDescent="0.35">
      <c r="B47" s="27" t="s">
        <v>54</v>
      </c>
      <c r="C47" s="28"/>
      <c r="D47" s="29"/>
      <c r="E47" s="29"/>
      <c r="F47" s="29"/>
      <c r="G47" s="30">
        <f t="shared" si="3"/>
        <v>0</v>
      </c>
      <c r="H47" s="31"/>
      <c r="I47" s="29"/>
      <c r="J47" s="32"/>
      <c r="K47" s="34"/>
    </row>
    <row r="48" spans="1:11" ht="15.5" x14ac:dyDescent="0.35">
      <c r="B48" s="27" t="s">
        <v>55</v>
      </c>
      <c r="C48" s="28"/>
      <c r="D48" s="29"/>
      <c r="E48" s="29"/>
      <c r="F48" s="29"/>
      <c r="G48" s="30">
        <f t="shared" si="3"/>
        <v>0</v>
      </c>
      <c r="H48" s="31"/>
      <c r="I48" s="29"/>
      <c r="J48" s="32"/>
      <c r="K48" s="34"/>
    </row>
    <row r="49" spans="1:11" ht="15.5" x14ac:dyDescent="0.35">
      <c r="B49" s="27" t="s">
        <v>56</v>
      </c>
      <c r="C49" s="28"/>
      <c r="D49" s="29"/>
      <c r="E49" s="29"/>
      <c r="F49" s="29"/>
      <c r="G49" s="30">
        <f t="shared" si="3"/>
        <v>0</v>
      </c>
      <c r="H49" s="31"/>
      <c r="I49" s="29"/>
      <c r="J49" s="32"/>
      <c r="K49" s="34"/>
    </row>
    <row r="50" spans="1:11" ht="15.5" x14ac:dyDescent="0.35">
      <c r="A50" s="39"/>
      <c r="B50" s="27" t="s">
        <v>57</v>
      </c>
      <c r="C50" s="28"/>
      <c r="D50" s="29"/>
      <c r="E50" s="29"/>
      <c r="F50" s="29"/>
      <c r="G50" s="30">
        <f t="shared" si="3"/>
        <v>0</v>
      </c>
      <c r="H50" s="31"/>
      <c r="I50" s="29"/>
      <c r="J50" s="32"/>
      <c r="K50" s="34"/>
    </row>
    <row r="51" spans="1:11" s="39" customFormat="1" ht="15.5" x14ac:dyDescent="0.35">
      <c r="A51" s="4"/>
      <c r="B51" s="27" t="s">
        <v>58</v>
      </c>
      <c r="C51" s="35"/>
      <c r="D51" s="36"/>
      <c r="E51" s="36"/>
      <c r="F51" s="36"/>
      <c r="G51" s="30">
        <f t="shared" si="3"/>
        <v>0</v>
      </c>
      <c r="H51" s="37"/>
      <c r="I51" s="36"/>
      <c r="J51" s="38"/>
      <c r="K51" s="34"/>
    </row>
    <row r="52" spans="1:11" ht="15.5" x14ac:dyDescent="0.35">
      <c r="B52" s="27" t="s">
        <v>59</v>
      </c>
      <c r="C52" s="35"/>
      <c r="D52" s="36"/>
      <c r="E52" s="36"/>
      <c r="F52" s="36"/>
      <c r="G52" s="30">
        <f t="shared" si="3"/>
        <v>0</v>
      </c>
      <c r="H52" s="37"/>
      <c r="I52" s="36"/>
      <c r="J52" s="38"/>
      <c r="K52" s="34"/>
    </row>
    <row r="53" spans="1:11" ht="15.5" x14ac:dyDescent="0.35">
      <c r="C53" s="24" t="s">
        <v>29</v>
      </c>
      <c r="D53" s="40">
        <f>SUM(D45:D52)</f>
        <v>0</v>
      </c>
      <c r="E53" s="40">
        <f>SUM(E45:E52)</f>
        <v>0</v>
      </c>
      <c r="F53" s="40">
        <f>SUM(F45:F52)</f>
        <v>0</v>
      </c>
      <c r="G53" s="40">
        <f>SUM(G45:G52)</f>
        <v>0</v>
      </c>
      <c r="H53" s="40">
        <f>(H45*G45)+(H46*G46)+(H47*G47)+(H48*G48)+(H49*G49)+(H50*G50)+(H51*G51)+(H52*G52)</f>
        <v>0</v>
      </c>
      <c r="I53" s="40">
        <f>SUM(I45:I52)</f>
        <v>0</v>
      </c>
      <c r="J53" s="38"/>
      <c r="K53" s="41"/>
    </row>
    <row r="54" spans="1:11" ht="15.5" x14ac:dyDescent="0.35">
      <c r="B54" s="43"/>
      <c r="C54" s="44"/>
      <c r="D54" s="45"/>
      <c r="E54" s="45"/>
      <c r="F54" s="45"/>
      <c r="G54" s="45"/>
      <c r="H54" s="45"/>
      <c r="I54" s="45"/>
      <c r="J54" s="45"/>
      <c r="K54" s="34"/>
    </row>
    <row r="55" spans="1:11" ht="15.5" x14ac:dyDescent="0.35">
      <c r="B55" s="24" t="s">
        <v>60</v>
      </c>
      <c r="C55" s="138" t="s">
        <v>61</v>
      </c>
      <c r="D55" s="139"/>
      <c r="E55" s="139"/>
      <c r="F55" s="139"/>
      <c r="G55" s="139"/>
      <c r="H55" s="139"/>
      <c r="I55" s="139"/>
      <c r="J55" s="140"/>
      <c r="K55" s="25"/>
    </row>
    <row r="56" spans="1:11" ht="15.5" x14ac:dyDescent="0.35">
      <c r="B56" s="24" t="s">
        <v>62</v>
      </c>
      <c r="C56" s="135" t="s">
        <v>63</v>
      </c>
      <c r="D56" s="136"/>
      <c r="E56" s="136"/>
      <c r="F56" s="136"/>
      <c r="G56" s="136"/>
      <c r="H56" s="136"/>
      <c r="I56" s="136"/>
      <c r="J56" s="137"/>
      <c r="K56" s="26"/>
    </row>
    <row r="57" spans="1:11" ht="77.5" x14ac:dyDescent="0.35">
      <c r="B57" s="27" t="s">
        <v>64</v>
      </c>
      <c r="C57" s="28" t="s">
        <v>18</v>
      </c>
      <c r="D57" s="29">
        <v>156600</v>
      </c>
      <c r="E57" s="29">
        <v>220000</v>
      </c>
      <c r="F57" s="29"/>
      <c r="G57" s="30">
        <f>SUM(D57:F57)</f>
        <v>376600</v>
      </c>
      <c r="H57" s="31">
        <v>0.33</v>
      </c>
      <c r="I57" s="29">
        <f>'[1]Recon (Combined)_RAS'!I13</f>
        <v>286396.2826168224</v>
      </c>
      <c r="J57" s="32" t="s">
        <v>198</v>
      </c>
      <c r="K57" s="33"/>
    </row>
    <row r="58" spans="1:11" ht="46.5" x14ac:dyDescent="0.35">
      <c r="B58" s="27" t="s">
        <v>65</v>
      </c>
      <c r="C58" s="28" t="s">
        <v>20</v>
      </c>
      <c r="D58" s="29">
        <v>52200</v>
      </c>
      <c r="E58" s="29">
        <v>50000</v>
      </c>
      <c r="F58" s="29"/>
      <c r="G58" s="30">
        <f t="shared" ref="G58:G64" si="4">SUM(D58:F58)</f>
        <v>102200</v>
      </c>
      <c r="H58" s="31">
        <v>0.33</v>
      </c>
      <c r="I58" s="29">
        <f>'[1]Recon (Combined)_RAS'!I14</f>
        <v>53334.485981308411</v>
      </c>
      <c r="J58" s="32"/>
      <c r="K58" s="33"/>
    </row>
    <row r="59" spans="1:11" ht="15.5" x14ac:dyDescent="0.35">
      <c r="B59" s="27" t="s">
        <v>66</v>
      </c>
      <c r="C59" s="28" t="s">
        <v>22</v>
      </c>
      <c r="D59" s="29">
        <v>32400</v>
      </c>
      <c r="E59" s="29">
        <v>15000</v>
      </c>
      <c r="F59" s="29"/>
      <c r="G59" s="30">
        <f t="shared" si="4"/>
        <v>47400</v>
      </c>
      <c r="H59" s="31">
        <v>0.33</v>
      </c>
      <c r="I59" s="29">
        <f>'[1]Recon (Combined)_RAS'!I15</f>
        <v>27099.672897196258</v>
      </c>
      <c r="J59" s="32"/>
      <c r="K59" s="33"/>
    </row>
    <row r="60" spans="1:11" ht="62" x14ac:dyDescent="0.35">
      <c r="B60" s="27" t="s">
        <v>67</v>
      </c>
      <c r="C60" s="28" t="s">
        <v>195</v>
      </c>
      <c r="D60" s="46">
        <v>221580</v>
      </c>
      <c r="E60" s="46">
        <v>117180</v>
      </c>
      <c r="F60" s="29"/>
      <c r="G60" s="30">
        <f t="shared" si="4"/>
        <v>338760</v>
      </c>
      <c r="H60" s="31">
        <v>0.33</v>
      </c>
      <c r="I60" s="29">
        <f>'[1]Recon (Combined)_RAS'!I16</f>
        <v>189268.98</v>
      </c>
      <c r="J60" s="32"/>
      <c r="K60" s="34"/>
    </row>
    <row r="61" spans="1:11" ht="15.5" x14ac:dyDescent="0.35">
      <c r="B61" s="27" t="s">
        <v>68</v>
      </c>
      <c r="C61" s="28"/>
      <c r="D61" s="29"/>
      <c r="E61" s="29"/>
      <c r="F61" s="29"/>
      <c r="G61" s="30">
        <f t="shared" si="4"/>
        <v>0</v>
      </c>
      <c r="H61" s="31"/>
      <c r="I61" s="29"/>
      <c r="J61" s="32"/>
      <c r="K61" s="34"/>
    </row>
    <row r="62" spans="1:11" ht="15.5" x14ac:dyDescent="0.35">
      <c r="B62" s="27" t="s">
        <v>69</v>
      </c>
      <c r="C62" s="28"/>
      <c r="D62" s="29"/>
      <c r="E62" s="29"/>
      <c r="F62" s="29"/>
      <c r="G62" s="30">
        <f t="shared" si="4"/>
        <v>0</v>
      </c>
      <c r="H62" s="31"/>
      <c r="I62" s="29"/>
      <c r="J62" s="32"/>
      <c r="K62" s="34"/>
    </row>
    <row r="63" spans="1:11" ht="15.5" x14ac:dyDescent="0.35">
      <c r="A63" s="39"/>
      <c r="B63" s="27" t="s">
        <v>70</v>
      </c>
      <c r="C63" s="35"/>
      <c r="D63" s="36"/>
      <c r="E63" s="36"/>
      <c r="F63" s="36"/>
      <c r="G63" s="30">
        <f t="shared" si="4"/>
        <v>0</v>
      </c>
      <c r="H63" s="37"/>
      <c r="I63" s="36"/>
      <c r="J63" s="38"/>
      <c r="K63" s="34"/>
    </row>
    <row r="64" spans="1:11" s="39" customFormat="1" ht="15.5" x14ac:dyDescent="0.35">
      <c r="B64" s="27" t="s">
        <v>71</v>
      </c>
      <c r="C64" s="35"/>
      <c r="D64" s="36"/>
      <c r="E64" s="36"/>
      <c r="F64" s="36"/>
      <c r="G64" s="30">
        <f t="shared" si="4"/>
        <v>0</v>
      </c>
      <c r="H64" s="37"/>
      <c r="I64" s="36"/>
      <c r="J64" s="38"/>
      <c r="K64" s="34"/>
    </row>
    <row r="65" spans="1:11" s="39" customFormat="1" ht="15.5" x14ac:dyDescent="0.35">
      <c r="A65" s="4"/>
      <c r="B65" s="4"/>
      <c r="C65" s="24" t="s">
        <v>29</v>
      </c>
      <c r="D65" s="40">
        <f>SUM(D57:D64)</f>
        <v>462780</v>
      </c>
      <c r="E65" s="40">
        <f>SUM(E57:E64)</f>
        <v>402180</v>
      </c>
      <c r="F65" s="40">
        <f>SUM(F57:F64)</f>
        <v>0</v>
      </c>
      <c r="G65" s="42">
        <f>SUM(G57:G64)</f>
        <v>864960</v>
      </c>
      <c r="H65" s="40">
        <f>(H57*G57)+(H58*G58)+(H59*G59)+(H60*G60)+(H61*G61)+(H62*G62)+(H63*G63)+(H64*G64)</f>
        <v>285436.79999999999</v>
      </c>
      <c r="I65" s="40">
        <f>SUM(I57:I64)</f>
        <v>556099.42149532703</v>
      </c>
      <c r="J65" s="38"/>
      <c r="K65" s="41"/>
    </row>
    <row r="66" spans="1:11" ht="15.5" x14ac:dyDescent="0.35">
      <c r="B66" s="24" t="s">
        <v>72</v>
      </c>
      <c r="C66" s="135" t="s">
        <v>73</v>
      </c>
      <c r="D66" s="136"/>
      <c r="E66" s="136"/>
      <c r="F66" s="136"/>
      <c r="G66" s="136"/>
      <c r="H66" s="136"/>
      <c r="I66" s="136"/>
      <c r="J66" s="137"/>
      <c r="K66" s="26"/>
    </row>
    <row r="67" spans="1:11" ht="31" x14ac:dyDescent="0.35">
      <c r="B67" s="27" t="s">
        <v>74</v>
      </c>
      <c r="C67" s="28" t="s">
        <v>33</v>
      </c>
      <c r="D67" s="29">
        <v>12000</v>
      </c>
      <c r="E67" s="29">
        <v>15000</v>
      </c>
      <c r="F67" s="29"/>
      <c r="G67" s="30">
        <f>SUM(D67:F67)</f>
        <v>27000</v>
      </c>
      <c r="H67" s="31">
        <v>0.33</v>
      </c>
      <c r="I67" s="29">
        <f>'[1]Recon (Combined)_RAS'!I17</f>
        <v>5994</v>
      </c>
      <c r="J67" s="32"/>
      <c r="K67" s="33"/>
    </row>
    <row r="68" spans="1:11" ht="15.5" x14ac:dyDescent="0.35">
      <c r="B68" s="27" t="s">
        <v>75</v>
      </c>
      <c r="C68" s="28"/>
      <c r="D68" s="29"/>
      <c r="E68" s="29"/>
      <c r="F68" s="29"/>
      <c r="G68" s="30">
        <f t="shared" ref="G68:G74" si="5">SUM(D68:F68)</f>
        <v>0</v>
      </c>
      <c r="H68" s="31"/>
      <c r="I68" s="29"/>
      <c r="J68" s="32"/>
      <c r="K68" s="34"/>
    </row>
    <row r="69" spans="1:11" ht="15.5" x14ac:dyDescent="0.35">
      <c r="B69" s="27" t="s">
        <v>76</v>
      </c>
      <c r="C69" s="28"/>
      <c r="D69" s="29"/>
      <c r="E69" s="29"/>
      <c r="F69" s="29"/>
      <c r="G69" s="30">
        <f t="shared" si="5"/>
        <v>0</v>
      </c>
      <c r="H69" s="31"/>
      <c r="I69" s="29"/>
      <c r="J69" s="32"/>
      <c r="K69" s="34"/>
    </row>
    <row r="70" spans="1:11" ht="15.5" x14ac:dyDescent="0.35">
      <c r="B70" s="27" t="s">
        <v>77</v>
      </c>
      <c r="C70" s="28"/>
      <c r="D70" s="29"/>
      <c r="E70" s="29"/>
      <c r="F70" s="29"/>
      <c r="G70" s="30">
        <f t="shared" si="5"/>
        <v>0</v>
      </c>
      <c r="H70" s="31"/>
      <c r="I70" s="29"/>
      <c r="J70" s="32"/>
      <c r="K70" s="34"/>
    </row>
    <row r="71" spans="1:11" ht="15.5" x14ac:dyDescent="0.35">
      <c r="B71" s="27" t="s">
        <v>78</v>
      </c>
      <c r="C71" s="28"/>
      <c r="D71" s="29"/>
      <c r="E71" s="29"/>
      <c r="F71" s="29"/>
      <c r="G71" s="30">
        <f t="shared" si="5"/>
        <v>0</v>
      </c>
      <c r="H71" s="31"/>
      <c r="I71" s="29"/>
      <c r="J71" s="32"/>
      <c r="K71" s="34"/>
    </row>
    <row r="72" spans="1:11" ht="15.5" x14ac:dyDescent="0.35">
      <c r="B72" s="27" t="s">
        <v>79</v>
      </c>
      <c r="C72" s="28"/>
      <c r="D72" s="29"/>
      <c r="E72" s="29"/>
      <c r="F72" s="29"/>
      <c r="G72" s="30">
        <f t="shared" si="5"/>
        <v>0</v>
      </c>
      <c r="H72" s="31"/>
      <c r="I72" s="29"/>
      <c r="J72" s="32"/>
      <c r="K72" s="34"/>
    </row>
    <row r="73" spans="1:11" ht="15.5" x14ac:dyDescent="0.35">
      <c r="B73" s="27" t="s">
        <v>80</v>
      </c>
      <c r="C73" s="35"/>
      <c r="D73" s="36"/>
      <c r="E73" s="36"/>
      <c r="F73" s="36"/>
      <c r="G73" s="30">
        <f t="shared" si="5"/>
        <v>0</v>
      </c>
      <c r="H73" s="37"/>
      <c r="I73" s="36"/>
      <c r="J73" s="38"/>
      <c r="K73" s="34"/>
    </row>
    <row r="74" spans="1:11" ht="15.5" x14ac:dyDescent="0.35">
      <c r="B74" s="27" t="s">
        <v>81</v>
      </c>
      <c r="C74" s="35"/>
      <c r="D74" s="36"/>
      <c r="E74" s="36"/>
      <c r="F74" s="36"/>
      <c r="G74" s="30">
        <f t="shared" si="5"/>
        <v>0</v>
      </c>
      <c r="H74" s="37"/>
      <c r="I74" s="36"/>
      <c r="J74" s="38"/>
      <c r="K74" s="34"/>
    </row>
    <row r="75" spans="1:11" ht="15.5" x14ac:dyDescent="0.35">
      <c r="C75" s="24" t="s">
        <v>29</v>
      </c>
      <c r="D75" s="42">
        <f>SUM(D67:D74)</f>
        <v>12000</v>
      </c>
      <c r="E75" s="42">
        <f>SUM(E67:E74)</f>
        <v>15000</v>
      </c>
      <c r="F75" s="42">
        <f>SUM(F67:F74)</f>
        <v>0</v>
      </c>
      <c r="G75" s="42">
        <f>SUM(G67:G74)</f>
        <v>27000</v>
      </c>
      <c r="H75" s="40">
        <f>(H67*G67)+(H68*G68)+(H69*G69)+(H70*G70)+(H71*G71)+(H72*G72)+(H73*G73)+(H74*G74)</f>
        <v>8910</v>
      </c>
      <c r="I75" s="47">
        <f>SUM(I67:I74)</f>
        <v>5994</v>
      </c>
      <c r="J75" s="38"/>
      <c r="K75" s="41"/>
    </row>
    <row r="76" spans="1:11" ht="15.5" x14ac:dyDescent="0.35">
      <c r="B76" s="24" t="s">
        <v>82</v>
      </c>
      <c r="C76" s="135"/>
      <c r="D76" s="136"/>
      <c r="E76" s="136"/>
      <c r="F76" s="136"/>
      <c r="G76" s="136"/>
      <c r="H76" s="136"/>
      <c r="I76" s="136"/>
      <c r="J76" s="137"/>
      <c r="K76" s="26"/>
    </row>
    <row r="77" spans="1:11" ht="15.5" x14ac:dyDescent="0.35">
      <c r="B77" s="27" t="s">
        <v>83</v>
      </c>
      <c r="C77" s="28"/>
      <c r="D77" s="29"/>
      <c r="E77" s="29"/>
      <c r="F77" s="29"/>
      <c r="G77" s="30">
        <f>SUM(D77:F77)</f>
        <v>0</v>
      </c>
      <c r="H77" s="31"/>
      <c r="I77" s="29"/>
      <c r="J77" s="32"/>
      <c r="K77" s="34"/>
    </row>
    <row r="78" spans="1:11" ht="15.5" x14ac:dyDescent="0.35">
      <c r="B78" s="27" t="s">
        <v>84</v>
      </c>
      <c r="C78" s="28"/>
      <c r="D78" s="29"/>
      <c r="E78" s="29"/>
      <c r="F78" s="29"/>
      <c r="G78" s="30">
        <f t="shared" ref="G78:G84" si="6">SUM(D78:F78)</f>
        <v>0</v>
      </c>
      <c r="H78" s="31"/>
      <c r="I78" s="29"/>
      <c r="J78" s="32"/>
      <c r="K78" s="34"/>
    </row>
    <row r="79" spans="1:11" ht="15.5" x14ac:dyDescent="0.35">
      <c r="B79" s="27" t="s">
        <v>85</v>
      </c>
      <c r="C79" s="28"/>
      <c r="D79" s="29"/>
      <c r="E79" s="29"/>
      <c r="F79" s="29"/>
      <c r="G79" s="30">
        <f t="shared" si="6"/>
        <v>0</v>
      </c>
      <c r="H79" s="31"/>
      <c r="I79" s="29"/>
      <c r="J79" s="32"/>
      <c r="K79" s="34"/>
    </row>
    <row r="80" spans="1:11" ht="15.5" x14ac:dyDescent="0.35">
      <c r="A80" s="39"/>
      <c r="B80" s="27" t="s">
        <v>86</v>
      </c>
      <c r="C80" s="28"/>
      <c r="D80" s="29"/>
      <c r="E80" s="29"/>
      <c r="F80" s="29"/>
      <c r="G80" s="30">
        <f t="shared" si="6"/>
        <v>0</v>
      </c>
      <c r="H80" s="31"/>
      <c r="I80" s="29"/>
      <c r="J80" s="32"/>
      <c r="K80" s="34"/>
    </row>
    <row r="81" spans="1:11" s="39" customFormat="1" ht="15.5" x14ac:dyDescent="0.35">
      <c r="A81" s="4"/>
      <c r="B81" s="27" t="s">
        <v>87</v>
      </c>
      <c r="C81" s="28"/>
      <c r="D81" s="29"/>
      <c r="E81" s="29"/>
      <c r="F81" s="29"/>
      <c r="G81" s="30">
        <f t="shared" si="6"/>
        <v>0</v>
      </c>
      <c r="H81" s="31"/>
      <c r="I81" s="29"/>
      <c r="J81" s="32"/>
      <c r="K81" s="34"/>
    </row>
    <row r="82" spans="1:11" ht="15.5" x14ac:dyDescent="0.35">
      <c r="B82" s="27" t="s">
        <v>88</v>
      </c>
      <c r="C82" s="28"/>
      <c r="D82" s="29"/>
      <c r="E82" s="29"/>
      <c r="F82" s="29"/>
      <c r="G82" s="30">
        <f t="shared" si="6"/>
        <v>0</v>
      </c>
      <c r="H82" s="31"/>
      <c r="I82" s="29"/>
      <c r="J82" s="32"/>
      <c r="K82" s="34"/>
    </row>
    <row r="83" spans="1:11" ht="15.5" x14ac:dyDescent="0.35">
      <c r="B83" s="27" t="s">
        <v>89</v>
      </c>
      <c r="C83" s="35"/>
      <c r="D83" s="36"/>
      <c r="E83" s="36"/>
      <c r="F83" s="36"/>
      <c r="G83" s="30">
        <f t="shared" si="6"/>
        <v>0</v>
      </c>
      <c r="H83" s="37"/>
      <c r="I83" s="36"/>
      <c r="J83" s="38"/>
      <c r="K83" s="34"/>
    </row>
    <row r="84" spans="1:11" ht="15.5" x14ac:dyDescent="0.35">
      <c r="B84" s="27" t="s">
        <v>90</v>
      </c>
      <c r="C84" s="35"/>
      <c r="D84" s="36"/>
      <c r="E84" s="36"/>
      <c r="F84" s="36"/>
      <c r="G84" s="30">
        <f t="shared" si="6"/>
        <v>0</v>
      </c>
      <c r="H84" s="37"/>
      <c r="I84" s="36"/>
      <c r="J84" s="38"/>
      <c r="K84" s="34"/>
    </row>
    <row r="85" spans="1:11" ht="15.5" x14ac:dyDescent="0.35">
      <c r="C85" s="24" t="s">
        <v>29</v>
      </c>
      <c r="D85" s="42">
        <f>SUM(D77:D84)</f>
        <v>0</v>
      </c>
      <c r="E85" s="42">
        <f>SUM(E77:E84)</f>
        <v>0</v>
      </c>
      <c r="F85" s="42">
        <f>SUM(F77:F84)</f>
        <v>0</v>
      </c>
      <c r="G85" s="42">
        <f>SUM(G77:G84)</f>
        <v>0</v>
      </c>
      <c r="H85" s="40">
        <f>(H77*G77)+(H78*G78)+(H79*G79)+(H80*G80)+(H81*G81)+(H82*G82)+(H83*G83)+(H84*G84)</f>
        <v>0</v>
      </c>
      <c r="I85" s="47">
        <f>SUM(I77:I84)</f>
        <v>0</v>
      </c>
      <c r="J85" s="38"/>
      <c r="K85" s="41"/>
    </row>
    <row r="86" spans="1:11" ht="15.5" x14ac:dyDescent="0.35">
      <c r="B86" s="24" t="s">
        <v>91</v>
      </c>
      <c r="C86" s="135"/>
      <c r="D86" s="136"/>
      <c r="E86" s="136"/>
      <c r="F86" s="136"/>
      <c r="G86" s="136"/>
      <c r="H86" s="136"/>
      <c r="I86" s="136"/>
      <c r="J86" s="137"/>
      <c r="K86" s="26"/>
    </row>
    <row r="87" spans="1:11" ht="15.5" x14ac:dyDescent="0.35">
      <c r="B87" s="27" t="s">
        <v>92</v>
      </c>
      <c r="C87" s="28"/>
      <c r="D87" s="29"/>
      <c r="E87" s="29"/>
      <c r="F87" s="29"/>
      <c r="G87" s="30">
        <f>SUM(D87:F87)</f>
        <v>0</v>
      </c>
      <c r="H87" s="31"/>
      <c r="I87" s="29"/>
      <c r="J87" s="32"/>
      <c r="K87" s="34"/>
    </row>
    <row r="88" spans="1:11" ht="15.5" x14ac:dyDescent="0.35">
      <c r="B88" s="27" t="s">
        <v>93</v>
      </c>
      <c r="C88" s="28"/>
      <c r="D88" s="29"/>
      <c r="E88" s="29"/>
      <c r="F88" s="29"/>
      <c r="G88" s="30">
        <f t="shared" ref="G88:G94" si="7">SUM(D88:F88)</f>
        <v>0</v>
      </c>
      <c r="H88" s="31"/>
      <c r="I88" s="29"/>
      <c r="J88" s="32"/>
      <c r="K88" s="34"/>
    </row>
    <row r="89" spans="1:11" ht="15.5" x14ac:dyDescent="0.35">
      <c r="B89" s="27" t="s">
        <v>94</v>
      </c>
      <c r="C89" s="28"/>
      <c r="D89" s="29"/>
      <c r="E89" s="29"/>
      <c r="F89" s="29"/>
      <c r="G89" s="30">
        <f t="shared" si="7"/>
        <v>0</v>
      </c>
      <c r="H89" s="31"/>
      <c r="I89" s="29"/>
      <c r="J89" s="32"/>
      <c r="K89" s="34"/>
    </row>
    <row r="90" spans="1:11" ht="15.5" x14ac:dyDescent="0.35">
      <c r="B90" s="27" t="s">
        <v>95</v>
      </c>
      <c r="C90" s="28"/>
      <c r="D90" s="29"/>
      <c r="E90" s="29"/>
      <c r="F90" s="29"/>
      <c r="G90" s="30">
        <f t="shared" si="7"/>
        <v>0</v>
      </c>
      <c r="H90" s="31"/>
      <c r="I90" s="29"/>
      <c r="J90" s="32"/>
      <c r="K90" s="34"/>
    </row>
    <row r="91" spans="1:11" ht="15.5" x14ac:dyDescent="0.35">
      <c r="B91" s="27" t="s">
        <v>96</v>
      </c>
      <c r="C91" s="28"/>
      <c r="D91" s="29"/>
      <c r="E91" s="29"/>
      <c r="F91" s="29"/>
      <c r="G91" s="30">
        <f t="shared" si="7"/>
        <v>0</v>
      </c>
      <c r="H91" s="31"/>
      <c r="I91" s="29"/>
      <c r="J91" s="32"/>
      <c r="K91" s="34"/>
    </row>
    <row r="92" spans="1:11" ht="15.5" x14ac:dyDescent="0.35">
      <c r="B92" s="27" t="s">
        <v>97</v>
      </c>
      <c r="C92" s="28"/>
      <c r="D92" s="29"/>
      <c r="E92" s="29"/>
      <c r="F92" s="29"/>
      <c r="G92" s="30">
        <f t="shared" si="7"/>
        <v>0</v>
      </c>
      <c r="H92" s="31"/>
      <c r="I92" s="29"/>
      <c r="J92" s="32"/>
      <c r="K92" s="34"/>
    </row>
    <row r="93" spans="1:11" ht="15.5" x14ac:dyDescent="0.35">
      <c r="B93" s="27" t="s">
        <v>98</v>
      </c>
      <c r="C93" s="35"/>
      <c r="D93" s="36"/>
      <c r="E93" s="36"/>
      <c r="F93" s="36"/>
      <c r="G93" s="30">
        <f t="shared" si="7"/>
        <v>0</v>
      </c>
      <c r="H93" s="37"/>
      <c r="I93" s="36"/>
      <c r="J93" s="38"/>
      <c r="K93" s="34"/>
    </row>
    <row r="94" spans="1:11" ht="15.5" x14ac:dyDescent="0.35">
      <c r="B94" s="27" t="s">
        <v>99</v>
      </c>
      <c r="C94" s="35"/>
      <c r="D94" s="36"/>
      <c r="E94" s="36"/>
      <c r="F94" s="36"/>
      <c r="G94" s="30">
        <f t="shared" si="7"/>
        <v>0</v>
      </c>
      <c r="H94" s="37"/>
      <c r="I94" s="36"/>
      <c r="J94" s="38"/>
      <c r="K94" s="34"/>
    </row>
    <row r="95" spans="1:11" ht="15.5" x14ac:dyDescent="0.35">
      <c r="C95" s="24" t="s">
        <v>29</v>
      </c>
      <c r="D95" s="40">
        <f>SUM(D87:D94)</f>
        <v>0</v>
      </c>
      <c r="E95" s="40">
        <f>SUM(E87:E94)</f>
        <v>0</v>
      </c>
      <c r="F95" s="40">
        <f>SUM(F87:F94)</f>
        <v>0</v>
      </c>
      <c r="G95" s="40">
        <f>SUM(G87:G94)</f>
        <v>0</v>
      </c>
      <c r="H95" s="40">
        <f>(H87*G87)+(H88*G88)+(H89*G89)+(H90*G90)+(H91*G91)+(H92*G92)+(H93*G93)+(H94*G94)</f>
        <v>0</v>
      </c>
      <c r="I95" s="47">
        <f>SUM(I87:I94)</f>
        <v>0</v>
      </c>
      <c r="J95" s="38"/>
      <c r="K95" s="41"/>
    </row>
    <row r="96" spans="1:11" ht="15.75" customHeight="1" x14ac:dyDescent="0.35">
      <c r="B96" s="48"/>
      <c r="C96" s="43"/>
      <c r="D96" s="49"/>
      <c r="E96" s="49"/>
      <c r="F96" s="49"/>
      <c r="G96" s="49"/>
      <c r="H96" s="49"/>
      <c r="I96" s="49"/>
      <c r="J96" s="43"/>
      <c r="K96" s="50"/>
    </row>
    <row r="97" spans="2:11" ht="51" customHeight="1" x14ac:dyDescent="0.35">
      <c r="B97" s="24" t="s">
        <v>100</v>
      </c>
      <c r="C97" s="138"/>
      <c r="D97" s="139"/>
      <c r="E97" s="139"/>
      <c r="F97" s="139"/>
      <c r="G97" s="139"/>
      <c r="H97" s="139"/>
      <c r="I97" s="139"/>
      <c r="J97" s="140"/>
      <c r="K97" s="25"/>
    </row>
    <row r="98" spans="2:11" ht="15.5" x14ac:dyDescent="0.35">
      <c r="B98" s="24" t="s">
        <v>101</v>
      </c>
      <c r="C98" s="135"/>
      <c r="D98" s="136"/>
      <c r="E98" s="136"/>
      <c r="F98" s="136"/>
      <c r="G98" s="136"/>
      <c r="H98" s="136"/>
      <c r="I98" s="136"/>
      <c r="J98" s="137"/>
      <c r="K98" s="26"/>
    </row>
    <row r="99" spans="2:11" ht="15.5" x14ac:dyDescent="0.35">
      <c r="B99" s="27" t="s">
        <v>102</v>
      </c>
      <c r="C99" s="28"/>
      <c r="D99" s="29"/>
      <c r="E99" s="29"/>
      <c r="F99" s="29"/>
      <c r="G99" s="30">
        <f>SUM(D99:F99)</f>
        <v>0</v>
      </c>
      <c r="H99" s="31"/>
      <c r="I99" s="29"/>
      <c r="J99" s="32"/>
      <c r="K99" s="34"/>
    </row>
    <row r="100" spans="2:11" ht="15.5" x14ac:dyDescent="0.35">
      <c r="B100" s="27" t="s">
        <v>103</v>
      </c>
      <c r="C100" s="28"/>
      <c r="D100" s="29"/>
      <c r="E100" s="29"/>
      <c r="F100" s="29"/>
      <c r="G100" s="30">
        <f t="shared" ref="G100:G106" si="8">SUM(D100:F100)</f>
        <v>0</v>
      </c>
      <c r="H100" s="31"/>
      <c r="I100" s="29"/>
      <c r="J100" s="32"/>
      <c r="K100" s="34"/>
    </row>
    <row r="101" spans="2:11" ht="15.5" x14ac:dyDescent="0.35">
      <c r="B101" s="27" t="s">
        <v>104</v>
      </c>
      <c r="C101" s="28"/>
      <c r="D101" s="29"/>
      <c r="E101" s="29"/>
      <c r="F101" s="29"/>
      <c r="G101" s="30">
        <f t="shared" si="8"/>
        <v>0</v>
      </c>
      <c r="H101" s="31"/>
      <c r="I101" s="29"/>
      <c r="J101" s="32"/>
      <c r="K101" s="34"/>
    </row>
    <row r="102" spans="2:11" ht="15.5" x14ac:dyDescent="0.35">
      <c r="B102" s="27" t="s">
        <v>105</v>
      </c>
      <c r="C102" s="28"/>
      <c r="D102" s="29"/>
      <c r="E102" s="29"/>
      <c r="F102" s="29"/>
      <c r="G102" s="30">
        <f t="shared" si="8"/>
        <v>0</v>
      </c>
      <c r="H102" s="31"/>
      <c r="I102" s="29"/>
      <c r="J102" s="32"/>
      <c r="K102" s="34"/>
    </row>
    <row r="103" spans="2:11" ht="15.5" x14ac:dyDescent="0.35">
      <c r="B103" s="27" t="s">
        <v>106</v>
      </c>
      <c r="C103" s="28"/>
      <c r="D103" s="29"/>
      <c r="E103" s="29"/>
      <c r="F103" s="29"/>
      <c r="G103" s="30">
        <f t="shared" si="8"/>
        <v>0</v>
      </c>
      <c r="H103" s="31"/>
      <c r="I103" s="29"/>
      <c r="J103" s="32"/>
      <c r="K103" s="34"/>
    </row>
    <row r="104" spans="2:11" ht="15.5" x14ac:dyDescent="0.35">
      <c r="B104" s="27" t="s">
        <v>107</v>
      </c>
      <c r="C104" s="28"/>
      <c r="D104" s="29"/>
      <c r="E104" s="29"/>
      <c r="F104" s="29"/>
      <c r="G104" s="30">
        <f t="shared" si="8"/>
        <v>0</v>
      </c>
      <c r="H104" s="31"/>
      <c r="I104" s="29"/>
      <c r="J104" s="32"/>
      <c r="K104" s="34"/>
    </row>
    <row r="105" spans="2:11" ht="15.5" x14ac:dyDescent="0.35">
      <c r="B105" s="27" t="s">
        <v>108</v>
      </c>
      <c r="C105" s="35"/>
      <c r="D105" s="36"/>
      <c r="E105" s="36"/>
      <c r="F105" s="36"/>
      <c r="G105" s="30">
        <f t="shared" si="8"/>
        <v>0</v>
      </c>
      <c r="H105" s="37"/>
      <c r="I105" s="36"/>
      <c r="J105" s="38"/>
      <c r="K105" s="34"/>
    </row>
    <row r="106" spans="2:11" ht="15.5" x14ac:dyDescent="0.35">
      <c r="B106" s="27" t="s">
        <v>109</v>
      </c>
      <c r="C106" s="35"/>
      <c r="D106" s="36"/>
      <c r="E106" s="36"/>
      <c r="F106" s="36"/>
      <c r="G106" s="30">
        <f t="shared" si="8"/>
        <v>0</v>
      </c>
      <c r="H106" s="37"/>
      <c r="I106" s="36"/>
      <c r="J106" s="38"/>
      <c r="K106" s="34"/>
    </row>
    <row r="107" spans="2:11" ht="15.5" x14ac:dyDescent="0.35">
      <c r="C107" s="24" t="s">
        <v>29</v>
      </c>
      <c r="D107" s="40">
        <f>SUM(D99:D106)</f>
        <v>0</v>
      </c>
      <c r="E107" s="40">
        <f>SUM(E99:E106)</f>
        <v>0</v>
      </c>
      <c r="F107" s="40">
        <f>SUM(F99:F106)</f>
        <v>0</v>
      </c>
      <c r="G107" s="42">
        <f>SUM(G99:G106)</f>
        <v>0</v>
      </c>
      <c r="H107" s="40">
        <f>(H99*G99)+(H100*G100)+(H101*G101)+(H102*G102)+(H103*G103)+(H104*G104)+(H105*G105)+(H106*G106)</f>
        <v>0</v>
      </c>
      <c r="I107" s="47">
        <f>SUM(I99:I106)</f>
        <v>0</v>
      </c>
      <c r="J107" s="38"/>
      <c r="K107" s="41"/>
    </row>
    <row r="108" spans="2:11" ht="15.5" x14ac:dyDescent="0.35">
      <c r="B108" s="24" t="s">
        <v>110</v>
      </c>
      <c r="C108" s="135"/>
      <c r="D108" s="136"/>
      <c r="E108" s="136"/>
      <c r="F108" s="136"/>
      <c r="G108" s="136"/>
      <c r="H108" s="136"/>
      <c r="I108" s="136"/>
      <c r="J108" s="137"/>
      <c r="K108" s="26"/>
    </row>
    <row r="109" spans="2:11" ht="15.5" x14ac:dyDescent="0.35">
      <c r="B109" s="27" t="s">
        <v>111</v>
      </c>
      <c r="C109" s="28"/>
      <c r="D109" s="29"/>
      <c r="E109" s="29"/>
      <c r="F109" s="29"/>
      <c r="G109" s="30">
        <f>SUM(D109:F109)</f>
        <v>0</v>
      </c>
      <c r="H109" s="31"/>
      <c r="I109" s="29"/>
      <c r="J109" s="32"/>
      <c r="K109" s="34"/>
    </row>
    <row r="110" spans="2:11" ht="15.5" x14ac:dyDescent="0.35">
      <c r="B110" s="27" t="s">
        <v>112</v>
      </c>
      <c r="C110" s="28"/>
      <c r="D110" s="29"/>
      <c r="E110" s="29"/>
      <c r="F110" s="29"/>
      <c r="G110" s="30">
        <f t="shared" ref="G110:G116" si="9">SUM(D110:F110)</f>
        <v>0</v>
      </c>
      <c r="H110" s="31"/>
      <c r="I110" s="29"/>
      <c r="J110" s="32"/>
      <c r="K110" s="34"/>
    </row>
    <row r="111" spans="2:11" ht="15.5" x14ac:dyDescent="0.35">
      <c r="B111" s="27" t="s">
        <v>113</v>
      </c>
      <c r="C111" s="28"/>
      <c r="D111" s="29"/>
      <c r="E111" s="29"/>
      <c r="F111" s="29"/>
      <c r="G111" s="30">
        <f t="shared" si="9"/>
        <v>0</v>
      </c>
      <c r="H111" s="31"/>
      <c r="I111" s="29"/>
      <c r="J111" s="32"/>
      <c r="K111" s="34"/>
    </row>
    <row r="112" spans="2:11" ht="15.5" x14ac:dyDescent="0.35">
      <c r="B112" s="27" t="s">
        <v>114</v>
      </c>
      <c r="C112" s="28"/>
      <c r="D112" s="29"/>
      <c r="E112" s="29"/>
      <c r="F112" s="29"/>
      <c r="G112" s="30">
        <f t="shared" si="9"/>
        <v>0</v>
      </c>
      <c r="H112" s="31"/>
      <c r="I112" s="29"/>
      <c r="J112" s="32"/>
      <c r="K112" s="34"/>
    </row>
    <row r="113" spans="2:11" ht="15.5" x14ac:dyDescent="0.35">
      <c r="B113" s="27" t="s">
        <v>115</v>
      </c>
      <c r="C113" s="28"/>
      <c r="D113" s="29"/>
      <c r="E113" s="29"/>
      <c r="F113" s="29"/>
      <c r="G113" s="30">
        <f t="shared" si="9"/>
        <v>0</v>
      </c>
      <c r="H113" s="31"/>
      <c r="I113" s="29"/>
      <c r="J113" s="32"/>
      <c r="K113" s="34"/>
    </row>
    <row r="114" spans="2:11" ht="15.5" x14ac:dyDescent="0.35">
      <c r="B114" s="27" t="s">
        <v>116</v>
      </c>
      <c r="C114" s="28"/>
      <c r="D114" s="29"/>
      <c r="E114" s="29"/>
      <c r="F114" s="29"/>
      <c r="G114" s="30">
        <f t="shared" si="9"/>
        <v>0</v>
      </c>
      <c r="H114" s="31"/>
      <c r="I114" s="29"/>
      <c r="J114" s="32"/>
      <c r="K114" s="34"/>
    </row>
    <row r="115" spans="2:11" ht="15.5" x14ac:dyDescent="0.35">
      <c r="B115" s="27" t="s">
        <v>117</v>
      </c>
      <c r="C115" s="35"/>
      <c r="D115" s="36"/>
      <c r="E115" s="36"/>
      <c r="F115" s="36"/>
      <c r="G115" s="30">
        <f t="shared" si="9"/>
        <v>0</v>
      </c>
      <c r="H115" s="37"/>
      <c r="I115" s="36"/>
      <c r="J115" s="38"/>
      <c r="K115" s="34"/>
    </row>
    <row r="116" spans="2:11" ht="15.5" x14ac:dyDescent="0.35">
      <c r="B116" s="27" t="s">
        <v>118</v>
      </c>
      <c r="C116" s="35"/>
      <c r="D116" s="36"/>
      <c r="E116" s="36"/>
      <c r="F116" s="36"/>
      <c r="G116" s="30">
        <f t="shared" si="9"/>
        <v>0</v>
      </c>
      <c r="H116" s="37"/>
      <c r="I116" s="36"/>
      <c r="J116" s="38"/>
      <c r="K116" s="34"/>
    </row>
    <row r="117" spans="2:11" ht="15.5" x14ac:dyDescent="0.35">
      <c r="C117" s="24" t="s">
        <v>29</v>
      </c>
      <c r="D117" s="42">
        <f>SUM(D109:D116)</f>
        <v>0</v>
      </c>
      <c r="E117" s="42">
        <f>SUM(E109:E116)</f>
        <v>0</v>
      </c>
      <c r="F117" s="42">
        <f>SUM(F109:F116)</f>
        <v>0</v>
      </c>
      <c r="G117" s="42">
        <f>SUM(G109:G116)</f>
        <v>0</v>
      </c>
      <c r="H117" s="40">
        <f>(H109*G109)+(H110*G110)+(H111*G111)+(H112*G112)+(H113*G113)+(H114*G114)+(H115*G115)+(H116*G116)</f>
        <v>0</v>
      </c>
      <c r="I117" s="47">
        <f>SUM(I109:I116)</f>
        <v>0</v>
      </c>
      <c r="J117" s="38"/>
      <c r="K117" s="41"/>
    </row>
    <row r="118" spans="2:11" ht="15.5" x14ac:dyDescent="0.35">
      <c r="B118" s="24" t="s">
        <v>119</v>
      </c>
      <c r="C118" s="135"/>
      <c r="D118" s="136"/>
      <c r="E118" s="136"/>
      <c r="F118" s="136"/>
      <c r="G118" s="136"/>
      <c r="H118" s="136"/>
      <c r="I118" s="136"/>
      <c r="J118" s="137"/>
      <c r="K118" s="26"/>
    </row>
    <row r="119" spans="2:11" ht="15.5" x14ac:dyDescent="0.35">
      <c r="B119" s="27" t="s">
        <v>120</v>
      </c>
      <c r="C119" s="28"/>
      <c r="D119" s="29"/>
      <c r="E119" s="29"/>
      <c r="F119" s="29"/>
      <c r="G119" s="30">
        <f>SUM(D119:F119)</f>
        <v>0</v>
      </c>
      <c r="H119" s="31"/>
      <c r="I119" s="29"/>
      <c r="J119" s="32"/>
      <c r="K119" s="34"/>
    </row>
    <row r="120" spans="2:11" ht="15.5" x14ac:dyDescent="0.35">
      <c r="B120" s="27" t="s">
        <v>121</v>
      </c>
      <c r="C120" s="28"/>
      <c r="D120" s="29"/>
      <c r="E120" s="29"/>
      <c r="F120" s="29"/>
      <c r="G120" s="30">
        <f t="shared" ref="G120:G126" si="10">SUM(D120:F120)</f>
        <v>0</v>
      </c>
      <c r="H120" s="31"/>
      <c r="I120" s="29"/>
      <c r="J120" s="32"/>
      <c r="K120" s="34"/>
    </row>
    <row r="121" spans="2:11" ht="15.5" x14ac:dyDescent="0.35">
      <c r="B121" s="27" t="s">
        <v>122</v>
      </c>
      <c r="C121" s="28"/>
      <c r="D121" s="29"/>
      <c r="E121" s="29"/>
      <c r="F121" s="29"/>
      <c r="G121" s="30">
        <f t="shared" si="10"/>
        <v>0</v>
      </c>
      <c r="H121" s="31"/>
      <c r="I121" s="29"/>
      <c r="J121" s="32"/>
      <c r="K121" s="34"/>
    </row>
    <row r="122" spans="2:11" ht="15.5" x14ac:dyDescent="0.35">
      <c r="B122" s="27" t="s">
        <v>123</v>
      </c>
      <c r="C122" s="28"/>
      <c r="D122" s="29"/>
      <c r="E122" s="29"/>
      <c r="F122" s="29"/>
      <c r="G122" s="30">
        <f t="shared" si="10"/>
        <v>0</v>
      </c>
      <c r="H122" s="31"/>
      <c r="I122" s="29"/>
      <c r="J122" s="32"/>
      <c r="K122" s="34"/>
    </row>
    <row r="123" spans="2:11" ht="15.5" x14ac:dyDescent="0.35">
      <c r="B123" s="27" t="s">
        <v>124</v>
      </c>
      <c r="C123" s="28"/>
      <c r="D123" s="29"/>
      <c r="E123" s="29"/>
      <c r="F123" s="29"/>
      <c r="G123" s="30">
        <f t="shared" si="10"/>
        <v>0</v>
      </c>
      <c r="H123" s="31"/>
      <c r="I123" s="29"/>
      <c r="J123" s="32"/>
      <c r="K123" s="34"/>
    </row>
    <row r="124" spans="2:11" ht="15.5" x14ac:dyDescent="0.35">
      <c r="B124" s="27" t="s">
        <v>125</v>
      </c>
      <c r="C124" s="28"/>
      <c r="D124" s="29"/>
      <c r="E124" s="29"/>
      <c r="F124" s="29"/>
      <c r="G124" s="30">
        <f t="shared" si="10"/>
        <v>0</v>
      </c>
      <c r="H124" s="31"/>
      <c r="I124" s="29"/>
      <c r="J124" s="32"/>
      <c r="K124" s="34"/>
    </row>
    <row r="125" spans="2:11" ht="15.5" x14ac:dyDescent="0.35">
      <c r="B125" s="27" t="s">
        <v>126</v>
      </c>
      <c r="C125" s="35"/>
      <c r="D125" s="36"/>
      <c r="E125" s="36"/>
      <c r="F125" s="36"/>
      <c r="G125" s="30">
        <f t="shared" si="10"/>
        <v>0</v>
      </c>
      <c r="H125" s="37"/>
      <c r="I125" s="36"/>
      <c r="J125" s="38"/>
      <c r="K125" s="34"/>
    </row>
    <row r="126" spans="2:11" ht="15.5" x14ac:dyDescent="0.35">
      <c r="B126" s="27" t="s">
        <v>127</v>
      </c>
      <c r="C126" s="35"/>
      <c r="D126" s="36"/>
      <c r="E126" s="36"/>
      <c r="F126" s="36"/>
      <c r="G126" s="30">
        <f t="shared" si="10"/>
        <v>0</v>
      </c>
      <c r="H126" s="37"/>
      <c r="I126" s="36"/>
      <c r="J126" s="38"/>
      <c r="K126" s="34"/>
    </row>
    <row r="127" spans="2:11" ht="15.5" x14ac:dyDescent="0.35">
      <c r="C127" s="24" t="s">
        <v>29</v>
      </c>
      <c r="D127" s="42">
        <f>SUM(D119:D126)</f>
        <v>0</v>
      </c>
      <c r="E127" s="42">
        <f>SUM(E119:E126)</f>
        <v>0</v>
      </c>
      <c r="F127" s="42">
        <f>SUM(F119:F126)</f>
        <v>0</v>
      </c>
      <c r="G127" s="42">
        <f>SUM(G119:G126)</f>
        <v>0</v>
      </c>
      <c r="H127" s="40">
        <f>(H119*G119)+(H120*G120)+(H121*G121)+(H122*G122)+(H123*G123)+(H124*G124)+(H125*G125)+(H126*G126)</f>
        <v>0</v>
      </c>
      <c r="I127" s="47">
        <f>SUM(I119:I126)</f>
        <v>0</v>
      </c>
      <c r="J127" s="38"/>
      <c r="K127" s="41"/>
    </row>
    <row r="128" spans="2:11" ht="15.5" x14ac:dyDescent="0.35">
      <c r="B128" s="24" t="s">
        <v>128</v>
      </c>
      <c r="C128" s="135"/>
      <c r="D128" s="136"/>
      <c r="E128" s="136"/>
      <c r="F128" s="136"/>
      <c r="G128" s="136"/>
      <c r="H128" s="136"/>
      <c r="I128" s="136"/>
      <c r="J128" s="137"/>
      <c r="K128" s="26"/>
    </row>
    <row r="129" spans="2:11" ht="15.5" x14ac:dyDescent="0.35">
      <c r="B129" s="27" t="s">
        <v>129</v>
      </c>
      <c r="C129" s="28"/>
      <c r="D129" s="29"/>
      <c r="E129" s="29"/>
      <c r="F129" s="29"/>
      <c r="G129" s="30">
        <f>SUM(D129:F129)</f>
        <v>0</v>
      </c>
      <c r="H129" s="31"/>
      <c r="I129" s="29"/>
      <c r="J129" s="32"/>
      <c r="K129" s="34"/>
    </row>
    <row r="130" spans="2:11" ht="15.5" x14ac:dyDescent="0.35">
      <c r="B130" s="27" t="s">
        <v>130</v>
      </c>
      <c r="C130" s="28"/>
      <c r="D130" s="29"/>
      <c r="E130" s="29"/>
      <c r="F130" s="29"/>
      <c r="G130" s="30">
        <f t="shared" ref="G130:G136" si="11">SUM(D130:F130)</f>
        <v>0</v>
      </c>
      <c r="H130" s="31"/>
      <c r="I130" s="29"/>
      <c r="J130" s="32"/>
      <c r="K130" s="34"/>
    </row>
    <row r="131" spans="2:11" ht="15.5" x14ac:dyDescent="0.35">
      <c r="B131" s="27" t="s">
        <v>131</v>
      </c>
      <c r="C131" s="28"/>
      <c r="D131" s="29"/>
      <c r="E131" s="29"/>
      <c r="F131" s="29"/>
      <c r="G131" s="30">
        <f t="shared" si="11"/>
        <v>0</v>
      </c>
      <c r="H131" s="31"/>
      <c r="I131" s="29"/>
      <c r="J131" s="32"/>
      <c r="K131" s="34"/>
    </row>
    <row r="132" spans="2:11" ht="15.5" x14ac:dyDescent="0.35">
      <c r="B132" s="27" t="s">
        <v>132</v>
      </c>
      <c r="C132" s="28"/>
      <c r="D132" s="29"/>
      <c r="E132" s="29"/>
      <c r="F132" s="29"/>
      <c r="G132" s="30">
        <f t="shared" si="11"/>
        <v>0</v>
      </c>
      <c r="H132" s="31"/>
      <c r="I132" s="29"/>
      <c r="J132" s="32"/>
      <c r="K132" s="34"/>
    </row>
    <row r="133" spans="2:11" ht="15.5" x14ac:dyDescent="0.35">
      <c r="B133" s="27" t="s">
        <v>133</v>
      </c>
      <c r="C133" s="28"/>
      <c r="D133" s="29"/>
      <c r="E133" s="29"/>
      <c r="F133" s="29"/>
      <c r="G133" s="30">
        <f t="shared" si="11"/>
        <v>0</v>
      </c>
      <c r="H133" s="31"/>
      <c r="I133" s="29"/>
      <c r="J133" s="32"/>
      <c r="K133" s="34"/>
    </row>
    <row r="134" spans="2:11" ht="15.5" x14ac:dyDescent="0.35">
      <c r="B134" s="27" t="s">
        <v>134</v>
      </c>
      <c r="C134" s="28"/>
      <c r="D134" s="29"/>
      <c r="E134" s="29"/>
      <c r="F134" s="29"/>
      <c r="G134" s="30">
        <f t="shared" si="11"/>
        <v>0</v>
      </c>
      <c r="H134" s="31"/>
      <c r="I134" s="29"/>
      <c r="J134" s="32"/>
      <c r="K134" s="34"/>
    </row>
    <row r="135" spans="2:11" ht="15.5" x14ac:dyDescent="0.35">
      <c r="B135" s="27" t="s">
        <v>135</v>
      </c>
      <c r="C135" s="35"/>
      <c r="D135" s="36"/>
      <c r="E135" s="36"/>
      <c r="F135" s="36"/>
      <c r="G135" s="30">
        <f t="shared" si="11"/>
        <v>0</v>
      </c>
      <c r="H135" s="37"/>
      <c r="I135" s="36"/>
      <c r="J135" s="38"/>
      <c r="K135" s="34"/>
    </row>
    <row r="136" spans="2:11" ht="15.5" x14ac:dyDescent="0.35">
      <c r="B136" s="27" t="s">
        <v>136</v>
      </c>
      <c r="C136" s="35"/>
      <c r="D136" s="36"/>
      <c r="E136" s="36"/>
      <c r="F136" s="36"/>
      <c r="G136" s="30">
        <f t="shared" si="11"/>
        <v>0</v>
      </c>
      <c r="H136" s="37"/>
      <c r="I136" s="36"/>
      <c r="J136" s="38"/>
      <c r="K136" s="34"/>
    </row>
    <row r="137" spans="2:11" ht="15.5" x14ac:dyDescent="0.35">
      <c r="C137" s="24" t="s">
        <v>29</v>
      </c>
      <c r="D137" s="40">
        <f>SUM(D129:D136)</f>
        <v>0</v>
      </c>
      <c r="E137" s="40">
        <f>SUM(E129:E136)</f>
        <v>0</v>
      </c>
      <c r="F137" s="40">
        <f>SUM(F129:F136)</f>
        <v>0</v>
      </c>
      <c r="G137" s="40">
        <f>SUM(G129:G136)</f>
        <v>0</v>
      </c>
      <c r="H137" s="40">
        <f>(H129*G129)+(H130*G130)+(H131*G131)+(H132*G132)+(H133*G133)+(H134*G134)+(H135*G135)+(H136*G136)</f>
        <v>0</v>
      </c>
      <c r="I137" s="47">
        <f>SUM(I129:I136)</f>
        <v>0</v>
      </c>
      <c r="J137" s="38"/>
      <c r="K137" s="41"/>
    </row>
    <row r="138" spans="2:11" ht="15.75" customHeight="1" x14ac:dyDescent="0.35">
      <c r="B138" s="48"/>
      <c r="C138" s="43"/>
      <c r="D138" s="49"/>
      <c r="E138" s="49"/>
      <c r="F138" s="49"/>
      <c r="G138" s="49"/>
      <c r="H138" s="49"/>
      <c r="I138" s="49"/>
      <c r="J138" s="51"/>
      <c r="K138" s="50"/>
    </row>
    <row r="139" spans="2:11" ht="15.5" x14ac:dyDescent="0.35">
      <c r="B139" s="24" t="s">
        <v>137</v>
      </c>
      <c r="C139" s="138"/>
      <c r="D139" s="139"/>
      <c r="E139" s="139"/>
      <c r="F139" s="139"/>
      <c r="G139" s="139"/>
      <c r="H139" s="139"/>
      <c r="I139" s="139"/>
      <c r="J139" s="140"/>
      <c r="K139" s="25"/>
    </row>
    <row r="140" spans="2:11" ht="15.5" x14ac:dyDescent="0.35">
      <c r="B140" s="24" t="s">
        <v>138</v>
      </c>
      <c r="C140" s="135"/>
      <c r="D140" s="136"/>
      <c r="E140" s="136"/>
      <c r="F140" s="136"/>
      <c r="G140" s="136"/>
      <c r="H140" s="136"/>
      <c r="I140" s="136"/>
      <c r="J140" s="137"/>
      <c r="K140" s="26"/>
    </row>
    <row r="141" spans="2:11" ht="15.5" x14ac:dyDescent="0.35">
      <c r="B141" s="27" t="s">
        <v>139</v>
      </c>
      <c r="C141" s="28"/>
      <c r="D141" s="29"/>
      <c r="E141" s="29"/>
      <c r="F141" s="29"/>
      <c r="G141" s="30">
        <f>SUM(D141:F141)</f>
        <v>0</v>
      </c>
      <c r="H141" s="31"/>
      <c r="I141" s="29"/>
      <c r="J141" s="32"/>
      <c r="K141" s="34"/>
    </row>
    <row r="142" spans="2:11" ht="15.5" x14ac:dyDescent="0.35">
      <c r="B142" s="27" t="s">
        <v>140</v>
      </c>
      <c r="C142" s="28"/>
      <c r="D142" s="29"/>
      <c r="E142" s="29"/>
      <c r="F142" s="29"/>
      <c r="G142" s="30">
        <f t="shared" ref="G142:G148" si="12">SUM(D142:F142)</f>
        <v>0</v>
      </c>
      <c r="H142" s="31"/>
      <c r="I142" s="29"/>
      <c r="J142" s="32"/>
      <c r="K142" s="34"/>
    </row>
    <row r="143" spans="2:11" ht="15.5" x14ac:dyDescent="0.35">
      <c r="B143" s="27" t="s">
        <v>141</v>
      </c>
      <c r="C143" s="28"/>
      <c r="D143" s="29"/>
      <c r="E143" s="29"/>
      <c r="F143" s="29"/>
      <c r="G143" s="30">
        <f t="shared" si="12"/>
        <v>0</v>
      </c>
      <c r="H143" s="31"/>
      <c r="I143" s="29"/>
      <c r="J143" s="32"/>
      <c r="K143" s="34"/>
    </row>
    <row r="144" spans="2:11" ht="15.5" x14ac:dyDescent="0.35">
      <c r="B144" s="27" t="s">
        <v>142</v>
      </c>
      <c r="C144" s="28"/>
      <c r="D144" s="29"/>
      <c r="E144" s="29"/>
      <c r="F144" s="29"/>
      <c r="G144" s="30">
        <f t="shared" si="12"/>
        <v>0</v>
      </c>
      <c r="H144" s="31"/>
      <c r="I144" s="29"/>
      <c r="J144" s="32"/>
      <c r="K144" s="34"/>
    </row>
    <row r="145" spans="2:11" ht="15.5" x14ac:dyDescent="0.35">
      <c r="B145" s="27" t="s">
        <v>143</v>
      </c>
      <c r="C145" s="28"/>
      <c r="D145" s="29"/>
      <c r="E145" s="29"/>
      <c r="F145" s="29"/>
      <c r="G145" s="30">
        <f t="shared" si="12"/>
        <v>0</v>
      </c>
      <c r="H145" s="31"/>
      <c r="I145" s="29"/>
      <c r="J145" s="32"/>
      <c r="K145" s="34"/>
    </row>
    <row r="146" spans="2:11" ht="15.5" x14ac:dyDescent="0.35">
      <c r="B146" s="27" t="s">
        <v>144</v>
      </c>
      <c r="C146" s="28"/>
      <c r="D146" s="29"/>
      <c r="E146" s="29"/>
      <c r="F146" s="29"/>
      <c r="G146" s="30">
        <f t="shared" si="12"/>
        <v>0</v>
      </c>
      <c r="H146" s="31"/>
      <c r="I146" s="29"/>
      <c r="J146" s="32"/>
      <c r="K146" s="34"/>
    </row>
    <row r="147" spans="2:11" ht="15.5" x14ac:dyDescent="0.35">
      <c r="B147" s="27" t="s">
        <v>145</v>
      </c>
      <c r="C147" s="35"/>
      <c r="D147" s="36"/>
      <c r="E147" s="36"/>
      <c r="F147" s="36"/>
      <c r="G147" s="30">
        <f t="shared" si="12"/>
        <v>0</v>
      </c>
      <c r="H147" s="37"/>
      <c r="I147" s="36"/>
      <c r="J147" s="38"/>
      <c r="K147" s="34"/>
    </row>
    <row r="148" spans="2:11" ht="15.5" x14ac:dyDescent="0.35">
      <c r="B148" s="27" t="s">
        <v>146</v>
      </c>
      <c r="C148" s="35"/>
      <c r="D148" s="36"/>
      <c r="E148" s="36"/>
      <c r="F148" s="36"/>
      <c r="G148" s="30">
        <f t="shared" si="12"/>
        <v>0</v>
      </c>
      <c r="H148" s="37"/>
      <c r="I148" s="36"/>
      <c r="J148" s="38"/>
      <c r="K148" s="34"/>
    </row>
    <row r="149" spans="2:11" ht="15.5" x14ac:dyDescent="0.35">
      <c r="C149" s="24" t="s">
        <v>29</v>
      </c>
      <c r="D149" s="40">
        <f>SUM(D141:D148)</f>
        <v>0</v>
      </c>
      <c r="E149" s="40">
        <f>SUM(E141:E148)</f>
        <v>0</v>
      </c>
      <c r="F149" s="40">
        <f>SUM(F141:F148)</f>
        <v>0</v>
      </c>
      <c r="G149" s="42">
        <f>SUM(G141:G148)</f>
        <v>0</v>
      </c>
      <c r="H149" s="40">
        <f>(H141*G141)+(H142*G142)+(H143*G143)+(H144*G144)+(H145*G145)+(H146*G146)+(H147*G147)+(H148*G148)</f>
        <v>0</v>
      </c>
      <c r="I149" s="47">
        <f>SUM(I141:I148)</f>
        <v>0</v>
      </c>
      <c r="J149" s="38"/>
      <c r="K149" s="41"/>
    </row>
    <row r="150" spans="2:11" ht="15.5" x14ac:dyDescent="0.35">
      <c r="B150" s="24" t="s">
        <v>147</v>
      </c>
      <c r="C150" s="135"/>
      <c r="D150" s="136"/>
      <c r="E150" s="136"/>
      <c r="F150" s="136"/>
      <c r="G150" s="136"/>
      <c r="H150" s="136"/>
      <c r="I150" s="136"/>
      <c r="J150" s="137"/>
      <c r="K150" s="26"/>
    </row>
    <row r="151" spans="2:11" ht="15.5" x14ac:dyDescent="0.35">
      <c r="B151" s="27" t="s">
        <v>148</v>
      </c>
      <c r="C151" s="28"/>
      <c r="D151" s="29"/>
      <c r="E151" s="29"/>
      <c r="F151" s="29"/>
      <c r="G151" s="30">
        <f>SUM(D151:F151)</f>
        <v>0</v>
      </c>
      <c r="H151" s="31"/>
      <c r="I151" s="29"/>
      <c r="J151" s="32"/>
      <c r="K151" s="34"/>
    </row>
    <row r="152" spans="2:11" ht="15.5" x14ac:dyDescent="0.35">
      <c r="B152" s="27" t="s">
        <v>149</v>
      </c>
      <c r="C152" s="28"/>
      <c r="D152" s="29"/>
      <c r="E152" s="29"/>
      <c r="F152" s="29"/>
      <c r="G152" s="30">
        <f t="shared" ref="G152:G158" si="13">SUM(D152:F152)</f>
        <v>0</v>
      </c>
      <c r="H152" s="31"/>
      <c r="I152" s="29"/>
      <c r="J152" s="32"/>
      <c r="K152" s="34"/>
    </row>
    <row r="153" spans="2:11" ht="15.5" x14ac:dyDescent="0.35">
      <c r="B153" s="27" t="s">
        <v>150</v>
      </c>
      <c r="C153" s="28"/>
      <c r="D153" s="29"/>
      <c r="E153" s="29"/>
      <c r="F153" s="29"/>
      <c r="G153" s="30">
        <f t="shared" si="13"/>
        <v>0</v>
      </c>
      <c r="H153" s="31"/>
      <c r="I153" s="29"/>
      <c r="J153" s="32"/>
      <c r="K153" s="34"/>
    </row>
    <row r="154" spans="2:11" ht="15.5" x14ac:dyDescent="0.35">
      <c r="B154" s="27" t="s">
        <v>151</v>
      </c>
      <c r="C154" s="28"/>
      <c r="D154" s="29"/>
      <c r="E154" s="29"/>
      <c r="F154" s="29"/>
      <c r="G154" s="30">
        <f t="shared" si="13"/>
        <v>0</v>
      </c>
      <c r="H154" s="31"/>
      <c r="I154" s="29"/>
      <c r="J154" s="32"/>
      <c r="K154" s="34"/>
    </row>
    <row r="155" spans="2:11" ht="15.5" x14ac:dyDescent="0.35">
      <c r="B155" s="27" t="s">
        <v>152</v>
      </c>
      <c r="C155" s="28"/>
      <c r="D155" s="29"/>
      <c r="E155" s="29"/>
      <c r="F155" s="29"/>
      <c r="G155" s="30">
        <f t="shared" si="13"/>
        <v>0</v>
      </c>
      <c r="H155" s="31"/>
      <c r="I155" s="29"/>
      <c r="J155" s="32"/>
      <c r="K155" s="34"/>
    </row>
    <row r="156" spans="2:11" ht="15.5" x14ac:dyDescent="0.35">
      <c r="B156" s="27" t="s">
        <v>153</v>
      </c>
      <c r="C156" s="28"/>
      <c r="D156" s="29"/>
      <c r="E156" s="29"/>
      <c r="F156" s="29"/>
      <c r="G156" s="30">
        <f t="shared" si="13"/>
        <v>0</v>
      </c>
      <c r="H156" s="31"/>
      <c r="I156" s="29"/>
      <c r="J156" s="32"/>
      <c r="K156" s="34"/>
    </row>
    <row r="157" spans="2:11" ht="15.5" x14ac:dyDescent="0.35">
      <c r="B157" s="27" t="s">
        <v>154</v>
      </c>
      <c r="C157" s="35"/>
      <c r="D157" s="36"/>
      <c r="E157" s="36"/>
      <c r="F157" s="36"/>
      <c r="G157" s="30">
        <f t="shared" si="13"/>
        <v>0</v>
      </c>
      <c r="H157" s="37"/>
      <c r="I157" s="36"/>
      <c r="J157" s="38"/>
      <c r="K157" s="34"/>
    </row>
    <row r="158" spans="2:11" ht="15.5" x14ac:dyDescent="0.35">
      <c r="B158" s="27" t="s">
        <v>155</v>
      </c>
      <c r="C158" s="35"/>
      <c r="D158" s="36"/>
      <c r="E158" s="36"/>
      <c r="F158" s="36"/>
      <c r="G158" s="30">
        <f t="shared" si="13"/>
        <v>0</v>
      </c>
      <c r="H158" s="37"/>
      <c r="I158" s="36"/>
      <c r="J158" s="38"/>
      <c r="K158" s="34"/>
    </row>
    <row r="159" spans="2:11" ht="15.5" x14ac:dyDescent="0.35">
      <c r="C159" s="24" t="s">
        <v>29</v>
      </c>
      <c r="D159" s="42">
        <f>SUM(D151:D158)</f>
        <v>0</v>
      </c>
      <c r="E159" s="42">
        <f>SUM(E151:E158)</f>
        <v>0</v>
      </c>
      <c r="F159" s="42">
        <f>SUM(F151:F158)</f>
        <v>0</v>
      </c>
      <c r="G159" s="42">
        <f>SUM(G151:G158)</f>
        <v>0</v>
      </c>
      <c r="H159" s="40">
        <f>(H151*G151)+(H152*G152)+(H153*G153)+(H154*G154)+(H155*G155)+(H156*G156)+(H157*G157)+(H158*G158)</f>
        <v>0</v>
      </c>
      <c r="I159" s="47">
        <f>SUM(I151:I158)</f>
        <v>0</v>
      </c>
      <c r="J159" s="38"/>
      <c r="K159" s="41"/>
    </row>
    <row r="160" spans="2:11" ht="15.5" x14ac:dyDescent="0.35">
      <c r="B160" s="24" t="s">
        <v>156</v>
      </c>
      <c r="C160" s="135"/>
      <c r="D160" s="136"/>
      <c r="E160" s="136"/>
      <c r="F160" s="136"/>
      <c r="G160" s="136"/>
      <c r="H160" s="136"/>
      <c r="I160" s="136"/>
      <c r="J160" s="137"/>
      <c r="K160" s="26"/>
    </row>
    <row r="161" spans="2:11" ht="15.5" x14ac:dyDescent="0.35">
      <c r="B161" s="27" t="s">
        <v>157</v>
      </c>
      <c r="C161" s="28"/>
      <c r="D161" s="29"/>
      <c r="E161" s="29"/>
      <c r="F161" s="29"/>
      <c r="G161" s="30">
        <f>SUM(D161:F161)</f>
        <v>0</v>
      </c>
      <c r="H161" s="31"/>
      <c r="I161" s="29"/>
      <c r="J161" s="32"/>
      <c r="K161" s="34"/>
    </row>
    <row r="162" spans="2:11" ht="15.5" x14ac:dyDescent="0.35">
      <c r="B162" s="27" t="s">
        <v>158</v>
      </c>
      <c r="C162" s="28"/>
      <c r="D162" s="29"/>
      <c r="E162" s="29"/>
      <c r="F162" s="29"/>
      <c r="G162" s="30">
        <f t="shared" ref="G162:G168" si="14">SUM(D162:F162)</f>
        <v>0</v>
      </c>
      <c r="H162" s="31"/>
      <c r="I162" s="29"/>
      <c r="J162" s="32"/>
      <c r="K162" s="34"/>
    </row>
    <row r="163" spans="2:11" ht="15.5" x14ac:dyDescent="0.35">
      <c r="B163" s="27" t="s">
        <v>159</v>
      </c>
      <c r="C163" s="28"/>
      <c r="D163" s="29"/>
      <c r="E163" s="29"/>
      <c r="F163" s="29"/>
      <c r="G163" s="30">
        <f t="shared" si="14"/>
        <v>0</v>
      </c>
      <c r="H163" s="31"/>
      <c r="I163" s="29"/>
      <c r="J163" s="32"/>
      <c r="K163" s="34"/>
    </row>
    <row r="164" spans="2:11" ht="15.5" x14ac:dyDescent="0.35">
      <c r="B164" s="27" t="s">
        <v>160</v>
      </c>
      <c r="C164" s="28"/>
      <c r="D164" s="29"/>
      <c r="E164" s="29"/>
      <c r="F164" s="29"/>
      <c r="G164" s="30">
        <f t="shared" si="14"/>
        <v>0</v>
      </c>
      <c r="H164" s="31"/>
      <c r="I164" s="29"/>
      <c r="J164" s="32"/>
      <c r="K164" s="34"/>
    </row>
    <row r="165" spans="2:11" ht="15.5" x14ac:dyDescent="0.35">
      <c r="B165" s="27" t="s">
        <v>161</v>
      </c>
      <c r="C165" s="28"/>
      <c r="D165" s="29"/>
      <c r="E165" s="29"/>
      <c r="F165" s="29"/>
      <c r="G165" s="30">
        <f t="shared" si="14"/>
        <v>0</v>
      </c>
      <c r="H165" s="31"/>
      <c r="I165" s="29"/>
      <c r="J165" s="32"/>
      <c r="K165" s="34"/>
    </row>
    <row r="166" spans="2:11" ht="15.5" x14ac:dyDescent="0.35">
      <c r="B166" s="27" t="s">
        <v>162</v>
      </c>
      <c r="C166" s="28"/>
      <c r="D166" s="29"/>
      <c r="E166" s="29"/>
      <c r="F166" s="29"/>
      <c r="G166" s="30">
        <f t="shared" si="14"/>
        <v>0</v>
      </c>
      <c r="H166" s="31"/>
      <c r="I166" s="29"/>
      <c r="J166" s="32"/>
      <c r="K166" s="34"/>
    </row>
    <row r="167" spans="2:11" ht="15.5" x14ac:dyDescent="0.35">
      <c r="B167" s="27" t="s">
        <v>163</v>
      </c>
      <c r="C167" s="35"/>
      <c r="D167" s="36"/>
      <c r="E167" s="36"/>
      <c r="F167" s="36"/>
      <c r="G167" s="30">
        <f t="shared" si="14"/>
        <v>0</v>
      </c>
      <c r="H167" s="37"/>
      <c r="I167" s="36"/>
      <c r="J167" s="38"/>
      <c r="K167" s="34"/>
    </row>
    <row r="168" spans="2:11" ht="15.5" x14ac:dyDescent="0.35">
      <c r="B168" s="27" t="s">
        <v>164</v>
      </c>
      <c r="C168" s="35"/>
      <c r="D168" s="36"/>
      <c r="E168" s="36"/>
      <c r="F168" s="36"/>
      <c r="G168" s="30">
        <f t="shared" si="14"/>
        <v>0</v>
      </c>
      <c r="H168" s="37"/>
      <c r="I168" s="36"/>
      <c r="J168" s="38"/>
      <c r="K168" s="34"/>
    </row>
    <row r="169" spans="2:11" ht="15.5" x14ac:dyDescent="0.35">
      <c r="C169" s="24" t="s">
        <v>29</v>
      </c>
      <c r="D169" s="42">
        <f>SUM(D161:D168)</f>
        <v>0</v>
      </c>
      <c r="E169" s="42">
        <f>SUM(E161:E168)</f>
        <v>0</v>
      </c>
      <c r="F169" s="42">
        <f>SUM(F161:F168)</f>
        <v>0</v>
      </c>
      <c r="G169" s="42">
        <f>SUM(G161:G168)</f>
        <v>0</v>
      </c>
      <c r="H169" s="40">
        <f>(H161*G161)+(H162*G162)+(H163*G163)+(H164*G164)+(H165*G165)+(H166*G166)+(H167*G167)+(H168*G168)</f>
        <v>0</v>
      </c>
      <c r="I169" s="47">
        <f>SUM(I161:I168)</f>
        <v>0</v>
      </c>
      <c r="J169" s="38"/>
      <c r="K169" s="41"/>
    </row>
    <row r="170" spans="2:11" ht="15.5" x14ac:dyDescent="0.35">
      <c r="B170" s="24" t="s">
        <v>165</v>
      </c>
      <c r="C170" s="135"/>
      <c r="D170" s="136"/>
      <c r="E170" s="136"/>
      <c r="F170" s="136"/>
      <c r="G170" s="136"/>
      <c r="H170" s="136"/>
      <c r="I170" s="136"/>
      <c r="J170" s="137"/>
      <c r="K170" s="26"/>
    </row>
    <row r="171" spans="2:11" ht="15.5" x14ac:dyDescent="0.35">
      <c r="B171" s="27" t="s">
        <v>166</v>
      </c>
      <c r="C171" s="28"/>
      <c r="D171" s="29"/>
      <c r="E171" s="29"/>
      <c r="F171" s="29"/>
      <c r="G171" s="30">
        <f>SUM(D171:F171)</f>
        <v>0</v>
      </c>
      <c r="H171" s="31"/>
      <c r="I171" s="29"/>
      <c r="J171" s="32"/>
      <c r="K171" s="34"/>
    </row>
    <row r="172" spans="2:11" ht="15.5" x14ac:dyDescent="0.35">
      <c r="B172" s="27" t="s">
        <v>167</v>
      </c>
      <c r="C172" s="28"/>
      <c r="D172" s="29"/>
      <c r="E172" s="29"/>
      <c r="F172" s="29"/>
      <c r="G172" s="30">
        <f t="shared" ref="G172:G178" si="15">SUM(D172:F172)</f>
        <v>0</v>
      </c>
      <c r="H172" s="31"/>
      <c r="I172" s="29"/>
      <c r="J172" s="32"/>
      <c r="K172" s="34"/>
    </row>
    <row r="173" spans="2:11" ht="15.5" x14ac:dyDescent="0.35">
      <c r="B173" s="27" t="s">
        <v>168</v>
      </c>
      <c r="C173" s="28"/>
      <c r="D173" s="29"/>
      <c r="E173" s="29"/>
      <c r="F173" s="29"/>
      <c r="G173" s="30">
        <f t="shared" si="15"/>
        <v>0</v>
      </c>
      <c r="H173" s="31"/>
      <c r="I173" s="29"/>
      <c r="J173" s="32"/>
      <c r="K173" s="34"/>
    </row>
    <row r="174" spans="2:11" ht="15.5" x14ac:dyDescent="0.35">
      <c r="B174" s="27" t="s">
        <v>169</v>
      </c>
      <c r="C174" s="28"/>
      <c r="D174" s="29"/>
      <c r="E174" s="29"/>
      <c r="F174" s="29"/>
      <c r="G174" s="30">
        <f t="shared" si="15"/>
        <v>0</v>
      </c>
      <c r="H174" s="31"/>
      <c r="I174" s="29"/>
      <c r="J174" s="32"/>
      <c r="K174" s="34"/>
    </row>
    <row r="175" spans="2:11" ht="15.5" x14ac:dyDescent="0.35">
      <c r="B175" s="27" t="s">
        <v>170</v>
      </c>
      <c r="C175" s="28"/>
      <c r="D175" s="29"/>
      <c r="E175" s="29"/>
      <c r="F175" s="29"/>
      <c r="G175" s="30">
        <f>SUM(D175:F175)</f>
        <v>0</v>
      </c>
      <c r="H175" s="31"/>
      <c r="I175" s="29"/>
      <c r="J175" s="32"/>
      <c r="K175" s="34"/>
    </row>
    <row r="176" spans="2:11" ht="15.5" x14ac:dyDescent="0.35">
      <c r="B176" s="27" t="s">
        <v>171</v>
      </c>
      <c r="C176" s="28"/>
      <c r="D176" s="29"/>
      <c r="E176" s="29"/>
      <c r="F176" s="29"/>
      <c r="G176" s="30">
        <f t="shared" si="15"/>
        <v>0</v>
      </c>
      <c r="H176" s="31"/>
      <c r="I176" s="29"/>
      <c r="J176" s="32"/>
      <c r="K176" s="34"/>
    </row>
    <row r="177" spans="2:11" ht="15.5" x14ac:dyDescent="0.35">
      <c r="B177" s="27" t="s">
        <v>172</v>
      </c>
      <c r="C177" s="35"/>
      <c r="D177" s="36"/>
      <c r="E177" s="36"/>
      <c r="F177" s="36"/>
      <c r="G177" s="30">
        <f t="shared" si="15"/>
        <v>0</v>
      </c>
      <c r="H177" s="37"/>
      <c r="I177" s="36"/>
      <c r="J177" s="38"/>
      <c r="K177" s="34"/>
    </row>
    <row r="178" spans="2:11" ht="15.5" x14ac:dyDescent="0.35">
      <c r="B178" s="27" t="s">
        <v>173</v>
      </c>
      <c r="C178" s="35"/>
      <c r="D178" s="36"/>
      <c r="E178" s="36"/>
      <c r="F178" s="36"/>
      <c r="G178" s="30">
        <f t="shared" si="15"/>
        <v>0</v>
      </c>
      <c r="H178" s="37"/>
      <c r="I178" s="36"/>
      <c r="J178" s="38"/>
      <c r="K178" s="34"/>
    </row>
    <row r="179" spans="2:11" ht="15.5" x14ac:dyDescent="0.35">
      <c r="C179" s="24" t="s">
        <v>29</v>
      </c>
      <c r="D179" s="40">
        <f>SUM(D171:D178)</f>
        <v>0</v>
      </c>
      <c r="E179" s="40">
        <f>SUM(E171:E178)</f>
        <v>0</v>
      </c>
      <c r="F179" s="40">
        <f>SUM(F171:F178)</f>
        <v>0</v>
      </c>
      <c r="G179" s="40">
        <f>SUM(G171:G178)</f>
        <v>0</v>
      </c>
      <c r="H179" s="40">
        <f>(H171*G171)+(H172*G172)+(H173*G173)+(H174*G174)+(H175*G175)+(H176*G176)+(H177*G177)+(H178*G178)</f>
        <v>0</v>
      </c>
      <c r="I179" s="47">
        <f>SUM(I171:I178)</f>
        <v>0</v>
      </c>
      <c r="J179" s="38"/>
      <c r="K179" s="41"/>
    </row>
    <row r="180" spans="2:11" ht="15.75" customHeight="1" x14ac:dyDescent="0.35">
      <c r="B180" s="48"/>
      <c r="C180" s="43"/>
      <c r="D180" s="49"/>
      <c r="E180" s="49"/>
      <c r="F180" s="49"/>
      <c r="G180" s="49"/>
      <c r="H180" s="49"/>
      <c r="I180" s="49"/>
      <c r="J180" s="43"/>
      <c r="K180" s="50"/>
    </row>
    <row r="181" spans="2:11" ht="15.75" customHeight="1" x14ac:dyDescent="0.35">
      <c r="B181" s="48"/>
      <c r="C181" s="43"/>
      <c r="D181" s="49"/>
      <c r="E181" s="49"/>
      <c r="F181" s="49"/>
      <c r="G181" s="49"/>
      <c r="H181" s="49"/>
      <c r="I181" s="49"/>
      <c r="J181" s="43"/>
      <c r="K181" s="50"/>
    </row>
    <row r="182" spans="2:11" ht="15.5" x14ac:dyDescent="0.35">
      <c r="B182" s="24" t="s">
        <v>174</v>
      </c>
      <c r="C182" s="52"/>
      <c r="D182" s="53">
        <v>172440</v>
      </c>
      <c r="E182" s="53">
        <v>0</v>
      </c>
      <c r="F182" s="53"/>
      <c r="G182" s="54">
        <f>SUM(D182:F182)</f>
        <v>172440</v>
      </c>
      <c r="H182" s="55">
        <v>0.33</v>
      </c>
      <c r="I182" s="53">
        <f>'[1]Recon (Combined)_RAS'!I18</f>
        <v>44276.369999999995</v>
      </c>
      <c r="J182" s="56"/>
      <c r="K182" s="41"/>
    </row>
    <row r="183" spans="2:11" ht="15.5" x14ac:dyDescent="0.35">
      <c r="B183" s="24" t="s">
        <v>175</v>
      </c>
      <c r="C183" s="52"/>
      <c r="D183" s="53">
        <v>220732.04672897188</v>
      </c>
      <c r="E183" s="53">
        <f>105648+1.27102803726132</f>
        <v>105649.27102803726</v>
      </c>
      <c r="F183" s="53"/>
      <c r="G183" s="54">
        <f>SUM(D183:F183)</f>
        <v>326381.31775700912</v>
      </c>
      <c r="H183" s="55">
        <v>0.33</v>
      </c>
      <c r="I183" s="53">
        <f>'[1]Recon (Combined)_RAS'!I19</f>
        <v>133147.08168224301</v>
      </c>
      <c r="J183" s="56"/>
      <c r="K183" s="41"/>
    </row>
    <row r="184" spans="2:11" ht="15.5" x14ac:dyDescent="0.35">
      <c r="B184" s="24" t="s">
        <v>176</v>
      </c>
      <c r="C184" s="57"/>
      <c r="D184" s="53">
        <v>121653</v>
      </c>
      <c r="E184" s="53">
        <v>52824</v>
      </c>
      <c r="F184" s="53"/>
      <c r="G184" s="54">
        <f>SUM(D184:F184)</f>
        <v>174477</v>
      </c>
      <c r="H184" s="55">
        <v>0.33</v>
      </c>
      <c r="I184" s="53">
        <f>'[1]Recon (Combined)_RAS'!I20</f>
        <v>132020.54485981309</v>
      </c>
      <c r="J184" s="56"/>
      <c r="K184" s="41"/>
    </row>
    <row r="185" spans="2:11" ht="31" x14ac:dyDescent="0.35">
      <c r="B185" s="58" t="s">
        <v>177</v>
      </c>
      <c r="C185" s="52"/>
      <c r="D185" s="53">
        <v>40000</v>
      </c>
      <c r="E185" s="53">
        <v>0</v>
      </c>
      <c r="F185" s="53"/>
      <c r="G185" s="54">
        <f>SUM(D185:F185)</f>
        <v>40000</v>
      </c>
      <c r="H185" s="55">
        <v>0.33</v>
      </c>
      <c r="I185" s="53">
        <f>'[1]IFR UNICEF'!I177+'[1]IFR IOM (FF23.389A)'!I185</f>
        <v>0</v>
      </c>
      <c r="J185" s="56"/>
      <c r="K185" s="41"/>
    </row>
    <row r="186" spans="2:11" ht="21.75" customHeight="1" x14ac:dyDescent="0.35">
      <c r="B186" s="48"/>
      <c r="C186" s="59" t="s">
        <v>178</v>
      </c>
      <c r="D186" s="60">
        <f>SUM(D182:D185)</f>
        <v>554825.04672897188</v>
      </c>
      <c r="E186" s="60">
        <f>SUM(E182:E185)</f>
        <v>158473.27102803724</v>
      </c>
      <c r="F186" s="60">
        <f>SUM(F182:F185)</f>
        <v>0</v>
      </c>
      <c r="G186" s="60">
        <f>SUM(G182:G185)</f>
        <v>713298.31775700906</v>
      </c>
      <c r="H186" s="40">
        <f>(H182*G182)+(H183*G183)+(H184*G184)+(H185*G185)</f>
        <v>235388.44485981303</v>
      </c>
      <c r="I186" s="47">
        <f>SUM(I182:I185)</f>
        <v>309443.99654205609</v>
      </c>
      <c r="J186" s="52"/>
      <c r="K186" s="61"/>
    </row>
    <row r="187" spans="2:11" ht="15.75" customHeight="1" x14ac:dyDescent="0.35">
      <c r="B187" s="48"/>
      <c r="C187" s="43"/>
      <c r="D187" s="49"/>
      <c r="E187" s="49"/>
      <c r="F187" s="49"/>
      <c r="G187" s="49"/>
      <c r="H187" s="49"/>
      <c r="I187" s="49"/>
      <c r="J187" s="43"/>
      <c r="K187" s="61"/>
    </row>
    <row r="188" spans="2:11" ht="15.75" customHeight="1" x14ac:dyDescent="0.35">
      <c r="B188" s="48"/>
      <c r="C188" s="43"/>
      <c r="D188" s="49"/>
      <c r="E188" s="49"/>
      <c r="F188" s="49"/>
      <c r="G188" s="49"/>
      <c r="H188" s="49"/>
      <c r="I188" s="49"/>
      <c r="J188" s="43"/>
      <c r="K188" s="61"/>
    </row>
    <row r="189" spans="2:11" ht="15.75" customHeight="1" x14ac:dyDescent="0.35">
      <c r="B189" s="48"/>
      <c r="C189" s="43"/>
      <c r="D189" s="49"/>
      <c r="E189" s="49"/>
      <c r="F189" s="49"/>
      <c r="G189" s="49"/>
      <c r="H189" s="49"/>
      <c r="I189" s="49"/>
      <c r="J189" s="43"/>
      <c r="K189" s="61"/>
    </row>
    <row r="190" spans="2:11" ht="15.75" customHeight="1" x14ac:dyDescent="0.35">
      <c r="B190" s="48"/>
      <c r="C190" s="43"/>
      <c r="D190" s="49"/>
      <c r="E190" s="49"/>
      <c r="F190" s="49"/>
      <c r="G190" s="49"/>
      <c r="H190" s="49"/>
      <c r="I190" s="49"/>
      <c r="J190" s="43"/>
      <c r="K190" s="61"/>
    </row>
    <row r="191" spans="2:11" ht="15.75" customHeight="1" x14ac:dyDescent="0.35">
      <c r="B191" s="48"/>
      <c r="C191" s="43"/>
      <c r="D191" s="49"/>
      <c r="E191" s="49"/>
      <c r="F191" s="49"/>
      <c r="G191" s="49"/>
      <c r="H191" s="49"/>
      <c r="I191" s="49"/>
      <c r="J191" s="43"/>
      <c r="K191" s="61"/>
    </row>
    <row r="192" spans="2:11" ht="15.75" customHeight="1" x14ac:dyDescent="0.35">
      <c r="B192" s="48"/>
      <c r="C192" s="43"/>
      <c r="D192" s="49"/>
      <c r="E192" s="49"/>
      <c r="F192" s="49"/>
      <c r="G192" s="49"/>
      <c r="H192" s="49"/>
      <c r="I192" s="49"/>
      <c r="J192" s="43"/>
      <c r="K192" s="61"/>
    </row>
    <row r="193" spans="2:11" ht="15.75" customHeight="1" thickBot="1" x14ac:dyDescent="0.4">
      <c r="B193" s="48"/>
      <c r="C193" s="43"/>
      <c r="D193" s="49"/>
      <c r="E193" s="49"/>
      <c r="F193" s="49"/>
      <c r="G193" s="49"/>
      <c r="H193" s="49"/>
      <c r="I193" s="49"/>
      <c r="J193" s="43"/>
      <c r="K193" s="61"/>
    </row>
    <row r="194" spans="2:11" ht="16" thickBot="1" x14ac:dyDescent="0.4">
      <c r="B194" s="48"/>
      <c r="C194" s="126" t="s">
        <v>179</v>
      </c>
      <c r="D194" s="127"/>
      <c r="E194" s="127"/>
      <c r="F194" s="127"/>
      <c r="G194" s="128"/>
      <c r="H194" s="61"/>
      <c r="I194" s="49"/>
      <c r="J194" s="61"/>
    </row>
    <row r="195" spans="2:11" ht="15.5" x14ac:dyDescent="0.35">
      <c r="B195" s="48"/>
      <c r="C195" s="129"/>
      <c r="D195" s="131" t="str">
        <f>D12</f>
        <v>IOM</v>
      </c>
      <c r="E195" s="131" t="str">
        <f>E12</f>
        <v>UNICEF</v>
      </c>
      <c r="F195" s="131" t="str">
        <f>F12</f>
        <v>Recipient Organization 3</v>
      </c>
      <c r="G195" s="133" t="s">
        <v>9</v>
      </c>
      <c r="H195" s="110" t="s">
        <v>196</v>
      </c>
      <c r="I195" s="49"/>
      <c r="J195" s="61"/>
    </row>
    <row r="196" spans="2:11" ht="15.5" x14ac:dyDescent="0.35">
      <c r="B196" s="48"/>
      <c r="C196" s="130"/>
      <c r="D196" s="132"/>
      <c r="E196" s="132"/>
      <c r="F196" s="132"/>
      <c r="G196" s="134"/>
      <c r="H196" s="111" t="s">
        <v>197</v>
      </c>
      <c r="I196" s="49"/>
      <c r="J196" s="61"/>
    </row>
    <row r="197" spans="2:11" ht="15.5" x14ac:dyDescent="0.35">
      <c r="B197" s="62"/>
      <c r="C197" s="63" t="s">
        <v>180</v>
      </c>
      <c r="D197" s="64">
        <f>SUM(D23,D33,D43,D53,D65,D75,D85,D95,D107,D117,D127,D137,D149,D159,D169,D179,D182,D183,D184,D185)</f>
        <v>1588785.0467289719</v>
      </c>
      <c r="E197" s="64">
        <f>SUM(E23,E33,E43,E53,E65,E75,E85,E95,E107,E117,E127,E137,E149,E159,E169,E179,E182,E183,E184,E185)</f>
        <v>1214953.2710280372</v>
      </c>
      <c r="F197" s="64">
        <f>SUM(F23,F33,F43,F53,F65,F75,F85,F95,F107,F117,F127,F137,F149,F159,F169,F179,F182,F183,F184,F185)</f>
        <v>0</v>
      </c>
      <c r="G197" s="65">
        <f>SUM(D197:F197)</f>
        <v>2803738.3177570091</v>
      </c>
      <c r="H197" s="66">
        <f>I23+I33+I65+I186+I75</f>
        <v>1598227.7485981309</v>
      </c>
      <c r="I197" s="67"/>
      <c r="J197" s="62"/>
    </row>
    <row r="198" spans="2:11" ht="15.5" x14ac:dyDescent="0.35">
      <c r="B198" s="68"/>
      <c r="C198" s="63" t="s">
        <v>181</v>
      </c>
      <c r="D198" s="64">
        <f>D197*0.07</f>
        <v>111214.95327102805</v>
      </c>
      <c r="E198" s="64">
        <f>E197*0.07</f>
        <v>85046.728971962613</v>
      </c>
      <c r="F198" s="64">
        <f>F197*0.07</f>
        <v>0</v>
      </c>
      <c r="G198" s="65">
        <f>G197*0.07</f>
        <v>196261.68224299065</v>
      </c>
      <c r="H198" s="66">
        <f>'[1]Recon (Combined)_RAS'!I22</f>
        <v>111875.94240186916</v>
      </c>
      <c r="I198" s="67"/>
      <c r="J198" s="69"/>
    </row>
    <row r="199" spans="2:11" ht="16" thickBot="1" x14ac:dyDescent="0.4">
      <c r="B199" s="68"/>
      <c r="C199" s="70" t="s">
        <v>9</v>
      </c>
      <c r="D199" s="71">
        <f>D197+D198</f>
        <v>1700000</v>
      </c>
      <c r="E199" s="71">
        <f>SUM(E197:E198)</f>
        <v>1299999.9999999998</v>
      </c>
      <c r="F199" s="71">
        <f>SUM(F197:F198)</f>
        <v>0</v>
      </c>
      <c r="G199" s="72">
        <f>SUM(G197:G198)</f>
        <v>2999999.9999999995</v>
      </c>
      <c r="H199" s="73">
        <f>SUM(H197:H198)</f>
        <v>1710103.6910000001</v>
      </c>
      <c r="J199" s="69"/>
    </row>
    <row r="200" spans="2:11" ht="42" customHeight="1" x14ac:dyDescent="0.35">
      <c r="B200" s="68"/>
      <c r="D200" s="75"/>
      <c r="E200" s="75"/>
      <c r="F200" s="75"/>
      <c r="G200" s="75"/>
      <c r="I200" s="76"/>
      <c r="J200" s="77"/>
      <c r="K200" s="69"/>
    </row>
    <row r="201" spans="2:11" s="39" customFormat="1" ht="29.25" customHeight="1" thickBot="1" x14ac:dyDescent="0.4">
      <c r="B201" s="43"/>
      <c r="C201" s="48"/>
      <c r="D201" s="78"/>
      <c r="E201" s="78"/>
      <c r="F201" s="78"/>
      <c r="G201" s="78"/>
      <c r="H201" s="78"/>
      <c r="I201" s="79"/>
      <c r="J201" s="61"/>
      <c r="K201" s="62"/>
    </row>
    <row r="202" spans="2:11" ht="15.5" x14ac:dyDescent="0.35">
      <c r="B202" s="69"/>
      <c r="C202" s="117" t="s">
        <v>182</v>
      </c>
      <c r="D202" s="118"/>
      <c r="E202" s="118"/>
      <c r="F202" s="118"/>
      <c r="G202" s="118"/>
      <c r="H202" s="119"/>
      <c r="I202" s="79"/>
      <c r="J202" s="69"/>
    </row>
    <row r="203" spans="2:11" ht="15.5" x14ac:dyDescent="0.35">
      <c r="B203" s="69"/>
      <c r="C203" s="80"/>
      <c r="D203" s="120" t="str">
        <f>D12</f>
        <v>IOM</v>
      </c>
      <c r="E203" s="120" t="str">
        <f>E12</f>
        <v>UNICEF</v>
      </c>
      <c r="F203" s="120" t="str">
        <f>F12</f>
        <v>Recipient Organization 3</v>
      </c>
      <c r="G203" s="122" t="s">
        <v>9</v>
      </c>
      <c r="H203" s="124" t="s">
        <v>183</v>
      </c>
      <c r="I203" s="79"/>
      <c r="J203" s="69"/>
    </row>
    <row r="204" spans="2:11" ht="15.5" x14ac:dyDescent="0.35">
      <c r="B204" s="69"/>
      <c r="C204" s="80"/>
      <c r="D204" s="121"/>
      <c r="E204" s="121"/>
      <c r="F204" s="121"/>
      <c r="G204" s="123"/>
      <c r="H204" s="125"/>
      <c r="I204" s="81"/>
      <c r="J204" s="69"/>
    </row>
    <row r="205" spans="2:11" ht="15.5" x14ac:dyDescent="0.35">
      <c r="B205" s="69"/>
      <c r="C205" s="82" t="s">
        <v>184</v>
      </c>
      <c r="D205" s="83">
        <f>$D$199*H205</f>
        <v>1020000</v>
      </c>
      <c r="E205" s="84">
        <f>$E$199*H205</f>
        <v>779999.99999999988</v>
      </c>
      <c r="F205" s="84">
        <f>$F$199*H205</f>
        <v>0</v>
      </c>
      <c r="G205" s="84">
        <f>SUM(D205:F205)</f>
        <v>1800000</v>
      </c>
      <c r="H205" s="85">
        <v>0.6</v>
      </c>
      <c r="I205" s="81"/>
      <c r="J205" s="69"/>
    </row>
    <row r="206" spans="2:11" ht="15.5" x14ac:dyDescent="0.35">
      <c r="B206" s="112"/>
      <c r="C206" s="86" t="s">
        <v>185</v>
      </c>
      <c r="D206" s="83">
        <f>$D$199*H206</f>
        <v>680000</v>
      </c>
      <c r="E206" s="84">
        <f>$E$199*H206</f>
        <v>519999.99999999994</v>
      </c>
      <c r="F206" s="84">
        <f>$F$199*H206</f>
        <v>0</v>
      </c>
      <c r="G206" s="87">
        <f>SUM(D206:F206)</f>
        <v>1200000</v>
      </c>
      <c r="H206" s="88">
        <v>0.4</v>
      </c>
      <c r="I206" s="89"/>
    </row>
    <row r="207" spans="2:11" ht="15.5" x14ac:dyDescent="0.35">
      <c r="B207" s="112"/>
      <c r="C207" s="86" t="s">
        <v>186</v>
      </c>
      <c r="D207" s="83">
        <f>$D$199*H207</f>
        <v>0</v>
      </c>
      <c r="E207" s="84">
        <f>$E$199*H207</f>
        <v>0</v>
      </c>
      <c r="F207" s="84">
        <f>$F$199*H207</f>
        <v>0</v>
      </c>
      <c r="G207" s="87">
        <f>SUM(D207:F207)</f>
        <v>0</v>
      </c>
      <c r="H207" s="90">
        <v>0</v>
      </c>
      <c r="I207" s="91"/>
    </row>
    <row r="208" spans="2:11" ht="16" thickBot="1" x14ac:dyDescent="0.4">
      <c r="B208" s="112"/>
      <c r="C208" s="70" t="s">
        <v>187</v>
      </c>
      <c r="D208" s="71">
        <f>SUM(D205:D207)</f>
        <v>1700000</v>
      </c>
      <c r="E208" s="71">
        <f>SUM(E205:E207)</f>
        <v>1299999.9999999998</v>
      </c>
      <c r="F208" s="71">
        <f>SUM(F205:F207)</f>
        <v>0</v>
      </c>
      <c r="G208" s="71">
        <f>SUM(G205:G207)</f>
        <v>3000000</v>
      </c>
      <c r="H208" s="92">
        <f>SUM(H205:H207)</f>
        <v>1</v>
      </c>
      <c r="I208" s="93"/>
    </row>
    <row r="209" spans="2:9" ht="21.75" customHeight="1" thickBot="1" x14ac:dyDescent="0.4">
      <c r="B209" s="112"/>
      <c r="C209" s="94"/>
      <c r="D209" s="95"/>
      <c r="E209" s="95"/>
      <c r="F209" s="95"/>
      <c r="G209" s="95"/>
      <c r="H209" s="95"/>
      <c r="I209" s="93"/>
    </row>
    <row r="210" spans="2:9" ht="15.5" x14ac:dyDescent="0.35">
      <c r="B210" s="112"/>
      <c r="C210" s="96" t="s">
        <v>188</v>
      </c>
      <c r="D210" s="97">
        <f>SUM(H23,H33,H43,H53,H65,H75,H85,H95,H107,H117,H127,H137,H149,H159,H169,H179,H186)*1.07</f>
        <v>989999.99999999988</v>
      </c>
      <c r="E210" s="78"/>
      <c r="F210" s="78"/>
      <c r="G210" s="78"/>
      <c r="H210" s="98" t="s">
        <v>189</v>
      </c>
      <c r="I210" s="99">
        <f>SUM(I186,I179,I169,I159,I149,I137,I127,I117,I107,I95,I85,I75,I65,I53,I43,I33,I23,H198)</f>
        <v>1710103.6910000001</v>
      </c>
    </row>
    <row r="211" spans="2:9" ht="16" thickBot="1" x14ac:dyDescent="0.4">
      <c r="B211" s="112"/>
      <c r="C211" s="100" t="s">
        <v>190</v>
      </c>
      <c r="D211" s="101">
        <f>D210/G199</f>
        <v>0.33</v>
      </c>
      <c r="E211" s="102"/>
      <c r="F211" s="102"/>
      <c r="G211" s="102"/>
      <c r="H211" s="103" t="s">
        <v>191</v>
      </c>
      <c r="I211" s="104">
        <f>I210/G199</f>
        <v>0.57003456366666683</v>
      </c>
    </row>
    <row r="212" spans="2:9" ht="4.25" customHeight="1" x14ac:dyDescent="0.35">
      <c r="B212" s="112"/>
      <c r="C212" s="113"/>
      <c r="D212" s="114"/>
      <c r="E212" s="105"/>
      <c r="F212" s="105"/>
      <c r="G212" s="105"/>
    </row>
    <row r="213" spans="2:9" ht="15.5" x14ac:dyDescent="0.35">
      <c r="B213" s="112"/>
      <c r="C213" s="100" t="s">
        <v>192</v>
      </c>
      <c r="D213" s="106">
        <f>SUM(D184:F185)*1.07</f>
        <v>229490.39</v>
      </c>
      <c r="E213" s="107"/>
      <c r="F213" s="107"/>
      <c r="G213" s="107"/>
    </row>
    <row r="214" spans="2:9" ht="15.5" x14ac:dyDescent="0.35">
      <c r="B214" s="112"/>
      <c r="C214" s="100" t="s">
        <v>193</v>
      </c>
      <c r="D214" s="101">
        <f>D213/G199</f>
        <v>7.6496796666666686E-2</v>
      </c>
      <c r="E214" s="107"/>
      <c r="F214" s="107"/>
      <c r="G214" s="107"/>
      <c r="I214" s="108"/>
    </row>
    <row r="215" spans="2:9" ht="66.75" customHeight="1" thickBot="1" x14ac:dyDescent="0.4">
      <c r="B215" s="112"/>
      <c r="C215" s="115" t="s">
        <v>194</v>
      </c>
      <c r="D215" s="116"/>
      <c r="E215" s="109"/>
      <c r="F215" s="109"/>
      <c r="G215" s="109"/>
    </row>
    <row r="216" spans="2:9" ht="23.25" customHeight="1" x14ac:dyDescent="0.35">
      <c r="B216" s="112"/>
    </row>
    <row r="217" spans="2:9" ht="23.25" customHeight="1" x14ac:dyDescent="0.35"/>
    <row r="218" spans="2:9" ht="21.75" customHeight="1" x14ac:dyDescent="0.35"/>
    <row r="219" spans="2:9" ht="16.5" customHeight="1" x14ac:dyDescent="0.35"/>
    <row r="220" spans="2:9" ht="29.25" customHeight="1" x14ac:dyDescent="0.35"/>
    <row r="221" spans="2:9" ht="24.75" customHeight="1" x14ac:dyDescent="0.35"/>
    <row r="222" spans="2:9" ht="33" customHeight="1" x14ac:dyDescent="0.35"/>
    <row r="224" spans="2:9" ht="15" customHeight="1" x14ac:dyDescent="0.35"/>
    <row r="225" ht="25.5" customHeight="1" x14ac:dyDescent="0.35"/>
  </sheetData>
  <mergeCells count="39">
    <mergeCell ref="C66:J66"/>
    <mergeCell ref="B1:E1"/>
    <mergeCell ref="B4:J4"/>
    <mergeCell ref="B7:H7"/>
    <mergeCell ref="B10:E10"/>
    <mergeCell ref="C13:J13"/>
    <mergeCell ref="C14:J14"/>
    <mergeCell ref="C24:J24"/>
    <mergeCell ref="C34:J34"/>
    <mergeCell ref="C44:J44"/>
    <mergeCell ref="C55:J55"/>
    <mergeCell ref="C56:J56"/>
    <mergeCell ref="C170:J170"/>
    <mergeCell ref="C76:J76"/>
    <mergeCell ref="C86:J86"/>
    <mergeCell ref="C97:J97"/>
    <mergeCell ref="C98:J98"/>
    <mergeCell ref="C108:J108"/>
    <mergeCell ref="C118:J118"/>
    <mergeCell ref="C128:J128"/>
    <mergeCell ref="C139:J139"/>
    <mergeCell ref="C140:J140"/>
    <mergeCell ref="C150:J150"/>
    <mergeCell ref="C160:J160"/>
    <mergeCell ref="C194:G194"/>
    <mergeCell ref="C195:C196"/>
    <mergeCell ref="D195:D196"/>
    <mergeCell ref="E195:E196"/>
    <mergeCell ref="F195:F196"/>
    <mergeCell ref="G195:G196"/>
    <mergeCell ref="B206:B216"/>
    <mergeCell ref="C212:D212"/>
    <mergeCell ref="C215:D215"/>
    <mergeCell ref="C202:H202"/>
    <mergeCell ref="D203:D204"/>
    <mergeCell ref="E203:E204"/>
    <mergeCell ref="F203:F204"/>
    <mergeCell ref="G203:G204"/>
    <mergeCell ref="H203:H204"/>
  </mergeCells>
  <conditionalFormatting sqref="D211">
    <cfRule type="cellIs" dxfId="2" priority="3" operator="lessThan">
      <formula>0.15</formula>
    </cfRule>
  </conditionalFormatting>
  <conditionalFormatting sqref="D214">
    <cfRule type="cellIs" dxfId="1" priority="2" operator="lessThan">
      <formula>0.05</formula>
    </cfRule>
  </conditionalFormatting>
  <conditionalFormatting sqref="H208 I207">
    <cfRule type="cellIs" dxfId="0" priority="1" operator="greaterThan">
      <formula>1</formula>
    </cfRule>
  </conditionalFormatting>
  <dataValidations count="6">
    <dataValidation allowBlank="1" showInputMessage="1" showErrorMessage="1" prompt="% Towards Gender Equality and Women's Empowerment Must be Higher than 15%_x000a_" sqref="D211:G211" xr:uid="{ADE95EE9-A17C-4600-93C9-43708CB52A5A}"/>
    <dataValidation allowBlank="1" showInputMessage="1" showErrorMessage="1" prompt="M&amp;E Budget Cannot be Less than 5%_x000a_" sqref="D214:G214" xr:uid="{A25565C2-D111-47AA-B6D5-D44FCBE6850F}"/>
    <dataValidation allowBlank="1" showInputMessage="1" showErrorMessage="1" prompt="Insert *text* description of Output here" sqref="C14 C24 C34 C44 C56 C66 C76 C86 C98 C108 C118 C128 C140 C150 C160 C170" xr:uid="{B4724CE6-8628-464D-B421-DABE7274DB5B}"/>
    <dataValidation allowBlank="1" showInputMessage="1" showErrorMessage="1" prompt="Insert *text* description of Activity here" sqref="C15 C25 C35 C45 C57 C67 C77 C87 C99 C109 C119 C129 C141 C151 C161 C171" xr:uid="{819FCAC6-22BF-4792-AE8B-F7BE5B9C32D2}"/>
    <dataValidation allowBlank="1" showErrorMessage="1" prompt="% Towards Gender Equality and Women's Empowerment Must be Higher than 15%_x000a_" sqref="D213:G213" xr:uid="{9DE9FFF4-7BC7-457E-8C1C-DF0FE61E3221}"/>
    <dataValidation allowBlank="1" showInputMessage="1" showErrorMessage="1" prompt="Insert *text* description of Outcome here" sqref="C139:J139 C97:J97 C55:J55 C13:J13" xr:uid="{F6D830AC-64EC-44F9-9465-253454356ACB}"/>
  </dataValidations>
  <pageMargins left="0.7" right="0.7" top="0.75" bottom="0.75" header="0.3" footer="0.3"/>
  <pageSetup scale="17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31" ma:contentTypeDescription="Create a new document." ma:contentTypeScope="" ma:versionID="09d98f2c483851fb9a12ad4149d881f7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1c559da0a93d315d0076e3d2e2295cd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  <xsd:element ref="ns3:DocModifi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dexed="true" ma:internalName="FundId">
      <xsd:simpleType>
        <xsd:restriction base="dms:Number"/>
      </xsd:simpleType>
    </xsd:element>
    <xsd:element name="FundCode" ma:index="9" nillable="true" ma:displayName="FundCode" ma:description="Fund code" ma:indexed="tru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dexed="true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dexed="tru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dexed="true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dexed="tru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dexed="true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dexed="true" ma:internalName="FormCode">
      <xsd:simpleType>
        <xsd:restriction base="dms:Text">
          <xsd:maxLength value="255"/>
        </xsd:restriction>
      </xsd:simpleType>
    </xsd:element>
    <xsd:element name="DocModified" ma:index="37" nillable="true" ma:displayName="DocModified" ma:default="No" ma:description="Document Modified" ma:format="Dropdown" ma:internalName="DocModified">
      <xsd:simpleType>
        <xsd:restriction base="dms:Choice">
          <xsd:enumeration value="Yes"/>
          <xsd:enumeration value="No"/>
        </xsd:restriction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759e4c-f0d7-4feb-bda3-ed2800574e06" xsi:nil="true"/>
    <lcf76f155ced4ddcb4097134ff3c332f xmlns="b1528a4b-5ccb-40f7-a09e-43427183cd95">
      <Terms xmlns="http://schemas.microsoft.com/office/infopath/2007/PartnerControls"/>
    </lcf76f155ced4ddcb4097134ff3c332f>
    <DocumentType xmlns="f9695bc1-6109-4dcd-a27a-f8a0370b00e2">Progress report</DocumentType>
    <UploadedBy xmlns="b1528a4b-5ccb-40f7-a09e-43427183cd95">viktoria.vonknobloch@un.org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DocModified xmlns="b1528a4b-5ccb-40f7-a09e-43427183cd95">No</DocModified>
    <NarrativeCode xmlns="b1528a4b-5ccb-40f7-a09e-43427183cd95" xsi:nil="true"/>
    <DocumentOrigin xmlns="b1528a4b-5ccb-40f7-a09e-43427183cd95">Project</DocumentOrigin>
    <DrupalDocId xmlns="b1528a4b-5ccb-40f7-a09e-43427183cd95" xsi:nil="true"/>
    <Status xmlns="b1528a4b-5ccb-40f7-a09e-43427183cd95">Finalized - Signature Redacted</Status>
    <ProjectId xmlns="f9695bc1-6109-4dcd-a27a-f8a0370b00e2">MPTF_00006_00899</ProjectId>
    <FundCode xmlns="f9695bc1-6109-4dcd-a27a-f8a0370b00e2">MPTF_00006</FundCode>
    <Comments xmlns="f9695bc1-6109-4dcd-a27a-f8a0370b00e2">2023 Midyear Financial Progress Report</Comments>
    <Active xmlns="f9695bc1-6109-4dcd-a27a-f8a0370b00e2">Yes</Active>
    <DocumentDate xmlns="b1528a4b-5ccb-40f7-a09e-43427183cd95">2023-06-15T07:00:00+00:00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3EAFE9E6-EC8B-42DC-BA1F-EDEA1B6E6147}"/>
</file>

<file path=customXml/itemProps2.xml><?xml version="1.0" encoding="utf-8"?>
<ds:datastoreItem xmlns:ds="http://schemas.openxmlformats.org/officeDocument/2006/customXml" ds:itemID="{2559A341-63CB-4CA6-9223-C56685B95272}"/>
</file>

<file path=customXml/itemProps3.xml><?xml version="1.0" encoding="utf-8"?>
<ds:datastoreItem xmlns:ds="http://schemas.openxmlformats.org/officeDocument/2006/customXml" ds:itemID="{08B0FBBD-5768-471D-9880-76188B2E5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IFR COMBINED (FF23.389A)</vt:lpstr>
      <vt:lpstr>'IFR COMBINED (FF23.389A)'!Print_Area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Somalia 00130612_midyear financial_2023.xlsx</dc:title>
  <dc:creator>IBRAHIM Adan</dc:creator>
  <cp:lastModifiedBy>Alicia PERARO</cp:lastModifiedBy>
  <dcterms:created xsi:type="dcterms:W3CDTF">2023-06-08T06:30:57Z</dcterms:created>
  <dcterms:modified xsi:type="dcterms:W3CDTF">2023-06-29T10:34:54Z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2023-06-08T06:35:57Z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205c6e3b-397b-4ff8-9093-33cde2ec65cd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0x010100A20E1B0FB969FA4DB37D3562DA9CC146</vt:lpwstr>
  </property>
  <property fmtid="{D5CDD505-2E9C-101B-9397-08002B2CF9AE}" pid="10" name="MediaServiceImageTags">
    <vt:lpwstr/>
  </property>
</Properties>
</file>