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Yuki Aida\Documents\Document Yuki\Document\PBF\Political Participation\Report\Report June 2023\"/>
    </mc:Choice>
  </mc:AlternateContent>
  <xr:revisionPtr revIDLastSave="0" documentId="13_ncr:1_{461B2B4B-1537-4B04-8B29-C83679645433}" xr6:coauthVersionLast="47" xr6:coauthVersionMax="47" xr10:uidLastSave="{00000000-0000-0000-0000-000000000000}"/>
  <bookViews>
    <workbookView xWindow="-120" yWindow="-120" windowWidth="29040" windowHeight="1572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6" i="1" l="1"/>
  <c r="D77" i="1" l="1"/>
  <c r="F63" i="1"/>
  <c r="E63" i="1"/>
  <c r="D63" i="1"/>
  <c r="G21" i="1"/>
  <c r="G38" i="1"/>
  <c r="E22" i="1" l="1"/>
  <c r="E29" i="5" s="1"/>
  <c r="E44" i="1"/>
  <c r="E108" i="5" s="1"/>
  <c r="E39" i="1"/>
  <c r="E37" i="5"/>
  <c r="D20" i="4"/>
  <c r="E20" i="4"/>
  <c r="C20" i="4"/>
  <c r="D6" i="4"/>
  <c r="E6" i="4"/>
  <c r="C6" i="4"/>
  <c r="E197" i="5"/>
  <c r="F197" i="5"/>
  <c r="D197" i="5"/>
  <c r="F4" i="5"/>
  <c r="F69" i="1"/>
  <c r="E69" i="1"/>
  <c r="D69" i="1"/>
  <c r="D61" i="1"/>
  <c r="F61" i="1"/>
  <c r="E61" i="1"/>
  <c r="G24" i="4"/>
  <c r="G23" i="4"/>
  <c r="G22" i="4"/>
  <c r="I11" i="1"/>
  <c r="I16" i="1"/>
  <c r="I22" i="1"/>
  <c r="I29" i="1"/>
  <c r="I33" i="1"/>
  <c r="I39" i="1"/>
  <c r="I44" i="1"/>
  <c r="I52" i="1"/>
  <c r="I76" i="1" s="1"/>
  <c r="I77" i="1" s="1"/>
  <c r="D79" i="1"/>
  <c r="G48" i="1"/>
  <c r="H74" i="1"/>
  <c r="D199" i="5"/>
  <c r="C8" i="4" s="1"/>
  <c r="F199" i="5"/>
  <c r="E8" i="4" s="1"/>
  <c r="E199" i="5"/>
  <c r="D8" i="4" s="1"/>
  <c r="E205" i="5"/>
  <c r="D14" i="4" s="1"/>
  <c r="F205" i="5"/>
  <c r="E14" i="4" s="1"/>
  <c r="E203" i="5"/>
  <c r="D12" i="4" s="1"/>
  <c r="F203" i="5"/>
  <c r="E202" i="5"/>
  <c r="D11" i="4" s="1"/>
  <c r="F202" i="5"/>
  <c r="E11" i="4" s="1"/>
  <c r="E201" i="5"/>
  <c r="F201" i="5"/>
  <c r="E10" i="4" s="1"/>
  <c r="E200" i="5"/>
  <c r="F200" i="5"/>
  <c r="E9" i="4" s="1"/>
  <c r="D201" i="5"/>
  <c r="C10" i="4" s="1"/>
  <c r="D10" i="4"/>
  <c r="D202" i="5"/>
  <c r="C11" i="4" s="1"/>
  <c r="D203" i="5"/>
  <c r="D204" i="5"/>
  <c r="C13" i="4" s="1"/>
  <c r="F204" i="5"/>
  <c r="E13" i="4" s="1"/>
  <c r="E204" i="5"/>
  <c r="D205" i="5"/>
  <c r="C14" i="4"/>
  <c r="D200" i="5"/>
  <c r="C9" i="4" s="1"/>
  <c r="D9" i="4"/>
  <c r="D153" i="5"/>
  <c r="E153" i="5"/>
  <c r="G50" i="1"/>
  <c r="G51" i="1"/>
  <c r="G43" i="1"/>
  <c r="G42" i="1"/>
  <c r="G41" i="1"/>
  <c r="G37" i="1"/>
  <c r="H39" i="1" s="1"/>
  <c r="G32" i="1"/>
  <c r="G31" i="1"/>
  <c r="G28" i="1"/>
  <c r="G27" i="1"/>
  <c r="G26" i="1"/>
  <c r="G20" i="1"/>
  <c r="G19" i="1"/>
  <c r="G18" i="1"/>
  <c r="G14" i="1"/>
  <c r="G15" i="1"/>
  <c r="G13" i="1"/>
  <c r="G8" i="1"/>
  <c r="G9" i="1"/>
  <c r="G10" i="1"/>
  <c r="G7" i="1"/>
  <c r="F194" i="5"/>
  <c r="E194" i="5"/>
  <c r="D194" i="5"/>
  <c r="G193" i="5"/>
  <c r="G192" i="5"/>
  <c r="G191" i="5"/>
  <c r="G190" i="5"/>
  <c r="G189" i="5"/>
  <c r="G188" i="5"/>
  <c r="G187" i="5"/>
  <c r="F52" i="1"/>
  <c r="F186" i="5" s="1"/>
  <c r="D52" i="1"/>
  <c r="D186" i="5" s="1"/>
  <c r="E12" i="4"/>
  <c r="G154" i="5"/>
  <c r="G155" i="5"/>
  <c r="G156" i="5"/>
  <c r="G157" i="5"/>
  <c r="G158" i="5"/>
  <c r="G159" i="5"/>
  <c r="G160" i="5"/>
  <c r="D161" i="5"/>
  <c r="E161" i="5"/>
  <c r="F161" i="5"/>
  <c r="G161" i="5" s="1"/>
  <c r="G165" i="5"/>
  <c r="G166" i="5"/>
  <c r="G167" i="5"/>
  <c r="G168" i="5"/>
  <c r="G169" i="5"/>
  <c r="G170" i="5"/>
  <c r="G171" i="5"/>
  <c r="D172" i="5"/>
  <c r="G172" i="5" s="1"/>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5" i="5"/>
  <c r="D116" i="5"/>
  <c r="G120" i="5"/>
  <c r="G121" i="5"/>
  <c r="G122" i="5"/>
  <c r="G123" i="5"/>
  <c r="G124" i="5"/>
  <c r="G125" i="5"/>
  <c r="G126" i="5"/>
  <c r="D127" i="5"/>
  <c r="E127" i="5"/>
  <c r="F127" i="5"/>
  <c r="G131" i="5"/>
  <c r="G132" i="5"/>
  <c r="G133" i="5"/>
  <c r="G134" i="5"/>
  <c r="G135" i="5"/>
  <c r="G136" i="5"/>
  <c r="G137" i="5"/>
  <c r="D138" i="5"/>
  <c r="E138" i="5"/>
  <c r="F138" i="5"/>
  <c r="G138" i="5" s="1"/>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60" i="5" s="1"/>
  <c r="G19" i="5"/>
  <c r="G20" i="5"/>
  <c r="G21" i="5"/>
  <c r="G22" i="5"/>
  <c r="G23" i="5"/>
  <c r="G24" i="5"/>
  <c r="G25" i="5"/>
  <c r="D26" i="5"/>
  <c r="G26" i="5" s="1"/>
  <c r="E26" i="5"/>
  <c r="F26" i="5"/>
  <c r="G30" i="5"/>
  <c r="G31" i="5"/>
  <c r="G32" i="5"/>
  <c r="G33" i="5"/>
  <c r="G34" i="5"/>
  <c r="G35" i="5"/>
  <c r="G36" i="5"/>
  <c r="D37" i="5"/>
  <c r="F37" i="5"/>
  <c r="G41" i="5"/>
  <c r="G42" i="5"/>
  <c r="G43" i="5"/>
  <c r="G44" i="5"/>
  <c r="G45" i="5"/>
  <c r="G46" i="5"/>
  <c r="G47" i="5"/>
  <c r="D48" i="5"/>
  <c r="E48" i="5"/>
  <c r="F48" i="5"/>
  <c r="G48" i="5" s="1"/>
  <c r="E15" i="5"/>
  <c r="F15" i="5"/>
  <c r="G8" i="5"/>
  <c r="G9" i="5"/>
  <c r="G10" i="5"/>
  <c r="G11" i="5"/>
  <c r="G12" i="5"/>
  <c r="G13" i="5"/>
  <c r="G14" i="5"/>
  <c r="D15" i="5"/>
  <c r="G127" i="5"/>
  <c r="G150" i="5"/>
  <c r="G93" i="5"/>
  <c r="G82" i="5"/>
  <c r="G37" i="5"/>
  <c r="E175" i="5"/>
  <c r="F175" i="5"/>
  <c r="E164" i="5"/>
  <c r="F164" i="5"/>
  <c r="F153" i="5"/>
  <c r="E142" i="5"/>
  <c r="F142" i="5"/>
  <c r="E130" i="5"/>
  <c r="F130" i="5"/>
  <c r="E119" i="5"/>
  <c r="F119" i="5"/>
  <c r="F44" i="1"/>
  <c r="F108" i="5" s="1"/>
  <c r="F39" i="1"/>
  <c r="F97" i="5" s="1"/>
  <c r="E85" i="5"/>
  <c r="E74" i="5"/>
  <c r="F74" i="5"/>
  <c r="E33" i="1"/>
  <c r="E63" i="5" s="1"/>
  <c r="F33" i="1"/>
  <c r="F63" i="5" s="1"/>
  <c r="E29" i="1"/>
  <c r="E52" i="5" s="1"/>
  <c r="F29" i="1"/>
  <c r="E40" i="5"/>
  <c r="F40" i="5"/>
  <c r="F22" i="1"/>
  <c r="F29" i="5" s="1"/>
  <c r="E16" i="1"/>
  <c r="E18" i="5" s="1"/>
  <c r="F16" i="1"/>
  <c r="F18" i="5" s="1"/>
  <c r="D16" i="1"/>
  <c r="D18" i="5" s="1"/>
  <c r="F11" i="1"/>
  <c r="F7" i="5" s="1"/>
  <c r="E11" i="1"/>
  <c r="E7" i="5" s="1"/>
  <c r="E97" i="5"/>
  <c r="F85" i="5"/>
  <c r="D175" i="5"/>
  <c r="D164" i="5"/>
  <c r="D142" i="5"/>
  <c r="D130" i="5"/>
  <c r="D119" i="5"/>
  <c r="D44" i="1"/>
  <c r="D108" i="5" s="1"/>
  <c r="D39" i="1"/>
  <c r="D97" i="5" s="1"/>
  <c r="D85" i="5"/>
  <c r="D74" i="5"/>
  <c r="D33" i="1"/>
  <c r="D63" i="5" s="1"/>
  <c r="D29" i="1"/>
  <c r="D52" i="5" s="1"/>
  <c r="D40" i="5"/>
  <c r="D22" i="1"/>
  <c r="D29" i="5" s="1"/>
  <c r="D11" i="1"/>
  <c r="D7" i="5" s="1"/>
  <c r="G49" i="1"/>
  <c r="E52" i="1"/>
  <c r="E186" i="5" s="1"/>
  <c r="E206" i="5"/>
  <c r="E207" i="5" s="1"/>
  <c r="F206" i="5"/>
  <c r="F207" i="5" s="1"/>
  <c r="F208" i="5" s="1"/>
  <c r="D13" i="4"/>
  <c r="E116" i="5"/>
  <c r="F116" i="5"/>
  <c r="G114" i="5"/>
  <c r="G205" i="5"/>
  <c r="C12" i="4"/>
  <c r="H44" i="1" l="1"/>
  <c r="H29" i="1"/>
  <c r="H33" i="1"/>
  <c r="H16" i="1"/>
  <c r="H22" i="1"/>
  <c r="G44" i="1"/>
  <c r="H11" i="1"/>
  <c r="C29" i="6"/>
  <c r="D32" i="6" s="1"/>
  <c r="C40" i="6"/>
  <c r="D47" i="6" s="1"/>
  <c r="F13" i="4"/>
  <c r="F9" i="4"/>
  <c r="G203" i="5"/>
  <c r="D15" i="4"/>
  <c r="C18" i="6"/>
  <c r="D23" i="6" s="1"/>
  <c r="F64" i="1"/>
  <c r="F65" i="1" s="1"/>
  <c r="G29" i="1"/>
  <c r="G194" i="5"/>
  <c r="E15" i="4"/>
  <c r="G39" i="1"/>
  <c r="G116" i="5"/>
  <c r="F11" i="4"/>
  <c r="G52" i="1"/>
  <c r="F14" i="4"/>
  <c r="F12" i="4"/>
  <c r="G15" i="5"/>
  <c r="G71" i="5"/>
  <c r="G105" i="5"/>
  <c r="G183" i="5"/>
  <c r="G22" i="1"/>
  <c r="F10" i="4"/>
  <c r="G164" i="5"/>
  <c r="G175" i="5"/>
  <c r="G63" i="5"/>
  <c r="G130" i="5"/>
  <c r="H52" i="1"/>
  <c r="G186" i="5"/>
  <c r="G29" i="5"/>
  <c r="G108" i="5"/>
  <c r="G18" i="5"/>
  <c r="G153" i="5"/>
  <c r="G85" i="5"/>
  <c r="G142" i="5"/>
  <c r="G97" i="5"/>
  <c r="G16" i="1"/>
  <c r="G202" i="5"/>
  <c r="G200" i="5"/>
  <c r="G201" i="5"/>
  <c r="G204" i="5"/>
  <c r="G199" i="5"/>
  <c r="D206" i="5"/>
  <c r="G33" i="1"/>
  <c r="D64" i="1"/>
  <c r="G11" i="1"/>
  <c r="G74" i="5"/>
  <c r="D16" i="4"/>
  <c r="D17" i="4"/>
  <c r="E16" i="4"/>
  <c r="E17" i="4" s="1"/>
  <c r="F8" i="4"/>
  <c r="C15" i="4"/>
  <c r="G7" i="5"/>
  <c r="G40" i="5"/>
  <c r="G119" i="5"/>
  <c r="F52" i="5"/>
  <c r="G52" i="5" s="1"/>
  <c r="E208" i="5"/>
  <c r="C7" i="6"/>
  <c r="D33" i="6" l="1"/>
  <c r="D34" i="6"/>
  <c r="D36" i="6"/>
  <c r="D35" i="6"/>
  <c r="D46" i="6"/>
  <c r="D43" i="6"/>
  <c r="D44" i="6"/>
  <c r="D45" i="6"/>
  <c r="D24" i="6"/>
  <c r="D21" i="6"/>
  <c r="D25" i="6"/>
  <c r="D22" i="6"/>
  <c r="D207" i="5"/>
  <c r="D208" i="5" s="1"/>
  <c r="G206" i="5"/>
  <c r="G207" i="5" s="1"/>
  <c r="G208" i="5" s="1"/>
  <c r="D65" i="1"/>
  <c r="D72" i="1" s="1"/>
  <c r="C23" i="4" s="1"/>
  <c r="F73" i="1"/>
  <c r="E24" i="4" s="1"/>
  <c r="F72" i="1"/>
  <c r="E23" i="4" s="1"/>
  <c r="F71" i="1"/>
  <c r="D10" i="6"/>
  <c r="D14" i="6"/>
  <c r="D12" i="6"/>
  <c r="D11" i="6"/>
  <c r="D13" i="6"/>
  <c r="F15" i="4"/>
  <c r="C16" i="4"/>
  <c r="C17" i="4" s="1"/>
  <c r="G63" i="1"/>
  <c r="E64" i="1"/>
  <c r="E65" i="1" s="1"/>
  <c r="C30" i="6" l="1"/>
  <c r="C19" i="6"/>
  <c r="C41" i="6"/>
  <c r="D71" i="1"/>
  <c r="C22" i="4" s="1"/>
  <c r="D73" i="1"/>
  <c r="C24" i="4" s="1"/>
  <c r="G64" i="1"/>
  <c r="G65" i="1" s="1"/>
  <c r="E73" i="1"/>
  <c r="E72" i="1"/>
  <c r="E71" i="1"/>
  <c r="C8" i="6"/>
  <c r="F74" i="1"/>
  <c r="E25" i="4" s="1"/>
  <c r="E22" i="4"/>
  <c r="F16" i="4"/>
  <c r="F17" i="4" s="1"/>
  <c r="D74" i="1" l="1"/>
  <c r="C25" i="4" s="1"/>
  <c r="D24" i="4"/>
  <c r="G73" i="1"/>
  <c r="F24" i="4" s="1"/>
  <c r="E74" i="1"/>
  <c r="D25" i="4" s="1"/>
  <c r="D22" i="4"/>
  <c r="G71" i="1"/>
  <c r="D23" i="4"/>
  <c r="G72" i="1"/>
  <c r="F23" i="4" s="1"/>
  <c r="D80" i="1"/>
  <c r="G74" i="1" l="1"/>
  <c r="F25" i="4" s="1"/>
  <c r="F22" i="4"/>
</calcChain>
</file>

<file path=xl/sharedStrings.xml><?xml version="1.0" encoding="utf-8"?>
<sst xmlns="http://schemas.openxmlformats.org/spreadsheetml/2006/main" count="709" uniqueCount="507">
  <si>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</si>
  <si>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</si>
  <si>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</si>
  <si>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</si>
  <si>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</si>
  <si>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UN WOMEN</t>
  </si>
  <si>
    <t>UNDP</t>
  </si>
  <si>
    <t>Recipient Organization 3</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</si>
  <si>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</si>
  <si>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</si>
  <si>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</si>
  <si>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</si>
  <si>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</si>
  <si>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</si>
  <si>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 xml:space="preserve">Enhanced quality and quantity of women participation in decision making, in particular in the National and State Parliament. </t>
  </si>
  <si>
    <t>Output 1.1:</t>
  </si>
  <si>
    <t>Women, especially young women are capacitated to work effectively in government and political parties</t>
  </si>
  <si>
    <t>Activity 1.1.1:</t>
  </si>
  <si>
    <t xml:space="preserve">Develop a training manual for parliamentarians and other government leaders on violent conflict and security concerns, gender sensitive legislation including gender responsive budgeting.  
</t>
  </si>
  <si>
    <t xml:space="preserve">The manual will be gender mainstreamed, centering on the experiences of women parliamentarians, gender equality legislation, gender responsive budgeting, gender sensitive conflict resolution and peacebuilding. </t>
  </si>
  <si>
    <t>Activity 1.1.2:</t>
  </si>
  <si>
    <t>Train members of the newly formed national Women Parliamentary Caucus on influencing decision-making and policy.</t>
  </si>
  <si>
    <t>This orientation system is specifically for new women parliamentarians, utilizing the manual for the orientation system.</t>
  </si>
  <si>
    <t>Activity 1.1.3:</t>
  </si>
  <si>
    <t>Train the Women Parliamentary Caucus on monitoring and information management around women’s participation in parliament. </t>
  </si>
  <si>
    <t xml:space="preserve">The monitoring system is to measure the behavior, achievements, agendas, practices of women parliamentarians compared to their male parliamentarians. This is to see the extent of women MPs influence in parliament. </t>
  </si>
  <si>
    <t>Activity 1.1.4</t>
  </si>
  <si>
    <t>These trainings are focused on women parliamentarians and will utilize the training manual</t>
  </si>
  <si>
    <t>Output Total</t>
  </si>
  <si>
    <t>Output 1.2:</t>
  </si>
  <si>
    <t xml:space="preserve">Increased opportunities and spaces for women leaders to engage with their constituencies, thereby strengthening accountability and linkages between center and periphery </t>
  </si>
  <si>
    <t>Activity 1.2.1</t>
  </si>
  <si>
    <t xml:space="preserve">Organize exchange forums between women parliamentarians and young women, CSOs, local leaders and the wider community. </t>
  </si>
  <si>
    <t xml:space="preserve">This intervention seeks to grow the inflience of young women, and to bring consituents and their representatives together. </t>
  </si>
  <si>
    <t>Activity 1.2.2</t>
  </si>
  <si>
    <t>Conduct an assessment on violence against women in politics and other barriers faced by young women and women.</t>
  </si>
  <si>
    <t>Activity 1.2.3</t>
  </si>
  <si>
    <t>Prepare young women for political participation and engagement and dialogues with their elder leaders</t>
  </si>
  <si>
    <t>Output 1.3:</t>
  </si>
  <si>
    <t xml:space="preserve">Output 1.3. Increased advocacy to increase the number of women candidates and leaders in political parties through democratic and transparent means </t>
  </si>
  <si>
    <t>Activity 1.3.1</t>
  </si>
  <si>
    <t xml:space="preserve">Organize dialogues with local leaders and political party leaders to advocate for peace and against discrimination of women and for their inclusion in political and decision-making processes. </t>
  </si>
  <si>
    <t xml:space="preserve">This intervention seeks to grow the exposure of young women, to political parties in order to gain their entry as members and candidates and to influence their platforms. </t>
  </si>
  <si>
    <t>Activity 1.3.2</t>
  </si>
  <si>
    <t>Implement advocacy campaign focusing on conflict issues arising during the project timeline and on issues arising from the conflict in Malakal and Pibor</t>
  </si>
  <si>
    <t xml:space="preserve">This will support the ministry of gender which needs support to succeed in its mandate. </t>
  </si>
  <si>
    <t>Activity 1.3.3</t>
  </si>
  <si>
    <t>Provision of technical and financial support the Ministry of Gender and Child Welfare and CSOs actors to develop a media and communications strategy to advocate for increased women’s participation in politics and decision-making.</t>
  </si>
  <si>
    <t xml:space="preserve">This is to support women's engagement in political parties and to support gender equality. </t>
  </si>
  <si>
    <t>Activity 1.3.4</t>
  </si>
  <si>
    <t xml:space="preserve">Coordinate Women led and other CSOs to popularize the provisions of the Political Parties Act to women aspirants particularly on their engagement with the Political Parties at the grassroot level. </t>
  </si>
  <si>
    <t xml:space="preserve">OUTCOME 2: </t>
  </si>
  <si>
    <t xml:space="preserve">Positive shift in perceptions and attitudes regarding women capacity to lead and make decisions in politics and peacebuilding </t>
  </si>
  <si>
    <t>Outcome 2.1</t>
  </si>
  <si>
    <t>Increased capacity and awareness of stakeholder groups, including CSO’s, Women Rights Organizations (WROs), media, community influencers, male allies, and political leaders to create an enabling environment for women’s political leadership.</t>
  </si>
  <si>
    <t>Activity 2.1.1</t>
  </si>
  <si>
    <t xml:space="preserve">Train CSOs, WROs and grassroot organizations, women’s networks on holding inclusive public consultations, including on advocacy and leadership skills.  </t>
  </si>
  <si>
    <t xml:space="preserve">This is to support women's skills development in order to grow their influence in the political world. </t>
  </si>
  <si>
    <t>Activity 2.1.2</t>
  </si>
  <si>
    <t>Train young men and male elders on gender equality, positive masculinity and gender inequality as a peacebuilding issue</t>
  </si>
  <si>
    <t>Activity 2.1.3</t>
  </si>
  <si>
    <t xml:space="preserve">Train media practitioners to portray women candidates positively and fairly through radio, print and social media. </t>
  </si>
  <si>
    <t xml:space="preserve">Media is key to shifting attitudes and beliefs regarding women as leaders. Training media is central to the struggle for gender equality. </t>
  </si>
  <si>
    <t>Output 2.2</t>
  </si>
  <si>
    <t xml:space="preserve">Expanded space for dialogue and exchange of ideas on women’s participation in political and peacebuilding decisionmaking (townhalls, meetings, dialogues, forums, consultations) </t>
  </si>
  <si>
    <t>Activity 2.2.1</t>
  </si>
  <si>
    <t>CSOs, WROs and grassroot organizations, women’s networks hold consultations for requests and recommendations to be shared with decision-makers centered on policies and issues of priority.</t>
  </si>
  <si>
    <t xml:space="preserve">This activity centers on empowering women and growing their influence concerning policy via their representatives.  </t>
  </si>
  <si>
    <t>Activity 2.2.2</t>
  </si>
  <si>
    <t xml:space="preserve">Organize men and women youth events promoting peace and women’s political leadership in Malakal PoC, states and administrative areas such as Pibor.  </t>
  </si>
  <si>
    <t xml:space="preserve">This activity centers on empowering the most marginalized women in the PoC in Malakal, and in Pibor. This activity centers on elevating women's leadership. </t>
  </si>
  <si>
    <t>Output 2.3</t>
  </si>
  <si>
    <t>Output 2.4</t>
  </si>
  <si>
    <t xml:space="preserve">OUTCOME 3: </t>
  </si>
  <si>
    <t>Gender-sensitive and gender-inclusive laws, policies and practices are increased</t>
  </si>
  <si>
    <t>Output 3.1</t>
  </si>
  <si>
    <t>Passing and implementation of a Gender Equality Affirmative Action Bill 2022 for women’s representation in the Republic of South Sudan that includes an enforcement mechanism for women’s representation</t>
  </si>
  <si>
    <t>Activity 3.1.1</t>
  </si>
  <si>
    <t xml:space="preserve">Advocacy meetings driven by civil society members, activists and government representatives for sensitization and lobbying for the passage of the Affirmative Action Bill, 2022 targeting members of legislature and other critical persons. </t>
  </si>
  <si>
    <t xml:space="preserve">This activity is completely focus on gender equality and political representation. </t>
  </si>
  <si>
    <t>Activity 3.1.2</t>
  </si>
  <si>
    <t>Under the Gender Equality Affirmative Action Bill, provision of technical and financial support to the Ministry of Gender and Child Welfare to convene an annual Gender Equality Forum to monitor adherence to the provisions of the relevant laws and regional and international commitments on gender and the measures adopted</t>
  </si>
  <si>
    <t>Output 3.2:</t>
  </si>
  <si>
    <t>Strengthened capacity of the Ministry of Gender, Child and Social Welfare to oversee implementation of gender equality legislation</t>
  </si>
  <si>
    <t>Activity 3.2.1</t>
  </si>
  <si>
    <t xml:space="preserve">Undertake an assessment of viability of a Gender Equality Fund to support women’s representation, capacities of young women and action measures. </t>
  </si>
  <si>
    <t>Activity 3.2.2</t>
  </si>
  <si>
    <t xml:space="preserve">Secondment of a WPS advisor at the Ministry of Gender, Child, and Social Welfare to enhance the capacity of the Ministry to meet its obligations under the WPS Agenda including implementation of the revised SSNAP and monitoring and reporting on the various WPS obligations such as the AU Continental Framework, CEDAW, etc as per the Ministry’s Monitoring and Reporting Template and Schedule developed in 2022.  </t>
  </si>
  <si>
    <t>This activity is completely focus on helping the MGCSW fulfill its mandate on gender.</t>
  </si>
  <si>
    <t>Activity 3.2.3</t>
  </si>
  <si>
    <t xml:space="preserve">Support coordination with the Cluster of Gender and Youth Affairs on WPS issues. </t>
  </si>
  <si>
    <t>This activity centers on Women Peace and Security.</t>
  </si>
  <si>
    <t>Output 3.3</t>
  </si>
  <si>
    <t>Output 3.4</t>
  </si>
  <si>
    <t>Output 4.1</t>
  </si>
  <si>
    <t>Output 4.2</t>
  </si>
  <si>
    <t>Output 4.3</t>
  </si>
  <si>
    <t>Output 4.4</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</si>
  <si>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</si>
  <si>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</si>
  <si>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</si>
  <si>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</si>
  <si>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</si>
  <si>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</si>
  <si>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</si>
  <si>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</si>
  <si>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</si>
  <si>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</si>
  <si>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</si>
  <si>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</si>
  <si>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</si>
  <si>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</si>
  <si>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</si>
  <si>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</si>
  <si>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</si>
  <si>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</si>
  <si>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</si>
  <si>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</si>
  <si>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</si>
  <si>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</si>
  <si>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UNWOMEN</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</si>
  <si>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</si>
  <si>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</si>
  <si>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</si>
  <si>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</si>
  <si>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</si>
  <si>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</si>
  <si>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</si>
  <si>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</si>
  <si>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</si>
  <si>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</si>
  <si>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</si>
  <si>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</si>
  <si>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</si>
  <si>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</si>
  <si>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</si>
  <si>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</si>
  <si>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</si>
  <si>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</si>
  <si>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</si>
  <si>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</si>
  <si>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</si>
  <si>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</si>
  <si>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</si>
  <si>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</si>
  <si>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</si>
  <si>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</si>
  <si>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</si>
  <si>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</si>
  <si>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</si>
  <si>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</si>
  <si>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</si>
  <si>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</si>
  <si>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</si>
  <si>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</si>
  <si>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</si>
  <si>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</si>
  <si>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</si>
  <si>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</si>
  <si>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</si>
  <si>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</si>
  <si>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</si>
  <si>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</si>
  <si>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</si>
  <si>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</si>
  <si>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</si>
  <si>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</si>
  <si>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</si>
  <si>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</si>
  <si>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</si>
  <si>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</si>
  <si>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</si>
  <si>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</si>
  <si>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</si>
  <si>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</si>
  <si>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</si>
  <si>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</si>
  <si>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</si>
  <si>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</si>
  <si>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</si>
  <si>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</si>
  <si>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</si>
  <si>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</si>
  <si>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</si>
  <si>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</si>
  <si>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</si>
  <si>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</si>
  <si>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</si>
  <si>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</si>
  <si>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</si>
  <si>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</si>
  <si>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</si>
  <si>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</si>
  <si>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</si>
  <si>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</si>
  <si>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</si>
  <si>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</si>
  <si>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</si>
  <si>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</si>
  <si>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</si>
  <si>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</si>
  <si>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</si>
  <si>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</si>
  <si>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</si>
  <si>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</si>
  <si>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</si>
  <si>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</si>
  <si>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</si>
  <si>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</si>
  <si>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</si>
  <si>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</si>
  <si>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</si>
  <si>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</si>
  <si>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</si>
  <si>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</si>
  <si>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</si>
  <si>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</si>
  <si>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</si>
  <si>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</si>
  <si>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</si>
  <si>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</si>
  <si>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</si>
  <si>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</si>
  <si>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</si>
  <si>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</si>
  <si>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</si>
  <si>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</si>
  <si>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</si>
  <si>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</si>
  <si>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</si>
  <si>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</si>
  <si>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</si>
  <si>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</si>
  <si>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</si>
  <si>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</si>
  <si>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</si>
  <si>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</si>
  <si>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</si>
  <si>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</si>
  <si>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</si>
  <si>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</si>
  <si>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</si>
  <si>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</si>
  <si>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</si>
  <si>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</si>
  <si>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</si>
  <si>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</si>
  <si>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</si>
  <si>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</si>
  <si>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</si>
  <si>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</si>
  <si>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</si>
  <si>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</si>
  <si>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</si>
  <si>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</si>
  <si>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</si>
  <si>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</si>
  <si>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</si>
  <si>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</si>
  <si>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</si>
  <si>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</si>
  <si>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</si>
  <si>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</si>
  <si>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</si>
  <si>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</si>
  <si>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</si>
  <si>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</si>
  <si>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</si>
  <si>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</si>
  <si>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</si>
  <si>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</si>
  <si>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</si>
  <si>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</si>
  <si>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</si>
  <si>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</si>
  <si>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</si>
  <si>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</si>
  <si>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</si>
  <si>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</si>
  <si>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</si>
  <si>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</si>
  <si>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</si>
  <si>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</si>
  <si>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</si>
  <si>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</si>
  <si>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</si>
  <si>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</si>
  <si>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</si>
  <si>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</si>
  <si>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</si>
  <si>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</si>
  <si>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</si>
  <si>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</si>
  <si>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</si>
  <si>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</si>
  <si>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</si>
  <si>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</si>
  <si>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</si>
  <si>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</si>
  <si>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</si>
  <si>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</si>
  <si>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</si>
  <si>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</si>
  <si>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</si>
  <si>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</si>
  <si>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</si>
  <si>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</si>
  <si>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</si>
  <si>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</si>
  <si>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</si>
  <si>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</si>
  <si>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</si>
  <si>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</si>
  <si>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</si>
  <si>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</si>
  <si>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</si>
  <si>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</si>
  <si>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</si>
  <si>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</si>
  <si>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</si>
  <si>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</si>
  <si>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</si>
  <si>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</si>
  <si>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</si>
  <si>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</si>
  <si>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</si>
  <si>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</si>
  <si>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</si>
  <si>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</si>
  <si>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</si>
  <si>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</si>
  <si>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</si>
  <si>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</si>
  <si>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</si>
  <si>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</si>
  <si>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</si>
  <si>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</si>
  <si>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</si>
  <si>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</si>
  <si>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</si>
  <si>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</si>
  <si>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</si>
  <si>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</si>
  <si>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</si>
  <si>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</si>
  <si>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</si>
  <si>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</si>
  <si>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</si>
  <si>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</si>
  <si>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</si>
  <si>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</si>
  <si>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</si>
  <si>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</si>
  <si>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</si>
  <si>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</si>
  <si>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</si>
  <si>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</si>
  <si>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</si>
  <si>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</si>
  <si>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</si>
  <si>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</si>
  <si>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</si>
  <si>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</si>
  <si>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</si>
  <si>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</si>
  <si>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</si>
  <si>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</si>
  <si>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</si>
  <si>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</si>
  <si>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</si>
  <si>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</si>
  <si>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</si>
  <si>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</si>
  <si>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</si>
  <si>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</si>
  <si>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</si>
  <si>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</si>
  <si>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</si>
  <si>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</si>
  <si>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</si>
  <si>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</si>
  <si>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</si>
  <si>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</si>
  <si>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</si>
  <si>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</si>
  <si>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</si>
  <si>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</si>
  <si>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</si>
  <si>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</si>
  <si>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</si>
  <si>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</si>
  <si>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</si>
  <si>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</si>
  <si>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</si>
  <si>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</si>
  <si>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</si>
  <si>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</si>
  <si>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</si>
  <si>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</si>
  <si>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</si>
  <si>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</si>
  <si>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</si>
  <si>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</si>
  <si>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</si>
  <si>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</si>
  <si>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</si>
  <si>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</si>
  <si>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</si>
  <si>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</si>
  <si>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</si>
  <si>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</si>
  <si>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</si>
  <si>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</si>
  <si>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</si>
  <si>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</si>
  <si>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</si>
  <si>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</si>
  <si>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</si>
  <si>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</si>
  <si>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</si>
  <si>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</si>
  <si>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</si>
  <si>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</si>
  <si>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</si>
  <si>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</si>
  <si>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</si>
  <si>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</si>
  <si>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</si>
  <si>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</si>
  <si>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</si>
  <si>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</si>
  <si>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</si>
  <si>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</si>
  <si>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</si>
  <si>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</si>
  <si>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</si>
  <si>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</si>
  <si>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</si>
  <si>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</si>
  <si>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</si>
  <si>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</si>
  <si>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</si>
  <si>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</si>
  <si>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</si>
  <si>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</si>
  <si>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</si>
  <si>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</si>
  <si>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</si>
  <si>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</si>
  <si>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</si>
  <si>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</si>
  <si>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</si>
  <si>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</si>
  <si>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</si>
  <si>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</si>
  <si>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</si>
  <si>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</si>
  <si>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</si>
  <si>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</si>
  <si>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</si>
  <si>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</si>
  <si>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</si>
  <si>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</si>
  <si>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</si>
  <si>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</si>
  <si>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</si>
  <si>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</si>
  <si>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</si>
  <si>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</si>
  <si>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</si>
  <si>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</si>
  <si>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</si>
  <si>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</si>
  <si>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</si>
  <si>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</si>
  <si>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</si>
  <si>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</si>
  <si>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</si>
  <si>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</si>
  <si>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</si>
  <si>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</si>
  <si>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</si>
  <si>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</si>
  <si>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</si>
  <si>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</si>
  <si>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</si>
  <si>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</si>
  <si>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</si>
  <si>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</si>
  <si>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</si>
  <si>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</si>
  <si>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</si>
  <si>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</si>
  <si>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</si>
  <si>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</si>
  <si>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</si>
  <si>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</si>
  <si>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</si>
  <si>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</si>
  <si>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</si>
  <si>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</si>
  <si>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</si>
  <si>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</si>
  <si>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</si>
  <si>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</si>
  <si>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</si>
  <si>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In order to shift discriminatory beliefs and practices, men need to be influenced. The expectation is that more positive attitudes regarding women as leaders will helo them gain entry to decision making forums and will assist them in assuming leadership positions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</si>
</sst>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_);_(&quot;$&quot;* \(#,##0\);_(&quot;$&quot;* &quot;-&quot;??_);_(@_)"/>
  </numFmts>
  <fonts count="24"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86">
    <xf numFmtId="0" fontId="0" fillId="0" borderId="0" xfId="0"/>
    <xf numFmtId="0" fontId="3"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164"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2" xfId="0" applyFont="1" applyFill="1" applyBorder="1" applyAlignment="1">
      <alignment vertical="center" wrapText="1"/>
    </xf>
    <xf numFmtId="0" fontId="3" fillId="3" borderId="0" xfId="0" applyFont="1" applyFill="1" applyAlignment="1" applyProtection="1">
      <alignment vertical="center" wrapText="1"/>
      <protection locked="0"/>
    </xf>
    <xf numFmtId="164" fontId="11" fillId="0" borderId="0" xfId="1" applyFont="1" applyFill="1" applyBorder="1" applyAlignment="1" applyProtection="1">
      <alignment vertical="center" wrapText="1"/>
    </xf>
    <xf numFmtId="164"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3" fillId="2" borderId="5" xfId="1" applyFont="1" applyFill="1" applyBorder="1" applyAlignment="1" applyProtection="1">
      <alignment horizontal="center" vertical="center" wrapText="1"/>
    </xf>
    <xf numFmtId="0" fontId="3" fillId="2" borderId="8" xfId="0" applyFont="1" applyFill="1" applyBorder="1" applyAlignment="1">
      <alignment vertical="center" wrapText="1"/>
    </xf>
    <xf numFmtId="0" fontId="8" fillId="2" borderId="8" xfId="0" applyFont="1" applyFill="1" applyBorder="1" applyAlignment="1" applyProtection="1">
      <alignment vertical="center" wrapText="1"/>
      <protection locked="0"/>
    </xf>
    <xf numFmtId="164" fontId="3"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0" fontId="3" fillId="0" borderId="0" xfId="0" applyFont="1" applyAlignment="1">
      <alignment horizontal="center" vertical="center"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164" fontId="3" fillId="3" borderId="0" xfId="2" applyNumberFormat="1" applyFont="1" applyFill="1" applyBorder="1" applyAlignment="1">
      <alignment wrapText="1"/>
    </xf>
    <xf numFmtId="0" fontId="10" fillId="0" borderId="0" xfId="0" applyFont="1" applyAlignment="1">
      <alignment horizontal="center" vertical="center" wrapText="1"/>
    </xf>
    <xf numFmtId="0" fontId="3" fillId="3" borderId="0" xfId="0" applyFont="1" applyFill="1" applyAlignment="1">
      <alignment horizontal="left" wrapText="1"/>
    </xf>
    <xf numFmtId="164" fontId="3" fillId="0" borderId="0" xfId="1" applyFont="1" applyFill="1" applyBorder="1" applyAlignment="1" applyProtection="1">
      <alignment vertical="center" wrapText="1"/>
    </xf>
    <xf numFmtId="16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4" fontId="3" fillId="4" borderId="3" xfId="1" applyFont="1" applyFill="1" applyBorder="1" applyAlignment="1" applyProtection="1">
      <alignment wrapText="1"/>
    </xf>
    <xf numFmtId="164" fontId="3" fillId="0" borderId="0" xfId="0" applyNumberFormat="1" applyFont="1" applyAlignment="1">
      <alignment wrapText="1"/>
    </xf>
    <xf numFmtId="164" fontId="7" fillId="0" borderId="0" xfId="1" applyFont="1" applyFill="1" applyBorder="1" applyAlignment="1">
      <alignment horizontal="right" vertical="center" wrapText="1"/>
    </xf>
    <xf numFmtId="164" fontId="3" fillId="2" borderId="3" xfId="0" applyNumberFormat="1" applyFont="1" applyFill="1" applyBorder="1" applyAlignment="1">
      <alignment wrapText="1"/>
    </xf>
    <xf numFmtId="0" fontId="7" fillId="2" borderId="39" xfId="0" applyFont="1" applyFill="1" applyBorder="1" applyAlignment="1">
      <alignment vertical="center" wrapText="1"/>
    </xf>
    <xf numFmtId="164" fontId="3" fillId="2" borderId="39" xfId="0" applyNumberFormat="1" applyFont="1" applyFill="1" applyBorder="1" applyAlignment="1">
      <alignment wrapText="1"/>
    </xf>
    <xf numFmtId="0" fontId="3" fillId="2" borderId="13" xfId="0" applyFont="1" applyFill="1" applyBorder="1" applyAlignment="1">
      <alignment horizontal="left" wrapText="1"/>
    </xf>
    <xf numFmtId="164" fontId="3" fillId="2" borderId="13" xfId="0" applyNumberFormat="1" applyFont="1" applyFill="1" applyBorder="1" applyAlignment="1">
      <alignment horizontal="center" wrapText="1"/>
    </xf>
    <xf numFmtId="164" fontId="3" fillId="2" borderId="13" xfId="0" applyNumberFormat="1" applyFont="1" applyFill="1" applyBorder="1" applyAlignment="1">
      <alignment wrapText="1"/>
    </xf>
    <xf numFmtId="164" fontId="3" fillId="4" borderId="3" xfId="1" applyFont="1" applyFill="1" applyBorder="1" applyAlignment="1">
      <alignment wrapText="1"/>
    </xf>
    <xf numFmtId="0" fontId="3" fillId="3" borderId="40" xfId="0" applyFont="1" applyFill="1" applyBorder="1" applyAlignment="1">
      <alignment horizontal="left" wrapText="1"/>
    </xf>
    <xf numFmtId="0" fontId="3" fillId="3" borderId="41" xfId="0" applyFont="1" applyFill="1" applyBorder="1" applyAlignment="1">
      <alignment horizontal="left" wrapText="1"/>
    </xf>
    <xf numFmtId="0" fontId="3" fillId="3" borderId="42" xfId="0" applyFont="1" applyFill="1" applyBorder="1" applyAlignment="1">
      <alignment horizontal="left" wrapText="1"/>
    </xf>
    <xf numFmtId="164" fontId="3" fillId="3" borderId="4" xfId="1" applyFont="1" applyFill="1" applyBorder="1" applyAlignment="1" applyProtection="1">
      <alignment wrapText="1"/>
    </xf>
    <xf numFmtId="164" fontId="3" fillId="3" borderId="1" xfId="1" applyFont="1" applyFill="1" applyBorder="1" applyAlignment="1">
      <alignment wrapText="1"/>
    </xf>
    <xf numFmtId="164" fontId="3" fillId="3" borderId="2" xfId="0" applyNumberFormat="1" applyFont="1" applyFill="1" applyBorder="1" applyAlignment="1">
      <alignment wrapText="1"/>
    </xf>
    <xf numFmtId="164" fontId="3" fillId="3" borderId="1" xfId="1" applyFont="1" applyFill="1" applyBorder="1" applyAlignment="1" applyProtection="1">
      <alignment wrapText="1"/>
    </xf>
    <xf numFmtId="0" fontId="3" fillId="3" borderId="3" xfId="0" applyFont="1" applyFill="1" applyBorder="1" applyAlignment="1" applyProtection="1">
      <alignment horizontal="center" vertical="center" wrapText="1"/>
      <protection locked="0"/>
    </xf>
    <xf numFmtId="164" fontId="3" fillId="2" borderId="38" xfId="0" applyNumberFormat="1" applyFont="1" applyFill="1" applyBorder="1" applyAlignment="1">
      <alignment wrapText="1"/>
    </xf>
    <xf numFmtId="164" fontId="3" fillId="2" borderId="9" xfId="0" applyNumberFormat="1" applyFont="1" applyFill="1" applyBorder="1" applyAlignment="1">
      <alignment wrapText="1"/>
    </xf>
    <xf numFmtId="0" fontId="3" fillId="2" borderId="11" xfId="0" applyFont="1" applyFill="1" applyBorder="1" applyAlignment="1">
      <alignment horizontal="center" wrapText="1"/>
    </xf>
    <xf numFmtId="164" fontId="3" fillId="2" borderId="34" xfId="0" applyNumberFormat="1" applyFont="1" applyFill="1" applyBorder="1" applyAlignment="1">
      <alignment wrapText="1"/>
    </xf>
    <xf numFmtId="0" fontId="6"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3" fillId="2" borderId="3" xfId="0" applyFont="1" applyFill="1" applyBorder="1" applyAlignment="1">
      <alignment vertical="center" wrapText="1"/>
    </xf>
    <xf numFmtId="0" fontId="3" fillId="2" borderId="3" xfId="0" applyFont="1" applyFill="1" applyBorder="1" applyAlignment="1">
      <alignment horizontal="center" vertical="center" wrapText="1"/>
    </xf>
    <xf numFmtId="164" fontId="3" fillId="2" borderId="3" xfId="1" applyFont="1" applyFill="1" applyBorder="1" applyAlignment="1" applyProtection="1">
      <alignment vertical="center" wrapText="1"/>
    </xf>
    <xf numFmtId="164" fontId="3" fillId="2" borderId="4" xfId="1" applyFont="1" applyFill="1" applyBorder="1" applyAlignment="1" applyProtection="1">
      <alignment vertical="center" wrapText="1"/>
    </xf>
    <xf numFmtId="164" fontId="3" fillId="2" borderId="13" xfId="1" applyFont="1" applyFill="1" applyBorder="1" applyAlignment="1" applyProtection="1">
      <alignment vertical="center" wrapText="1"/>
    </xf>
    <xf numFmtId="9" fontId="3" fillId="2" borderId="14" xfId="2" applyFont="1" applyFill="1" applyBorder="1" applyAlignment="1" applyProtection="1">
      <alignment vertical="center" wrapText="1"/>
    </xf>
    <xf numFmtId="164" fontId="3" fillId="2" borderId="16" xfId="0" applyNumberFormat="1" applyFont="1" applyFill="1" applyBorder="1" applyAlignment="1">
      <alignment vertical="center" wrapText="1"/>
    </xf>
    <xf numFmtId="164"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3" fillId="2" borderId="39" xfId="0" applyFont="1" applyFill="1" applyBorder="1" applyAlignment="1">
      <alignment vertical="center" wrapText="1"/>
    </xf>
    <xf numFmtId="164" fontId="3" fillId="2" borderId="40" xfId="1" applyFont="1" applyFill="1" applyBorder="1" applyAlignment="1" applyProtection="1">
      <alignment vertical="center" wrapText="1"/>
    </xf>
    <xf numFmtId="164" fontId="3" fillId="4" borderId="3" xfId="1" applyFont="1" applyFill="1" applyBorder="1" applyAlignment="1" applyProtection="1">
      <alignment vertical="center" wrapText="1"/>
    </xf>
    <xf numFmtId="164" fontId="3" fillId="2" borderId="4" xfId="0" applyNumberFormat="1" applyFont="1" applyFill="1" applyBorder="1" applyAlignment="1">
      <alignment wrapText="1"/>
    </xf>
    <xf numFmtId="164" fontId="3" fillId="3" borderId="1" xfId="0" applyNumberFormat="1" applyFont="1" applyFill="1" applyBorder="1" applyAlignment="1">
      <alignment wrapText="1"/>
    </xf>
    <xf numFmtId="0" fontId="3" fillId="2" borderId="32" xfId="0" applyFont="1" applyFill="1" applyBorder="1" applyAlignment="1">
      <alignment wrapText="1"/>
    </xf>
    <xf numFmtId="164" fontId="3" fillId="2" borderId="33" xfId="0" applyNumberFormat="1"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1" xfId="2" applyFont="1" applyFill="1" applyBorder="1" applyAlignment="1" applyProtection="1">
      <alignment vertical="center" wrapText="1"/>
      <protection locked="0"/>
    </xf>
    <xf numFmtId="9" fontId="3" fillId="3" borderId="31" xfId="2" applyFont="1" applyFill="1" applyBorder="1" applyAlignment="1" applyProtection="1">
      <alignment horizontal="right" vertical="center" wrapText="1"/>
      <protection locked="0"/>
    </xf>
    <xf numFmtId="9" fontId="0" fillId="0" borderId="0" xfId="2" applyFont="1"/>
    <xf numFmtId="0" fontId="4"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8" fillId="2" borderId="12" xfId="0" applyFont="1" applyFill="1" applyBorder="1" applyAlignment="1">
      <alignment vertical="center" wrapText="1"/>
    </xf>
    <xf numFmtId="164" fontId="3" fillId="2" borderId="14" xfId="0" applyNumberFormat="1" applyFont="1" applyFill="1" applyBorder="1" applyAlignment="1">
      <alignment wrapText="1"/>
    </xf>
    <xf numFmtId="164" fontId="3" fillId="2" borderId="52" xfId="1" applyFont="1" applyFill="1" applyBorder="1" applyAlignment="1">
      <alignment wrapText="1"/>
    </xf>
    <xf numFmtId="164" fontId="3" fillId="2" borderId="29" xfId="0" applyNumberFormat="1" applyFont="1" applyFill="1" applyBorder="1" applyAlignment="1">
      <alignment wrapText="1"/>
    </xf>
    <xf numFmtId="164" fontId="3" fillId="2" borderId="3" xfId="1" applyFont="1" applyFill="1" applyBorder="1" applyAlignment="1">
      <alignment wrapText="1"/>
    </xf>
    <xf numFmtId="164" fontId="3" fillId="2" borderId="12" xfId="1" applyFont="1" applyFill="1" applyBorder="1" applyAlignment="1" applyProtection="1">
      <alignment wrapText="1"/>
    </xf>
    <xf numFmtId="164" fontId="3" fillId="2" borderId="13" xfId="1" applyFont="1" applyFill="1" applyBorder="1" applyAlignment="1">
      <alignment wrapText="1"/>
    </xf>
    <xf numFmtId="10" fontId="3" fillId="2" borderId="9" xfId="2" applyNumberFormat="1" applyFont="1" applyFill="1" applyBorder="1" applyAlignment="1" applyProtection="1">
      <alignment wrapText="1"/>
    </xf>
    <xf numFmtId="164" fontId="15" fillId="0" borderId="0" xfId="1"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164" fontId="3" fillId="3" borderId="0" xfId="1" applyFont="1" applyFill="1" applyBorder="1" applyAlignment="1" applyProtection="1">
      <alignment vertical="center" wrapText="1"/>
      <protection locked="0"/>
    </xf>
    <xf numFmtId="164" fontId="3" fillId="3" borderId="0" xfId="1" applyFont="1" applyFill="1" applyBorder="1" applyAlignment="1">
      <alignment vertical="center" wrapText="1"/>
    </xf>
    <xf numFmtId="164" fontId="3" fillId="3" borderId="0" xfId="1" applyFont="1" applyFill="1" applyBorder="1" applyAlignment="1" applyProtection="1">
      <alignment horizontal="right" vertical="center" wrapText="1"/>
      <protection locked="0"/>
    </xf>
    <xf numFmtId="164" fontId="3" fillId="0" borderId="0" xfId="1" applyFont="1" applyFill="1" applyBorder="1" applyAlignment="1">
      <alignment vertical="center" wrapText="1"/>
    </xf>
    <xf numFmtId="164" fontId="18" fillId="8" borderId="3" xfId="0" applyNumberFormat="1" applyFont="1" applyFill="1" applyBorder="1" applyAlignment="1">
      <alignment horizontal="center" vertical="center" wrapText="1"/>
    </xf>
    <xf numFmtId="164" fontId="3" fillId="3" borderId="0" xfId="1" applyFont="1" applyFill="1" applyBorder="1" applyAlignment="1" applyProtection="1">
      <alignment horizontal="center" vertical="center" wrapText="1"/>
    </xf>
    <xf numFmtId="164" fontId="3" fillId="3" borderId="0" xfId="1" applyFont="1" applyFill="1" applyBorder="1" applyAlignment="1" applyProtection="1">
      <alignment vertical="center" wrapText="1"/>
    </xf>
    <xf numFmtId="164" fontId="13" fillId="3" borderId="0" xfId="1" applyFont="1" applyFill="1" applyBorder="1" applyAlignment="1">
      <alignment horizontal="left" wrapText="1"/>
    </xf>
    <xf numFmtId="164" fontId="3"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164" fontId="4" fillId="2" borderId="13" xfId="0" applyNumberFormat="1" applyFont="1" applyFill="1" applyBorder="1"/>
    <xf numFmtId="164" fontId="3" fillId="2" borderId="4" xfId="2" applyNumberFormat="1" applyFont="1" applyFill="1" applyBorder="1" applyAlignment="1">
      <alignment vertical="center" wrapText="1"/>
    </xf>
    <xf numFmtId="164" fontId="4" fillId="2" borderId="53" xfId="0" applyNumberFormat="1" applyFont="1" applyFill="1" applyBorder="1"/>
    <xf numFmtId="0" fontId="0" fillId="2" borderId="14" xfId="0" applyFill="1" applyBorder="1"/>
    <xf numFmtId="0" fontId="3" fillId="2" borderId="5" xfId="0" applyFont="1" applyFill="1" applyBorder="1" applyAlignment="1">
      <alignment horizontal="center" vertical="center" wrapText="1"/>
    </xf>
    <xf numFmtId="164" fontId="15" fillId="3" borderId="0" xfId="1" applyFont="1" applyFill="1" applyBorder="1" applyAlignment="1">
      <alignment wrapText="1"/>
    </xf>
    <xf numFmtId="164" fontId="0" fillId="3" borderId="0" xfId="1" applyFont="1" applyFill="1" applyBorder="1" applyAlignment="1">
      <alignment wrapText="1"/>
    </xf>
    <xf numFmtId="164" fontId="3" fillId="3" borderId="3" xfId="1" applyFont="1" applyFill="1" applyBorder="1" applyAlignment="1" applyProtection="1">
      <alignment horizontal="center" vertical="center" wrapText="1"/>
    </xf>
    <xf numFmtId="164" fontId="18" fillId="9" borderId="3" xfId="0" applyNumberFormat="1" applyFont="1" applyFill="1" applyBorder="1" applyAlignment="1">
      <alignment horizontal="center" vertical="center" wrapText="1"/>
    </xf>
    <xf numFmtId="164" fontId="0" fillId="3" borderId="0" xfId="1" applyFont="1" applyFill="1" applyBorder="1" applyAlignment="1">
      <alignment vertical="center" wrapText="1"/>
    </xf>
    <xf numFmtId="9" fontId="0" fillId="3" borderId="0" xfId="2" applyFont="1" applyFill="1" applyBorder="1" applyAlignment="1">
      <alignment wrapText="1"/>
    </xf>
    <xf numFmtId="164" fontId="3" fillId="2" borderId="5" xfId="1" applyFont="1" applyFill="1" applyBorder="1" applyAlignment="1" applyProtection="1">
      <alignment horizontal="center" vertical="center" wrapText="1"/>
      <protection locked="0"/>
    </xf>
    <xf numFmtId="0" fontId="12" fillId="6" borderId="6" xfId="0" applyFont="1" applyFill="1" applyBorder="1" applyAlignment="1">
      <alignment vertical="top" wrapText="1"/>
    </xf>
    <xf numFmtId="0" fontId="3" fillId="0" borderId="0" xfId="0" applyFont="1" applyAlignment="1">
      <alignment wrapText="1"/>
    </xf>
    <xf numFmtId="0" fontId="19" fillId="0" borderId="0" xfId="0" applyFont="1" applyAlignment="1">
      <alignment wrapText="1"/>
    </xf>
    <xf numFmtId="165" fontId="3" fillId="2" borderId="13" xfId="1" applyNumberFormat="1" applyFont="1" applyFill="1" applyBorder="1" applyAlignment="1" applyProtection="1">
      <alignment vertical="center" wrapText="1"/>
    </xf>
    <xf numFmtId="165" fontId="3" fillId="2" borderId="14" xfId="1" applyNumberFormat="1" applyFont="1" applyFill="1" applyBorder="1" applyAlignment="1" applyProtection="1">
      <alignment vertical="center" wrapText="1"/>
    </xf>
    <xf numFmtId="0" fontId="3" fillId="2" borderId="3" xfId="0" applyFont="1" applyFill="1" applyBorder="1" applyAlignment="1">
      <alignment vertical="justify" wrapText="1"/>
    </xf>
    <xf numFmtId="0" fontId="3" fillId="4" borderId="3" xfId="0" applyFont="1" applyFill="1" applyBorder="1" applyAlignment="1" applyProtection="1">
      <alignment vertical="justify" wrapText="1"/>
      <protection locked="0"/>
    </xf>
    <xf numFmtId="0" fontId="3" fillId="2" borderId="12" xfId="0" applyFont="1" applyFill="1" applyBorder="1" applyAlignment="1">
      <alignment vertical="justify" wrapText="1"/>
    </xf>
    <xf numFmtId="0" fontId="0" fillId="0" borderId="0" xfId="0" applyAlignment="1">
      <alignment vertical="justify" wrapText="1"/>
    </xf>
    <xf numFmtId="0" fontId="3" fillId="3" borderId="0" xfId="0" applyFont="1" applyFill="1" applyAlignment="1">
      <alignment vertical="justify" wrapText="1"/>
    </xf>
    <xf numFmtId="0" fontId="3" fillId="2" borderId="8" xfId="0" applyFont="1" applyFill="1" applyBorder="1" applyAlignment="1">
      <alignment horizontal="center" vertical="justify" wrapText="1"/>
    </xf>
    <xf numFmtId="0" fontId="3" fillId="2" borderId="8" xfId="0" applyFont="1" applyFill="1" applyBorder="1" applyAlignment="1">
      <alignment vertical="justify" wrapText="1"/>
    </xf>
    <xf numFmtId="0" fontId="3" fillId="2" borderId="35" xfId="0" applyFont="1" applyFill="1" applyBorder="1" applyAlignment="1">
      <alignment vertical="justify" wrapText="1"/>
    </xf>
    <xf numFmtId="0" fontId="3" fillId="0" borderId="0" xfId="0" applyFont="1" applyAlignment="1">
      <alignment vertical="justify" wrapText="1"/>
    </xf>
    <xf numFmtId="0" fontId="4" fillId="2" borderId="28" xfId="0" applyFont="1" applyFill="1" applyBorder="1" applyAlignment="1">
      <alignment horizontal="left" vertical="justify" wrapText="1"/>
    </xf>
    <xf numFmtId="0" fontId="4" fillId="2" borderId="8" xfId="0" applyFont="1" applyFill="1" applyBorder="1" applyAlignment="1">
      <alignment horizontal="left" vertical="justify" wrapText="1"/>
    </xf>
    <xf numFmtId="0" fontId="2" fillId="0" borderId="3" xfId="0" applyFont="1" applyBorder="1" applyAlignment="1" applyProtection="1">
      <alignment horizontal="left" vertical="justify" wrapText="1"/>
      <protection locked="0"/>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justify" wrapText="1"/>
    </xf>
    <xf numFmtId="0" fontId="2" fillId="2" borderId="3" xfId="0" applyFont="1" applyFill="1" applyBorder="1" applyAlignment="1">
      <alignment vertical="center" wrapText="1"/>
    </xf>
    <xf numFmtId="164" fontId="2" fillId="0" borderId="3" xfId="1" applyFont="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9" fontId="2" fillId="0" borderId="3" xfId="2" applyFont="1" applyBorder="1" applyAlignment="1" applyProtection="1">
      <alignment horizontal="center" vertical="center" wrapText="1"/>
      <protection locked="0"/>
    </xf>
    <xf numFmtId="164" fontId="2" fillId="3" borderId="3" xfId="1" applyFont="1" applyFill="1" applyBorder="1" applyAlignment="1" applyProtection="1">
      <alignment horizontal="left" vertical="center" wrapText="1"/>
      <protection locked="0"/>
    </xf>
    <xf numFmtId="49" fontId="2" fillId="0" borderId="3" xfId="1" applyNumberFormat="1" applyFont="1" applyBorder="1" applyAlignment="1" applyProtection="1">
      <alignment horizontal="left" wrapText="1"/>
      <protection locked="0"/>
    </xf>
    <xf numFmtId="164" fontId="2" fillId="0" borderId="0" xfId="1" applyFont="1" applyFill="1" applyBorder="1" applyAlignment="1" applyProtection="1">
      <alignment horizontal="center" vertical="center" wrapText="1"/>
    </xf>
    <xf numFmtId="164" fontId="2" fillId="3" borderId="3" xfId="1" applyFont="1" applyFill="1" applyBorder="1" applyAlignment="1" applyProtection="1">
      <alignment horizontal="center" vertical="center" wrapText="1"/>
      <protection locked="0"/>
    </xf>
    <xf numFmtId="49" fontId="2" fillId="3" borderId="3" xfId="1" applyNumberFormat="1" applyFont="1" applyFill="1" applyBorder="1" applyAlignment="1" applyProtection="1">
      <alignment horizontal="left" wrapText="1"/>
      <protection locked="0"/>
    </xf>
    <xf numFmtId="0" fontId="2" fillId="3" borderId="0" xfId="0" applyFont="1" applyFill="1" applyAlignment="1" applyProtection="1">
      <alignment vertical="center" wrapText="1"/>
      <protection locked="0"/>
    </xf>
    <xf numFmtId="0" fontId="2" fillId="3" borderId="0" xfId="0" applyFont="1" applyFill="1" applyAlignment="1" applyProtection="1">
      <alignment horizontal="left" vertical="justify" wrapText="1"/>
      <protection locked="0"/>
    </xf>
    <xf numFmtId="164" fontId="2" fillId="3" borderId="0" xfId="1" applyFont="1" applyFill="1" applyBorder="1" applyAlignment="1" applyProtection="1">
      <alignment horizontal="center" vertical="center" wrapText="1"/>
      <protection locked="0"/>
    </xf>
    <xf numFmtId="0" fontId="2" fillId="3" borderId="0" xfId="0" applyFont="1" applyFill="1" applyAlignment="1" applyProtection="1">
      <alignment vertical="justify" wrapText="1"/>
      <protection locked="0"/>
    </xf>
    <xf numFmtId="164" fontId="2" fillId="3" borderId="0" xfId="1" applyFont="1" applyFill="1" applyBorder="1" applyAlignment="1" applyProtection="1">
      <alignment vertical="center" wrapText="1"/>
      <protection locked="0"/>
    </xf>
    <xf numFmtId="165" fontId="2" fillId="0" borderId="3" xfId="1" applyNumberFormat="1" applyFont="1" applyBorder="1" applyAlignment="1" applyProtection="1">
      <alignment horizontal="center" vertical="center" wrapText="1"/>
      <protection locked="0"/>
    </xf>
    <xf numFmtId="0" fontId="2" fillId="3" borderId="1" xfId="0" applyFont="1" applyFill="1" applyBorder="1" applyAlignment="1" applyProtection="1">
      <alignment vertical="center" wrapText="1"/>
      <protection locked="0"/>
    </xf>
    <xf numFmtId="0" fontId="2" fillId="3" borderId="3" xfId="0" applyFont="1" applyFill="1" applyBorder="1" applyAlignment="1" applyProtection="1">
      <alignment vertical="justify" wrapText="1"/>
      <protection locked="0"/>
    </xf>
    <xf numFmtId="164" fontId="2" fillId="0" borderId="3" xfId="1" applyFont="1" applyBorder="1" applyAlignment="1" applyProtection="1">
      <alignment vertical="center" wrapText="1"/>
      <protection locked="0"/>
    </xf>
    <xf numFmtId="164" fontId="2" fillId="2" borderId="3" xfId="1" applyFont="1" applyFill="1" applyBorder="1" applyAlignment="1" applyProtection="1">
      <alignment vertical="center" wrapText="1"/>
    </xf>
    <xf numFmtId="9" fontId="2" fillId="0" borderId="3" xfId="2" applyFont="1" applyBorder="1" applyAlignment="1" applyProtection="1">
      <alignment vertical="center" wrapText="1"/>
      <protection locked="0"/>
    </xf>
    <xf numFmtId="164" fontId="2" fillId="3" borderId="3" xfId="1" applyFont="1" applyFill="1" applyBorder="1" applyAlignment="1" applyProtection="1">
      <alignment vertical="center" wrapText="1"/>
      <protection locked="0"/>
    </xf>
    <xf numFmtId="49" fontId="2" fillId="0" borderId="3" xfId="0" applyNumberFormat="1" applyFont="1" applyBorder="1" applyAlignment="1" applyProtection="1">
      <alignment horizontal="left" wrapText="1"/>
      <protection locked="0"/>
    </xf>
    <xf numFmtId="0" fontId="2" fillId="3" borderId="2" xfId="0" applyFont="1" applyFill="1" applyBorder="1" applyAlignment="1" applyProtection="1">
      <alignment vertical="justify" wrapText="1"/>
      <protection locked="0"/>
    </xf>
    <xf numFmtId="0" fontId="2" fillId="3" borderId="3" xfId="0" applyFont="1" applyFill="1" applyBorder="1" applyAlignment="1" applyProtection="1">
      <alignment vertical="center" wrapText="1"/>
      <protection locked="0"/>
    </xf>
    <xf numFmtId="0" fontId="2" fillId="3" borderId="0" xfId="0" applyFont="1" applyFill="1" applyAlignment="1">
      <alignment vertical="center" wrapText="1"/>
    </xf>
    <xf numFmtId="0" fontId="2" fillId="2" borderId="8" xfId="0" applyFont="1" applyFill="1" applyBorder="1" applyAlignment="1">
      <alignment vertical="justify" wrapText="1"/>
    </xf>
    <xf numFmtId="164" fontId="2" fillId="2" borderId="3" xfId="0" applyNumberFormat="1" applyFont="1" applyFill="1" applyBorder="1" applyAlignment="1">
      <alignment vertical="center" wrapText="1"/>
    </xf>
    <xf numFmtId="164" fontId="2" fillId="2" borderId="9" xfId="0" applyNumberFormat="1" applyFont="1" applyFill="1" applyBorder="1" applyAlignment="1">
      <alignment vertical="center" wrapText="1"/>
    </xf>
    <xf numFmtId="164" fontId="2" fillId="0" borderId="0" xfId="1" applyFont="1" applyFill="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0" xfId="0" applyFont="1" applyAlignment="1">
      <alignment vertical="center" wrapText="1"/>
    </xf>
    <xf numFmtId="0" fontId="2" fillId="0" borderId="0" xfId="0" applyFont="1" applyAlignment="1">
      <alignment wrapText="1"/>
    </xf>
    <xf numFmtId="164" fontId="2" fillId="0" borderId="39" xfId="0" applyNumberFormat="1" applyFont="1" applyBorder="1" applyAlignment="1" applyProtection="1">
      <alignment wrapText="1"/>
      <protection locked="0"/>
    </xf>
    <xf numFmtId="164" fontId="2" fillId="3" borderId="39" xfId="1" applyFont="1" applyFill="1" applyBorder="1" applyAlignment="1" applyProtection="1">
      <alignment horizontal="center" vertical="center" wrapText="1"/>
      <protection locked="0"/>
    </xf>
    <xf numFmtId="164" fontId="2" fillId="0" borderId="3" xfId="0" applyNumberFormat="1" applyFont="1" applyBorder="1" applyAlignment="1" applyProtection="1">
      <alignment wrapText="1"/>
      <protection locked="0"/>
    </xf>
    <xf numFmtId="0" fontId="2" fillId="3" borderId="0" xfId="0" applyFont="1" applyFill="1" applyAlignment="1">
      <alignment wrapText="1"/>
    </xf>
    <xf numFmtId="164" fontId="2" fillId="2" borderId="39" xfId="0" applyNumberFormat="1" applyFont="1" applyFill="1" applyBorder="1" applyAlignment="1">
      <alignment wrapText="1"/>
    </xf>
    <xf numFmtId="164" fontId="2" fillId="3" borderId="0" xfId="1" applyFont="1" applyFill="1" applyBorder="1" applyAlignment="1" applyProtection="1">
      <alignment vertical="center" wrapText="1"/>
    </xf>
    <xf numFmtId="164" fontId="2" fillId="2" borderId="3" xfId="0" applyNumberFormat="1" applyFont="1" applyFill="1" applyBorder="1" applyAlignment="1">
      <alignment wrapText="1"/>
    </xf>
    <xf numFmtId="164" fontId="2" fillId="2" borderId="8" xfId="1" applyFont="1" applyFill="1" applyBorder="1" applyAlignment="1" applyProtection="1">
      <alignment wrapText="1"/>
    </xf>
    <xf numFmtId="164" fontId="2" fillId="2" borderId="3" xfId="1" applyFont="1" applyFill="1" applyBorder="1" applyAlignment="1">
      <alignment wrapText="1"/>
    </xf>
    <xf numFmtId="164" fontId="2" fillId="2" borderId="9" xfId="0" applyNumberFormat="1" applyFont="1" applyFill="1" applyBorder="1" applyAlignment="1">
      <alignment wrapText="1"/>
    </xf>
    <xf numFmtId="0" fontId="2" fillId="2" borderId="12" xfId="0" applyFont="1" applyFill="1" applyBorder="1" applyAlignment="1">
      <alignment wrapText="1"/>
    </xf>
    <xf numFmtId="164" fontId="2" fillId="2" borderId="13" xfId="0" applyNumberFormat="1" applyFont="1" applyFill="1" applyBorder="1" applyAlignment="1">
      <alignment wrapText="1"/>
    </xf>
    <xf numFmtId="164" fontId="2" fillId="2" borderId="14" xfId="0" applyNumberFormat="1" applyFont="1" applyFill="1" applyBorder="1" applyAlignment="1">
      <alignment wrapText="1"/>
    </xf>
    <xf numFmtId="164" fontId="2" fillId="3" borderId="0" xfId="0" applyNumberFormat="1" applyFont="1" applyFill="1" applyAlignment="1">
      <alignment vertical="center" wrapText="1"/>
    </xf>
    <xf numFmtId="0" fontId="2" fillId="3" borderId="0" xfId="0" applyFont="1" applyFill="1" applyAlignment="1">
      <alignment horizontal="center" vertical="center" wrapText="1"/>
    </xf>
    <xf numFmtId="0" fontId="2" fillId="0" borderId="0" xfId="0" applyFont="1"/>
    <xf numFmtId="164" fontId="2" fillId="2" borderId="51" xfId="1" applyFont="1" applyFill="1" applyBorder="1" applyAlignment="1" applyProtection="1">
      <alignment wrapText="1"/>
    </xf>
    <xf numFmtId="0" fontId="2" fillId="2" borderId="16" xfId="0" applyFont="1" applyFill="1" applyBorder="1"/>
    <xf numFmtId="164" fontId="2" fillId="2" borderId="3" xfId="1" applyFont="1" applyFill="1" applyBorder="1" applyAlignment="1">
      <alignment vertical="center" wrapText="1"/>
    </xf>
    <xf numFmtId="0" fontId="1" fillId="3" borderId="3" xfId="1" applyNumberFormat="1" applyFont="1" applyFill="1" applyBorder="1" applyAlignment="1" applyProtection="1">
      <alignment horizontal="left" vertical="top" wrapText="1"/>
      <protection locked="0"/>
    </xf>
    <xf numFmtId="164" fontId="2" fillId="0" borderId="3" xfId="1" applyFont="1" applyFill="1" applyBorder="1" applyAlignment="1" applyProtection="1">
      <alignment vertical="center" wrapText="1"/>
      <protection locked="0"/>
    </xf>
    <xf numFmtId="0" fontId="1" fillId="0" borderId="3"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0" fillId="0" borderId="3" xfId="0" applyBorder="1" applyAlignment="1">
      <alignment wrapText="1"/>
    </xf>
    <xf numFmtId="0" fontId="21" fillId="0" borderId="0" xfId="0" applyFont="1" applyAlignment="1">
      <alignment horizontal="left" vertical="top" wrapText="1"/>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49" fontId="3" fillId="3" borderId="4" xfId="0" applyNumberFormat="1" applyFont="1" applyFill="1" applyBorder="1" applyAlignment="1" applyProtection="1">
      <alignment horizontal="left" vertical="top" wrapText="1"/>
      <protection locked="0"/>
    </xf>
    <xf numFmtId="49" fontId="3" fillId="3" borderId="1" xfId="0" applyNumberFormat="1" applyFont="1" applyFill="1" applyBorder="1" applyAlignment="1" applyProtection="1">
      <alignment horizontal="left" vertical="top" wrapText="1"/>
      <protection locked="0"/>
    </xf>
    <xf numFmtId="49" fontId="3" fillId="3" borderId="2" xfId="0" applyNumberFormat="1"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19" fillId="0" borderId="55" xfId="0" applyFont="1" applyBorder="1" applyAlignment="1">
      <alignment horizontal="left" wrapText="1"/>
    </xf>
    <xf numFmtId="0" fontId="3" fillId="4" borderId="43"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5" xfId="0" applyFont="1" applyFill="1" applyBorder="1" applyAlignment="1">
      <alignment horizontal="center" vertical="center" wrapText="1"/>
    </xf>
    <xf numFmtId="164" fontId="3" fillId="2" borderId="5" xfId="1" applyFont="1" applyFill="1" applyBorder="1" applyAlignment="1" applyProtection="1">
      <alignment horizontal="center" vertical="center" wrapText="1"/>
      <protection locked="0"/>
    </xf>
    <xf numFmtId="164" fontId="3" fillId="2" borderId="39" xfId="1"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2" fillId="2" borderId="35" xfId="0" applyFont="1" applyFill="1" applyBorder="1" applyAlignment="1">
      <alignment horizontal="center" vertical="justify" wrapText="1"/>
    </xf>
    <xf numFmtId="0" fontId="2" fillId="2" borderId="10" xfId="0" applyFont="1" applyFill="1" applyBorder="1" applyAlignment="1">
      <alignment horizontal="center" vertical="justify" wrapText="1"/>
    </xf>
    <xf numFmtId="164" fontId="3" fillId="2" borderId="31" xfId="1" applyFont="1" applyFill="1" applyBorder="1" applyAlignment="1" applyProtection="1">
      <alignment horizontal="center" vertical="center" wrapText="1"/>
    </xf>
    <xf numFmtId="164" fontId="3" fillId="2" borderId="38" xfId="1"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2" borderId="54" xfId="0" applyFont="1" applyFill="1" applyBorder="1" applyAlignment="1" applyProtection="1">
      <alignment horizontal="center" wrapText="1"/>
      <protection locked="0"/>
    </xf>
    <xf numFmtId="0" fontId="3" fillId="2" borderId="39" xfId="0" applyFont="1" applyFill="1" applyBorder="1" applyAlignment="1" applyProtection="1">
      <alignment horizontal="center" wrapText="1"/>
      <protection locked="0"/>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29" xfId="0" applyFont="1" applyFill="1" applyBorder="1" applyAlignment="1">
      <alignment horizontal="center" vertic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21" xfId="0" applyFont="1" applyFill="1" applyBorder="1" applyAlignment="1">
      <alignment horizontal="center" wrapText="1"/>
    </xf>
    <xf numFmtId="164" fontId="4" fillId="2" borderId="4" xfId="0" applyNumberFormat="1" applyFont="1" applyFill="1" applyBorder="1" applyAlignment="1">
      <alignment horizontal="center"/>
    </xf>
    <xf numFmtId="164" fontId="4" fillId="2" borderId="36" xfId="0" applyNumberFormat="1" applyFont="1" applyFill="1" applyBorder="1" applyAlignment="1">
      <alignment horizontal="center"/>
    </xf>
    <xf numFmtId="164" fontId="4" fillId="2" borderId="46" xfId="0" applyNumberFormat="1" applyFont="1" applyFill="1" applyBorder="1" applyAlignment="1">
      <alignment horizontal="center"/>
    </xf>
    <xf numFmtId="164" fontId="4" fillId="2" borderId="47" xfId="0" applyNumberFormat="1" applyFont="1" applyFill="1" applyBorder="1" applyAlignment="1">
      <alignment horizontal="center"/>
    </xf>
    <xf numFmtId="0" fontId="4" fillId="2" borderId="43" xfId="0" applyFont="1" applyFill="1" applyBorder="1" applyAlignment="1">
      <alignment horizontal="left"/>
    </xf>
    <xf numFmtId="0" fontId="4" fillId="2" borderId="44" xfId="0" applyFont="1" applyFill="1" applyBorder="1" applyAlignment="1">
      <alignment horizontal="left"/>
    </xf>
    <xf numFmtId="0" fontId="4"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3" fillId="2" borderId="54" xfId="0" applyFont="1" applyFill="1" applyBorder="1" applyAlignment="1">
      <alignment horizontal="center" wrapText="1"/>
    </xf>
    <xf numFmtId="0" fontId="3" fillId="2" borderId="39" xfId="0" applyFont="1" applyFill="1" applyBorder="1" applyAlignment="1">
      <alignment horizont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0" xfId="0" applyFont="1" applyFill="1" applyBorder="1" applyAlignment="1">
      <alignment horizontal="center" vertical="center" wrapText="1"/>
    </xf>
    <xf numFmtId="10" fontId="0" fillId="2" borderId="14" xfId="2" applyNumberFormat="1" applyFont="1" applyFill="1" applyBorder="1" applyAlignment="1">
      <alignment wrapText="1"/>
    </xf>
  </cellXfs>
  <cellStyles count="3">
    <cellStyle name="Currency" xfId="1" builtinId="4"/>
    <cellStyle name="Normal" xfId="0" builtinId="0"/>
    <cellStyle name="Percent" xfId="2"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election activeCell="B3" sqref="B3"/>
    </sheetView>
  </sheetViews>
  <sheetFormatPr defaultColWidth="8.7265625" defaultRowHeight="14.5" x14ac:dyDescent="0.35"/>
  <cols>
    <col min="2" max="2" width="127.453125" customWidth="1"/>
  </cols>
  <sheetData>
    <row r="2" spans="2:5" ht="36.75" customHeight="1" thickBot="1" x14ac:dyDescent="0.4">
      <c r="B2" s="207" t="s">
        <v>0</v>
      </c>
      <c r="C2" s="207"/>
      <c r="D2" s="207"/>
      <c r="E2" s="207"/>
    </row>
    <row r="3" spans="2:5" ht="295.5" customHeight="1" thickBot="1" x14ac:dyDescent="0.4">
      <c r="B3" s="132" t="s">
        <v>1</v>
      </c>
    </row>
  </sheetData>
  <sheetProtection sheet="1" objects="1" scenarios="1"/>
  <mergeCells count="1">
    <mergeCell ref="B2:E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L95"/>
  <sheetViews>
    <sheetView showGridLines="0" showZeros="0" tabSelected="1" zoomScale="85" zoomScaleNormal="85" workbookViewId="0">
      <pane ySplit="4" topLeftCell="A71" activePane="bottomLeft" state="frozen"/>
      <selection pane="bottomLeft" activeCell="I77" sqref="I77"/>
    </sheetView>
  </sheetViews>
  <sheetFormatPr defaultColWidth="9.1796875" defaultRowHeight="14.5" x14ac:dyDescent="0.35"/>
  <cols>
    <col min="1" max="1" width="9.1796875" style="19"/>
    <col min="2" max="2" width="30.453125" style="19" customWidth="1"/>
    <col min="3" max="3" width="32.453125" style="140" customWidth="1"/>
    <col min="4" max="4" width="25.1796875" style="19" customWidth="1"/>
    <col min="5" max="6" width="25.453125" style="19" customWidth="1"/>
    <col min="7" max="7" width="23.1796875" style="19" customWidth="1"/>
    <col min="8" max="8" width="22.453125" style="19" customWidth="1"/>
    <col min="9" max="9" width="22.453125" style="107" customWidth="1"/>
    <col min="10" max="10" width="37.26953125" style="126" customWidth="1"/>
    <col min="11" max="11" width="30.453125" style="19" customWidth="1"/>
    <col min="12" max="12" width="18.7265625" style="19" customWidth="1"/>
    <col min="13" max="13" width="9.1796875" style="19"/>
    <col min="14" max="14" width="17.453125" style="19" customWidth="1"/>
    <col min="15" max="15" width="26.453125" style="19" customWidth="1"/>
    <col min="16" max="16" width="22.453125" style="19" customWidth="1"/>
    <col min="17" max="17" width="29.453125" style="19" customWidth="1"/>
    <col min="18" max="18" width="23.453125" style="19" customWidth="1"/>
    <col min="19" max="19" width="18.453125" style="19" customWidth="1"/>
    <col min="20" max="20" width="17.453125" style="19" customWidth="1"/>
    <col min="21" max="21" width="25.1796875" style="19" customWidth="1"/>
    <col min="22" max="16384" width="9.1796875" style="19"/>
  </cols>
  <sheetData>
    <row r="1" spans="1:12" ht="30.75" customHeight="1" x14ac:dyDescent="1">
      <c r="B1" s="207" t="s">
        <v>0</v>
      </c>
      <c r="C1" s="207"/>
      <c r="D1" s="207"/>
      <c r="E1" s="207"/>
      <c r="F1" s="17"/>
      <c r="G1" s="17"/>
      <c r="H1" s="18"/>
      <c r="I1" s="106"/>
      <c r="J1" s="125"/>
      <c r="K1" s="18"/>
    </row>
    <row r="2" spans="1:12" ht="16.5" customHeight="1" x14ac:dyDescent="0.6">
      <c r="B2" s="220" t="s">
        <v>2</v>
      </c>
      <c r="C2" s="220"/>
      <c r="D2" s="220"/>
      <c r="E2" s="220"/>
      <c r="F2" s="133"/>
      <c r="G2" s="133"/>
      <c r="H2" s="133"/>
      <c r="I2" s="116"/>
      <c r="J2" s="116"/>
    </row>
    <row r="4" spans="1:12" ht="119.25" customHeight="1" x14ac:dyDescent="0.35">
      <c r="B4" s="149" t="s">
        <v>3</v>
      </c>
      <c r="C4" s="150" t="s">
        <v>4</v>
      </c>
      <c r="D4" s="50" t="s">
        <v>5</v>
      </c>
      <c r="E4" s="50" t="s">
        <v>6</v>
      </c>
      <c r="F4" s="50" t="s">
        <v>7</v>
      </c>
      <c r="G4" s="73" t="s">
        <v>8</v>
      </c>
      <c r="H4" s="149" t="s">
        <v>9</v>
      </c>
      <c r="I4" s="149" t="s">
        <v>10</v>
      </c>
      <c r="J4" s="149" t="s">
        <v>11</v>
      </c>
      <c r="K4" s="149" t="s">
        <v>12</v>
      </c>
      <c r="L4" s="25"/>
    </row>
    <row r="5" spans="1:12" ht="15.5" x14ac:dyDescent="0.35">
      <c r="B5" s="72" t="s">
        <v>13</v>
      </c>
      <c r="C5" s="214" t="s">
        <v>14</v>
      </c>
      <c r="D5" s="215"/>
      <c r="E5" s="215"/>
      <c r="F5" s="215"/>
      <c r="G5" s="215"/>
      <c r="H5" s="215"/>
      <c r="I5" s="215"/>
      <c r="J5" s="215"/>
      <c r="K5" s="216"/>
      <c r="L5" s="8"/>
    </row>
    <row r="6" spans="1:12" ht="15.5" x14ac:dyDescent="0.35">
      <c r="B6" s="72" t="s">
        <v>15</v>
      </c>
      <c r="C6" s="217" t="s">
        <v>16</v>
      </c>
      <c r="D6" s="218"/>
      <c r="E6" s="218"/>
      <c r="F6" s="218"/>
      <c r="G6" s="218"/>
      <c r="H6" s="218"/>
      <c r="I6" s="218"/>
      <c r="J6" s="218"/>
      <c r="K6" s="219"/>
      <c r="L6" s="27"/>
    </row>
    <row r="7" spans="1:12" ht="117.5" customHeight="1" x14ac:dyDescent="0.35">
      <c r="B7" s="151" t="s">
        <v>17</v>
      </c>
      <c r="C7" s="148" t="s">
        <v>18</v>
      </c>
      <c r="D7" s="152">
        <v>155000</v>
      </c>
      <c r="E7" s="152"/>
      <c r="F7" s="152"/>
      <c r="G7" s="153">
        <f>SUM(D7:F7)</f>
        <v>155000</v>
      </c>
      <c r="H7" s="154">
        <v>1</v>
      </c>
      <c r="I7" s="152">
        <v>0</v>
      </c>
      <c r="J7" s="155" t="s">
        <v>19</v>
      </c>
      <c r="K7" s="156"/>
      <c r="L7" s="157"/>
    </row>
    <row r="8" spans="1:12" ht="77.5" x14ac:dyDescent="0.35">
      <c r="B8" s="151" t="s">
        <v>20</v>
      </c>
      <c r="C8" s="205" t="s">
        <v>21</v>
      </c>
      <c r="D8" s="152">
        <v>25000</v>
      </c>
      <c r="E8" s="152"/>
      <c r="F8" s="152"/>
      <c r="G8" s="153">
        <f t="shared" ref="G8:G10" si="0">SUM(D8:F8)</f>
        <v>25000</v>
      </c>
      <c r="H8" s="154">
        <v>1</v>
      </c>
      <c r="I8" s="152">
        <v>0</v>
      </c>
      <c r="J8" s="155" t="s">
        <v>22</v>
      </c>
      <c r="K8" s="156"/>
      <c r="L8" s="157"/>
    </row>
    <row r="9" spans="1:12" ht="108.5" x14ac:dyDescent="0.35">
      <c r="B9" s="151" t="s">
        <v>23</v>
      </c>
      <c r="C9" s="205" t="s">
        <v>24</v>
      </c>
      <c r="D9" s="152">
        <v>30000</v>
      </c>
      <c r="E9" s="152"/>
      <c r="F9" s="152"/>
      <c r="G9" s="153">
        <f t="shared" si="0"/>
        <v>30000</v>
      </c>
      <c r="H9" s="154">
        <v>1</v>
      </c>
      <c r="I9" s="152">
        <v>0</v>
      </c>
      <c r="J9" s="155" t="s">
        <v>25</v>
      </c>
      <c r="K9" s="156"/>
      <c r="L9" s="157"/>
    </row>
    <row r="10" spans="1:12" ht="77.5" x14ac:dyDescent="0.35">
      <c r="B10" s="151" t="s">
        <v>26</v>
      </c>
      <c r="C10" s="205" t="s">
        <v>24</v>
      </c>
      <c r="D10" s="152">
        <v>250000</v>
      </c>
      <c r="E10" s="152"/>
      <c r="F10" s="152"/>
      <c r="G10" s="153">
        <f t="shared" si="0"/>
        <v>250000</v>
      </c>
      <c r="H10" s="154">
        <v>1</v>
      </c>
      <c r="I10" s="152">
        <v>0</v>
      </c>
      <c r="J10" s="158" t="s">
        <v>27</v>
      </c>
      <c r="K10" s="156"/>
      <c r="L10" s="157"/>
    </row>
    <row r="11" spans="1:12" ht="15.5" x14ac:dyDescent="0.35">
      <c r="A11" s="20"/>
      <c r="C11" s="137" t="s">
        <v>28</v>
      </c>
      <c r="D11" s="9">
        <f>SUM(D7:D10)</f>
        <v>460000</v>
      </c>
      <c r="E11" s="9">
        <f>SUM(E7:E10)</f>
        <v>0</v>
      </c>
      <c r="F11" s="9">
        <f>SUM(F7:F10)</f>
        <v>0</v>
      </c>
      <c r="G11" s="9">
        <f>SUM(G7:G10)</f>
        <v>460000</v>
      </c>
      <c r="H11" s="9">
        <f>(H7*G7)+(H8*G8)+(H9*G9)+(H10*G10)</f>
        <v>460000</v>
      </c>
      <c r="I11" s="9">
        <f>SUM(I7:I10)</f>
        <v>0</v>
      </c>
      <c r="J11" s="127"/>
      <c r="K11" s="159"/>
      <c r="L11" s="28"/>
    </row>
    <row r="12" spans="1:12" ht="15.5" x14ac:dyDescent="0.35">
      <c r="A12" s="20"/>
      <c r="B12" s="72" t="s">
        <v>29</v>
      </c>
      <c r="C12" s="208" t="s">
        <v>30</v>
      </c>
      <c r="D12" s="209"/>
      <c r="E12" s="209"/>
      <c r="F12" s="209"/>
      <c r="G12" s="209"/>
      <c r="H12" s="209"/>
      <c r="I12" s="209"/>
      <c r="J12" s="209"/>
      <c r="K12" s="210"/>
      <c r="L12" s="27"/>
    </row>
    <row r="13" spans="1:12" ht="62" x14ac:dyDescent="0.35">
      <c r="A13" s="20"/>
      <c r="B13" s="151" t="s">
        <v>31</v>
      </c>
      <c r="C13" s="205" t="s">
        <v>32</v>
      </c>
      <c r="D13" s="152">
        <v>80000</v>
      </c>
      <c r="E13" s="152"/>
      <c r="F13" s="152"/>
      <c r="G13" s="153">
        <f>SUM(D13:F13)</f>
        <v>80000</v>
      </c>
      <c r="H13" s="154">
        <v>1</v>
      </c>
      <c r="I13" s="152"/>
      <c r="J13" s="155" t="s">
        <v>33</v>
      </c>
      <c r="K13" s="156"/>
      <c r="L13" s="157"/>
    </row>
    <row r="14" spans="1:12" ht="62" x14ac:dyDescent="0.35">
      <c r="A14" s="20"/>
      <c r="B14" s="151" t="s">
        <v>34</v>
      </c>
      <c r="C14" s="204" t="s">
        <v>35</v>
      </c>
      <c r="D14" s="152">
        <v>10000</v>
      </c>
      <c r="E14" s="152"/>
      <c r="F14" s="152"/>
      <c r="G14" s="153">
        <f t="shared" ref="G14:G15" si="1">SUM(D14:F14)</f>
        <v>10000</v>
      </c>
      <c r="H14" s="154"/>
      <c r="I14" s="152"/>
      <c r="J14" s="158"/>
      <c r="K14" s="156"/>
      <c r="L14" s="157"/>
    </row>
    <row r="15" spans="1:12" ht="46.5" x14ac:dyDescent="0.35">
      <c r="A15" s="20"/>
      <c r="B15" s="151" t="s">
        <v>36</v>
      </c>
      <c r="C15" s="205" t="s">
        <v>37</v>
      </c>
      <c r="D15" s="152">
        <v>10000</v>
      </c>
      <c r="E15" s="152"/>
      <c r="F15" s="152"/>
      <c r="G15" s="153">
        <f t="shared" si="1"/>
        <v>10000</v>
      </c>
      <c r="H15" s="154"/>
      <c r="I15" s="152"/>
      <c r="J15" s="158"/>
      <c r="K15" s="156"/>
      <c r="L15" s="157"/>
    </row>
    <row r="16" spans="1:12" ht="15.5" x14ac:dyDescent="0.35">
      <c r="A16" s="20"/>
      <c r="C16" s="137" t="s">
        <v>28</v>
      </c>
      <c r="D16" s="12">
        <f>SUM(D13:D15)</f>
        <v>100000</v>
      </c>
      <c r="E16" s="12">
        <f>SUM(E13:E15)</f>
        <v>0</v>
      </c>
      <c r="F16" s="12">
        <f>SUM(F13:F15)</f>
        <v>0</v>
      </c>
      <c r="G16" s="12">
        <f>SUM(G13:G15)</f>
        <v>100000</v>
      </c>
      <c r="H16" s="9">
        <f>(H13*G13)+(H14*G14)+(H15*G15)</f>
        <v>80000</v>
      </c>
      <c r="I16" s="9">
        <f>SUM(I13:I15)</f>
        <v>0</v>
      </c>
      <c r="J16" s="127"/>
      <c r="K16" s="159"/>
      <c r="L16" s="28"/>
    </row>
    <row r="17" spans="1:12" ht="15.5" x14ac:dyDescent="0.35">
      <c r="A17" s="20"/>
      <c r="B17" s="72" t="s">
        <v>38</v>
      </c>
      <c r="C17" s="208" t="s">
        <v>39</v>
      </c>
      <c r="D17" s="209"/>
      <c r="E17" s="209"/>
      <c r="F17" s="209"/>
      <c r="G17" s="209"/>
      <c r="H17" s="209"/>
      <c r="I17" s="209"/>
      <c r="J17" s="209"/>
      <c r="K17" s="210"/>
      <c r="L17" s="27"/>
    </row>
    <row r="18" spans="1:12" ht="109" customHeight="1" x14ac:dyDescent="0.35">
      <c r="A18" s="20"/>
      <c r="B18" s="151" t="s">
        <v>40</v>
      </c>
      <c r="C18" s="148" t="s">
        <v>41</v>
      </c>
      <c r="D18" s="152">
        <v>70000</v>
      </c>
      <c r="E18" s="152">
        <v>310000</v>
      </c>
      <c r="F18" s="152"/>
      <c r="G18" s="153">
        <f>SUM(D18:F18)</f>
        <v>380000</v>
      </c>
      <c r="H18" s="154">
        <v>1</v>
      </c>
      <c r="I18" s="152"/>
      <c r="J18" s="155" t="s">
        <v>42</v>
      </c>
      <c r="K18" s="156"/>
      <c r="L18" s="157"/>
    </row>
    <row r="19" spans="1:12" ht="77.5" x14ac:dyDescent="0.35">
      <c r="A19" s="20"/>
      <c r="B19" s="151" t="s">
        <v>43</v>
      </c>
      <c r="C19" s="148" t="s">
        <v>44</v>
      </c>
      <c r="D19" s="152">
        <v>0</v>
      </c>
      <c r="E19" s="152">
        <v>30000</v>
      </c>
      <c r="F19" s="152"/>
      <c r="G19" s="153">
        <f>SUM(D20:F20)</f>
        <v>240000</v>
      </c>
      <c r="H19" s="154">
        <v>1</v>
      </c>
      <c r="I19" s="152"/>
      <c r="J19" s="155" t="s">
        <v>45</v>
      </c>
      <c r="K19" s="156"/>
      <c r="L19" s="157"/>
    </row>
    <row r="20" spans="1:12" ht="136" customHeight="1" x14ac:dyDescent="0.35">
      <c r="A20" s="20"/>
      <c r="B20" s="151" t="s">
        <v>46</v>
      </c>
      <c r="C20" s="148" t="s">
        <v>47</v>
      </c>
      <c r="D20" s="152">
        <v>0</v>
      </c>
      <c r="E20" s="152">
        <v>240000</v>
      </c>
      <c r="F20" s="152"/>
      <c r="G20" s="153">
        <f>SUM(D21:F21)</f>
        <v>300000</v>
      </c>
      <c r="H20" s="154">
        <v>1</v>
      </c>
      <c r="I20" s="152"/>
      <c r="J20" s="155" t="s">
        <v>48</v>
      </c>
      <c r="K20" s="156"/>
      <c r="L20" s="157"/>
    </row>
    <row r="21" spans="1:12" ht="115.5" customHeight="1" x14ac:dyDescent="0.35">
      <c r="A21" s="20"/>
      <c r="B21" s="151" t="s">
        <v>49</v>
      </c>
      <c r="C21" s="148" t="s">
        <v>50</v>
      </c>
      <c r="D21" s="152">
        <v>0</v>
      </c>
      <c r="E21" s="152">
        <v>300000</v>
      </c>
      <c r="F21" s="152"/>
      <c r="G21" s="153">
        <f>E21+F21</f>
        <v>300000</v>
      </c>
      <c r="H21" s="154">
        <v>1</v>
      </c>
      <c r="I21" s="152"/>
      <c r="J21" s="158"/>
      <c r="K21" s="156"/>
      <c r="L21" s="157"/>
    </row>
    <row r="22" spans="1:12" ht="15.5" x14ac:dyDescent="0.35">
      <c r="C22" s="137" t="s">
        <v>28</v>
      </c>
      <c r="D22" s="9">
        <f>SUM(D18:D21)</f>
        <v>70000</v>
      </c>
      <c r="E22" s="9">
        <f>SUM(E18:E21)</f>
        <v>880000</v>
      </c>
      <c r="F22" s="9">
        <f>SUM(F18:F21)</f>
        <v>0</v>
      </c>
      <c r="G22" s="9">
        <f>SUM(G18:G21)</f>
        <v>1220000</v>
      </c>
      <c r="H22" s="9">
        <f>(G18*H18)+(G19*H19)+(G20*H20)+(G21*H21)</f>
        <v>1220000</v>
      </c>
      <c r="I22" s="9">
        <f>SUM(I18:I21)</f>
        <v>0</v>
      </c>
      <c r="J22" s="127"/>
      <c r="K22" s="159"/>
      <c r="L22" s="28"/>
    </row>
    <row r="23" spans="1:12" ht="15.5" x14ac:dyDescent="0.35">
      <c r="B23" s="160"/>
      <c r="C23" s="161"/>
      <c r="D23" s="162"/>
      <c r="E23" s="162"/>
      <c r="F23" s="162"/>
      <c r="G23" s="162"/>
      <c r="H23" s="162"/>
      <c r="I23" s="162"/>
      <c r="J23" s="162"/>
      <c r="K23" s="162"/>
      <c r="L23" s="157"/>
    </row>
    <row r="24" spans="1:12" ht="15.5" x14ac:dyDescent="0.35">
      <c r="B24" s="72" t="s">
        <v>51</v>
      </c>
      <c r="C24" s="211" t="s">
        <v>52</v>
      </c>
      <c r="D24" s="212"/>
      <c r="E24" s="212"/>
      <c r="F24" s="212"/>
      <c r="G24" s="212"/>
      <c r="H24" s="212"/>
      <c r="I24" s="212"/>
      <c r="J24" s="212"/>
      <c r="K24" s="213"/>
      <c r="L24" s="8"/>
    </row>
    <row r="25" spans="1:12" ht="15.5" x14ac:dyDescent="0.35">
      <c r="B25" s="72" t="s">
        <v>53</v>
      </c>
      <c r="C25" s="208" t="s">
        <v>54</v>
      </c>
      <c r="D25" s="209"/>
      <c r="E25" s="209"/>
      <c r="F25" s="209"/>
      <c r="G25" s="209"/>
      <c r="H25" s="209"/>
      <c r="I25" s="209"/>
      <c r="J25" s="209"/>
      <c r="K25" s="210"/>
      <c r="L25" s="27"/>
    </row>
    <row r="26" spans="1:12" ht="89" customHeight="1" x14ac:dyDescent="0.35">
      <c r="B26" s="151" t="s">
        <v>55</v>
      </c>
      <c r="C26" s="205" t="s">
        <v>56</v>
      </c>
      <c r="D26" s="152">
        <v>80000</v>
      </c>
      <c r="E26" s="152"/>
      <c r="F26" s="152"/>
      <c r="G26" s="153">
        <f>SUM(D26:F26)</f>
        <v>80000</v>
      </c>
      <c r="H26" s="154">
        <v>1</v>
      </c>
      <c r="I26" s="152"/>
      <c r="K26" s="155" t="s">
        <v>57</v>
      </c>
      <c r="L26" s="157"/>
    </row>
    <row r="27" spans="1:12" ht="120" customHeight="1" x14ac:dyDescent="0.35">
      <c r="B27" s="151" t="s">
        <v>58</v>
      </c>
      <c r="C27" s="204" t="s">
        <v>59</v>
      </c>
      <c r="D27" s="152">
        <v>50000</v>
      </c>
      <c r="E27" s="152"/>
      <c r="F27" s="152"/>
      <c r="G27" s="153">
        <f t="shared" ref="G27:G28" si="2">SUM(D27:F27)</f>
        <v>50000</v>
      </c>
      <c r="H27" s="154">
        <v>1</v>
      </c>
      <c r="I27" s="152"/>
      <c r="J27" s="202" t="s">
        <v>506</v>
      </c>
      <c r="K27" s="206"/>
      <c r="L27" s="157"/>
    </row>
    <row r="28" spans="1:12" ht="63" customHeight="1" x14ac:dyDescent="0.35">
      <c r="B28" s="151" t="s">
        <v>60</v>
      </c>
      <c r="C28" s="148" t="s">
        <v>61</v>
      </c>
      <c r="D28" s="152">
        <v>70000</v>
      </c>
      <c r="E28" s="152"/>
      <c r="F28" s="152"/>
      <c r="G28" s="153">
        <f t="shared" si="2"/>
        <v>70000</v>
      </c>
      <c r="H28" s="154">
        <v>1</v>
      </c>
      <c r="I28" s="152"/>
      <c r="J28" s="155" t="s">
        <v>62</v>
      </c>
      <c r="K28" s="156"/>
      <c r="L28" s="157"/>
    </row>
    <row r="29" spans="1:12" s="20" customFormat="1" ht="15.5" x14ac:dyDescent="0.35">
      <c r="A29" s="19"/>
      <c r="B29" s="19"/>
      <c r="C29" s="137" t="s">
        <v>28</v>
      </c>
      <c r="D29" s="9">
        <f>SUM(D26:D28)</f>
        <v>200000</v>
      </c>
      <c r="E29" s="9">
        <f>SUM(E26:E28)</f>
        <v>0</v>
      </c>
      <c r="F29" s="9">
        <f>SUM(F26:F28)</f>
        <v>0</v>
      </c>
      <c r="G29" s="12">
        <f>SUM(G26:G28)</f>
        <v>200000</v>
      </c>
      <c r="H29" s="9">
        <f>(H26*G26)+(H27*G27)+(H28*G28)</f>
        <v>200000</v>
      </c>
      <c r="I29" s="9">
        <f>SUM(I26:I28)</f>
        <v>0</v>
      </c>
      <c r="J29" s="127"/>
      <c r="K29" s="159"/>
      <c r="L29" s="28"/>
    </row>
    <row r="30" spans="1:12" ht="15.5" x14ac:dyDescent="0.35">
      <c r="B30" s="72" t="s">
        <v>63</v>
      </c>
      <c r="C30" s="208" t="s">
        <v>64</v>
      </c>
      <c r="D30" s="209"/>
      <c r="E30" s="209"/>
      <c r="F30" s="209"/>
      <c r="G30" s="209"/>
      <c r="H30" s="209"/>
      <c r="I30" s="209"/>
      <c r="J30" s="209"/>
      <c r="K30" s="210"/>
      <c r="L30" s="27"/>
    </row>
    <row r="31" spans="1:12" ht="108.5" x14ac:dyDescent="0.35">
      <c r="B31" s="151" t="s">
        <v>65</v>
      </c>
      <c r="C31" s="148" t="s">
        <v>66</v>
      </c>
      <c r="D31" s="152">
        <v>50800</v>
      </c>
      <c r="E31" s="152"/>
      <c r="F31" s="152"/>
      <c r="G31" s="153">
        <f>SUM(D31:F31)</f>
        <v>50800</v>
      </c>
      <c r="H31" s="154">
        <v>1</v>
      </c>
      <c r="I31" s="152"/>
      <c r="J31" s="155" t="s">
        <v>67</v>
      </c>
      <c r="K31" s="156"/>
      <c r="L31" s="157"/>
    </row>
    <row r="32" spans="1:12" ht="77.5" x14ac:dyDescent="0.35">
      <c r="B32" s="151" t="s">
        <v>68</v>
      </c>
      <c r="C32" s="148" t="s">
        <v>69</v>
      </c>
      <c r="D32" s="152">
        <v>100000</v>
      </c>
      <c r="E32" s="152"/>
      <c r="F32" s="152"/>
      <c r="G32" s="153">
        <f t="shared" ref="G32" si="3">SUM(D32:F32)</f>
        <v>100000</v>
      </c>
      <c r="H32" s="154">
        <v>1</v>
      </c>
      <c r="I32" s="152"/>
      <c r="J32" s="155" t="s">
        <v>70</v>
      </c>
      <c r="K32" s="156"/>
      <c r="L32" s="157"/>
    </row>
    <row r="33" spans="2:12" ht="15.5" x14ac:dyDescent="0.35">
      <c r="C33" s="137" t="s">
        <v>28</v>
      </c>
      <c r="D33" s="12">
        <f>SUM(D31:D32)</f>
        <v>150800</v>
      </c>
      <c r="E33" s="12">
        <f>SUM(E31:E32)</f>
        <v>0</v>
      </c>
      <c r="F33" s="12">
        <f>SUM(F31:F32)</f>
        <v>0</v>
      </c>
      <c r="G33" s="12">
        <f>SUM(G31:G32)</f>
        <v>150800</v>
      </c>
      <c r="H33" s="9">
        <f>(H31*G31)+(H32*G32)</f>
        <v>150800</v>
      </c>
      <c r="I33" s="113">
        <f>SUM(I31:I32)</f>
        <v>0</v>
      </c>
      <c r="J33" s="128"/>
      <c r="K33" s="159"/>
      <c r="L33" s="28"/>
    </row>
    <row r="34" spans="2:12" ht="15.75" customHeight="1" x14ac:dyDescent="0.35">
      <c r="B34" s="3"/>
      <c r="C34" s="163"/>
      <c r="D34" s="164"/>
      <c r="E34" s="164"/>
      <c r="F34" s="164"/>
      <c r="G34" s="164"/>
      <c r="H34" s="164"/>
      <c r="I34" s="164"/>
      <c r="J34" s="164"/>
      <c r="K34" s="160"/>
      <c r="L34" s="1"/>
    </row>
    <row r="35" spans="2:12" ht="15.5" x14ac:dyDescent="0.35">
      <c r="B35" s="72" t="s">
        <v>73</v>
      </c>
      <c r="C35" s="211" t="s">
        <v>74</v>
      </c>
      <c r="D35" s="212"/>
      <c r="E35" s="212"/>
      <c r="F35" s="212"/>
      <c r="G35" s="212"/>
      <c r="H35" s="212"/>
      <c r="I35" s="212"/>
      <c r="J35" s="212"/>
      <c r="K35" s="213"/>
      <c r="L35" s="8"/>
    </row>
    <row r="36" spans="2:12" ht="15.5" x14ac:dyDescent="0.35">
      <c r="B36" s="72" t="s">
        <v>75</v>
      </c>
      <c r="C36" s="208" t="s">
        <v>76</v>
      </c>
      <c r="D36" s="209"/>
      <c r="E36" s="209"/>
      <c r="F36" s="209"/>
      <c r="G36" s="209"/>
      <c r="H36" s="209"/>
      <c r="I36" s="209"/>
      <c r="J36" s="209"/>
      <c r="K36" s="210"/>
      <c r="L36" s="27"/>
    </row>
    <row r="37" spans="2:12" ht="124" x14ac:dyDescent="0.35">
      <c r="B37" s="151" t="s">
        <v>77</v>
      </c>
      <c r="C37" s="148" t="s">
        <v>78</v>
      </c>
      <c r="D37" s="152">
        <v>0</v>
      </c>
      <c r="E37" s="152">
        <v>145000</v>
      </c>
      <c r="F37" s="152"/>
      <c r="G37" s="153">
        <f>SUM(D37:F37)</f>
        <v>145000</v>
      </c>
      <c r="H37" s="154">
        <v>1</v>
      </c>
      <c r="I37" s="152"/>
      <c r="J37" s="155" t="s">
        <v>79</v>
      </c>
      <c r="K37" s="156"/>
      <c r="L37" s="157"/>
    </row>
    <row r="38" spans="2:12" ht="155" x14ac:dyDescent="0.35">
      <c r="B38" s="151" t="s">
        <v>80</v>
      </c>
      <c r="C38" s="148" t="s">
        <v>81</v>
      </c>
      <c r="D38" s="152">
        <v>0</v>
      </c>
      <c r="E38" s="152">
        <v>61869</v>
      </c>
      <c r="F38" s="152"/>
      <c r="G38" s="153">
        <f>SUM(D38:F38)</f>
        <v>61869</v>
      </c>
      <c r="H38" s="154">
        <v>1</v>
      </c>
      <c r="I38" s="152"/>
      <c r="J38" s="155" t="s">
        <v>79</v>
      </c>
      <c r="K38" s="156"/>
      <c r="L38" s="157"/>
    </row>
    <row r="39" spans="2:12" ht="15.5" x14ac:dyDescent="0.35">
      <c r="C39" s="137" t="s">
        <v>28</v>
      </c>
      <c r="D39" s="9">
        <f>SUM(D37:D38)</f>
        <v>0</v>
      </c>
      <c r="E39" s="9">
        <f>SUM(E37:E38)</f>
        <v>206869</v>
      </c>
      <c r="F39" s="9">
        <f>SUM(F37:F38)</f>
        <v>0</v>
      </c>
      <c r="G39" s="12">
        <f>SUM(G37:G38)</f>
        <v>206869</v>
      </c>
      <c r="H39" s="9">
        <f>(H37*G37)+(H38*G38)</f>
        <v>206869</v>
      </c>
      <c r="I39" s="113">
        <f>SUM(I37:I38)</f>
        <v>0</v>
      </c>
      <c r="J39" s="128"/>
      <c r="K39" s="159"/>
      <c r="L39" s="28"/>
    </row>
    <row r="40" spans="2:12" ht="15.5" x14ac:dyDescent="0.35">
      <c r="B40" s="72" t="s">
        <v>82</v>
      </c>
      <c r="C40" s="208" t="s">
        <v>83</v>
      </c>
      <c r="D40" s="209"/>
      <c r="E40" s="209"/>
      <c r="F40" s="209"/>
      <c r="G40" s="209"/>
      <c r="H40" s="209"/>
      <c r="I40" s="209"/>
      <c r="J40" s="209"/>
      <c r="K40" s="210"/>
      <c r="L40" s="27"/>
    </row>
    <row r="41" spans="2:12" ht="93" x14ac:dyDescent="0.35">
      <c r="B41" s="151" t="s">
        <v>84</v>
      </c>
      <c r="C41" s="148" t="s">
        <v>85</v>
      </c>
      <c r="D41" s="152">
        <v>0</v>
      </c>
      <c r="E41" s="165">
        <v>135000.16</v>
      </c>
      <c r="F41" s="152"/>
      <c r="G41" s="153">
        <f>SUM(D41:F41)</f>
        <v>135000.16</v>
      </c>
      <c r="H41" s="154">
        <v>1</v>
      </c>
      <c r="I41" s="152"/>
      <c r="J41" s="155" t="s">
        <v>79</v>
      </c>
      <c r="K41" s="156"/>
      <c r="L41" s="157"/>
    </row>
    <row r="42" spans="2:12" ht="217" x14ac:dyDescent="0.35">
      <c r="B42" s="151" t="s">
        <v>86</v>
      </c>
      <c r="C42" s="148" t="s">
        <v>87</v>
      </c>
      <c r="D42" s="152">
        <v>0</v>
      </c>
      <c r="E42" s="152">
        <v>100000</v>
      </c>
      <c r="F42" s="152"/>
      <c r="G42" s="153">
        <f t="shared" ref="G42:G43" si="4">SUM(D42:F42)</f>
        <v>100000</v>
      </c>
      <c r="H42" s="154">
        <v>1</v>
      </c>
      <c r="I42" s="152"/>
      <c r="J42" s="155" t="s">
        <v>88</v>
      </c>
      <c r="K42" s="156"/>
      <c r="L42" s="157"/>
    </row>
    <row r="43" spans="2:12" ht="46.5" x14ac:dyDescent="0.35">
      <c r="B43" s="151" t="s">
        <v>89</v>
      </c>
      <c r="C43" s="148" t="s">
        <v>90</v>
      </c>
      <c r="D43" s="152">
        <v>0</v>
      </c>
      <c r="E43" s="152">
        <v>35000</v>
      </c>
      <c r="F43" s="152"/>
      <c r="G43" s="153">
        <f t="shared" si="4"/>
        <v>35000</v>
      </c>
      <c r="H43" s="154">
        <v>0.75</v>
      </c>
      <c r="I43" s="152"/>
      <c r="J43" s="155" t="s">
        <v>91</v>
      </c>
      <c r="K43" s="156"/>
      <c r="L43" s="157"/>
    </row>
    <row r="44" spans="2:12" ht="15.5" x14ac:dyDescent="0.35">
      <c r="C44" s="137" t="s">
        <v>28</v>
      </c>
      <c r="D44" s="9">
        <f>SUM(D41:D43)</f>
        <v>0</v>
      </c>
      <c r="E44" s="9">
        <f>SUM(E41:E43)</f>
        <v>270000.16000000003</v>
      </c>
      <c r="F44" s="9">
        <f>SUM(F41:F43)</f>
        <v>0</v>
      </c>
      <c r="G44" s="9">
        <f>SUM(G41:G43)</f>
        <v>270000.16000000003</v>
      </c>
      <c r="H44" s="9">
        <f>(H41*G41)+(H42*G42)+(H43*G43)</f>
        <v>261250.16</v>
      </c>
      <c r="I44" s="113">
        <f>SUM(I41:I43)</f>
        <v>0</v>
      </c>
      <c r="J44" s="128"/>
      <c r="K44" s="159"/>
      <c r="L44" s="28"/>
    </row>
    <row r="45" spans="2:12" ht="15.75" customHeight="1" x14ac:dyDescent="0.35">
      <c r="B45" s="3"/>
      <c r="C45" s="163"/>
      <c r="D45" s="164"/>
      <c r="E45" s="164"/>
      <c r="F45" s="164"/>
      <c r="G45" s="164"/>
      <c r="H45" s="164"/>
      <c r="I45" s="164"/>
      <c r="J45" s="164"/>
      <c r="K45" s="166"/>
      <c r="L45" s="1"/>
    </row>
    <row r="46" spans="2:12" ht="15.75" customHeight="1" x14ac:dyDescent="0.35">
      <c r="B46" s="3"/>
      <c r="C46" s="163"/>
      <c r="D46" s="164"/>
      <c r="E46" s="164"/>
      <c r="F46" s="164"/>
      <c r="G46" s="164"/>
      <c r="H46" s="164"/>
      <c r="I46" s="164"/>
      <c r="J46" s="164"/>
      <c r="K46" s="160"/>
      <c r="L46" s="1"/>
    </row>
    <row r="47" spans="2:12" ht="15.75" customHeight="1" x14ac:dyDescent="0.35">
      <c r="B47" s="3"/>
      <c r="C47" s="163"/>
      <c r="D47" s="164"/>
      <c r="E47" s="164"/>
      <c r="F47" s="164"/>
      <c r="G47" s="164"/>
      <c r="H47" s="164"/>
      <c r="I47" s="164"/>
      <c r="J47" s="164"/>
      <c r="K47" s="160"/>
      <c r="L47" s="1"/>
    </row>
    <row r="48" spans="2:12" ht="63.75" customHeight="1" x14ac:dyDescent="0.35">
      <c r="B48" s="72" t="s">
        <v>98</v>
      </c>
      <c r="C48" s="167"/>
      <c r="D48" s="168">
        <v>300000</v>
      </c>
      <c r="E48" s="168"/>
      <c r="F48" s="168"/>
      <c r="G48" s="169">
        <f>SUM(D48:F48)</f>
        <v>300000</v>
      </c>
      <c r="H48" s="170">
        <v>0.75</v>
      </c>
      <c r="I48" s="168"/>
      <c r="J48" s="171"/>
      <c r="K48" s="172"/>
      <c r="L48" s="28"/>
    </row>
    <row r="49" spans="2:12" ht="69.75" customHeight="1" x14ac:dyDescent="0.35">
      <c r="B49" s="72" t="s">
        <v>99</v>
      </c>
      <c r="C49" s="167"/>
      <c r="D49" s="203">
        <v>0</v>
      </c>
      <c r="E49" s="168"/>
      <c r="F49" s="168"/>
      <c r="G49" s="169">
        <f>SUM(D49:F49)</f>
        <v>0</v>
      </c>
      <c r="H49" s="170"/>
      <c r="I49" s="168"/>
      <c r="J49" s="171"/>
      <c r="K49" s="172"/>
      <c r="L49" s="28"/>
    </row>
    <row r="50" spans="2:12" ht="57" customHeight="1" x14ac:dyDescent="0.35">
      <c r="B50" s="72" t="s">
        <v>100</v>
      </c>
      <c r="C50" s="173"/>
      <c r="D50" s="168">
        <v>56069.16</v>
      </c>
      <c r="E50" s="168">
        <v>45000</v>
      </c>
      <c r="F50" s="168"/>
      <c r="G50" s="169">
        <f>SUM(D50:F50)</f>
        <v>101069.16</v>
      </c>
      <c r="H50" s="170">
        <v>1</v>
      </c>
      <c r="I50" s="168">
        <v>7480</v>
      </c>
      <c r="J50" s="171"/>
      <c r="K50" s="172"/>
      <c r="L50" s="28"/>
    </row>
    <row r="51" spans="2:12" ht="65.25" customHeight="1" x14ac:dyDescent="0.35">
      <c r="B51" s="83" t="s">
        <v>101</v>
      </c>
      <c r="C51" s="167"/>
      <c r="D51" s="168">
        <v>65000</v>
      </c>
      <c r="E51" s="168"/>
      <c r="F51" s="168"/>
      <c r="G51" s="169">
        <f>SUM(D51:F51)</f>
        <v>65000</v>
      </c>
      <c r="H51" s="170">
        <v>1</v>
      </c>
      <c r="I51" s="168"/>
      <c r="J51" s="171"/>
      <c r="K51" s="172"/>
      <c r="L51" s="28"/>
    </row>
    <row r="52" spans="2:12" ht="21.75" customHeight="1" x14ac:dyDescent="0.35">
      <c r="B52" s="3"/>
      <c r="C52" s="138" t="s">
        <v>102</v>
      </c>
      <c r="D52" s="85">
        <f>SUM(D48:D51)</f>
        <v>421069.16000000003</v>
      </c>
      <c r="E52" s="85">
        <f>SUM(E48:E51)</f>
        <v>45000</v>
      </c>
      <c r="F52" s="85">
        <f>SUM(F48:F51)</f>
        <v>0</v>
      </c>
      <c r="G52" s="85">
        <f>SUM(G48:G51)</f>
        <v>466069.16000000003</v>
      </c>
      <c r="H52" s="9">
        <f>(H48*G48)+(H49*G49)+(H50*G50)+(H51*G51)</f>
        <v>391069.16000000003</v>
      </c>
      <c r="I52" s="113">
        <f>SUM(I48:I51)</f>
        <v>7480</v>
      </c>
      <c r="J52" s="128"/>
      <c r="K52" s="174"/>
      <c r="L52" s="7"/>
    </row>
    <row r="53" spans="2:12" ht="15.75" customHeight="1" x14ac:dyDescent="0.35">
      <c r="B53" s="3"/>
      <c r="C53" s="163"/>
      <c r="D53" s="164"/>
      <c r="E53" s="164"/>
      <c r="F53" s="164"/>
      <c r="G53" s="164"/>
      <c r="H53" s="164"/>
      <c r="I53" s="164"/>
      <c r="J53" s="164"/>
      <c r="K53" s="160"/>
      <c r="L53" s="7"/>
    </row>
    <row r="54" spans="2:12" ht="15.75" customHeight="1" x14ac:dyDescent="0.35">
      <c r="B54" s="3"/>
      <c r="C54" s="163"/>
      <c r="D54" s="164"/>
      <c r="E54" s="164"/>
      <c r="F54" s="164"/>
      <c r="G54" s="164"/>
      <c r="H54" s="164"/>
      <c r="I54" s="164"/>
      <c r="J54" s="164"/>
      <c r="K54" s="160"/>
      <c r="L54" s="7"/>
    </row>
    <row r="55" spans="2:12" ht="15.75" customHeight="1" x14ac:dyDescent="0.35">
      <c r="B55" s="3"/>
      <c r="C55" s="163"/>
      <c r="D55" s="164"/>
      <c r="E55" s="164"/>
      <c r="F55" s="164"/>
      <c r="G55" s="164"/>
      <c r="H55" s="164"/>
      <c r="I55" s="164"/>
      <c r="J55" s="164"/>
      <c r="K55" s="160"/>
      <c r="L55" s="7"/>
    </row>
    <row r="56" spans="2:12" ht="15.75" customHeight="1" x14ac:dyDescent="0.35">
      <c r="B56" s="3"/>
      <c r="C56" s="163"/>
      <c r="D56" s="164"/>
      <c r="E56" s="164"/>
      <c r="F56" s="164"/>
      <c r="G56" s="164"/>
      <c r="H56" s="164"/>
      <c r="I56" s="164"/>
      <c r="J56" s="164"/>
      <c r="K56" s="160"/>
      <c r="L56" s="7"/>
    </row>
    <row r="57" spans="2:12" ht="15.75" customHeight="1" x14ac:dyDescent="0.35">
      <c r="B57" s="3"/>
      <c r="C57" s="163"/>
      <c r="D57" s="164"/>
      <c r="E57" s="164"/>
      <c r="F57" s="164"/>
      <c r="G57" s="164"/>
      <c r="H57" s="164"/>
      <c r="I57" s="164"/>
      <c r="J57" s="164"/>
      <c r="K57" s="160"/>
      <c r="L57" s="7"/>
    </row>
    <row r="58" spans="2:12" ht="15.75" customHeight="1" x14ac:dyDescent="0.35">
      <c r="B58" s="3"/>
      <c r="C58" s="163"/>
      <c r="D58" s="164"/>
      <c r="E58" s="164"/>
      <c r="F58" s="164"/>
      <c r="G58" s="164"/>
      <c r="H58" s="164"/>
      <c r="I58" s="164"/>
      <c r="J58" s="164"/>
      <c r="K58" s="160"/>
      <c r="L58" s="7"/>
    </row>
    <row r="59" spans="2:12" ht="15.75" customHeight="1" thickBot="1" x14ac:dyDescent="0.4">
      <c r="B59" s="3"/>
      <c r="C59" s="163"/>
      <c r="D59" s="164"/>
      <c r="E59" s="164"/>
      <c r="F59" s="164"/>
      <c r="G59" s="164"/>
      <c r="H59" s="164"/>
      <c r="I59" s="164"/>
      <c r="J59" s="164"/>
      <c r="K59" s="160"/>
      <c r="L59" s="7"/>
    </row>
    <row r="60" spans="2:12" ht="15.5" x14ac:dyDescent="0.35">
      <c r="B60" s="3"/>
      <c r="C60" s="221" t="s">
        <v>103</v>
      </c>
      <c r="D60" s="222"/>
      <c r="E60" s="222"/>
      <c r="F60" s="222"/>
      <c r="G60" s="223"/>
      <c r="H60" s="7"/>
      <c r="I60" s="164"/>
      <c r="J60" s="164"/>
      <c r="K60" s="7"/>
    </row>
    <row r="61" spans="2:12" ht="40.5" customHeight="1" x14ac:dyDescent="0.35">
      <c r="B61" s="3"/>
      <c r="C61" s="234"/>
      <c r="D61" s="224" t="str">
        <f>D4</f>
        <v>UN WOMEN</v>
      </c>
      <c r="E61" s="224" t="str">
        <f>E4</f>
        <v>UNDP</v>
      </c>
      <c r="F61" s="224" t="str">
        <f>F4</f>
        <v>Recipient Organization 3</v>
      </c>
      <c r="G61" s="236" t="s">
        <v>8</v>
      </c>
      <c r="H61" s="160"/>
      <c r="I61" s="164"/>
      <c r="J61" s="164"/>
      <c r="K61" s="7"/>
    </row>
    <row r="62" spans="2:12" ht="24.75" customHeight="1" x14ac:dyDescent="0.35">
      <c r="B62" s="3"/>
      <c r="C62" s="235"/>
      <c r="D62" s="225"/>
      <c r="E62" s="225"/>
      <c r="F62" s="225"/>
      <c r="G62" s="237"/>
      <c r="H62" s="160"/>
      <c r="I62" s="164"/>
      <c r="J62" s="164"/>
      <c r="K62" s="7"/>
    </row>
    <row r="63" spans="2:12" ht="41.25" customHeight="1" x14ac:dyDescent="0.35">
      <c r="B63" s="175"/>
      <c r="C63" s="176" t="s">
        <v>104</v>
      </c>
      <c r="D63" s="177">
        <f>SUM(D11,D16,D22,,D29,D33,D39,D44,D48,D49,D50,D51)</f>
        <v>1401869.16</v>
      </c>
      <c r="E63" s="177">
        <f>SUM(E11,E16,E22,E29,E33,E39,E44,E48,E49,E50,E51)</f>
        <v>1401869.1600000001</v>
      </c>
      <c r="F63" s="177">
        <f>SUM(F11,F16,F22,F29,F33,F39,F44,F48,F49,F50,F51)</f>
        <v>0</v>
      </c>
      <c r="G63" s="178">
        <f>SUM(D63:F63)</f>
        <v>2803738.3200000003</v>
      </c>
      <c r="H63" s="160"/>
      <c r="I63" s="179"/>
      <c r="J63" s="164"/>
      <c r="K63" s="175"/>
    </row>
    <row r="64" spans="2:12" ht="51.75" customHeight="1" x14ac:dyDescent="0.35">
      <c r="B64" s="180"/>
      <c r="C64" s="176" t="s">
        <v>105</v>
      </c>
      <c r="D64" s="177">
        <f>D63*0.07</f>
        <v>98130.84120000001</v>
      </c>
      <c r="E64" s="177">
        <f>E63*0.07</f>
        <v>98130.841200000024</v>
      </c>
      <c r="F64" s="177">
        <f>F63*0.07</f>
        <v>0</v>
      </c>
      <c r="G64" s="178">
        <f>G63*0.07</f>
        <v>196261.68240000005</v>
      </c>
      <c r="H64" s="180"/>
      <c r="I64" s="179"/>
      <c r="J64" s="164"/>
      <c r="K64" s="181"/>
    </row>
    <row r="65" spans="2:12" ht="51.75" customHeight="1" thickBot="1" x14ac:dyDescent="0.4">
      <c r="B65" s="180"/>
      <c r="C65" s="139" t="s">
        <v>8</v>
      </c>
      <c r="D65" s="135">
        <f>SUM(D63:D64)</f>
        <v>1500000.0011999998</v>
      </c>
      <c r="E65" s="135">
        <f>SUM(E63:E64)</f>
        <v>1500000.0012000003</v>
      </c>
      <c r="F65" s="76">
        <f>SUM(F63:F64)</f>
        <v>0</v>
      </c>
      <c r="G65" s="136">
        <f>SUM(G63:G64)</f>
        <v>3000000.0024000006</v>
      </c>
      <c r="H65" s="180"/>
      <c r="K65" s="181"/>
    </row>
    <row r="66" spans="2:12" ht="42" customHeight="1" x14ac:dyDescent="0.35">
      <c r="B66" s="180"/>
      <c r="I66" s="110"/>
      <c r="J66" s="110"/>
      <c r="K66" s="1"/>
      <c r="L66" s="181"/>
    </row>
    <row r="67" spans="2:12" s="20" customFormat="1" ht="29.25" customHeight="1" thickBot="1" x14ac:dyDescent="0.4">
      <c r="B67" s="160"/>
      <c r="C67" s="141"/>
      <c r="D67" s="15"/>
      <c r="E67" s="15"/>
      <c r="F67" s="15"/>
      <c r="G67" s="15"/>
      <c r="H67" s="15"/>
      <c r="I67" s="114"/>
      <c r="J67" s="114"/>
      <c r="K67" s="7"/>
      <c r="L67" s="175"/>
    </row>
    <row r="68" spans="2:12" ht="23.25" customHeight="1" x14ac:dyDescent="0.35">
      <c r="B68" s="181"/>
      <c r="C68" s="229" t="s">
        <v>106</v>
      </c>
      <c r="D68" s="230"/>
      <c r="E68" s="230"/>
      <c r="F68" s="230"/>
      <c r="G68" s="230"/>
      <c r="H68" s="231"/>
      <c r="I68" s="114"/>
      <c r="J68" s="114"/>
      <c r="K68" s="181"/>
    </row>
    <row r="69" spans="2:12" ht="41.25" customHeight="1" x14ac:dyDescent="0.35">
      <c r="B69" s="181"/>
      <c r="C69" s="142"/>
      <c r="D69" s="226" t="str">
        <f>D4</f>
        <v>UN WOMEN</v>
      </c>
      <c r="E69" s="226" t="str">
        <f>E4</f>
        <v>UNDP</v>
      </c>
      <c r="F69" s="226" t="str">
        <f>F4</f>
        <v>Recipient Organization 3</v>
      </c>
      <c r="G69" s="238" t="s">
        <v>8</v>
      </c>
      <c r="H69" s="240" t="s">
        <v>107</v>
      </c>
      <c r="I69" s="114"/>
      <c r="J69" s="114"/>
      <c r="K69" s="181"/>
    </row>
    <row r="70" spans="2:12" ht="27.75" customHeight="1" x14ac:dyDescent="0.35">
      <c r="B70" s="181"/>
      <c r="C70" s="142"/>
      <c r="D70" s="227"/>
      <c r="E70" s="227"/>
      <c r="F70" s="227"/>
      <c r="G70" s="239"/>
      <c r="H70" s="241"/>
      <c r="I70" s="109"/>
      <c r="J70" s="109"/>
      <c r="K70" s="181"/>
    </row>
    <row r="71" spans="2:12" ht="55.5" customHeight="1" x14ac:dyDescent="0.35">
      <c r="B71" s="181"/>
      <c r="C71" s="143" t="s">
        <v>108</v>
      </c>
      <c r="D71" s="74">
        <f>$D$65*H71</f>
        <v>1050000.0008399999</v>
      </c>
      <c r="E71" s="75">
        <f>$E$65*H71</f>
        <v>1050000.0008400001</v>
      </c>
      <c r="F71" s="75">
        <f>$F$65*H71</f>
        <v>0</v>
      </c>
      <c r="G71" s="75">
        <f>SUM(D71:F71)</f>
        <v>2100000.0016799998</v>
      </c>
      <c r="H71" s="90">
        <v>0.7</v>
      </c>
      <c r="I71" s="109"/>
      <c r="J71" s="109"/>
      <c r="K71" s="181"/>
    </row>
    <row r="72" spans="2:12" ht="57.75" customHeight="1" x14ac:dyDescent="0.35">
      <c r="B72" s="228"/>
      <c r="C72" s="144" t="s">
        <v>109</v>
      </c>
      <c r="D72" s="74">
        <f>$D$65*H72</f>
        <v>450000.00035999995</v>
      </c>
      <c r="E72" s="75">
        <f>$E$65*H72</f>
        <v>450000.00036000006</v>
      </c>
      <c r="F72" s="75">
        <f>$F$65*H72</f>
        <v>0</v>
      </c>
      <c r="G72" s="84">
        <f>SUM(D72:F72)</f>
        <v>900000.00072000001</v>
      </c>
      <c r="H72" s="91">
        <v>0.3</v>
      </c>
      <c r="I72" s="111"/>
      <c r="J72" s="111"/>
    </row>
    <row r="73" spans="2:12" ht="57.75" customHeight="1" x14ac:dyDescent="0.35">
      <c r="B73" s="228"/>
      <c r="C73" s="144" t="s">
        <v>110</v>
      </c>
      <c r="D73" s="74">
        <f>$D$65*H73</f>
        <v>0</v>
      </c>
      <c r="E73" s="75">
        <f>$E$65*H73</f>
        <v>0</v>
      </c>
      <c r="F73" s="75">
        <f>$F$65*H73</f>
        <v>0</v>
      </c>
      <c r="G73" s="84">
        <f>SUM(D73:F73)</f>
        <v>0</v>
      </c>
      <c r="H73" s="92">
        <v>0</v>
      </c>
      <c r="I73" s="115"/>
      <c r="J73" s="115"/>
    </row>
    <row r="74" spans="2:12" ht="38.25" customHeight="1" thickBot="1" x14ac:dyDescent="0.4">
      <c r="B74" s="228"/>
      <c r="C74" s="139" t="s">
        <v>111</v>
      </c>
      <c r="D74" s="76">
        <f>SUM(D71:D73)</f>
        <v>1500000.0011999998</v>
      </c>
      <c r="E74" s="76">
        <f>SUM(E71:E73)</f>
        <v>1500000.0012000003</v>
      </c>
      <c r="F74" s="76">
        <f>SUM(F71:F73)</f>
        <v>0</v>
      </c>
      <c r="G74" s="76">
        <f>SUM(G71:G73)</f>
        <v>3000000.0023999996</v>
      </c>
      <c r="H74" s="77">
        <f>SUM(H71:H73)</f>
        <v>1</v>
      </c>
      <c r="I74" s="112"/>
      <c r="J74" s="110"/>
    </row>
    <row r="75" spans="2:12" ht="21.75" customHeight="1" thickBot="1" x14ac:dyDescent="0.4">
      <c r="B75" s="228"/>
      <c r="C75" s="145"/>
      <c r="D75" s="4"/>
      <c r="E75" s="4"/>
      <c r="F75" s="4"/>
      <c r="G75" s="4"/>
      <c r="H75" s="4"/>
      <c r="I75" s="112"/>
      <c r="J75" s="110"/>
    </row>
    <row r="76" spans="2:12" ht="49.5" customHeight="1" x14ac:dyDescent="0.35">
      <c r="B76" s="228"/>
      <c r="C76" s="146" t="s">
        <v>112</v>
      </c>
      <c r="D76" s="78">
        <f>SUM(H11,H16,H22,H29,H33,H39,H44,H52)</f>
        <v>2969988.3200000003</v>
      </c>
      <c r="E76" s="15"/>
      <c r="F76" s="15"/>
      <c r="G76" s="15"/>
      <c r="H76" s="117" t="s">
        <v>113</v>
      </c>
      <c r="I76" s="118">
        <f>SUM(I52,I44,I39,I33,I29,I22,I16,I11)</f>
        <v>7480</v>
      </c>
      <c r="J76" s="129"/>
    </row>
    <row r="77" spans="2:12" ht="28.5" customHeight="1" thickBot="1" x14ac:dyDescent="0.4">
      <c r="B77" s="228"/>
      <c r="C77" s="147" t="s">
        <v>114</v>
      </c>
      <c r="D77" s="105">
        <f>D76/G65</f>
        <v>0.98999610587466969</v>
      </c>
      <c r="E77" s="22"/>
      <c r="F77" s="22"/>
      <c r="G77" s="22"/>
      <c r="H77" s="119" t="s">
        <v>115</v>
      </c>
      <c r="I77" s="285">
        <f>I76/G63</f>
        <v>2.6678666645323732E-3</v>
      </c>
      <c r="J77" s="130"/>
    </row>
    <row r="78" spans="2:12" ht="28.5" customHeight="1" x14ac:dyDescent="0.35">
      <c r="B78" s="228"/>
      <c r="C78" s="242"/>
      <c r="D78" s="243"/>
      <c r="E78" s="23"/>
      <c r="F78" s="23"/>
      <c r="G78" s="23"/>
    </row>
    <row r="79" spans="2:12" ht="32.25" customHeight="1" x14ac:dyDescent="0.35">
      <c r="B79" s="228"/>
      <c r="C79" s="147" t="s">
        <v>116</v>
      </c>
      <c r="D79" s="79">
        <f>SUM(D50:F51)*1.07</f>
        <v>177694.00120000003</v>
      </c>
      <c r="E79" s="24"/>
      <c r="F79" s="24"/>
      <c r="G79" s="24"/>
    </row>
    <row r="80" spans="2:12" ht="23.25" customHeight="1" x14ac:dyDescent="0.35">
      <c r="B80" s="228"/>
      <c r="C80" s="147" t="s">
        <v>117</v>
      </c>
      <c r="D80" s="105">
        <f>D79/G65</f>
        <v>5.9231333685948268E-2</v>
      </c>
      <c r="E80" s="24"/>
      <c r="F80" s="24"/>
      <c r="G80" s="24"/>
      <c r="I80" s="108"/>
    </row>
    <row r="81" spans="2:12" ht="66.75" customHeight="1" thickBot="1" x14ac:dyDescent="0.4">
      <c r="B81" s="228"/>
      <c r="C81" s="232" t="s">
        <v>118</v>
      </c>
      <c r="D81" s="233"/>
      <c r="E81" s="16"/>
      <c r="F81" s="16"/>
      <c r="G81" s="16"/>
    </row>
    <row r="82" spans="2:12" ht="55.5" customHeight="1" x14ac:dyDescent="0.35">
      <c r="B82" s="228"/>
      <c r="L82" s="20"/>
    </row>
    <row r="83" spans="2:12" ht="42.75" customHeight="1" x14ac:dyDescent="0.35">
      <c r="B83" s="228"/>
    </row>
    <row r="84" spans="2:12" ht="21.75" customHeight="1" x14ac:dyDescent="0.35">
      <c r="B84" s="228"/>
    </row>
    <row r="85" spans="2:12" ht="21.75" customHeight="1" x14ac:dyDescent="0.35">
      <c r="B85" s="228"/>
    </row>
    <row r="86" spans="2:12" ht="23.25" customHeight="1" x14ac:dyDescent="0.35">
      <c r="B86" s="228"/>
    </row>
    <row r="87" spans="2:12" ht="23.25" customHeight="1" x14ac:dyDescent="0.35"/>
    <row r="88" spans="2:12" ht="21.75" customHeight="1" x14ac:dyDescent="0.35"/>
    <row r="89" spans="2:12" ht="16.5" customHeight="1" x14ac:dyDescent="0.35"/>
    <row r="90" spans="2:12" ht="29.25" customHeight="1" x14ac:dyDescent="0.35"/>
    <row r="91" spans="2:12" ht="24.75" customHeight="1" x14ac:dyDescent="0.35"/>
    <row r="92" spans="2:12" ht="33" customHeight="1" x14ac:dyDescent="0.35"/>
    <row r="94" spans="2:12" ht="15" customHeight="1" x14ac:dyDescent="0.35"/>
    <row r="95" spans="2:12" ht="25.5" customHeight="1" x14ac:dyDescent="0.35"/>
  </sheetData>
  <sheetProtection formatCells="0" formatColumns="0" formatRows="0"/>
  <mergeCells count="27">
    <mergeCell ref="B72:B86"/>
    <mergeCell ref="C68:H68"/>
    <mergeCell ref="C81:D81"/>
    <mergeCell ref="C61:C62"/>
    <mergeCell ref="G61:G62"/>
    <mergeCell ref="G69:G70"/>
    <mergeCell ref="H69:H70"/>
    <mergeCell ref="C78:D78"/>
    <mergeCell ref="C60:G60"/>
    <mergeCell ref="D61:D62"/>
    <mergeCell ref="E61:E62"/>
    <mergeCell ref="F61:F62"/>
    <mergeCell ref="D69:D70"/>
    <mergeCell ref="E69:E70"/>
    <mergeCell ref="F69:F70"/>
    <mergeCell ref="B1:E1"/>
    <mergeCell ref="C12:K12"/>
    <mergeCell ref="C6:K6"/>
    <mergeCell ref="C17:K17"/>
    <mergeCell ref="B2:E2"/>
    <mergeCell ref="C40:K40"/>
    <mergeCell ref="C30:K30"/>
    <mergeCell ref="C35:K35"/>
    <mergeCell ref="C36:K36"/>
    <mergeCell ref="C5:K5"/>
    <mergeCell ref="C24:K24"/>
    <mergeCell ref="C25:K25"/>
  </mergeCells>
  <conditionalFormatting sqref="D77">
    <cfRule type="cellIs" dxfId="26" priority="46" operator="lessThan">
      <formula>0.15</formula>
    </cfRule>
  </conditionalFormatting>
  <conditionalFormatting sqref="D80">
    <cfRule type="cellIs" dxfId="25" priority="44" operator="lessThan">
      <formula>0.05</formula>
    </cfRule>
  </conditionalFormatting>
  <conditionalFormatting sqref="H74 I73:J73">
    <cfRule type="cellIs" dxfId="24" priority="1" operator="greaterThan">
      <formula>1</formula>
    </cfRule>
  </conditionalFormatting>
  <dataValidations xWindow="431" yWindow="475" count="6">
    <dataValidation allowBlank="1" showInputMessage="1" showErrorMessage="1" prompt="% Towards Gender Equality and Women's Empowerment Must be Higher than 15%_x000a_" sqref="D77:G77" xr:uid="{00000000-0002-0000-0100-000000000000}"/>
    <dataValidation allowBlank="1" showInputMessage="1" showErrorMessage="1" prompt="M&amp;E Budget Cannot be Less than 5%_x000a_" sqref="D80:G80" xr:uid="{00000000-0002-0000-0100-000001000000}"/>
    <dataValidation allowBlank="1" showInputMessage="1" showErrorMessage="1" prompt="Insert *text* description of Outcome here" sqref="C5:K5 C24:K24 C35:K35" xr:uid="{00000000-0002-0000-0100-000002000000}"/>
    <dataValidation allowBlank="1" showInputMessage="1" showErrorMessage="1" prompt="Insert *text* description of Output here" sqref="C6 C12 C17 C25 C30 C36 C40" xr:uid="{00000000-0002-0000-0100-000003000000}"/>
    <dataValidation allowBlank="1" showInputMessage="1" showErrorMessage="1" prompt="Insert *text* description of Activity here" sqref="C7 C13 C18 C26 C31 C37 C41" xr:uid="{00000000-0002-0000-0100-000004000000}"/>
    <dataValidation allowBlank="1" showErrorMessage="1" prompt="% Towards Gender Equality and Women's Empowerment Must be Higher than 15%_x000a_" sqref="D79:G79" xr:uid="{00000000-0002-0000-0100-000005000000}"/>
  </dataValidations>
  <pageMargins left="0.7" right="0.7" top="0.75" bottom="0.75" header="0.3" footer="0.3"/>
  <pageSetup scale="74" orientation="landscape" r:id="rId1"/>
  <rowBreaks count="1" manualBreakCount="1">
    <brk id="30" max="16383" man="1"/>
  </rowBreaks>
  <ignoredErrors>
    <ignoredError sqref="D61:F62 D69:F7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5"/>
  <sheetViews>
    <sheetView showGridLines="0" showZeros="0" zoomScale="80" zoomScaleNormal="80" workbookViewId="0">
      <pane ySplit="4" topLeftCell="A5" activePane="bottomLeft" state="frozen"/>
      <selection pane="bottomLeft" activeCell="D15" sqref="D15"/>
    </sheetView>
  </sheetViews>
  <sheetFormatPr defaultColWidth="9.1796875" defaultRowHeight="15.5" x14ac:dyDescent="0.35"/>
  <cols>
    <col min="1" max="1" width="4.453125" style="31" customWidth="1"/>
    <col min="2" max="2" width="3.453125" style="31" customWidth="1"/>
    <col min="3" max="3" width="51.453125" style="31" customWidth="1"/>
    <col min="4" max="4" width="34.453125" style="32" customWidth="1"/>
    <col min="5" max="5" width="35" style="32" customWidth="1"/>
    <col min="6" max="6" width="36.453125" style="32" customWidth="1"/>
    <col min="7" max="7" width="25.453125" style="31" customWidth="1"/>
    <col min="8" max="8" width="21.453125" style="31" customWidth="1"/>
    <col min="9" max="9" width="16.7265625" style="31" customWidth="1"/>
    <col min="10" max="10" width="19.453125" style="31" customWidth="1"/>
    <col min="11" max="11" width="19" style="31" customWidth="1"/>
    <col min="12" max="12" width="26" style="31" customWidth="1"/>
    <col min="13" max="13" width="21.1796875" style="31" customWidth="1"/>
    <col min="14" max="14" width="7" style="31" customWidth="1"/>
    <col min="15" max="15" width="24.453125" style="31" customWidth="1"/>
    <col min="16" max="16" width="26.453125" style="31" customWidth="1"/>
    <col min="17" max="17" width="30.1796875" style="31" customWidth="1"/>
    <col min="18" max="18" width="33" style="31" customWidth="1"/>
    <col min="19" max="20" width="22.453125" style="31" customWidth="1"/>
    <col min="21" max="21" width="23.453125" style="31" customWidth="1"/>
    <col min="22" max="22" width="32.1796875" style="31" customWidth="1"/>
    <col min="23" max="23" width="9.1796875" style="31"/>
    <col min="24" max="24" width="17.453125" style="31" customWidth="1"/>
    <col min="25" max="25" width="26.453125" style="31" customWidth="1"/>
    <col min="26" max="26" width="22.453125" style="31" customWidth="1"/>
    <col min="27" max="27" width="29.453125" style="31" customWidth="1"/>
    <col min="28" max="28" width="23.453125" style="31" customWidth="1"/>
    <col min="29" max="29" width="18.453125" style="31" customWidth="1"/>
    <col min="30" max="30" width="17.453125" style="31" customWidth="1"/>
    <col min="31" max="31" width="25.1796875" style="31" customWidth="1"/>
    <col min="32" max="16384" width="9.1796875" style="31"/>
  </cols>
  <sheetData>
    <row r="1" spans="2:14" ht="31.5" customHeight="1" x14ac:dyDescent="1">
      <c r="B1" s="182"/>
      <c r="C1" s="207" t="s">
        <v>0</v>
      </c>
      <c r="D1" s="207"/>
      <c r="E1" s="207"/>
      <c r="F1" s="207"/>
      <c r="G1" s="17"/>
      <c r="H1" s="18"/>
      <c r="I1" s="18"/>
      <c r="J1" s="182"/>
      <c r="K1" s="182"/>
      <c r="L1" s="11"/>
      <c r="M1" s="2"/>
      <c r="N1" s="182"/>
    </row>
    <row r="2" spans="2:14" ht="24" customHeight="1" x14ac:dyDescent="0.45">
      <c r="B2" s="182"/>
      <c r="C2" s="220" t="s">
        <v>119</v>
      </c>
      <c r="D2" s="220"/>
      <c r="E2" s="220"/>
      <c r="F2" s="134"/>
      <c r="G2" s="182"/>
      <c r="H2" s="182"/>
      <c r="I2" s="182"/>
      <c r="J2" s="182"/>
      <c r="K2" s="182"/>
      <c r="L2" s="11"/>
      <c r="M2" s="2"/>
      <c r="N2" s="182"/>
    </row>
    <row r="3" spans="2:14" ht="24" customHeight="1" x14ac:dyDescent="0.35">
      <c r="B3" s="182"/>
      <c r="C3" s="26"/>
      <c r="D3" s="26"/>
      <c r="E3" s="26"/>
      <c r="F3" s="26"/>
      <c r="G3" s="182"/>
      <c r="H3" s="182"/>
      <c r="I3" s="182"/>
      <c r="J3" s="182"/>
      <c r="K3" s="182"/>
      <c r="L3" s="11"/>
      <c r="M3" s="2"/>
      <c r="N3" s="182"/>
    </row>
    <row r="4" spans="2:14" ht="24" customHeight="1" x14ac:dyDescent="0.35">
      <c r="B4" s="182"/>
      <c r="C4" s="26"/>
      <c r="D4" s="131" t="s">
        <v>120</v>
      </c>
      <c r="E4" s="131" t="s">
        <v>6</v>
      </c>
      <c r="F4" s="131" t="str">
        <f>'1) Budget Table'!F4</f>
        <v>Recipient Organization 3</v>
      </c>
      <c r="G4" s="124" t="s">
        <v>8</v>
      </c>
      <c r="H4" s="182"/>
      <c r="I4" s="182"/>
      <c r="J4" s="182"/>
      <c r="K4" s="182"/>
      <c r="L4" s="11"/>
      <c r="M4" s="2"/>
      <c r="N4" s="182"/>
    </row>
    <row r="5" spans="2:14" ht="24" customHeight="1" x14ac:dyDescent="0.35">
      <c r="B5" s="246" t="s">
        <v>121</v>
      </c>
      <c r="C5" s="247"/>
      <c r="D5" s="247"/>
      <c r="E5" s="247"/>
      <c r="F5" s="247"/>
      <c r="G5" s="248"/>
      <c r="H5" s="182"/>
      <c r="I5" s="182"/>
      <c r="J5" s="182"/>
      <c r="K5" s="182"/>
      <c r="L5" s="11"/>
      <c r="M5" s="2"/>
      <c r="N5" s="182"/>
    </row>
    <row r="6" spans="2:14" ht="22.5" customHeight="1" x14ac:dyDescent="0.35">
      <c r="B6" s="182"/>
      <c r="C6" s="246" t="s">
        <v>122</v>
      </c>
      <c r="D6" s="247"/>
      <c r="E6" s="247"/>
      <c r="F6" s="247"/>
      <c r="G6" s="248"/>
      <c r="H6" s="182"/>
      <c r="I6" s="182"/>
      <c r="J6" s="182"/>
      <c r="K6" s="182"/>
      <c r="L6" s="11"/>
      <c r="M6" s="2"/>
      <c r="N6" s="182"/>
    </row>
    <row r="7" spans="2:14" ht="24.75" customHeight="1" thickBot="1" x14ac:dyDescent="0.4">
      <c r="B7" s="182"/>
      <c r="C7" s="39" t="s">
        <v>123</v>
      </c>
      <c r="D7" s="40">
        <f>'1) Budget Table'!D11</f>
        <v>460000</v>
      </c>
      <c r="E7" s="40">
        <f>'1) Budget Table'!E11</f>
        <v>0</v>
      </c>
      <c r="F7" s="40">
        <f>'1) Budget Table'!F11</f>
        <v>0</v>
      </c>
      <c r="G7" s="41">
        <f>SUM(D7:F7)</f>
        <v>460000</v>
      </c>
      <c r="H7" s="182"/>
      <c r="I7" s="182"/>
      <c r="J7" s="182"/>
      <c r="K7" s="182"/>
      <c r="L7" s="11"/>
      <c r="M7" s="2"/>
      <c r="N7" s="182"/>
    </row>
    <row r="8" spans="2:14" ht="21.75" customHeight="1" x14ac:dyDescent="0.35">
      <c r="B8" s="182"/>
      <c r="C8" s="37" t="s">
        <v>124</v>
      </c>
      <c r="D8" s="183"/>
      <c r="E8" s="184"/>
      <c r="F8" s="184"/>
      <c r="G8" s="38">
        <f t="shared" ref="G8:G15" si="0">SUM(D8:F8)</f>
        <v>0</v>
      </c>
      <c r="H8" s="182"/>
      <c r="I8" s="182"/>
      <c r="J8" s="182"/>
      <c r="K8" s="182"/>
      <c r="L8" s="182"/>
      <c r="M8" s="182"/>
      <c r="N8" s="182"/>
    </row>
    <row r="9" spans="2:14" x14ac:dyDescent="0.35">
      <c r="B9" s="182"/>
      <c r="C9" s="29" t="s">
        <v>125</v>
      </c>
      <c r="D9" s="185">
        <v>15000</v>
      </c>
      <c r="E9" s="158"/>
      <c r="F9" s="158"/>
      <c r="G9" s="36">
        <f t="shared" si="0"/>
        <v>15000</v>
      </c>
      <c r="H9" s="182"/>
      <c r="I9" s="182"/>
      <c r="J9" s="182"/>
      <c r="K9" s="182"/>
      <c r="L9" s="182"/>
      <c r="M9" s="182"/>
      <c r="N9" s="182"/>
    </row>
    <row r="10" spans="2:14" ht="15.75" customHeight="1" x14ac:dyDescent="0.35">
      <c r="B10" s="182"/>
      <c r="C10" s="29" t="s">
        <v>126</v>
      </c>
      <c r="D10" s="185"/>
      <c r="E10" s="185"/>
      <c r="F10" s="185"/>
      <c r="G10" s="36">
        <f t="shared" si="0"/>
        <v>0</v>
      </c>
      <c r="H10" s="182"/>
      <c r="I10" s="182"/>
      <c r="J10" s="182"/>
      <c r="K10" s="182"/>
      <c r="L10" s="182"/>
      <c r="M10" s="182"/>
      <c r="N10" s="182"/>
    </row>
    <row r="11" spans="2:14" x14ac:dyDescent="0.35">
      <c r="B11" s="182"/>
      <c r="C11" s="30" t="s">
        <v>127</v>
      </c>
      <c r="D11" s="185">
        <v>310000</v>
      </c>
      <c r="E11" s="185"/>
      <c r="F11" s="185"/>
      <c r="G11" s="36">
        <f t="shared" si="0"/>
        <v>310000</v>
      </c>
      <c r="H11" s="182"/>
      <c r="I11" s="182"/>
      <c r="J11" s="182"/>
      <c r="K11" s="182"/>
      <c r="L11" s="182"/>
      <c r="M11" s="182"/>
      <c r="N11" s="182"/>
    </row>
    <row r="12" spans="2:14" x14ac:dyDescent="0.35">
      <c r="B12" s="182"/>
      <c r="C12" s="29" t="s">
        <v>128</v>
      </c>
      <c r="D12" s="185">
        <v>25000</v>
      </c>
      <c r="E12" s="185"/>
      <c r="F12" s="185"/>
      <c r="G12" s="36">
        <f t="shared" si="0"/>
        <v>25000</v>
      </c>
      <c r="H12" s="182"/>
      <c r="I12" s="182"/>
      <c r="J12" s="182"/>
      <c r="K12" s="182"/>
      <c r="L12" s="182"/>
      <c r="M12" s="182"/>
      <c r="N12" s="182"/>
    </row>
    <row r="13" spans="2:14" ht="21.75" customHeight="1" x14ac:dyDescent="0.35">
      <c r="B13" s="182"/>
      <c r="C13" s="29" t="s">
        <v>129</v>
      </c>
      <c r="D13" s="185">
        <v>110000</v>
      </c>
      <c r="E13" s="185"/>
      <c r="F13" s="185"/>
      <c r="G13" s="36">
        <f t="shared" si="0"/>
        <v>110000</v>
      </c>
      <c r="H13" s="182"/>
      <c r="I13" s="182"/>
      <c r="J13" s="182"/>
      <c r="K13" s="182"/>
      <c r="L13" s="182"/>
      <c r="M13" s="182"/>
      <c r="N13" s="182"/>
    </row>
    <row r="14" spans="2:14" ht="21.75" customHeight="1" x14ac:dyDescent="0.35">
      <c r="B14" s="182"/>
      <c r="C14" s="29" t="s">
        <v>130</v>
      </c>
      <c r="D14" s="185"/>
      <c r="E14" s="185"/>
      <c r="F14" s="185"/>
      <c r="G14" s="36">
        <f t="shared" si="0"/>
        <v>0</v>
      </c>
      <c r="H14" s="182"/>
      <c r="I14" s="182"/>
      <c r="J14" s="182"/>
      <c r="K14" s="182"/>
      <c r="L14" s="182"/>
      <c r="M14" s="182"/>
      <c r="N14" s="182"/>
    </row>
    <row r="15" spans="2:14" ht="15.75" customHeight="1" x14ac:dyDescent="0.35">
      <c r="B15" s="182"/>
      <c r="C15" s="33" t="s">
        <v>131</v>
      </c>
      <c r="D15" s="42">
        <f>SUM(D8:D14)</f>
        <v>460000</v>
      </c>
      <c r="E15" s="42">
        <f>SUM(E8:E14)</f>
        <v>0</v>
      </c>
      <c r="F15" s="42">
        <f>SUM(F8:F14)</f>
        <v>0</v>
      </c>
      <c r="G15" s="86">
        <f t="shared" si="0"/>
        <v>460000</v>
      </c>
      <c r="H15" s="182"/>
      <c r="I15" s="182"/>
      <c r="J15" s="182"/>
      <c r="K15" s="182"/>
      <c r="L15" s="182"/>
      <c r="M15" s="182"/>
      <c r="N15" s="182"/>
    </row>
    <row r="16" spans="2:14" s="32" customFormat="1" x14ac:dyDescent="0.35">
      <c r="B16" s="186"/>
      <c r="C16" s="46"/>
      <c r="D16" s="47"/>
      <c r="E16" s="47"/>
      <c r="F16" s="47"/>
      <c r="G16" s="87"/>
      <c r="H16" s="186"/>
      <c r="I16" s="186"/>
      <c r="J16" s="186"/>
      <c r="K16" s="186"/>
      <c r="L16" s="186"/>
      <c r="M16" s="186"/>
      <c r="N16" s="186"/>
    </row>
    <row r="17" spans="3:14" x14ac:dyDescent="0.35">
      <c r="C17" s="246" t="s">
        <v>132</v>
      </c>
      <c r="D17" s="247"/>
      <c r="E17" s="247"/>
      <c r="F17" s="247"/>
      <c r="G17" s="248"/>
      <c r="H17" s="182"/>
      <c r="I17" s="182"/>
      <c r="J17" s="182"/>
      <c r="K17" s="182"/>
      <c r="L17" s="182"/>
      <c r="M17" s="182"/>
      <c r="N17" s="182"/>
    </row>
    <row r="18" spans="3:14" ht="27" customHeight="1" thickBot="1" x14ac:dyDescent="0.4">
      <c r="C18" s="39" t="s">
        <v>123</v>
      </c>
      <c r="D18" s="40">
        <f>'1) Budget Table'!D16</f>
        <v>100000</v>
      </c>
      <c r="E18" s="40">
        <f>'1) Budget Table'!E16</f>
        <v>0</v>
      </c>
      <c r="F18" s="40">
        <f>'1) Budget Table'!F16</f>
        <v>0</v>
      </c>
      <c r="G18" s="41">
        <f t="shared" ref="G18:G26" si="1">SUM(D18:F18)</f>
        <v>100000</v>
      </c>
      <c r="H18" s="182"/>
      <c r="I18" s="182"/>
      <c r="J18" s="182"/>
      <c r="K18" s="182"/>
      <c r="L18" s="182"/>
      <c r="M18" s="182"/>
      <c r="N18" s="182"/>
    </row>
    <row r="19" spans="3:14" x14ac:dyDescent="0.35">
      <c r="C19" s="37" t="s">
        <v>124</v>
      </c>
      <c r="D19" s="183"/>
      <c r="E19" s="184"/>
      <c r="F19" s="184"/>
      <c r="G19" s="38">
        <f t="shared" si="1"/>
        <v>0</v>
      </c>
      <c r="H19" s="182"/>
      <c r="I19" s="182"/>
      <c r="J19" s="182"/>
      <c r="K19" s="182"/>
      <c r="L19" s="182"/>
      <c r="M19" s="182"/>
      <c r="N19" s="182"/>
    </row>
    <row r="20" spans="3:14" x14ac:dyDescent="0.35">
      <c r="C20" s="29" t="s">
        <v>125</v>
      </c>
      <c r="D20" s="185"/>
      <c r="E20" s="158"/>
      <c r="F20" s="158"/>
      <c r="G20" s="36">
        <f t="shared" si="1"/>
        <v>0</v>
      </c>
      <c r="H20" s="182"/>
      <c r="I20" s="182"/>
      <c r="J20" s="182"/>
      <c r="K20" s="182"/>
      <c r="L20" s="182"/>
      <c r="M20" s="182"/>
      <c r="N20" s="182"/>
    </row>
    <row r="21" spans="3:14" ht="31" x14ac:dyDescent="0.35">
      <c r="C21" s="29" t="s">
        <v>126</v>
      </c>
      <c r="D21" s="185">
        <v>10000</v>
      </c>
      <c r="E21" s="185"/>
      <c r="F21" s="185"/>
      <c r="G21" s="36">
        <f t="shared" si="1"/>
        <v>10000</v>
      </c>
      <c r="H21" s="182"/>
      <c r="I21" s="182"/>
      <c r="J21" s="182"/>
      <c r="K21" s="182"/>
      <c r="L21" s="182"/>
      <c r="M21" s="182"/>
      <c r="N21" s="182"/>
    </row>
    <row r="22" spans="3:14" x14ac:dyDescent="0.35">
      <c r="C22" s="30" t="s">
        <v>127</v>
      </c>
      <c r="D22" s="185">
        <v>90000</v>
      </c>
      <c r="E22" s="185"/>
      <c r="F22" s="185"/>
      <c r="G22" s="36">
        <f t="shared" si="1"/>
        <v>90000</v>
      </c>
      <c r="H22" s="182"/>
      <c r="I22" s="182"/>
      <c r="J22" s="182"/>
      <c r="K22" s="182"/>
      <c r="L22" s="182"/>
      <c r="M22" s="182"/>
      <c r="N22" s="182"/>
    </row>
    <row r="23" spans="3:14" x14ac:dyDescent="0.35">
      <c r="C23" s="29" t="s">
        <v>128</v>
      </c>
      <c r="D23" s="185"/>
      <c r="E23" s="185"/>
      <c r="F23" s="185"/>
      <c r="G23" s="36">
        <f t="shared" si="1"/>
        <v>0</v>
      </c>
      <c r="H23" s="182"/>
      <c r="I23" s="182"/>
      <c r="J23" s="182"/>
      <c r="K23" s="182"/>
      <c r="L23" s="182"/>
      <c r="M23" s="182"/>
      <c r="N23" s="182"/>
    </row>
    <row r="24" spans="3:14" x14ac:dyDescent="0.35">
      <c r="C24" s="29" t="s">
        <v>129</v>
      </c>
      <c r="D24" s="185"/>
      <c r="E24" s="185"/>
      <c r="F24" s="185"/>
      <c r="G24" s="36">
        <f t="shared" si="1"/>
        <v>0</v>
      </c>
      <c r="H24" s="182"/>
      <c r="I24" s="182"/>
      <c r="J24" s="182"/>
      <c r="K24" s="182"/>
      <c r="L24" s="182"/>
      <c r="M24" s="182"/>
      <c r="N24" s="182"/>
    </row>
    <row r="25" spans="3:14" x14ac:dyDescent="0.35">
      <c r="C25" s="29" t="s">
        <v>130</v>
      </c>
      <c r="D25" s="185"/>
      <c r="E25" s="185"/>
      <c r="F25" s="185"/>
      <c r="G25" s="36">
        <f t="shared" si="1"/>
        <v>0</v>
      </c>
      <c r="H25" s="182"/>
      <c r="I25" s="182"/>
      <c r="J25" s="182"/>
      <c r="K25" s="182"/>
      <c r="L25" s="182"/>
      <c r="M25" s="182"/>
      <c r="N25" s="182"/>
    </row>
    <row r="26" spans="3:14" x14ac:dyDescent="0.35">
      <c r="C26" s="33" t="s">
        <v>131</v>
      </c>
      <c r="D26" s="42">
        <f>SUM(D19:D25)</f>
        <v>100000</v>
      </c>
      <c r="E26" s="42">
        <f>SUM(E19:E25)</f>
        <v>0</v>
      </c>
      <c r="F26" s="42">
        <f>SUM(F19:F25)</f>
        <v>0</v>
      </c>
      <c r="G26" s="36">
        <f t="shared" si="1"/>
        <v>100000</v>
      </c>
      <c r="H26" s="182"/>
      <c r="I26" s="182"/>
      <c r="J26" s="182"/>
      <c r="K26" s="182"/>
      <c r="L26" s="182"/>
      <c r="M26" s="182"/>
      <c r="N26" s="182"/>
    </row>
    <row r="27" spans="3:14" s="32" customFormat="1" x14ac:dyDescent="0.35">
      <c r="C27" s="46"/>
      <c r="D27" s="47"/>
      <c r="E27" s="47"/>
      <c r="F27" s="47"/>
      <c r="G27" s="48"/>
      <c r="H27" s="186"/>
      <c r="I27" s="186"/>
      <c r="J27" s="186"/>
      <c r="K27" s="186"/>
      <c r="L27" s="186"/>
      <c r="M27" s="186"/>
      <c r="N27" s="186"/>
    </row>
    <row r="28" spans="3:14" x14ac:dyDescent="0.35">
      <c r="C28" s="246" t="s">
        <v>133</v>
      </c>
      <c r="D28" s="247"/>
      <c r="E28" s="247"/>
      <c r="F28" s="247"/>
      <c r="G28" s="248"/>
      <c r="H28" s="182"/>
      <c r="I28" s="182"/>
      <c r="J28" s="182"/>
      <c r="K28" s="182"/>
      <c r="L28" s="182"/>
      <c r="M28" s="182"/>
      <c r="N28" s="182"/>
    </row>
    <row r="29" spans="3:14" ht="21.75" customHeight="1" thickBot="1" x14ac:dyDescent="0.4">
      <c r="C29" s="39" t="s">
        <v>123</v>
      </c>
      <c r="D29" s="40">
        <f>'1) Budget Table'!D22</f>
        <v>70000</v>
      </c>
      <c r="E29" s="40">
        <f>'1) Budget Table'!E22</f>
        <v>880000</v>
      </c>
      <c r="F29" s="40">
        <f>'1) Budget Table'!F22</f>
        <v>0</v>
      </c>
      <c r="G29" s="41">
        <f t="shared" ref="G29:G37" si="2">SUM(D29:F29)</f>
        <v>950000</v>
      </c>
      <c r="H29" s="182"/>
      <c r="I29" s="182"/>
      <c r="J29" s="182"/>
      <c r="K29" s="182"/>
      <c r="L29" s="182"/>
      <c r="M29" s="182"/>
      <c r="N29" s="182"/>
    </row>
    <row r="30" spans="3:14" x14ac:dyDescent="0.35">
      <c r="C30" s="37" t="s">
        <v>124</v>
      </c>
      <c r="D30" s="183"/>
      <c r="E30" s="184">
        <v>176000</v>
      </c>
      <c r="F30" s="184"/>
      <c r="G30" s="38">
        <f t="shared" si="2"/>
        <v>176000</v>
      </c>
      <c r="H30" s="182"/>
      <c r="I30" s="182"/>
      <c r="J30" s="182"/>
      <c r="K30" s="182"/>
      <c r="L30" s="182"/>
      <c r="M30" s="182"/>
      <c r="N30" s="182"/>
    </row>
    <row r="31" spans="3:14" s="32" customFormat="1" ht="15.75" customHeight="1" x14ac:dyDescent="0.35">
      <c r="C31" s="29" t="s">
        <v>125</v>
      </c>
      <c r="D31" s="183">
        <v>5000</v>
      </c>
      <c r="E31" s="184">
        <v>88000</v>
      </c>
      <c r="F31" s="184"/>
      <c r="G31" s="36">
        <f t="shared" si="2"/>
        <v>93000</v>
      </c>
      <c r="H31" s="186"/>
      <c r="I31" s="186"/>
      <c r="J31" s="186"/>
      <c r="K31" s="186"/>
      <c r="L31" s="186"/>
      <c r="M31" s="186"/>
      <c r="N31" s="186"/>
    </row>
    <row r="32" spans="3:14" s="32" customFormat="1" ht="31" x14ac:dyDescent="0.35">
      <c r="C32" s="29" t="s">
        <v>126</v>
      </c>
      <c r="D32" s="183"/>
      <c r="E32" s="184">
        <v>61600.000000000007</v>
      </c>
      <c r="F32" s="184"/>
      <c r="G32" s="36">
        <f t="shared" si="2"/>
        <v>61600.000000000007</v>
      </c>
      <c r="H32" s="186"/>
      <c r="I32" s="186"/>
      <c r="J32" s="186"/>
      <c r="K32" s="186"/>
      <c r="L32" s="186"/>
      <c r="M32" s="186"/>
      <c r="N32" s="186"/>
    </row>
    <row r="33" spans="3:14" s="32" customFormat="1" x14ac:dyDescent="0.35">
      <c r="C33" s="30" t="s">
        <v>127</v>
      </c>
      <c r="D33" s="183">
        <v>65000</v>
      </c>
      <c r="E33" s="184">
        <v>352000</v>
      </c>
      <c r="F33" s="184"/>
      <c r="G33" s="36">
        <f t="shared" si="2"/>
        <v>417000</v>
      </c>
      <c r="H33" s="186"/>
      <c r="I33" s="186"/>
      <c r="J33" s="186"/>
      <c r="K33" s="186"/>
      <c r="L33" s="186"/>
      <c r="M33" s="186"/>
      <c r="N33" s="186"/>
    </row>
    <row r="34" spans="3:14" x14ac:dyDescent="0.35">
      <c r="C34" s="29" t="s">
        <v>128</v>
      </c>
      <c r="D34" s="183"/>
      <c r="E34" s="184">
        <v>88000</v>
      </c>
      <c r="F34" s="184"/>
      <c r="G34" s="36">
        <f t="shared" si="2"/>
        <v>88000</v>
      </c>
      <c r="H34" s="182"/>
      <c r="I34" s="182"/>
      <c r="J34" s="182"/>
      <c r="K34" s="182"/>
      <c r="L34" s="182"/>
      <c r="M34" s="182"/>
      <c r="N34" s="182"/>
    </row>
    <row r="35" spans="3:14" x14ac:dyDescent="0.35">
      <c r="C35" s="29" t="s">
        <v>129</v>
      </c>
      <c r="D35" s="183"/>
      <c r="E35" s="184">
        <v>0</v>
      </c>
      <c r="F35" s="184"/>
      <c r="G35" s="36">
        <f t="shared" si="2"/>
        <v>0</v>
      </c>
      <c r="H35" s="182"/>
      <c r="I35" s="182"/>
      <c r="J35" s="182"/>
      <c r="K35" s="182"/>
      <c r="L35" s="182"/>
      <c r="M35" s="182"/>
      <c r="N35" s="182"/>
    </row>
    <row r="36" spans="3:14" x14ac:dyDescent="0.35">
      <c r="C36" s="29" t="s">
        <v>130</v>
      </c>
      <c r="D36" s="183"/>
      <c r="E36" s="184">
        <v>114400</v>
      </c>
      <c r="F36" s="184"/>
      <c r="G36" s="36">
        <f t="shared" si="2"/>
        <v>114400</v>
      </c>
      <c r="H36" s="182"/>
      <c r="I36" s="182"/>
      <c r="J36" s="182"/>
      <c r="K36" s="182"/>
      <c r="L36" s="182"/>
      <c r="M36" s="182"/>
      <c r="N36" s="182"/>
    </row>
    <row r="37" spans="3:14" x14ac:dyDescent="0.35">
      <c r="C37" s="33" t="s">
        <v>131</v>
      </c>
      <c r="D37" s="42">
        <f>SUM(D30:D36)</f>
        <v>70000</v>
      </c>
      <c r="E37" s="42">
        <f>SUM(E30:E36)</f>
        <v>880000</v>
      </c>
      <c r="F37" s="42">
        <f>SUM(F30:F36)</f>
        <v>0</v>
      </c>
      <c r="G37" s="36">
        <f t="shared" si="2"/>
        <v>950000</v>
      </c>
      <c r="H37" s="182"/>
      <c r="I37" s="182"/>
      <c r="J37" s="182"/>
      <c r="K37" s="182"/>
      <c r="L37" s="182"/>
      <c r="M37" s="182"/>
      <c r="N37" s="182"/>
    </row>
    <row r="38" spans="3:14" x14ac:dyDescent="0.35">
      <c r="C38" s="246" t="s">
        <v>134</v>
      </c>
      <c r="D38" s="247"/>
      <c r="E38" s="247"/>
      <c r="F38" s="247"/>
      <c r="G38" s="248"/>
      <c r="H38" s="182"/>
      <c r="I38" s="182"/>
      <c r="J38" s="182"/>
      <c r="K38" s="182"/>
      <c r="L38" s="182"/>
      <c r="M38" s="182"/>
      <c r="N38" s="182"/>
    </row>
    <row r="39" spans="3:14" s="32" customFormat="1" x14ac:dyDescent="0.35">
      <c r="C39" s="43"/>
      <c r="D39" s="44"/>
      <c r="E39" s="44"/>
      <c r="F39" s="44"/>
      <c r="G39" s="45"/>
      <c r="H39" s="186"/>
      <c r="I39" s="186"/>
      <c r="J39" s="186"/>
      <c r="K39" s="186"/>
      <c r="L39" s="186"/>
      <c r="M39" s="186"/>
      <c r="N39" s="186"/>
    </row>
    <row r="40" spans="3:14" ht="20.25" customHeight="1" thickBot="1" x14ac:dyDescent="0.4">
      <c r="C40" s="39" t="s">
        <v>123</v>
      </c>
      <c r="D40" s="40" t="e">
        <f>'1) Budget Table'!#REF!</f>
        <v>#REF!</v>
      </c>
      <c r="E40" s="40" t="e">
        <f>'1) Budget Table'!#REF!</f>
        <v>#REF!</v>
      </c>
      <c r="F40" s="40" t="e">
        <f>'1) Budget Table'!#REF!</f>
        <v>#REF!</v>
      </c>
      <c r="G40" s="41" t="e">
        <f t="shared" ref="G40:G48" si="3">SUM(D40:F40)</f>
        <v>#REF!</v>
      </c>
      <c r="H40" s="182"/>
      <c r="I40" s="182"/>
      <c r="J40" s="182"/>
      <c r="K40" s="182"/>
      <c r="L40" s="182"/>
      <c r="M40" s="182"/>
      <c r="N40" s="182"/>
    </row>
    <row r="41" spans="3:14" x14ac:dyDescent="0.35">
      <c r="C41" s="37" t="s">
        <v>124</v>
      </c>
      <c r="D41" s="183"/>
      <c r="E41" s="184"/>
      <c r="F41" s="184"/>
      <c r="G41" s="38">
        <f t="shared" si="3"/>
        <v>0</v>
      </c>
      <c r="H41" s="182"/>
      <c r="I41" s="182"/>
      <c r="J41" s="182"/>
      <c r="K41" s="182"/>
      <c r="L41" s="182"/>
      <c r="M41" s="182"/>
      <c r="N41" s="182"/>
    </row>
    <row r="42" spans="3:14" ht="15.75" customHeight="1" x14ac:dyDescent="0.35">
      <c r="C42" s="29" t="s">
        <v>125</v>
      </c>
      <c r="D42" s="185"/>
      <c r="E42" s="158"/>
      <c r="F42" s="158"/>
      <c r="G42" s="36">
        <f t="shared" si="3"/>
        <v>0</v>
      </c>
      <c r="H42" s="182"/>
      <c r="I42" s="182"/>
      <c r="J42" s="182"/>
      <c r="K42" s="182"/>
      <c r="L42" s="182"/>
      <c r="M42" s="182"/>
      <c r="N42" s="182"/>
    </row>
    <row r="43" spans="3:14" ht="32.25" customHeight="1" x14ac:dyDescent="0.35">
      <c r="C43" s="29" t="s">
        <v>126</v>
      </c>
      <c r="D43" s="185"/>
      <c r="E43" s="185"/>
      <c r="F43" s="185"/>
      <c r="G43" s="36">
        <f t="shared" si="3"/>
        <v>0</v>
      </c>
      <c r="H43" s="182"/>
      <c r="I43" s="182"/>
      <c r="J43" s="182"/>
      <c r="K43" s="182"/>
      <c r="L43" s="182"/>
      <c r="M43" s="182"/>
      <c r="N43" s="182"/>
    </row>
    <row r="44" spans="3:14" s="32" customFormat="1" x14ac:dyDescent="0.35">
      <c r="C44" s="30" t="s">
        <v>127</v>
      </c>
      <c r="D44" s="185"/>
      <c r="E44" s="185"/>
      <c r="F44" s="185"/>
      <c r="G44" s="36">
        <f t="shared" si="3"/>
        <v>0</v>
      </c>
      <c r="H44" s="186"/>
      <c r="I44" s="186"/>
      <c r="J44" s="186"/>
      <c r="K44" s="186"/>
      <c r="L44" s="186"/>
      <c r="M44" s="186"/>
      <c r="N44" s="186"/>
    </row>
    <row r="45" spans="3:14" x14ac:dyDescent="0.35">
      <c r="C45" s="29" t="s">
        <v>128</v>
      </c>
      <c r="D45" s="185"/>
      <c r="E45" s="185"/>
      <c r="F45" s="185"/>
      <c r="G45" s="36">
        <f t="shared" si="3"/>
        <v>0</v>
      </c>
      <c r="H45" s="182"/>
      <c r="I45" s="182"/>
      <c r="J45" s="182"/>
      <c r="K45" s="182"/>
      <c r="L45" s="182"/>
      <c r="M45" s="182"/>
      <c r="N45" s="182"/>
    </row>
    <row r="46" spans="3:14" x14ac:dyDescent="0.35">
      <c r="C46" s="29" t="s">
        <v>129</v>
      </c>
      <c r="D46" s="185"/>
      <c r="E46" s="185"/>
      <c r="F46" s="185"/>
      <c r="G46" s="36">
        <f t="shared" si="3"/>
        <v>0</v>
      </c>
      <c r="H46" s="182"/>
      <c r="I46" s="182"/>
      <c r="J46" s="182"/>
      <c r="K46" s="182"/>
      <c r="L46" s="182"/>
      <c r="M46" s="182"/>
      <c r="N46" s="182"/>
    </row>
    <row r="47" spans="3:14" x14ac:dyDescent="0.35">
      <c r="C47" s="29" t="s">
        <v>130</v>
      </c>
      <c r="D47" s="185"/>
      <c r="E47" s="185"/>
      <c r="F47" s="185"/>
      <c r="G47" s="36">
        <f t="shared" si="3"/>
        <v>0</v>
      </c>
      <c r="H47" s="182"/>
      <c r="I47" s="182"/>
      <c r="J47" s="182"/>
      <c r="K47" s="182"/>
      <c r="L47" s="182"/>
      <c r="M47" s="182"/>
      <c r="N47" s="182"/>
    </row>
    <row r="48" spans="3:14" ht="21" customHeight="1" x14ac:dyDescent="0.35">
      <c r="C48" s="33" t="s">
        <v>131</v>
      </c>
      <c r="D48" s="42">
        <f>SUM(D41:D47)</f>
        <v>0</v>
      </c>
      <c r="E48" s="42">
        <f>SUM(E41:E47)</f>
        <v>0</v>
      </c>
      <c r="F48" s="42">
        <f>SUM(F41:F47)</f>
        <v>0</v>
      </c>
      <c r="G48" s="36">
        <f t="shared" si="3"/>
        <v>0</v>
      </c>
      <c r="H48" s="182"/>
      <c r="I48" s="182"/>
      <c r="J48" s="182"/>
      <c r="K48" s="182"/>
      <c r="L48" s="182"/>
      <c r="M48" s="182"/>
      <c r="N48" s="182"/>
    </row>
    <row r="49" spans="2:14" s="32" customFormat="1" ht="22.5" customHeight="1" x14ac:dyDescent="0.35">
      <c r="B49" s="186"/>
      <c r="C49" s="49"/>
      <c r="D49" s="47"/>
      <c r="E49" s="47"/>
      <c r="F49" s="47"/>
      <c r="G49" s="48"/>
      <c r="H49" s="186"/>
      <c r="I49" s="186"/>
      <c r="J49" s="186"/>
      <c r="K49" s="186"/>
      <c r="L49" s="186"/>
      <c r="M49" s="186"/>
      <c r="N49" s="186"/>
    </row>
    <row r="50" spans="2:14" x14ac:dyDescent="0.35">
      <c r="B50" s="246" t="s">
        <v>135</v>
      </c>
      <c r="C50" s="247"/>
      <c r="D50" s="247"/>
      <c r="E50" s="247"/>
      <c r="F50" s="247"/>
      <c r="G50" s="248"/>
      <c r="H50" s="182"/>
      <c r="I50" s="182"/>
      <c r="J50" s="182"/>
      <c r="K50" s="182"/>
      <c r="L50" s="182"/>
      <c r="M50" s="182"/>
      <c r="N50" s="182"/>
    </row>
    <row r="51" spans="2:14" x14ac:dyDescent="0.35">
      <c r="B51" s="182"/>
      <c r="C51" s="246" t="s">
        <v>136</v>
      </c>
      <c r="D51" s="247"/>
      <c r="E51" s="247"/>
      <c r="F51" s="247"/>
      <c r="G51" s="248"/>
      <c r="H51" s="182"/>
      <c r="I51" s="182"/>
      <c r="J51" s="182"/>
      <c r="K51" s="182"/>
      <c r="L51" s="182"/>
      <c r="M51" s="182"/>
      <c r="N51" s="182"/>
    </row>
    <row r="52" spans="2:14" ht="24" customHeight="1" thickBot="1" x14ac:dyDescent="0.4">
      <c r="B52" s="182"/>
      <c r="C52" s="39" t="s">
        <v>123</v>
      </c>
      <c r="D52" s="40">
        <f>'1) Budget Table'!D29</f>
        <v>200000</v>
      </c>
      <c r="E52" s="40">
        <f>'1) Budget Table'!E29</f>
        <v>0</v>
      </c>
      <c r="F52" s="40">
        <f>'1) Budget Table'!F29</f>
        <v>0</v>
      </c>
      <c r="G52" s="41">
        <f>SUM(D52:F52)</f>
        <v>200000</v>
      </c>
      <c r="H52" s="182"/>
      <c r="I52" s="182"/>
      <c r="J52" s="182"/>
      <c r="K52" s="182"/>
      <c r="L52" s="182"/>
      <c r="M52" s="182"/>
      <c r="N52" s="182"/>
    </row>
    <row r="53" spans="2:14" ht="15.75" customHeight="1" x14ac:dyDescent="0.35">
      <c r="B53" s="182"/>
      <c r="C53" s="37" t="s">
        <v>124</v>
      </c>
      <c r="D53" s="183"/>
      <c r="E53" s="184"/>
      <c r="F53" s="184"/>
      <c r="G53" s="38">
        <f t="shared" ref="G53:G60" si="4">SUM(D53:F53)</f>
        <v>0</v>
      </c>
      <c r="H53" s="182"/>
      <c r="I53" s="182"/>
      <c r="J53" s="182"/>
      <c r="K53" s="182"/>
      <c r="L53" s="182"/>
      <c r="M53" s="182"/>
      <c r="N53" s="182"/>
    </row>
    <row r="54" spans="2:14" ht="15.75" customHeight="1" x14ac:dyDescent="0.35">
      <c r="B54" s="182"/>
      <c r="C54" s="29" t="s">
        <v>125</v>
      </c>
      <c r="D54" s="185">
        <v>5000</v>
      </c>
      <c r="E54" s="158"/>
      <c r="F54" s="158"/>
      <c r="G54" s="36">
        <f t="shared" si="4"/>
        <v>5000</v>
      </c>
      <c r="H54" s="182"/>
      <c r="I54" s="182"/>
      <c r="J54" s="182"/>
      <c r="K54" s="182"/>
      <c r="L54" s="182"/>
      <c r="M54" s="182"/>
      <c r="N54" s="182"/>
    </row>
    <row r="55" spans="2:14" ht="15.75" customHeight="1" x14ac:dyDescent="0.35">
      <c r="B55" s="182"/>
      <c r="C55" s="29" t="s">
        <v>126</v>
      </c>
      <c r="D55" s="185">
        <v>5000</v>
      </c>
      <c r="E55" s="185"/>
      <c r="F55" s="185"/>
      <c r="G55" s="36">
        <f t="shared" si="4"/>
        <v>5000</v>
      </c>
      <c r="H55" s="182"/>
      <c r="I55" s="182"/>
      <c r="J55" s="182"/>
      <c r="K55" s="182"/>
      <c r="L55" s="182"/>
      <c r="M55" s="182"/>
      <c r="N55" s="182"/>
    </row>
    <row r="56" spans="2:14" ht="18.75" customHeight="1" x14ac:dyDescent="0.35">
      <c r="B56" s="182"/>
      <c r="C56" s="30" t="s">
        <v>127</v>
      </c>
      <c r="D56" s="185">
        <v>184000</v>
      </c>
      <c r="E56" s="185"/>
      <c r="F56" s="185"/>
      <c r="G56" s="36">
        <f t="shared" si="4"/>
        <v>184000</v>
      </c>
      <c r="H56" s="182"/>
      <c r="I56" s="182"/>
      <c r="J56" s="182"/>
      <c r="K56" s="182"/>
      <c r="L56" s="182"/>
      <c r="M56" s="182"/>
      <c r="N56" s="182"/>
    </row>
    <row r="57" spans="2:14" x14ac:dyDescent="0.35">
      <c r="B57" s="182"/>
      <c r="C57" s="29" t="s">
        <v>128</v>
      </c>
      <c r="D57" s="185">
        <v>6000</v>
      </c>
      <c r="E57" s="185"/>
      <c r="F57" s="185"/>
      <c r="G57" s="36">
        <f t="shared" si="4"/>
        <v>6000</v>
      </c>
      <c r="H57" s="182"/>
      <c r="I57" s="182"/>
      <c r="J57" s="182"/>
      <c r="K57" s="182"/>
      <c r="L57" s="182"/>
      <c r="M57" s="182"/>
      <c r="N57" s="182"/>
    </row>
    <row r="58" spans="2:14" s="32" customFormat="1" ht="21.75" customHeight="1" x14ac:dyDescent="0.35">
      <c r="B58" s="182"/>
      <c r="C58" s="29" t="s">
        <v>129</v>
      </c>
      <c r="D58" s="185"/>
      <c r="E58" s="185"/>
      <c r="F58" s="185"/>
      <c r="G58" s="36">
        <f t="shared" si="4"/>
        <v>0</v>
      </c>
      <c r="H58" s="186"/>
      <c r="I58" s="186"/>
      <c r="J58" s="186"/>
      <c r="K58" s="186"/>
      <c r="L58" s="186"/>
      <c r="M58" s="186"/>
      <c r="N58" s="186"/>
    </row>
    <row r="59" spans="2:14" s="32" customFormat="1" x14ac:dyDescent="0.35">
      <c r="B59" s="182"/>
      <c r="C59" s="29" t="s">
        <v>130</v>
      </c>
      <c r="D59" s="185"/>
      <c r="E59" s="185"/>
      <c r="F59" s="185"/>
      <c r="G59" s="36">
        <f t="shared" si="4"/>
        <v>0</v>
      </c>
      <c r="H59" s="186"/>
      <c r="I59" s="186"/>
      <c r="J59" s="186"/>
      <c r="K59" s="186"/>
      <c r="L59" s="186"/>
      <c r="M59" s="186"/>
      <c r="N59" s="186"/>
    </row>
    <row r="60" spans="2:14" x14ac:dyDescent="0.35">
      <c r="B60" s="182"/>
      <c r="C60" s="33" t="s">
        <v>131</v>
      </c>
      <c r="D60" s="42">
        <f>SUM(D53:D59)</f>
        <v>200000</v>
      </c>
      <c r="E60" s="42">
        <f>SUM(E53:E59)</f>
        <v>0</v>
      </c>
      <c r="F60" s="42">
        <f>SUM(F53:F59)</f>
        <v>0</v>
      </c>
      <c r="G60" s="36">
        <f t="shared" si="4"/>
        <v>200000</v>
      </c>
      <c r="H60" s="182"/>
      <c r="I60" s="182"/>
      <c r="J60" s="182"/>
      <c r="K60" s="182"/>
      <c r="L60" s="182"/>
      <c r="M60" s="182"/>
      <c r="N60" s="182"/>
    </row>
    <row r="61" spans="2:14" s="32" customFormat="1" x14ac:dyDescent="0.35">
      <c r="B61" s="186"/>
      <c r="C61" s="46"/>
      <c r="D61" s="47"/>
      <c r="E61" s="47"/>
      <c r="F61" s="47"/>
      <c r="G61" s="48"/>
      <c r="H61" s="186"/>
      <c r="I61" s="186"/>
      <c r="J61" s="186"/>
      <c r="K61" s="186"/>
      <c r="L61" s="186"/>
      <c r="M61" s="186"/>
      <c r="N61" s="186"/>
    </row>
    <row r="62" spans="2:14" x14ac:dyDescent="0.35">
      <c r="B62" s="186"/>
      <c r="C62" s="246" t="s">
        <v>63</v>
      </c>
      <c r="D62" s="247"/>
      <c r="E62" s="247"/>
      <c r="F62" s="247"/>
      <c r="G62" s="248"/>
      <c r="H62" s="182"/>
      <c r="I62" s="182"/>
      <c r="J62" s="182"/>
      <c r="K62" s="182"/>
      <c r="L62" s="182"/>
      <c r="M62" s="182"/>
      <c r="N62" s="182"/>
    </row>
    <row r="63" spans="2:14" ht="21.75" customHeight="1" thickBot="1" x14ac:dyDescent="0.4">
      <c r="B63" s="182"/>
      <c r="C63" s="39" t="s">
        <v>123</v>
      </c>
      <c r="D63" s="40">
        <f>'1) Budget Table'!D33</f>
        <v>150800</v>
      </c>
      <c r="E63" s="40">
        <f>'1) Budget Table'!E33</f>
        <v>0</v>
      </c>
      <c r="F63" s="40">
        <f>'1) Budget Table'!F33</f>
        <v>0</v>
      </c>
      <c r="G63" s="41">
        <f t="shared" ref="G63:G71" si="5">SUM(D63:F63)</f>
        <v>150800</v>
      </c>
      <c r="H63" s="182"/>
      <c r="I63" s="182"/>
      <c r="J63" s="182"/>
      <c r="K63" s="182"/>
      <c r="L63" s="182"/>
      <c r="M63" s="182"/>
      <c r="N63" s="182"/>
    </row>
    <row r="64" spans="2:14" ht="15.75" customHeight="1" x14ac:dyDescent="0.35">
      <c r="B64" s="182"/>
      <c r="C64" s="37" t="s">
        <v>124</v>
      </c>
      <c r="D64" s="183"/>
      <c r="E64" s="184"/>
      <c r="F64" s="184"/>
      <c r="G64" s="38">
        <f t="shared" si="5"/>
        <v>0</v>
      </c>
      <c r="H64" s="182"/>
      <c r="I64" s="182"/>
      <c r="J64" s="182"/>
      <c r="K64" s="182"/>
      <c r="L64" s="182"/>
      <c r="M64" s="182"/>
      <c r="N64" s="182"/>
    </row>
    <row r="65" spans="2:14" ht="15.75" customHeight="1" x14ac:dyDescent="0.35">
      <c r="B65" s="182"/>
      <c r="C65" s="29" t="s">
        <v>125</v>
      </c>
      <c r="D65" s="185">
        <v>3000</v>
      </c>
      <c r="E65" s="158"/>
      <c r="F65" s="158"/>
      <c r="G65" s="36">
        <f t="shared" si="5"/>
        <v>3000</v>
      </c>
      <c r="H65" s="182"/>
      <c r="I65" s="182"/>
      <c r="J65" s="182"/>
      <c r="K65" s="182"/>
      <c r="L65" s="182"/>
      <c r="M65" s="182"/>
      <c r="N65" s="182"/>
    </row>
    <row r="66" spans="2:14" ht="15.75" customHeight="1" x14ac:dyDescent="0.35">
      <c r="B66" s="182"/>
      <c r="C66" s="29" t="s">
        <v>126</v>
      </c>
      <c r="D66" s="185">
        <v>5000</v>
      </c>
      <c r="E66" s="185"/>
      <c r="F66" s="185"/>
      <c r="G66" s="36">
        <f t="shared" si="5"/>
        <v>5000</v>
      </c>
      <c r="H66" s="182"/>
      <c r="I66" s="182"/>
      <c r="J66" s="182"/>
      <c r="K66" s="182"/>
      <c r="L66" s="182"/>
      <c r="M66" s="182"/>
      <c r="N66" s="182"/>
    </row>
    <row r="67" spans="2:14" x14ac:dyDescent="0.35">
      <c r="B67" s="182"/>
      <c r="C67" s="30" t="s">
        <v>127</v>
      </c>
      <c r="D67" s="185">
        <v>131800</v>
      </c>
      <c r="E67" s="185"/>
      <c r="F67" s="185"/>
      <c r="G67" s="36">
        <f t="shared" si="5"/>
        <v>131800</v>
      </c>
      <c r="H67" s="182"/>
      <c r="I67" s="182"/>
      <c r="J67" s="182"/>
      <c r="K67" s="182"/>
      <c r="L67" s="182"/>
      <c r="M67" s="182"/>
      <c r="N67" s="182"/>
    </row>
    <row r="68" spans="2:14" x14ac:dyDescent="0.35">
      <c r="B68" s="182"/>
      <c r="C68" s="29" t="s">
        <v>128</v>
      </c>
      <c r="D68" s="185">
        <v>6000</v>
      </c>
      <c r="E68" s="185"/>
      <c r="F68" s="185"/>
      <c r="G68" s="36">
        <f t="shared" si="5"/>
        <v>6000</v>
      </c>
      <c r="H68" s="182"/>
      <c r="I68" s="182"/>
      <c r="J68" s="182"/>
      <c r="K68" s="182"/>
      <c r="L68" s="182"/>
      <c r="M68" s="182"/>
      <c r="N68" s="182"/>
    </row>
    <row r="69" spans="2:14" x14ac:dyDescent="0.35">
      <c r="B69" s="182"/>
      <c r="C69" s="29" t="s">
        <v>129</v>
      </c>
      <c r="D69" s="185"/>
      <c r="E69" s="185"/>
      <c r="F69" s="185"/>
      <c r="G69" s="36">
        <f t="shared" si="5"/>
        <v>0</v>
      </c>
      <c r="H69" s="182"/>
      <c r="I69" s="182"/>
      <c r="J69" s="182"/>
      <c r="K69" s="182"/>
      <c r="L69" s="182"/>
      <c r="M69" s="182"/>
      <c r="N69" s="182"/>
    </row>
    <row r="70" spans="2:14" x14ac:dyDescent="0.35">
      <c r="B70" s="182"/>
      <c r="C70" s="29" t="s">
        <v>130</v>
      </c>
      <c r="D70" s="185">
        <v>5000</v>
      </c>
      <c r="E70" s="185"/>
      <c r="F70" s="185"/>
      <c r="G70" s="36">
        <f t="shared" si="5"/>
        <v>5000</v>
      </c>
      <c r="H70" s="182"/>
      <c r="I70" s="182"/>
      <c r="J70" s="182"/>
      <c r="K70" s="182"/>
      <c r="L70" s="182"/>
      <c r="M70" s="182"/>
      <c r="N70" s="182"/>
    </row>
    <row r="71" spans="2:14" x14ac:dyDescent="0.35">
      <c r="B71" s="182"/>
      <c r="C71" s="33" t="s">
        <v>131</v>
      </c>
      <c r="D71" s="42">
        <f>SUM(D64:D70)</f>
        <v>150800</v>
      </c>
      <c r="E71" s="42">
        <f>SUM(E64:E70)</f>
        <v>0</v>
      </c>
      <c r="F71" s="42">
        <f>SUM(F64:F70)</f>
        <v>0</v>
      </c>
      <c r="G71" s="36">
        <f t="shared" si="5"/>
        <v>150800</v>
      </c>
      <c r="H71" s="182"/>
      <c r="I71" s="182"/>
      <c r="J71" s="182"/>
      <c r="K71" s="182"/>
      <c r="L71" s="182"/>
      <c r="M71" s="182"/>
      <c r="N71" s="182"/>
    </row>
    <row r="72" spans="2:14" s="32" customFormat="1" x14ac:dyDescent="0.35">
      <c r="B72" s="186"/>
      <c r="C72" s="46"/>
      <c r="D72" s="47"/>
      <c r="E72" s="47"/>
      <c r="F72" s="47"/>
      <c r="G72" s="48"/>
      <c r="H72" s="186"/>
      <c r="I72" s="186"/>
      <c r="J72" s="186"/>
      <c r="K72" s="186"/>
      <c r="L72" s="186"/>
      <c r="M72" s="186"/>
      <c r="N72" s="186"/>
    </row>
    <row r="73" spans="2:14" x14ac:dyDescent="0.35">
      <c r="B73" s="182"/>
      <c r="C73" s="246" t="s">
        <v>71</v>
      </c>
      <c r="D73" s="247"/>
      <c r="E73" s="247"/>
      <c r="F73" s="247"/>
      <c r="G73" s="248"/>
      <c r="H73" s="182"/>
      <c r="I73" s="182"/>
      <c r="J73" s="182"/>
      <c r="K73" s="182"/>
      <c r="L73" s="182"/>
      <c r="M73" s="182"/>
      <c r="N73" s="182"/>
    </row>
    <row r="74" spans="2:14" ht="21.75" customHeight="1" thickBot="1" x14ac:dyDescent="0.4">
      <c r="B74" s="186"/>
      <c r="C74" s="39" t="s">
        <v>123</v>
      </c>
      <c r="D74" s="40" t="e">
        <f>'1) Budget Table'!#REF!</f>
        <v>#REF!</v>
      </c>
      <c r="E74" s="40" t="e">
        <f>'1) Budget Table'!#REF!</f>
        <v>#REF!</v>
      </c>
      <c r="F74" s="40" t="e">
        <f>'1) Budget Table'!#REF!</f>
        <v>#REF!</v>
      </c>
      <c r="G74" s="41" t="e">
        <f t="shared" ref="G74:G82" si="6">SUM(D74:F74)</f>
        <v>#REF!</v>
      </c>
      <c r="H74" s="182"/>
      <c r="I74" s="182"/>
      <c r="J74" s="182"/>
      <c r="K74" s="182"/>
      <c r="L74" s="182"/>
      <c r="M74" s="182"/>
      <c r="N74" s="182"/>
    </row>
    <row r="75" spans="2:14" ht="18" customHeight="1" x14ac:dyDescent="0.35">
      <c r="B75" s="182"/>
      <c r="C75" s="37" t="s">
        <v>124</v>
      </c>
      <c r="D75" s="183"/>
      <c r="E75" s="184"/>
      <c r="F75" s="184"/>
      <c r="G75" s="38">
        <f t="shared" si="6"/>
        <v>0</v>
      </c>
      <c r="H75" s="182"/>
      <c r="I75" s="182"/>
      <c r="J75" s="182"/>
      <c r="K75" s="182"/>
      <c r="L75" s="182"/>
      <c r="M75" s="182"/>
      <c r="N75" s="182"/>
    </row>
    <row r="76" spans="2:14" ht="15.75" customHeight="1" x14ac:dyDescent="0.35">
      <c r="B76" s="182"/>
      <c r="C76" s="29" t="s">
        <v>125</v>
      </c>
      <c r="D76" s="185"/>
      <c r="E76" s="158"/>
      <c r="F76" s="158"/>
      <c r="G76" s="36">
        <f t="shared" si="6"/>
        <v>0</v>
      </c>
      <c r="H76" s="182"/>
      <c r="I76" s="182"/>
      <c r="J76" s="182"/>
      <c r="K76" s="182"/>
      <c r="L76" s="182"/>
      <c r="M76" s="182"/>
      <c r="N76" s="182"/>
    </row>
    <row r="77" spans="2:14" s="32" customFormat="1" ht="15.75" customHeight="1" x14ac:dyDescent="0.35">
      <c r="B77" s="182"/>
      <c r="C77" s="29" t="s">
        <v>126</v>
      </c>
      <c r="D77" s="185"/>
      <c r="E77" s="185"/>
      <c r="F77" s="185"/>
      <c r="G77" s="36">
        <f t="shared" si="6"/>
        <v>0</v>
      </c>
      <c r="H77" s="186"/>
      <c r="I77" s="186"/>
      <c r="J77" s="186"/>
      <c r="K77" s="186"/>
      <c r="L77" s="186"/>
      <c r="M77" s="186"/>
      <c r="N77" s="186"/>
    </row>
    <row r="78" spans="2:14" x14ac:dyDescent="0.35">
      <c r="B78" s="186"/>
      <c r="C78" s="30" t="s">
        <v>127</v>
      </c>
      <c r="D78" s="185"/>
      <c r="E78" s="185"/>
      <c r="F78" s="185"/>
      <c r="G78" s="36">
        <f t="shared" si="6"/>
        <v>0</v>
      </c>
      <c r="H78" s="182"/>
      <c r="I78" s="182"/>
      <c r="J78" s="182"/>
      <c r="K78" s="182"/>
      <c r="L78" s="182"/>
      <c r="M78" s="182"/>
      <c r="N78" s="182"/>
    </row>
    <row r="79" spans="2:14" x14ac:dyDescent="0.35">
      <c r="B79" s="186"/>
      <c r="C79" s="29" t="s">
        <v>128</v>
      </c>
      <c r="D79" s="185"/>
      <c r="E79" s="185"/>
      <c r="F79" s="185"/>
      <c r="G79" s="36">
        <f t="shared" si="6"/>
        <v>0</v>
      </c>
      <c r="H79" s="182"/>
      <c r="I79" s="182"/>
      <c r="J79" s="182"/>
      <c r="K79" s="182"/>
      <c r="L79" s="182"/>
      <c r="M79" s="182"/>
      <c r="N79" s="182"/>
    </row>
    <row r="80" spans="2:14" x14ac:dyDescent="0.35">
      <c r="B80" s="186"/>
      <c r="C80" s="29" t="s">
        <v>129</v>
      </c>
      <c r="D80" s="185"/>
      <c r="E80" s="185"/>
      <c r="F80" s="185"/>
      <c r="G80" s="36">
        <f t="shared" si="6"/>
        <v>0</v>
      </c>
      <c r="H80" s="182"/>
      <c r="I80" s="182"/>
      <c r="J80" s="182"/>
      <c r="K80" s="182"/>
      <c r="L80" s="182"/>
      <c r="M80" s="182"/>
      <c r="N80" s="182"/>
    </row>
    <row r="81" spans="2:14" x14ac:dyDescent="0.35">
      <c r="B81" s="182"/>
      <c r="C81" s="29" t="s">
        <v>130</v>
      </c>
      <c r="D81" s="185"/>
      <c r="E81" s="185"/>
      <c r="F81" s="185"/>
      <c r="G81" s="36">
        <f t="shared" si="6"/>
        <v>0</v>
      </c>
      <c r="H81" s="182"/>
      <c r="I81" s="182"/>
      <c r="J81" s="182"/>
      <c r="K81" s="182"/>
      <c r="L81" s="182"/>
      <c r="M81" s="182"/>
      <c r="N81" s="182"/>
    </row>
    <row r="82" spans="2:14" x14ac:dyDescent="0.35">
      <c r="B82" s="182"/>
      <c r="C82" s="33" t="s">
        <v>131</v>
      </c>
      <c r="D82" s="42">
        <f>SUM(D75:D81)</f>
        <v>0</v>
      </c>
      <c r="E82" s="42">
        <f>SUM(E75:E81)</f>
        <v>0</v>
      </c>
      <c r="F82" s="42">
        <f>SUM(F75:F81)</f>
        <v>0</v>
      </c>
      <c r="G82" s="36">
        <f t="shared" si="6"/>
        <v>0</v>
      </c>
      <c r="H82" s="182"/>
      <c r="I82" s="182"/>
      <c r="J82" s="182"/>
      <c r="K82" s="182"/>
      <c r="L82" s="182"/>
      <c r="M82" s="182"/>
      <c r="N82" s="182"/>
    </row>
    <row r="83" spans="2:14" s="32" customFormat="1" x14ac:dyDescent="0.35">
      <c r="B83" s="186"/>
      <c r="C83" s="46"/>
      <c r="D83" s="47"/>
      <c r="E83" s="47"/>
      <c r="F83" s="47"/>
      <c r="G83" s="48"/>
      <c r="H83" s="186"/>
      <c r="I83" s="186"/>
      <c r="J83" s="186"/>
      <c r="K83" s="186"/>
      <c r="L83" s="186"/>
      <c r="M83" s="186"/>
      <c r="N83" s="186"/>
    </row>
    <row r="84" spans="2:14" x14ac:dyDescent="0.35">
      <c r="B84" s="182"/>
      <c r="C84" s="246" t="s">
        <v>72</v>
      </c>
      <c r="D84" s="247"/>
      <c r="E84" s="247"/>
      <c r="F84" s="247"/>
      <c r="G84" s="248"/>
      <c r="H84" s="182"/>
      <c r="I84" s="182"/>
      <c r="J84" s="182"/>
      <c r="K84" s="182"/>
      <c r="L84" s="182"/>
      <c r="M84" s="182"/>
      <c r="N84" s="182"/>
    </row>
    <row r="85" spans="2:14" ht="21.75" customHeight="1" thickBot="1" x14ac:dyDescent="0.4">
      <c r="B85" s="182"/>
      <c r="C85" s="39" t="s">
        <v>123</v>
      </c>
      <c r="D85" s="40" t="e">
        <f>'1) Budget Table'!#REF!</f>
        <v>#REF!</v>
      </c>
      <c r="E85" s="40" t="e">
        <f>'1) Budget Table'!#REF!</f>
        <v>#REF!</v>
      </c>
      <c r="F85" s="40" t="e">
        <f>'1) Budget Table'!#REF!</f>
        <v>#REF!</v>
      </c>
      <c r="G85" s="41" t="e">
        <f t="shared" ref="G85:G93" si="7">SUM(D85:F85)</f>
        <v>#REF!</v>
      </c>
      <c r="H85" s="182"/>
      <c r="I85" s="182"/>
      <c r="J85" s="182"/>
      <c r="K85" s="182"/>
      <c r="L85" s="182"/>
      <c r="M85" s="182"/>
      <c r="N85" s="182"/>
    </row>
    <row r="86" spans="2:14" ht="15.75" customHeight="1" x14ac:dyDescent="0.35">
      <c r="B86" s="182"/>
      <c r="C86" s="37" t="s">
        <v>124</v>
      </c>
      <c r="D86" s="183"/>
      <c r="E86" s="184"/>
      <c r="F86" s="184"/>
      <c r="G86" s="38">
        <f t="shared" si="7"/>
        <v>0</v>
      </c>
      <c r="H86" s="182"/>
      <c r="I86" s="182"/>
      <c r="J86" s="182"/>
      <c r="K86" s="182"/>
      <c r="L86" s="182"/>
      <c r="M86" s="182"/>
      <c r="N86" s="182"/>
    </row>
    <row r="87" spans="2:14" ht="15.75" customHeight="1" x14ac:dyDescent="0.35">
      <c r="B87" s="186"/>
      <c r="C87" s="29" t="s">
        <v>125</v>
      </c>
      <c r="D87" s="185"/>
      <c r="E87" s="158"/>
      <c r="F87" s="158"/>
      <c r="G87" s="36">
        <f t="shared" si="7"/>
        <v>0</v>
      </c>
      <c r="H87" s="182"/>
      <c r="I87" s="182"/>
      <c r="J87" s="182"/>
      <c r="K87" s="182"/>
      <c r="L87" s="182"/>
      <c r="M87" s="182"/>
      <c r="N87" s="182"/>
    </row>
    <row r="88" spans="2:14" ht="15.75" customHeight="1" x14ac:dyDescent="0.35">
      <c r="B88" s="182"/>
      <c r="C88" s="29" t="s">
        <v>126</v>
      </c>
      <c r="D88" s="185"/>
      <c r="E88" s="185"/>
      <c r="F88" s="185"/>
      <c r="G88" s="36">
        <f t="shared" si="7"/>
        <v>0</v>
      </c>
      <c r="H88" s="182"/>
      <c r="I88" s="182"/>
      <c r="J88" s="182"/>
      <c r="K88" s="182"/>
      <c r="L88" s="182"/>
      <c r="M88" s="182"/>
      <c r="N88" s="182"/>
    </row>
    <row r="89" spans="2:14" x14ac:dyDescent="0.35">
      <c r="B89" s="182"/>
      <c r="C89" s="30" t="s">
        <v>127</v>
      </c>
      <c r="D89" s="185"/>
      <c r="E89" s="185"/>
      <c r="F89" s="185"/>
      <c r="G89" s="36">
        <f t="shared" si="7"/>
        <v>0</v>
      </c>
      <c r="H89" s="182"/>
      <c r="I89" s="182"/>
      <c r="J89" s="182"/>
      <c r="K89" s="182"/>
      <c r="L89" s="182"/>
      <c r="M89" s="182"/>
      <c r="N89" s="182"/>
    </row>
    <row r="90" spans="2:14" x14ac:dyDescent="0.35">
      <c r="B90" s="182"/>
      <c r="C90" s="29" t="s">
        <v>128</v>
      </c>
      <c r="D90" s="185"/>
      <c r="E90" s="185"/>
      <c r="F90" s="185"/>
      <c r="G90" s="36">
        <f t="shared" si="7"/>
        <v>0</v>
      </c>
      <c r="H90" s="182"/>
      <c r="I90" s="182"/>
      <c r="J90" s="182"/>
      <c r="K90" s="182"/>
      <c r="L90" s="182"/>
      <c r="M90" s="182"/>
      <c r="N90" s="182"/>
    </row>
    <row r="91" spans="2:14" ht="25.5" customHeight="1" x14ac:dyDescent="0.35">
      <c r="B91" s="182"/>
      <c r="C91" s="29" t="s">
        <v>129</v>
      </c>
      <c r="D91" s="185"/>
      <c r="E91" s="185"/>
      <c r="F91" s="185"/>
      <c r="G91" s="36">
        <f t="shared" si="7"/>
        <v>0</v>
      </c>
      <c r="H91" s="182"/>
      <c r="I91" s="182"/>
      <c r="J91" s="182"/>
      <c r="K91" s="182"/>
      <c r="L91" s="182"/>
      <c r="M91" s="182"/>
      <c r="N91" s="182"/>
    </row>
    <row r="92" spans="2:14" x14ac:dyDescent="0.35">
      <c r="B92" s="186"/>
      <c r="C92" s="29" t="s">
        <v>130</v>
      </c>
      <c r="D92" s="185"/>
      <c r="E92" s="185"/>
      <c r="F92" s="185"/>
      <c r="G92" s="36">
        <f t="shared" si="7"/>
        <v>0</v>
      </c>
      <c r="H92" s="182"/>
      <c r="I92" s="182"/>
      <c r="J92" s="182"/>
      <c r="K92" s="182"/>
      <c r="L92" s="182"/>
      <c r="M92" s="182"/>
      <c r="N92" s="182"/>
    </row>
    <row r="93" spans="2:14" ht="15.75" customHeight="1" x14ac:dyDescent="0.35">
      <c r="B93" s="182"/>
      <c r="C93" s="33" t="s">
        <v>131</v>
      </c>
      <c r="D93" s="42">
        <f>SUM(D86:D92)</f>
        <v>0</v>
      </c>
      <c r="E93" s="42">
        <f>SUM(E86:E92)</f>
        <v>0</v>
      </c>
      <c r="F93" s="42">
        <f>SUM(F86:F92)</f>
        <v>0</v>
      </c>
      <c r="G93" s="36">
        <f t="shared" si="7"/>
        <v>0</v>
      </c>
      <c r="H93" s="182"/>
      <c r="I93" s="182"/>
      <c r="J93" s="182"/>
      <c r="K93" s="182"/>
      <c r="L93" s="182"/>
      <c r="M93" s="182"/>
      <c r="N93" s="182"/>
    </row>
    <row r="94" spans="2:14" ht="25.5" customHeight="1" x14ac:dyDescent="0.35">
      <c r="B94" s="182"/>
      <c r="C94" s="182"/>
      <c r="D94" s="182"/>
      <c r="E94" s="182"/>
      <c r="F94" s="182"/>
      <c r="G94" s="182"/>
      <c r="H94" s="182"/>
      <c r="I94" s="182"/>
      <c r="J94" s="182"/>
      <c r="K94" s="182"/>
      <c r="L94" s="182"/>
      <c r="M94" s="182"/>
      <c r="N94" s="182"/>
    </row>
    <row r="95" spans="2:14" x14ac:dyDescent="0.35">
      <c r="B95" s="246" t="s">
        <v>137</v>
      </c>
      <c r="C95" s="247"/>
      <c r="D95" s="247"/>
      <c r="E95" s="247"/>
      <c r="F95" s="247"/>
      <c r="G95" s="248"/>
      <c r="H95" s="182"/>
      <c r="I95" s="182"/>
      <c r="J95" s="182"/>
      <c r="K95" s="182"/>
      <c r="L95" s="182"/>
      <c r="M95" s="182"/>
      <c r="N95" s="182"/>
    </row>
    <row r="96" spans="2:14" x14ac:dyDescent="0.35">
      <c r="B96" s="182"/>
      <c r="C96" s="246" t="s">
        <v>75</v>
      </c>
      <c r="D96" s="247"/>
      <c r="E96" s="247"/>
      <c r="F96" s="247"/>
      <c r="G96" s="248"/>
      <c r="H96" s="182"/>
      <c r="I96" s="182"/>
      <c r="J96" s="182"/>
      <c r="K96" s="182"/>
      <c r="L96" s="182"/>
      <c r="M96" s="182"/>
      <c r="N96" s="182"/>
    </row>
    <row r="97" spans="3:14" ht="22.5" customHeight="1" thickBot="1" x14ac:dyDescent="0.4">
      <c r="C97" s="39" t="s">
        <v>123</v>
      </c>
      <c r="D97" s="40">
        <f>'1) Budget Table'!D39</f>
        <v>0</v>
      </c>
      <c r="E97" s="40">
        <f>'1) Budget Table'!E39</f>
        <v>206869</v>
      </c>
      <c r="F97" s="40">
        <f>'1) Budget Table'!F39</f>
        <v>0</v>
      </c>
      <c r="G97" s="41">
        <f>SUM(D97:F97)</f>
        <v>206869</v>
      </c>
      <c r="H97" s="182"/>
      <c r="I97" s="182"/>
      <c r="J97" s="182"/>
      <c r="K97" s="182"/>
      <c r="L97" s="182"/>
      <c r="M97" s="182"/>
      <c r="N97" s="182"/>
    </row>
    <row r="98" spans="3:14" x14ac:dyDescent="0.35">
      <c r="C98" s="37" t="s">
        <v>124</v>
      </c>
      <c r="D98" s="183"/>
      <c r="E98" s="184">
        <v>41373.800000000003</v>
      </c>
      <c r="F98" s="184"/>
      <c r="G98" s="38">
        <f t="shared" ref="G98:G105" si="8">SUM(D98:F98)</f>
        <v>41373.800000000003</v>
      </c>
      <c r="H98" s="182"/>
      <c r="I98" s="182"/>
      <c r="J98" s="182"/>
      <c r="K98" s="182"/>
      <c r="L98" s="182"/>
      <c r="M98" s="182"/>
      <c r="N98" s="182"/>
    </row>
    <row r="99" spans="3:14" x14ac:dyDescent="0.35">
      <c r="C99" s="29" t="s">
        <v>125</v>
      </c>
      <c r="D99" s="185"/>
      <c r="E99" s="184">
        <v>20686.900000000001</v>
      </c>
      <c r="F99" s="184"/>
      <c r="G99" s="36">
        <f t="shared" si="8"/>
        <v>20686.900000000001</v>
      </c>
      <c r="H99" s="182"/>
      <c r="I99" s="182"/>
      <c r="J99" s="182"/>
      <c r="K99" s="182"/>
      <c r="L99" s="182"/>
      <c r="M99" s="182"/>
      <c r="N99" s="182"/>
    </row>
    <row r="100" spans="3:14" ht="15.75" customHeight="1" x14ac:dyDescent="0.35">
      <c r="C100" s="29" t="s">
        <v>126</v>
      </c>
      <c r="D100" s="185"/>
      <c r="E100" s="184">
        <v>14480.830000000002</v>
      </c>
      <c r="F100" s="184"/>
      <c r="G100" s="36">
        <f t="shared" si="8"/>
        <v>14480.830000000002</v>
      </c>
      <c r="H100" s="182"/>
      <c r="I100" s="182"/>
      <c r="J100" s="182"/>
      <c r="K100" s="182"/>
      <c r="L100" s="182"/>
      <c r="M100" s="182"/>
      <c r="N100" s="182"/>
    </row>
    <row r="101" spans="3:14" x14ac:dyDescent="0.35">
      <c r="C101" s="30" t="s">
        <v>127</v>
      </c>
      <c r="D101" s="185"/>
      <c r="E101" s="184">
        <v>82747.600000000006</v>
      </c>
      <c r="F101" s="184"/>
      <c r="G101" s="36">
        <f t="shared" si="8"/>
        <v>82747.600000000006</v>
      </c>
      <c r="H101" s="182"/>
      <c r="I101" s="182"/>
      <c r="J101" s="182"/>
      <c r="K101" s="182"/>
      <c r="L101" s="182"/>
      <c r="M101" s="182"/>
      <c r="N101" s="182"/>
    </row>
    <row r="102" spans="3:14" x14ac:dyDescent="0.35">
      <c r="C102" s="29" t="s">
        <v>128</v>
      </c>
      <c r="D102" s="185"/>
      <c r="E102" s="184">
        <v>20686.900000000001</v>
      </c>
      <c r="F102" s="184"/>
      <c r="G102" s="36">
        <f t="shared" si="8"/>
        <v>20686.900000000001</v>
      </c>
      <c r="H102" s="182"/>
      <c r="I102" s="182"/>
      <c r="J102" s="182"/>
      <c r="K102" s="182"/>
      <c r="L102" s="182"/>
      <c r="M102" s="182"/>
      <c r="N102" s="182"/>
    </row>
    <row r="103" spans="3:14" x14ac:dyDescent="0.35">
      <c r="C103" s="29" t="s">
        <v>129</v>
      </c>
      <c r="D103" s="185"/>
      <c r="E103" s="184">
        <v>0</v>
      </c>
      <c r="F103" s="184"/>
      <c r="G103" s="36">
        <f t="shared" si="8"/>
        <v>0</v>
      </c>
      <c r="H103" s="182"/>
      <c r="I103" s="182"/>
      <c r="J103" s="182"/>
      <c r="K103" s="182"/>
      <c r="L103" s="182"/>
      <c r="M103" s="182"/>
      <c r="N103" s="182"/>
    </row>
    <row r="104" spans="3:14" x14ac:dyDescent="0.35">
      <c r="C104" s="29" t="s">
        <v>130</v>
      </c>
      <c r="D104" s="185"/>
      <c r="E104" s="184">
        <v>26892.97</v>
      </c>
      <c r="F104" s="184"/>
      <c r="G104" s="36">
        <f t="shared" si="8"/>
        <v>26892.97</v>
      </c>
      <c r="H104" s="182"/>
      <c r="I104" s="182"/>
      <c r="J104" s="182"/>
      <c r="K104" s="182"/>
      <c r="L104" s="182"/>
      <c r="M104" s="182"/>
      <c r="N104" s="182"/>
    </row>
    <row r="105" spans="3:14" x14ac:dyDescent="0.35">
      <c r="C105" s="33" t="s">
        <v>131</v>
      </c>
      <c r="D105" s="42">
        <f>SUM(D98:D104)</f>
        <v>0</v>
      </c>
      <c r="E105" s="42">
        <f>SUM(E98:E104)</f>
        <v>206869</v>
      </c>
      <c r="F105" s="42">
        <f>SUM(F98:F104)</f>
        <v>0</v>
      </c>
      <c r="G105" s="36">
        <f t="shared" si="8"/>
        <v>206869</v>
      </c>
      <c r="H105" s="182"/>
      <c r="I105" s="182"/>
      <c r="J105" s="182"/>
      <c r="K105" s="182"/>
      <c r="L105" s="182"/>
      <c r="M105" s="182"/>
      <c r="N105" s="182"/>
    </row>
    <row r="106" spans="3:14" s="32" customFormat="1" x14ac:dyDescent="0.35">
      <c r="C106" s="46"/>
      <c r="D106" s="47"/>
      <c r="E106" s="47"/>
      <c r="F106" s="47"/>
      <c r="G106" s="48"/>
      <c r="H106" s="186"/>
      <c r="I106" s="186"/>
      <c r="J106" s="186"/>
      <c r="K106" s="186"/>
      <c r="L106" s="186"/>
      <c r="M106" s="186"/>
      <c r="N106" s="186"/>
    </row>
    <row r="107" spans="3:14" ht="15.75" customHeight="1" x14ac:dyDescent="0.35">
      <c r="C107" s="246" t="s">
        <v>138</v>
      </c>
      <c r="D107" s="247"/>
      <c r="E107" s="247"/>
      <c r="F107" s="247"/>
      <c r="G107" s="248"/>
      <c r="H107" s="182"/>
      <c r="I107" s="182"/>
      <c r="J107" s="182"/>
      <c r="K107" s="182"/>
      <c r="L107" s="182"/>
      <c r="M107" s="182"/>
      <c r="N107" s="182"/>
    </row>
    <row r="108" spans="3:14" ht="21.75" customHeight="1" thickBot="1" x14ac:dyDescent="0.4">
      <c r="C108" s="39" t="s">
        <v>123</v>
      </c>
      <c r="D108" s="40">
        <f>'1) Budget Table'!D44</f>
        <v>0</v>
      </c>
      <c r="E108" s="40">
        <f>'1) Budget Table'!E44</f>
        <v>270000.16000000003</v>
      </c>
      <c r="F108" s="40">
        <f>'1) Budget Table'!F44</f>
        <v>0</v>
      </c>
      <c r="G108" s="41">
        <f t="shared" ref="G108:G116" si="9">SUM(D108:F108)</f>
        <v>270000.16000000003</v>
      </c>
      <c r="H108" s="182"/>
      <c r="I108" s="182"/>
      <c r="J108" s="182"/>
      <c r="K108" s="182"/>
      <c r="L108" s="182"/>
      <c r="M108" s="182"/>
      <c r="N108" s="182"/>
    </row>
    <row r="109" spans="3:14" x14ac:dyDescent="0.35">
      <c r="C109" s="37" t="s">
        <v>124</v>
      </c>
      <c r="D109" s="183"/>
      <c r="E109" s="184">
        <v>54000.032000000007</v>
      </c>
      <c r="F109" s="184"/>
      <c r="G109" s="38">
        <f t="shared" si="9"/>
        <v>54000.032000000007</v>
      </c>
      <c r="H109" s="182"/>
      <c r="I109" s="182"/>
      <c r="J109" s="182"/>
      <c r="K109" s="182"/>
      <c r="L109" s="182"/>
      <c r="M109" s="182"/>
      <c r="N109" s="182"/>
    </row>
    <row r="110" spans="3:14" x14ac:dyDescent="0.35">
      <c r="C110" s="29" t="s">
        <v>125</v>
      </c>
      <c r="D110" s="185"/>
      <c r="E110" s="184">
        <v>27000.016000000003</v>
      </c>
      <c r="F110" s="184"/>
      <c r="G110" s="36">
        <f t="shared" si="9"/>
        <v>27000.016000000003</v>
      </c>
      <c r="H110" s="182"/>
      <c r="I110" s="182"/>
      <c r="J110" s="182"/>
      <c r="K110" s="182"/>
      <c r="L110" s="182"/>
      <c r="M110" s="182"/>
      <c r="N110" s="182"/>
    </row>
    <row r="111" spans="3:14" ht="31" x14ac:dyDescent="0.35">
      <c r="C111" s="29" t="s">
        <v>126</v>
      </c>
      <c r="D111" s="185"/>
      <c r="E111" s="184">
        <v>18900.011200000004</v>
      </c>
      <c r="F111" s="184"/>
      <c r="G111" s="36">
        <f t="shared" si="9"/>
        <v>18900.011200000004</v>
      </c>
      <c r="H111" s="182"/>
      <c r="I111" s="182"/>
      <c r="J111" s="182"/>
      <c r="K111" s="182"/>
      <c r="L111" s="182"/>
      <c r="M111" s="182"/>
      <c r="N111" s="182"/>
    </row>
    <row r="112" spans="3:14" x14ac:dyDescent="0.35">
      <c r="C112" s="30" t="s">
        <v>127</v>
      </c>
      <c r="D112" s="185"/>
      <c r="E112" s="184">
        <v>108000.06400000001</v>
      </c>
      <c r="F112" s="184"/>
      <c r="G112" s="36">
        <f t="shared" si="9"/>
        <v>108000.06400000001</v>
      </c>
      <c r="H112" s="182"/>
      <c r="I112" s="182"/>
      <c r="J112" s="182"/>
      <c r="K112" s="182"/>
      <c r="L112" s="182"/>
      <c r="M112" s="182"/>
      <c r="N112" s="182"/>
    </row>
    <row r="113" spans="3:14" x14ac:dyDescent="0.35">
      <c r="C113" s="29" t="s">
        <v>128</v>
      </c>
      <c r="D113" s="185"/>
      <c r="E113" s="184">
        <v>27000.016000000003</v>
      </c>
      <c r="F113" s="184"/>
      <c r="G113" s="36">
        <f t="shared" si="9"/>
        <v>27000.016000000003</v>
      </c>
      <c r="H113" s="182"/>
      <c r="I113" s="182"/>
      <c r="J113" s="182"/>
      <c r="K113" s="182"/>
      <c r="L113" s="182"/>
      <c r="M113" s="182"/>
      <c r="N113" s="182"/>
    </row>
    <row r="114" spans="3:14" x14ac:dyDescent="0.35">
      <c r="C114" s="29" t="s">
        <v>129</v>
      </c>
      <c r="D114" s="185"/>
      <c r="E114" s="184">
        <v>0</v>
      </c>
      <c r="F114" s="184"/>
      <c r="G114" s="36">
        <f t="shared" si="9"/>
        <v>0</v>
      </c>
      <c r="H114" s="182"/>
      <c r="I114" s="182"/>
      <c r="J114" s="182"/>
      <c r="K114" s="182"/>
      <c r="L114" s="182"/>
      <c r="M114" s="182"/>
      <c r="N114" s="182"/>
    </row>
    <row r="115" spans="3:14" x14ac:dyDescent="0.35">
      <c r="C115" s="29" t="s">
        <v>130</v>
      </c>
      <c r="D115" s="185"/>
      <c r="E115" s="184">
        <v>35100.020800000006</v>
      </c>
      <c r="F115" s="184"/>
      <c r="G115" s="36">
        <f t="shared" si="9"/>
        <v>35100.020800000006</v>
      </c>
      <c r="H115" s="182"/>
      <c r="I115" s="182"/>
      <c r="J115" s="182"/>
      <c r="K115" s="182"/>
      <c r="L115" s="182"/>
      <c r="M115" s="182"/>
      <c r="N115" s="182"/>
    </row>
    <row r="116" spans="3:14" x14ac:dyDescent="0.35">
      <c r="C116" s="33" t="s">
        <v>131</v>
      </c>
      <c r="D116" s="42">
        <f>SUM(D109:D115)</f>
        <v>0</v>
      </c>
      <c r="E116" s="42">
        <f>SUM(E109:E115)</f>
        <v>270000.16000000003</v>
      </c>
      <c r="F116" s="42">
        <f>SUM(F109:F115)</f>
        <v>0</v>
      </c>
      <c r="G116" s="36">
        <f t="shared" si="9"/>
        <v>270000.16000000003</v>
      </c>
      <c r="H116" s="182"/>
      <c r="I116" s="182"/>
      <c r="J116" s="182"/>
      <c r="K116" s="182"/>
      <c r="L116" s="182"/>
      <c r="M116" s="182"/>
      <c r="N116" s="182"/>
    </row>
    <row r="117" spans="3:14" s="32" customFormat="1" x14ac:dyDescent="0.35">
      <c r="C117" s="46"/>
      <c r="D117" s="47"/>
      <c r="E117" s="47"/>
      <c r="F117" s="47"/>
      <c r="G117" s="48"/>
      <c r="H117" s="186"/>
      <c r="I117" s="186"/>
      <c r="J117" s="186"/>
      <c r="K117" s="186"/>
      <c r="L117" s="186"/>
      <c r="M117" s="186"/>
      <c r="N117" s="186"/>
    </row>
    <row r="118" spans="3:14" x14ac:dyDescent="0.35">
      <c r="C118" s="246" t="s">
        <v>92</v>
      </c>
      <c r="D118" s="247"/>
      <c r="E118" s="247"/>
      <c r="F118" s="247"/>
      <c r="G118" s="248"/>
      <c r="H118" s="182"/>
      <c r="I118" s="182"/>
      <c r="J118" s="182"/>
      <c r="K118" s="182"/>
      <c r="L118" s="182"/>
      <c r="M118" s="182"/>
      <c r="N118" s="182"/>
    </row>
    <row r="119" spans="3:14" ht="21" customHeight="1" thickBot="1" x14ac:dyDescent="0.4">
      <c r="C119" s="39" t="s">
        <v>123</v>
      </c>
      <c r="D119" s="40" t="e">
        <f>'1) Budget Table'!#REF!</f>
        <v>#REF!</v>
      </c>
      <c r="E119" s="40" t="e">
        <f>'1) Budget Table'!#REF!</f>
        <v>#REF!</v>
      </c>
      <c r="F119" s="40" t="e">
        <f>'1) Budget Table'!#REF!</f>
        <v>#REF!</v>
      </c>
      <c r="G119" s="41" t="e">
        <f t="shared" ref="G119:G127" si="10">SUM(D119:F119)</f>
        <v>#REF!</v>
      </c>
      <c r="H119" s="182"/>
      <c r="I119" s="182"/>
      <c r="J119" s="182"/>
      <c r="K119" s="182"/>
      <c r="L119" s="182"/>
      <c r="M119" s="182"/>
      <c r="N119" s="182"/>
    </row>
    <row r="120" spans="3:14" x14ac:dyDescent="0.35">
      <c r="C120" s="37" t="s">
        <v>124</v>
      </c>
      <c r="D120" s="183"/>
      <c r="E120" s="184"/>
      <c r="F120" s="184"/>
      <c r="G120" s="38">
        <f t="shared" si="10"/>
        <v>0</v>
      </c>
      <c r="H120" s="182"/>
      <c r="I120" s="182"/>
      <c r="J120" s="182"/>
      <c r="K120" s="182"/>
      <c r="L120" s="182"/>
      <c r="M120" s="182"/>
      <c r="N120" s="182"/>
    </row>
    <row r="121" spans="3:14" x14ac:dyDescent="0.35">
      <c r="C121" s="29" t="s">
        <v>125</v>
      </c>
      <c r="D121" s="185"/>
      <c r="E121" s="158"/>
      <c r="F121" s="158"/>
      <c r="G121" s="36">
        <f t="shared" si="10"/>
        <v>0</v>
      </c>
      <c r="H121" s="182"/>
      <c r="I121" s="182"/>
      <c r="J121" s="182"/>
      <c r="K121" s="182"/>
      <c r="L121" s="182"/>
      <c r="M121" s="182"/>
      <c r="N121" s="182"/>
    </row>
    <row r="122" spans="3:14" ht="31" x14ac:dyDescent="0.35">
      <c r="C122" s="29" t="s">
        <v>126</v>
      </c>
      <c r="D122" s="185"/>
      <c r="E122" s="185"/>
      <c r="F122" s="185"/>
      <c r="G122" s="36">
        <f t="shared" si="10"/>
        <v>0</v>
      </c>
      <c r="H122" s="182"/>
      <c r="I122" s="182"/>
      <c r="J122" s="182"/>
      <c r="K122" s="182"/>
      <c r="L122" s="182"/>
      <c r="M122" s="182"/>
      <c r="N122" s="182"/>
    </row>
    <row r="123" spans="3:14" x14ac:dyDescent="0.35">
      <c r="C123" s="30" t="s">
        <v>127</v>
      </c>
      <c r="D123" s="185"/>
      <c r="E123" s="185"/>
      <c r="F123" s="185"/>
      <c r="G123" s="36">
        <f t="shared" si="10"/>
        <v>0</v>
      </c>
      <c r="H123" s="182"/>
      <c r="I123" s="182"/>
      <c r="J123" s="182"/>
      <c r="K123" s="182"/>
      <c r="L123" s="182"/>
      <c r="M123" s="182"/>
      <c r="N123" s="182"/>
    </row>
    <row r="124" spans="3:14" x14ac:dyDescent="0.35">
      <c r="C124" s="29" t="s">
        <v>128</v>
      </c>
      <c r="D124" s="185"/>
      <c r="E124" s="185"/>
      <c r="F124" s="185"/>
      <c r="G124" s="36">
        <f t="shared" si="10"/>
        <v>0</v>
      </c>
      <c r="H124" s="182"/>
      <c r="I124" s="182"/>
      <c r="J124" s="182"/>
      <c r="K124" s="182"/>
      <c r="L124" s="182"/>
      <c r="M124" s="182"/>
      <c r="N124" s="182"/>
    </row>
    <row r="125" spans="3:14" x14ac:dyDescent="0.35">
      <c r="C125" s="29" t="s">
        <v>129</v>
      </c>
      <c r="D125" s="185"/>
      <c r="E125" s="185"/>
      <c r="F125" s="185"/>
      <c r="G125" s="36">
        <f t="shared" si="10"/>
        <v>0</v>
      </c>
      <c r="H125" s="182"/>
      <c r="I125" s="182"/>
      <c r="J125" s="182"/>
      <c r="K125" s="182"/>
      <c r="L125" s="182"/>
      <c r="M125" s="182"/>
      <c r="N125" s="182"/>
    </row>
    <row r="126" spans="3:14" x14ac:dyDescent="0.35">
      <c r="C126" s="29" t="s">
        <v>130</v>
      </c>
      <c r="D126" s="185"/>
      <c r="E126" s="185"/>
      <c r="F126" s="185"/>
      <c r="G126" s="36">
        <f t="shared" si="10"/>
        <v>0</v>
      </c>
      <c r="H126" s="182"/>
      <c r="I126" s="182"/>
      <c r="J126" s="182"/>
      <c r="K126" s="182"/>
      <c r="L126" s="182"/>
      <c r="M126" s="182"/>
      <c r="N126" s="182"/>
    </row>
    <row r="127" spans="3:14" x14ac:dyDescent="0.35">
      <c r="C127" s="33" t="s">
        <v>131</v>
      </c>
      <c r="D127" s="42">
        <f>SUM(D120:D126)</f>
        <v>0</v>
      </c>
      <c r="E127" s="42">
        <f>SUM(E120:E126)</f>
        <v>0</v>
      </c>
      <c r="F127" s="42">
        <f>SUM(F120:F126)</f>
        <v>0</v>
      </c>
      <c r="G127" s="36">
        <f t="shared" si="10"/>
        <v>0</v>
      </c>
      <c r="H127" s="182"/>
      <c r="I127" s="182"/>
      <c r="J127" s="182"/>
      <c r="K127" s="182"/>
      <c r="L127" s="182"/>
      <c r="M127" s="182"/>
      <c r="N127" s="182"/>
    </row>
    <row r="128" spans="3:14" s="32" customFormat="1" x14ac:dyDescent="0.35">
      <c r="C128" s="46"/>
      <c r="D128" s="47"/>
      <c r="E128" s="47"/>
      <c r="F128" s="47"/>
      <c r="G128" s="48"/>
      <c r="H128" s="186"/>
      <c r="I128" s="186"/>
      <c r="J128" s="186"/>
      <c r="K128" s="186"/>
      <c r="L128" s="186"/>
      <c r="M128" s="186"/>
      <c r="N128" s="186"/>
    </row>
    <row r="129" spans="2:14" x14ac:dyDescent="0.35">
      <c r="B129" s="182"/>
      <c r="C129" s="246" t="s">
        <v>93</v>
      </c>
      <c r="D129" s="247"/>
      <c r="E129" s="247"/>
      <c r="F129" s="247"/>
      <c r="G129" s="248"/>
      <c r="H129" s="182"/>
      <c r="I129" s="182"/>
      <c r="J129" s="182"/>
      <c r="K129" s="182"/>
      <c r="L129" s="182"/>
      <c r="M129" s="182"/>
      <c r="N129" s="182"/>
    </row>
    <row r="130" spans="2:14" ht="24" customHeight="1" thickBot="1" x14ac:dyDescent="0.4">
      <c r="B130" s="182"/>
      <c r="C130" s="39" t="s">
        <v>123</v>
      </c>
      <c r="D130" s="40" t="e">
        <f>'1) Budget Table'!#REF!</f>
        <v>#REF!</v>
      </c>
      <c r="E130" s="40" t="e">
        <f>'1) Budget Table'!#REF!</f>
        <v>#REF!</v>
      </c>
      <c r="F130" s="40" t="e">
        <f>'1) Budget Table'!#REF!</f>
        <v>#REF!</v>
      </c>
      <c r="G130" s="41" t="e">
        <f t="shared" ref="G130:G138" si="11">SUM(D130:F130)</f>
        <v>#REF!</v>
      </c>
      <c r="H130" s="182"/>
      <c r="I130" s="182"/>
      <c r="J130" s="182"/>
      <c r="K130" s="182"/>
      <c r="L130" s="182"/>
      <c r="M130" s="182"/>
      <c r="N130" s="182"/>
    </row>
    <row r="131" spans="2:14" ht="15.75" customHeight="1" x14ac:dyDescent="0.35">
      <c r="B131" s="182"/>
      <c r="C131" s="37" t="s">
        <v>124</v>
      </c>
      <c r="D131" s="183"/>
      <c r="E131" s="184"/>
      <c r="F131" s="184"/>
      <c r="G131" s="38">
        <f t="shared" si="11"/>
        <v>0</v>
      </c>
      <c r="H131" s="182"/>
      <c r="I131" s="182"/>
      <c r="J131" s="182"/>
      <c r="K131" s="182"/>
      <c r="L131" s="182"/>
      <c r="M131" s="182"/>
      <c r="N131" s="182"/>
    </row>
    <row r="132" spans="2:14" x14ac:dyDescent="0.35">
      <c r="B132" s="182"/>
      <c r="C132" s="29" t="s">
        <v>125</v>
      </c>
      <c r="D132" s="185"/>
      <c r="E132" s="158"/>
      <c r="F132" s="158"/>
      <c r="G132" s="36">
        <f t="shared" si="11"/>
        <v>0</v>
      </c>
      <c r="H132" s="182"/>
      <c r="I132" s="182"/>
      <c r="J132" s="182"/>
      <c r="K132" s="182"/>
      <c r="L132" s="182"/>
      <c r="M132" s="182"/>
      <c r="N132" s="182"/>
    </row>
    <row r="133" spans="2:14" ht="15.75" customHeight="1" x14ac:dyDescent="0.35">
      <c r="B133" s="182"/>
      <c r="C133" s="29" t="s">
        <v>126</v>
      </c>
      <c r="D133" s="185"/>
      <c r="E133" s="185"/>
      <c r="F133" s="185"/>
      <c r="G133" s="36">
        <f t="shared" si="11"/>
        <v>0</v>
      </c>
      <c r="H133" s="182"/>
      <c r="I133" s="182"/>
      <c r="J133" s="182"/>
      <c r="K133" s="182"/>
      <c r="L133" s="182"/>
      <c r="M133" s="182"/>
      <c r="N133" s="182"/>
    </row>
    <row r="134" spans="2:14" x14ac:dyDescent="0.35">
      <c r="B134" s="182"/>
      <c r="C134" s="30" t="s">
        <v>127</v>
      </c>
      <c r="D134" s="185"/>
      <c r="E134" s="185"/>
      <c r="F134" s="185"/>
      <c r="G134" s="36">
        <f t="shared" si="11"/>
        <v>0</v>
      </c>
      <c r="H134" s="182"/>
      <c r="I134" s="182"/>
      <c r="J134" s="182"/>
      <c r="K134" s="182"/>
      <c r="L134" s="182"/>
      <c r="M134" s="182"/>
      <c r="N134" s="182"/>
    </row>
    <row r="135" spans="2:14" x14ac:dyDescent="0.35">
      <c r="B135" s="182"/>
      <c r="C135" s="29" t="s">
        <v>128</v>
      </c>
      <c r="D135" s="185"/>
      <c r="E135" s="185"/>
      <c r="F135" s="185"/>
      <c r="G135" s="36">
        <f t="shared" si="11"/>
        <v>0</v>
      </c>
      <c r="H135" s="182"/>
      <c r="I135" s="182"/>
      <c r="J135" s="182"/>
      <c r="K135" s="182"/>
      <c r="L135" s="182"/>
      <c r="M135" s="182"/>
      <c r="N135" s="182"/>
    </row>
    <row r="136" spans="2:14" ht="15.75" customHeight="1" x14ac:dyDescent="0.35">
      <c r="B136" s="182"/>
      <c r="C136" s="29" t="s">
        <v>129</v>
      </c>
      <c r="D136" s="185"/>
      <c r="E136" s="185"/>
      <c r="F136" s="185"/>
      <c r="G136" s="36">
        <f t="shared" si="11"/>
        <v>0</v>
      </c>
      <c r="H136" s="182"/>
      <c r="I136" s="182"/>
      <c r="J136" s="182"/>
      <c r="K136" s="182"/>
      <c r="L136" s="182"/>
      <c r="M136" s="182"/>
      <c r="N136" s="182"/>
    </row>
    <row r="137" spans="2:14" x14ac:dyDescent="0.35">
      <c r="B137" s="182"/>
      <c r="C137" s="29" t="s">
        <v>130</v>
      </c>
      <c r="D137" s="185"/>
      <c r="E137" s="185"/>
      <c r="F137" s="185"/>
      <c r="G137" s="36">
        <f t="shared" si="11"/>
        <v>0</v>
      </c>
      <c r="H137" s="182"/>
      <c r="I137" s="182"/>
      <c r="J137" s="182"/>
      <c r="K137" s="182"/>
      <c r="L137" s="182"/>
      <c r="M137" s="182"/>
      <c r="N137" s="182"/>
    </row>
    <row r="138" spans="2:14" x14ac:dyDescent="0.35">
      <c r="B138" s="182"/>
      <c r="C138" s="33" t="s">
        <v>131</v>
      </c>
      <c r="D138" s="42">
        <f>SUM(D131:D137)</f>
        <v>0</v>
      </c>
      <c r="E138" s="42">
        <f>SUM(E131:E137)</f>
        <v>0</v>
      </c>
      <c r="F138" s="42">
        <f>SUM(F131:F137)</f>
        <v>0</v>
      </c>
      <c r="G138" s="36">
        <f t="shared" si="11"/>
        <v>0</v>
      </c>
      <c r="H138" s="182"/>
      <c r="I138" s="182"/>
      <c r="J138" s="182"/>
      <c r="K138" s="182"/>
      <c r="L138" s="182"/>
      <c r="M138" s="182"/>
      <c r="N138" s="182"/>
    </row>
    <row r="139" spans="2:14" x14ac:dyDescent="0.35">
      <c r="B139" s="182"/>
      <c r="C139" s="182"/>
      <c r="D139" s="186"/>
      <c r="E139" s="186"/>
      <c r="F139" s="186"/>
      <c r="G139" s="182"/>
      <c r="H139" s="182"/>
      <c r="I139" s="182"/>
      <c r="J139" s="182"/>
      <c r="K139" s="182"/>
      <c r="L139" s="182"/>
      <c r="M139" s="182"/>
      <c r="N139" s="182"/>
    </row>
    <row r="140" spans="2:14" x14ac:dyDescent="0.35">
      <c r="B140" s="246" t="s">
        <v>139</v>
      </c>
      <c r="C140" s="247"/>
      <c r="D140" s="247"/>
      <c r="E140" s="247"/>
      <c r="F140" s="247"/>
      <c r="G140" s="248"/>
      <c r="H140" s="182"/>
      <c r="I140" s="182"/>
      <c r="J140" s="182"/>
      <c r="K140" s="182"/>
      <c r="L140" s="182"/>
      <c r="M140" s="182"/>
      <c r="N140" s="182"/>
    </row>
    <row r="141" spans="2:14" x14ac:dyDescent="0.35">
      <c r="B141" s="182"/>
      <c r="C141" s="246" t="s">
        <v>94</v>
      </c>
      <c r="D141" s="247"/>
      <c r="E141" s="247"/>
      <c r="F141" s="247"/>
      <c r="G141" s="248"/>
      <c r="H141" s="182"/>
      <c r="I141" s="182"/>
      <c r="J141" s="182"/>
      <c r="K141" s="182"/>
      <c r="L141" s="182"/>
      <c r="M141" s="182"/>
      <c r="N141" s="182"/>
    </row>
    <row r="142" spans="2:14" ht="24" customHeight="1" thickBot="1" x14ac:dyDescent="0.4">
      <c r="B142" s="182"/>
      <c r="C142" s="39" t="s">
        <v>123</v>
      </c>
      <c r="D142" s="40" t="e">
        <f>'1) Budget Table'!#REF!</f>
        <v>#REF!</v>
      </c>
      <c r="E142" s="40" t="e">
        <f>'1) Budget Table'!#REF!</f>
        <v>#REF!</v>
      </c>
      <c r="F142" s="40" t="e">
        <f>'1) Budget Table'!#REF!</f>
        <v>#REF!</v>
      </c>
      <c r="G142" s="41" t="e">
        <f>SUM(D142:F142)</f>
        <v>#REF!</v>
      </c>
      <c r="H142" s="182"/>
      <c r="I142" s="182"/>
      <c r="J142" s="182"/>
      <c r="K142" s="182"/>
      <c r="L142" s="182"/>
      <c r="M142" s="182"/>
      <c r="N142" s="182"/>
    </row>
    <row r="143" spans="2:14" ht="24.75" customHeight="1" x14ac:dyDescent="0.35">
      <c r="B143" s="182"/>
      <c r="C143" s="37" t="s">
        <v>124</v>
      </c>
      <c r="D143" s="183"/>
      <c r="E143" s="184"/>
      <c r="F143" s="184"/>
      <c r="G143" s="38">
        <f t="shared" ref="G143:G150" si="12">SUM(D143:F143)</f>
        <v>0</v>
      </c>
      <c r="H143" s="182"/>
      <c r="I143" s="182"/>
      <c r="J143" s="182"/>
      <c r="K143" s="182"/>
      <c r="L143" s="182"/>
      <c r="M143" s="182"/>
      <c r="N143" s="182"/>
    </row>
    <row r="144" spans="2:14" ht="15.75" customHeight="1" x14ac:dyDescent="0.35">
      <c r="B144" s="182"/>
      <c r="C144" s="29" t="s">
        <v>125</v>
      </c>
      <c r="D144" s="185"/>
      <c r="E144" s="158"/>
      <c r="F144" s="158"/>
      <c r="G144" s="36">
        <f t="shared" si="12"/>
        <v>0</v>
      </c>
      <c r="H144" s="182"/>
      <c r="I144" s="182"/>
      <c r="J144" s="182"/>
      <c r="K144" s="182"/>
      <c r="L144" s="182"/>
      <c r="M144" s="182"/>
      <c r="N144" s="182"/>
    </row>
    <row r="145" spans="2:7" ht="15.75" customHeight="1" x14ac:dyDescent="0.35">
      <c r="B145" s="182"/>
      <c r="C145" s="29" t="s">
        <v>126</v>
      </c>
      <c r="D145" s="185"/>
      <c r="E145" s="185"/>
      <c r="F145" s="185"/>
      <c r="G145" s="36">
        <f t="shared" si="12"/>
        <v>0</v>
      </c>
    </row>
    <row r="146" spans="2:7" ht="15.75" customHeight="1" x14ac:dyDescent="0.35">
      <c r="B146" s="182"/>
      <c r="C146" s="30" t="s">
        <v>127</v>
      </c>
      <c r="D146" s="185"/>
      <c r="E146" s="185"/>
      <c r="F146" s="185"/>
      <c r="G146" s="36">
        <f t="shared" si="12"/>
        <v>0</v>
      </c>
    </row>
    <row r="147" spans="2:7" ht="15.75" customHeight="1" x14ac:dyDescent="0.35">
      <c r="B147" s="182"/>
      <c r="C147" s="29" t="s">
        <v>128</v>
      </c>
      <c r="D147" s="185"/>
      <c r="E147" s="185"/>
      <c r="F147" s="185"/>
      <c r="G147" s="36">
        <f t="shared" si="12"/>
        <v>0</v>
      </c>
    </row>
    <row r="148" spans="2:7" ht="15.75" customHeight="1" x14ac:dyDescent="0.35">
      <c r="B148" s="182"/>
      <c r="C148" s="29" t="s">
        <v>129</v>
      </c>
      <c r="D148" s="185"/>
      <c r="E148" s="185"/>
      <c r="F148" s="185"/>
      <c r="G148" s="36">
        <f t="shared" si="12"/>
        <v>0</v>
      </c>
    </row>
    <row r="149" spans="2:7" ht="15.75" customHeight="1" x14ac:dyDescent="0.35">
      <c r="B149" s="182"/>
      <c r="C149" s="29" t="s">
        <v>130</v>
      </c>
      <c r="D149" s="185"/>
      <c r="E149" s="185"/>
      <c r="F149" s="185"/>
      <c r="G149" s="36">
        <f t="shared" si="12"/>
        <v>0</v>
      </c>
    </row>
    <row r="150" spans="2:7" ht="15.75" customHeight="1" x14ac:dyDescent="0.35">
      <c r="B150" s="182"/>
      <c r="C150" s="33" t="s">
        <v>131</v>
      </c>
      <c r="D150" s="42">
        <f>SUM(D143:D149)</f>
        <v>0</v>
      </c>
      <c r="E150" s="42">
        <f>SUM(E143:E149)</f>
        <v>0</v>
      </c>
      <c r="F150" s="42">
        <f>SUM(F143:F149)</f>
        <v>0</v>
      </c>
      <c r="G150" s="36">
        <f t="shared" si="12"/>
        <v>0</v>
      </c>
    </row>
    <row r="151" spans="2:7" s="32" customFormat="1" ht="15.75" customHeight="1" x14ac:dyDescent="0.35">
      <c r="B151" s="186"/>
      <c r="C151" s="46"/>
      <c r="D151" s="47"/>
      <c r="E151" s="47"/>
      <c r="F151" s="47"/>
      <c r="G151" s="48"/>
    </row>
    <row r="152" spans="2:7" ht="15.75" customHeight="1" x14ac:dyDescent="0.35">
      <c r="B152" s="182"/>
      <c r="C152" s="246" t="s">
        <v>95</v>
      </c>
      <c r="D152" s="247"/>
      <c r="E152" s="247"/>
      <c r="F152" s="247"/>
      <c r="G152" s="248"/>
    </row>
    <row r="153" spans="2:7" ht="21" customHeight="1" thickBot="1" x14ac:dyDescent="0.4">
      <c r="B153" s="182"/>
      <c r="C153" s="39" t="s">
        <v>123</v>
      </c>
      <c r="D153" s="40" t="e">
        <f>'1) Budget Table'!#REF!</f>
        <v>#REF!</v>
      </c>
      <c r="E153" s="40" t="e">
        <f>'1) Budget Table'!#REF!</f>
        <v>#REF!</v>
      </c>
      <c r="F153" s="40" t="e">
        <f>'1) Budget Table'!#REF!</f>
        <v>#REF!</v>
      </c>
      <c r="G153" s="41" t="e">
        <f t="shared" ref="G153:G161" si="13">SUM(D153:F153)</f>
        <v>#REF!</v>
      </c>
    </row>
    <row r="154" spans="2:7" ht="15.75" customHeight="1" x14ac:dyDescent="0.35">
      <c r="B154" s="182"/>
      <c r="C154" s="37" t="s">
        <v>124</v>
      </c>
      <c r="D154" s="183"/>
      <c r="E154" s="184"/>
      <c r="F154" s="184"/>
      <c r="G154" s="38">
        <f t="shared" si="13"/>
        <v>0</v>
      </c>
    </row>
    <row r="155" spans="2:7" ht="15.75" customHeight="1" x14ac:dyDescent="0.35">
      <c r="B155" s="182"/>
      <c r="C155" s="29" t="s">
        <v>125</v>
      </c>
      <c r="D155" s="185"/>
      <c r="E155" s="158"/>
      <c r="F155" s="158"/>
      <c r="G155" s="36">
        <f t="shared" si="13"/>
        <v>0</v>
      </c>
    </row>
    <row r="156" spans="2:7" ht="15.75" customHeight="1" x14ac:dyDescent="0.35">
      <c r="B156" s="182"/>
      <c r="C156" s="29" t="s">
        <v>126</v>
      </c>
      <c r="D156" s="185"/>
      <c r="E156" s="185"/>
      <c r="F156" s="185"/>
      <c r="G156" s="36">
        <f t="shared" si="13"/>
        <v>0</v>
      </c>
    </row>
    <row r="157" spans="2:7" ht="15.75" customHeight="1" x14ac:dyDescent="0.35">
      <c r="B157" s="182"/>
      <c r="C157" s="30" t="s">
        <v>127</v>
      </c>
      <c r="D157" s="185"/>
      <c r="E157" s="185"/>
      <c r="F157" s="185"/>
      <c r="G157" s="36">
        <f t="shared" si="13"/>
        <v>0</v>
      </c>
    </row>
    <row r="158" spans="2:7" ht="15.75" customHeight="1" x14ac:dyDescent="0.35">
      <c r="B158" s="182"/>
      <c r="C158" s="29" t="s">
        <v>128</v>
      </c>
      <c r="D158" s="185"/>
      <c r="E158" s="185"/>
      <c r="F158" s="185"/>
      <c r="G158" s="36">
        <f t="shared" si="13"/>
        <v>0</v>
      </c>
    </row>
    <row r="159" spans="2:7" ht="15.75" customHeight="1" x14ac:dyDescent="0.35">
      <c r="B159" s="182"/>
      <c r="C159" s="29" t="s">
        <v>129</v>
      </c>
      <c r="D159" s="185"/>
      <c r="E159" s="185"/>
      <c r="F159" s="185"/>
      <c r="G159" s="36">
        <f t="shared" si="13"/>
        <v>0</v>
      </c>
    </row>
    <row r="160" spans="2:7" ht="15.75" customHeight="1" x14ac:dyDescent="0.35">
      <c r="B160" s="182"/>
      <c r="C160" s="29" t="s">
        <v>130</v>
      </c>
      <c r="D160" s="185"/>
      <c r="E160" s="185"/>
      <c r="F160" s="185"/>
      <c r="G160" s="36">
        <f t="shared" si="13"/>
        <v>0</v>
      </c>
    </row>
    <row r="161" spans="3:7" ht="15.75" customHeight="1" x14ac:dyDescent="0.35">
      <c r="C161" s="33" t="s">
        <v>131</v>
      </c>
      <c r="D161" s="42">
        <f>SUM(D154:D160)</f>
        <v>0</v>
      </c>
      <c r="E161" s="42">
        <f>SUM(E154:E160)</f>
        <v>0</v>
      </c>
      <c r="F161" s="42">
        <f>SUM(F154:F160)</f>
        <v>0</v>
      </c>
      <c r="G161" s="36">
        <f t="shared" si="13"/>
        <v>0</v>
      </c>
    </row>
    <row r="162" spans="3:7" s="32" customFormat="1" ht="15.75" customHeight="1" x14ac:dyDescent="0.35">
      <c r="C162" s="46"/>
      <c r="D162" s="47"/>
      <c r="E162" s="47"/>
      <c r="F162" s="47"/>
      <c r="G162" s="48"/>
    </row>
    <row r="163" spans="3:7" ht="15.75" customHeight="1" x14ac:dyDescent="0.35">
      <c r="C163" s="246" t="s">
        <v>96</v>
      </c>
      <c r="D163" s="247"/>
      <c r="E163" s="247"/>
      <c r="F163" s="247"/>
      <c r="G163" s="248"/>
    </row>
    <row r="164" spans="3:7" ht="19.5" customHeight="1" thickBot="1" x14ac:dyDescent="0.4">
      <c r="C164" s="39" t="s">
        <v>123</v>
      </c>
      <c r="D164" s="40" t="e">
        <f>'1) Budget Table'!#REF!</f>
        <v>#REF!</v>
      </c>
      <c r="E164" s="40" t="e">
        <f>'1) Budget Table'!#REF!</f>
        <v>#REF!</v>
      </c>
      <c r="F164" s="40" t="e">
        <f>'1) Budget Table'!#REF!</f>
        <v>#REF!</v>
      </c>
      <c r="G164" s="41" t="e">
        <f t="shared" ref="G164:G172" si="14">SUM(D164:F164)</f>
        <v>#REF!</v>
      </c>
    </row>
    <row r="165" spans="3:7" ht="15.75" customHeight="1" x14ac:dyDescent="0.35">
      <c r="C165" s="37" t="s">
        <v>124</v>
      </c>
      <c r="D165" s="183"/>
      <c r="E165" s="184"/>
      <c r="F165" s="184"/>
      <c r="G165" s="38">
        <f t="shared" si="14"/>
        <v>0</v>
      </c>
    </row>
    <row r="166" spans="3:7" ht="15.75" customHeight="1" x14ac:dyDescent="0.35">
      <c r="C166" s="29" t="s">
        <v>125</v>
      </c>
      <c r="D166" s="185"/>
      <c r="E166" s="158"/>
      <c r="F166" s="158"/>
      <c r="G166" s="36">
        <f t="shared" si="14"/>
        <v>0</v>
      </c>
    </row>
    <row r="167" spans="3:7" ht="15.75" customHeight="1" x14ac:dyDescent="0.35">
      <c r="C167" s="29" t="s">
        <v>126</v>
      </c>
      <c r="D167" s="185"/>
      <c r="E167" s="185"/>
      <c r="F167" s="185"/>
      <c r="G167" s="36">
        <f t="shared" si="14"/>
        <v>0</v>
      </c>
    </row>
    <row r="168" spans="3:7" ht="15.75" customHeight="1" x14ac:dyDescent="0.35">
      <c r="C168" s="30" t="s">
        <v>127</v>
      </c>
      <c r="D168" s="185"/>
      <c r="E168" s="185"/>
      <c r="F168" s="185"/>
      <c r="G168" s="36">
        <f t="shared" si="14"/>
        <v>0</v>
      </c>
    </row>
    <row r="169" spans="3:7" ht="15.75" customHeight="1" x14ac:dyDescent="0.35">
      <c r="C169" s="29" t="s">
        <v>128</v>
      </c>
      <c r="D169" s="185"/>
      <c r="E169" s="185"/>
      <c r="F169" s="185"/>
      <c r="G169" s="36">
        <f t="shared" si="14"/>
        <v>0</v>
      </c>
    </row>
    <row r="170" spans="3:7" ht="15.75" customHeight="1" x14ac:dyDescent="0.35">
      <c r="C170" s="29" t="s">
        <v>129</v>
      </c>
      <c r="D170" s="185"/>
      <c r="E170" s="185"/>
      <c r="F170" s="185"/>
      <c r="G170" s="36">
        <f t="shared" si="14"/>
        <v>0</v>
      </c>
    </row>
    <row r="171" spans="3:7" ht="15.75" customHeight="1" x14ac:dyDescent="0.35">
      <c r="C171" s="29" t="s">
        <v>130</v>
      </c>
      <c r="D171" s="185"/>
      <c r="E171" s="185"/>
      <c r="F171" s="185"/>
      <c r="G171" s="36">
        <f t="shared" si="14"/>
        <v>0</v>
      </c>
    </row>
    <row r="172" spans="3:7" ht="15.75" customHeight="1" x14ac:dyDescent="0.35">
      <c r="C172" s="33" t="s">
        <v>131</v>
      </c>
      <c r="D172" s="42">
        <f>SUM(D165:D171)</f>
        <v>0</v>
      </c>
      <c r="E172" s="42">
        <f>SUM(E165:E171)</f>
        <v>0</v>
      </c>
      <c r="F172" s="42">
        <f>SUM(F165:F171)</f>
        <v>0</v>
      </c>
      <c r="G172" s="36">
        <f t="shared" si="14"/>
        <v>0</v>
      </c>
    </row>
    <row r="173" spans="3:7" s="32" customFormat="1" ht="15.75" customHeight="1" x14ac:dyDescent="0.35">
      <c r="C173" s="46"/>
      <c r="D173" s="47"/>
      <c r="E173" s="47"/>
      <c r="F173" s="47"/>
      <c r="G173" s="48"/>
    </row>
    <row r="174" spans="3:7" ht="15.75" customHeight="1" x14ac:dyDescent="0.35">
      <c r="C174" s="246" t="s">
        <v>97</v>
      </c>
      <c r="D174" s="247"/>
      <c r="E174" s="247"/>
      <c r="F174" s="247"/>
      <c r="G174" s="248"/>
    </row>
    <row r="175" spans="3:7" ht="22.5" customHeight="1" thickBot="1" x14ac:dyDescent="0.4">
      <c r="C175" s="39" t="s">
        <v>123</v>
      </c>
      <c r="D175" s="40" t="e">
        <f>'1) Budget Table'!#REF!</f>
        <v>#REF!</v>
      </c>
      <c r="E175" s="40" t="e">
        <f>'1) Budget Table'!#REF!</f>
        <v>#REF!</v>
      </c>
      <c r="F175" s="40" t="e">
        <f>'1) Budget Table'!#REF!</f>
        <v>#REF!</v>
      </c>
      <c r="G175" s="41" t="e">
        <f t="shared" ref="G175:G183" si="15">SUM(D175:F175)</f>
        <v>#REF!</v>
      </c>
    </row>
    <row r="176" spans="3:7" ht="15.75" customHeight="1" x14ac:dyDescent="0.35">
      <c r="C176" s="37" t="s">
        <v>124</v>
      </c>
      <c r="D176" s="183"/>
      <c r="E176" s="184"/>
      <c r="F176" s="184"/>
      <c r="G176" s="38">
        <f t="shared" si="15"/>
        <v>0</v>
      </c>
    </row>
    <row r="177" spans="3:7" ht="15.75" customHeight="1" x14ac:dyDescent="0.35">
      <c r="C177" s="29" t="s">
        <v>125</v>
      </c>
      <c r="D177" s="185"/>
      <c r="E177" s="158"/>
      <c r="F177" s="158"/>
      <c r="G177" s="36">
        <f t="shared" si="15"/>
        <v>0</v>
      </c>
    </row>
    <row r="178" spans="3:7" ht="15.75" customHeight="1" x14ac:dyDescent="0.35">
      <c r="C178" s="29" t="s">
        <v>126</v>
      </c>
      <c r="D178" s="185"/>
      <c r="E178" s="185"/>
      <c r="F178" s="185"/>
      <c r="G178" s="36">
        <f t="shared" si="15"/>
        <v>0</v>
      </c>
    </row>
    <row r="179" spans="3:7" ht="15.75" customHeight="1" x14ac:dyDescent="0.35">
      <c r="C179" s="30" t="s">
        <v>127</v>
      </c>
      <c r="D179" s="185"/>
      <c r="E179" s="185"/>
      <c r="F179" s="185"/>
      <c r="G179" s="36">
        <f t="shared" si="15"/>
        <v>0</v>
      </c>
    </row>
    <row r="180" spans="3:7" ht="15.75" customHeight="1" x14ac:dyDescent="0.35">
      <c r="C180" s="29" t="s">
        <v>128</v>
      </c>
      <c r="D180" s="185"/>
      <c r="E180" s="185"/>
      <c r="F180" s="185"/>
      <c r="G180" s="36">
        <f t="shared" si="15"/>
        <v>0</v>
      </c>
    </row>
    <row r="181" spans="3:7" ht="15.75" customHeight="1" x14ac:dyDescent="0.35">
      <c r="C181" s="29" t="s">
        <v>129</v>
      </c>
      <c r="D181" s="185"/>
      <c r="E181" s="185"/>
      <c r="F181" s="185"/>
      <c r="G181" s="36">
        <f t="shared" si="15"/>
        <v>0</v>
      </c>
    </row>
    <row r="182" spans="3:7" ht="15.75" customHeight="1" x14ac:dyDescent="0.35">
      <c r="C182" s="29" t="s">
        <v>130</v>
      </c>
      <c r="D182" s="185"/>
      <c r="E182" s="185"/>
      <c r="F182" s="185"/>
      <c r="G182" s="36">
        <f t="shared" si="15"/>
        <v>0</v>
      </c>
    </row>
    <row r="183" spans="3:7" ht="15.75" customHeight="1" x14ac:dyDescent="0.35">
      <c r="C183" s="33" t="s">
        <v>131</v>
      </c>
      <c r="D183" s="42">
        <f>SUM(D176:D182)</f>
        <v>0</v>
      </c>
      <c r="E183" s="42">
        <f>SUM(E176:E182)</f>
        <v>0</v>
      </c>
      <c r="F183" s="42">
        <f>SUM(F176:F182)</f>
        <v>0</v>
      </c>
      <c r="G183" s="36">
        <f t="shared" si="15"/>
        <v>0</v>
      </c>
    </row>
    <row r="184" spans="3:7" ht="15.75" customHeight="1" x14ac:dyDescent="0.35">
      <c r="C184" s="182"/>
      <c r="D184" s="186"/>
      <c r="E184" s="186"/>
      <c r="F184" s="186"/>
      <c r="G184" s="182"/>
    </row>
    <row r="185" spans="3:7" ht="15.75" customHeight="1" x14ac:dyDescent="0.35">
      <c r="C185" s="246" t="s">
        <v>140</v>
      </c>
      <c r="D185" s="247"/>
      <c r="E185" s="247"/>
      <c r="F185" s="247"/>
      <c r="G185" s="248"/>
    </row>
    <row r="186" spans="3:7" ht="19.5" customHeight="1" thickBot="1" x14ac:dyDescent="0.4">
      <c r="C186" s="39" t="s">
        <v>141</v>
      </c>
      <c r="D186" s="40">
        <f>'1) Budget Table'!D52</f>
        <v>421069.16000000003</v>
      </c>
      <c r="E186" s="40">
        <f>'1) Budget Table'!E52</f>
        <v>45000</v>
      </c>
      <c r="F186" s="40">
        <f>'1) Budget Table'!F52</f>
        <v>0</v>
      </c>
      <c r="G186" s="41">
        <f t="shared" ref="G186:G194" si="16">SUM(D186:F186)</f>
        <v>466069.16000000003</v>
      </c>
    </row>
    <row r="187" spans="3:7" ht="15.75" customHeight="1" x14ac:dyDescent="0.35">
      <c r="C187" s="37" t="s">
        <v>124</v>
      </c>
      <c r="D187" s="183">
        <v>300000</v>
      </c>
      <c r="E187" s="184">
        <v>9000</v>
      </c>
      <c r="F187" s="184"/>
      <c r="G187" s="38">
        <f t="shared" si="16"/>
        <v>309000</v>
      </c>
    </row>
    <row r="188" spans="3:7" ht="15.75" customHeight="1" x14ac:dyDescent="0.35">
      <c r="C188" s="29" t="s">
        <v>125</v>
      </c>
      <c r="D188" s="185">
        <v>5069.16</v>
      </c>
      <c r="E188" s="184">
        <v>4500</v>
      </c>
      <c r="F188" s="184"/>
      <c r="G188" s="36">
        <f t="shared" si="16"/>
        <v>9569.16</v>
      </c>
    </row>
    <row r="189" spans="3:7" ht="15.75" customHeight="1" x14ac:dyDescent="0.35">
      <c r="C189" s="29" t="s">
        <v>126</v>
      </c>
      <c r="D189" s="185">
        <v>10000</v>
      </c>
      <c r="E189" s="184">
        <v>3150.0000000000005</v>
      </c>
      <c r="F189" s="184"/>
      <c r="G189" s="36">
        <f t="shared" si="16"/>
        <v>13150</v>
      </c>
    </row>
    <row r="190" spans="3:7" ht="15.75" customHeight="1" x14ac:dyDescent="0.35">
      <c r="C190" s="30" t="s">
        <v>127</v>
      </c>
      <c r="D190" s="185">
        <v>106000</v>
      </c>
      <c r="E190" s="184">
        <v>18000</v>
      </c>
      <c r="F190" s="184"/>
      <c r="G190" s="36">
        <f t="shared" si="16"/>
        <v>124000</v>
      </c>
    </row>
    <row r="191" spans="3:7" ht="15.75" customHeight="1" x14ac:dyDescent="0.35">
      <c r="C191" s="29" t="s">
        <v>128</v>
      </c>
      <c r="D191" s="185"/>
      <c r="E191" s="184">
        <v>4500</v>
      </c>
      <c r="F191" s="184"/>
      <c r="G191" s="36">
        <f t="shared" si="16"/>
        <v>4500</v>
      </c>
    </row>
    <row r="192" spans="3:7" ht="15.75" customHeight="1" x14ac:dyDescent="0.35">
      <c r="C192" s="29" t="s">
        <v>129</v>
      </c>
      <c r="D192" s="185"/>
      <c r="E192" s="184">
        <v>0</v>
      </c>
      <c r="F192" s="184"/>
      <c r="G192" s="36">
        <f t="shared" si="16"/>
        <v>0</v>
      </c>
    </row>
    <row r="193" spans="3:13" ht="15.75" customHeight="1" x14ac:dyDescent="0.35">
      <c r="C193" s="29" t="s">
        <v>130</v>
      </c>
      <c r="D193" s="185"/>
      <c r="E193" s="184">
        <v>5850</v>
      </c>
      <c r="F193" s="184"/>
      <c r="G193" s="36">
        <f t="shared" si="16"/>
        <v>5850</v>
      </c>
      <c r="H193" s="182"/>
      <c r="I193" s="182"/>
      <c r="J193" s="182"/>
      <c r="K193" s="182"/>
      <c r="L193" s="182"/>
      <c r="M193" s="182"/>
    </row>
    <row r="194" spans="3:13" ht="15.75" customHeight="1" x14ac:dyDescent="0.35">
      <c r="C194" s="33" t="s">
        <v>131</v>
      </c>
      <c r="D194" s="42">
        <f>SUM(D187:D193)</f>
        <v>421069.16</v>
      </c>
      <c r="E194" s="42">
        <f>SUM(E187:E193)</f>
        <v>45000</v>
      </c>
      <c r="F194" s="42">
        <f>SUM(F187:F193)</f>
        <v>0</v>
      </c>
      <c r="G194" s="36">
        <f t="shared" si="16"/>
        <v>466069.16</v>
      </c>
      <c r="H194" s="182"/>
      <c r="I194" s="182"/>
      <c r="J194" s="182"/>
      <c r="K194" s="182"/>
      <c r="L194" s="182"/>
      <c r="M194" s="182"/>
    </row>
    <row r="195" spans="3:13" ht="15.75" customHeight="1" thickBot="1" x14ac:dyDescent="0.4">
      <c r="C195" s="182"/>
      <c r="D195" s="186"/>
      <c r="E195" s="186"/>
      <c r="F195" s="186"/>
      <c r="G195" s="182"/>
      <c r="H195" s="182"/>
      <c r="I195" s="182"/>
      <c r="J195" s="182"/>
      <c r="K195" s="182"/>
      <c r="L195" s="182"/>
      <c r="M195" s="182"/>
    </row>
    <row r="196" spans="3:13" ht="19.5" customHeight="1" thickBot="1" x14ac:dyDescent="0.4">
      <c r="C196" s="250" t="s">
        <v>103</v>
      </c>
      <c r="D196" s="251"/>
      <c r="E196" s="251"/>
      <c r="F196" s="251"/>
      <c r="G196" s="252"/>
      <c r="H196" s="182"/>
      <c r="I196" s="182"/>
      <c r="J196" s="182"/>
      <c r="K196" s="182"/>
      <c r="L196" s="182"/>
      <c r="M196" s="182"/>
    </row>
    <row r="197" spans="3:13" ht="19.5" customHeight="1" x14ac:dyDescent="0.35">
      <c r="C197" s="53"/>
      <c r="D197" s="244" t="str">
        <f>'1) Budget Table'!D4</f>
        <v>UN WOMEN</v>
      </c>
      <c r="E197" s="244" t="str">
        <f>'1) Budget Table'!E4</f>
        <v>UNDP</v>
      </c>
      <c r="F197" s="244" t="str">
        <f>'1) Budget Table'!F4</f>
        <v>Recipient Organization 3</v>
      </c>
      <c r="G197" s="249" t="s">
        <v>103</v>
      </c>
      <c r="H197" s="182"/>
      <c r="I197" s="182"/>
      <c r="J197" s="182"/>
      <c r="K197" s="182"/>
      <c r="L197" s="182"/>
      <c r="M197" s="182"/>
    </row>
    <row r="198" spans="3:13" ht="19.5" customHeight="1" x14ac:dyDescent="0.35">
      <c r="C198" s="53"/>
      <c r="D198" s="245"/>
      <c r="E198" s="245"/>
      <c r="F198" s="245"/>
      <c r="G198" s="241"/>
      <c r="H198" s="182"/>
      <c r="I198" s="182"/>
      <c r="J198" s="182"/>
      <c r="K198" s="182"/>
      <c r="L198" s="182"/>
      <c r="M198" s="182"/>
    </row>
    <row r="199" spans="3:13" ht="19.5" customHeight="1" x14ac:dyDescent="0.35">
      <c r="C199" s="10" t="s">
        <v>124</v>
      </c>
      <c r="D199" s="187">
        <f>SUM(D176,D165,D154,D143,D131,D120,D109,D98,D86,D75,D64,D53,D41,D30,D19,D8,D187)</f>
        <v>300000</v>
      </c>
      <c r="E199" s="187">
        <f>SUM(E176,E165,E154,E143,E131,E120,E109,E98,E86,E75,E64,E53,E41,E30,E19,E8,E187)</f>
        <v>280373.83199999999</v>
      </c>
      <c r="F199" s="187">
        <f t="shared" ref="F199" si="17">SUM(F176,F165,F154,F143,F131,F120,F109,F98,F86,F75,F64,F53,F41,F30,F19,F8,F187)</f>
        <v>0</v>
      </c>
      <c r="G199" s="51">
        <f t="shared" ref="G199:G206" si="18">SUM(D199:F199)</f>
        <v>580373.83199999994</v>
      </c>
      <c r="H199" s="182"/>
      <c r="I199" s="182"/>
      <c r="J199" s="182"/>
      <c r="K199" s="182"/>
      <c r="L199" s="182"/>
      <c r="M199" s="182"/>
    </row>
    <row r="200" spans="3:13" ht="34.5" customHeight="1" x14ac:dyDescent="0.35">
      <c r="C200" s="10" t="s">
        <v>125</v>
      </c>
      <c r="D200" s="187">
        <f>SUM(D177,D166,D155,D144,D132,D121,D110,D99,D87,D76,D65,D54,D42,D31,D20,D9,D188)</f>
        <v>33069.160000000003</v>
      </c>
      <c r="E200" s="187">
        <f t="shared" ref="E200:F200" si="19">SUM(E177,E166,E155,E144,E132,E121,E110,E99,E87,E76,E65,E54,E42,E31,E20,E9,E188)</f>
        <v>140186.916</v>
      </c>
      <c r="F200" s="187">
        <f t="shared" si="19"/>
        <v>0</v>
      </c>
      <c r="G200" s="52">
        <f t="shared" si="18"/>
        <v>173256.076</v>
      </c>
      <c r="H200" s="182"/>
      <c r="I200" s="182"/>
      <c r="J200" s="182"/>
      <c r="K200" s="182"/>
      <c r="L200" s="182"/>
      <c r="M200" s="182"/>
    </row>
    <row r="201" spans="3:13" ht="48" customHeight="1" x14ac:dyDescent="0.35">
      <c r="C201" s="10" t="s">
        <v>126</v>
      </c>
      <c r="D201" s="187">
        <f t="shared" ref="D201:F205" si="20">SUM(D178,D167,D156,D145,D133,D122,D111,D100,D88,D77,D66,D55,D43,D32,D21,D10,D189)</f>
        <v>30000</v>
      </c>
      <c r="E201" s="187">
        <f t="shared" si="20"/>
        <v>98130.841200000024</v>
      </c>
      <c r="F201" s="187">
        <f t="shared" si="20"/>
        <v>0</v>
      </c>
      <c r="G201" s="52">
        <f t="shared" si="18"/>
        <v>128130.84120000002</v>
      </c>
      <c r="H201" s="182"/>
      <c r="I201" s="182"/>
      <c r="J201" s="182"/>
      <c r="K201" s="182"/>
      <c r="L201" s="182"/>
      <c r="M201" s="182"/>
    </row>
    <row r="202" spans="3:13" ht="33" customHeight="1" x14ac:dyDescent="0.35">
      <c r="C202" s="14" t="s">
        <v>127</v>
      </c>
      <c r="D202" s="187">
        <f t="shared" si="20"/>
        <v>886800</v>
      </c>
      <c r="E202" s="187">
        <f t="shared" si="20"/>
        <v>560747.66399999999</v>
      </c>
      <c r="F202" s="187">
        <f t="shared" si="20"/>
        <v>0</v>
      </c>
      <c r="G202" s="52">
        <f t="shared" si="18"/>
        <v>1447547.6639999999</v>
      </c>
      <c r="H202" s="182"/>
      <c r="I202" s="182"/>
      <c r="J202" s="182"/>
      <c r="K202" s="182"/>
      <c r="L202" s="182"/>
      <c r="M202" s="182"/>
    </row>
    <row r="203" spans="3:13" ht="21" customHeight="1" x14ac:dyDescent="0.35">
      <c r="C203" s="10" t="s">
        <v>128</v>
      </c>
      <c r="D203" s="187">
        <f t="shared" si="20"/>
        <v>37000</v>
      </c>
      <c r="E203" s="187">
        <f t="shared" si="20"/>
        <v>140186.916</v>
      </c>
      <c r="F203" s="187">
        <f t="shared" si="20"/>
        <v>0</v>
      </c>
      <c r="G203" s="52">
        <f t="shared" si="18"/>
        <v>177186.916</v>
      </c>
      <c r="H203" s="164"/>
      <c r="I203" s="164"/>
      <c r="J203" s="164"/>
      <c r="K203" s="164"/>
      <c r="L203" s="164"/>
      <c r="M203" s="188"/>
    </row>
    <row r="204" spans="3:13" ht="39.75" customHeight="1" x14ac:dyDescent="0.35">
      <c r="C204" s="10" t="s">
        <v>129</v>
      </c>
      <c r="D204" s="187">
        <f t="shared" si="20"/>
        <v>110000</v>
      </c>
      <c r="E204" s="187">
        <f t="shared" si="20"/>
        <v>0</v>
      </c>
      <c r="F204" s="187">
        <f t="shared" si="20"/>
        <v>0</v>
      </c>
      <c r="G204" s="52">
        <f t="shared" si="18"/>
        <v>110000</v>
      </c>
      <c r="H204" s="164"/>
      <c r="I204" s="164"/>
      <c r="J204" s="164"/>
      <c r="K204" s="164"/>
      <c r="L204" s="164"/>
      <c r="M204" s="188"/>
    </row>
    <row r="205" spans="3:13" ht="23.25" customHeight="1" x14ac:dyDescent="0.35">
      <c r="C205" s="10" t="s">
        <v>130</v>
      </c>
      <c r="D205" s="189">
        <f t="shared" si="20"/>
        <v>5000</v>
      </c>
      <c r="E205" s="189">
        <f t="shared" si="20"/>
        <v>182242.9908</v>
      </c>
      <c r="F205" s="189">
        <f t="shared" si="20"/>
        <v>0</v>
      </c>
      <c r="G205" s="52">
        <f t="shared" si="18"/>
        <v>187242.9908</v>
      </c>
      <c r="H205" s="164"/>
      <c r="I205" s="164"/>
      <c r="J205" s="164"/>
      <c r="K205" s="164"/>
      <c r="L205" s="164"/>
      <c r="M205" s="188"/>
    </row>
    <row r="206" spans="3:13" ht="22.5" customHeight="1" x14ac:dyDescent="0.35">
      <c r="C206" s="190" t="s">
        <v>142</v>
      </c>
      <c r="D206" s="191">
        <f>SUM(D199:D205)</f>
        <v>1401869.1600000001</v>
      </c>
      <c r="E206" s="191">
        <f>SUM(E199:E205)</f>
        <v>1401869.1600000001</v>
      </c>
      <c r="F206" s="191">
        <f>SUM(F199:F205)</f>
        <v>0</v>
      </c>
      <c r="G206" s="192">
        <f t="shared" si="18"/>
        <v>2803738.3200000003</v>
      </c>
      <c r="H206" s="164"/>
      <c r="I206" s="164"/>
      <c r="J206" s="164"/>
      <c r="K206" s="164"/>
      <c r="L206" s="164"/>
      <c r="M206" s="188"/>
    </row>
    <row r="207" spans="3:13" ht="26.25" customHeight="1" thickBot="1" x14ac:dyDescent="0.4">
      <c r="C207" s="193" t="s">
        <v>143</v>
      </c>
      <c r="D207" s="194">
        <f>D206*0.07</f>
        <v>98130.841200000024</v>
      </c>
      <c r="E207" s="194">
        <f t="shared" ref="E207:G207" si="21">E206*0.07</f>
        <v>98130.841200000024</v>
      </c>
      <c r="F207" s="194">
        <f t="shared" si="21"/>
        <v>0</v>
      </c>
      <c r="G207" s="195">
        <f t="shared" si="21"/>
        <v>196261.68240000005</v>
      </c>
      <c r="H207" s="15"/>
      <c r="I207" s="15"/>
      <c r="J207" s="15"/>
      <c r="K207" s="15"/>
      <c r="L207" s="196"/>
      <c r="M207" s="186"/>
    </row>
    <row r="208" spans="3:13" ht="23.25" customHeight="1" thickBot="1" x14ac:dyDescent="0.4">
      <c r="C208" s="88" t="s">
        <v>144</v>
      </c>
      <c r="D208" s="89">
        <f>SUM(D206:D207)</f>
        <v>1500000.0012000003</v>
      </c>
      <c r="E208" s="89">
        <f t="shared" ref="E208:G208" si="22">SUM(E206:E207)</f>
        <v>1500000.0012000003</v>
      </c>
      <c r="F208" s="89">
        <f t="shared" si="22"/>
        <v>0</v>
      </c>
      <c r="G208" s="54">
        <f t="shared" si="22"/>
        <v>3000000.0024000006</v>
      </c>
      <c r="H208" s="15"/>
      <c r="I208" s="15"/>
      <c r="J208" s="15"/>
      <c r="K208" s="15"/>
      <c r="L208" s="196"/>
      <c r="M208" s="186"/>
    </row>
    <row r="209" spans="3:14" ht="15.75" customHeight="1" x14ac:dyDescent="0.35">
      <c r="C209" s="182"/>
      <c r="D209" s="186"/>
      <c r="E209" s="186"/>
      <c r="F209" s="186"/>
      <c r="G209" s="182"/>
      <c r="H209" s="182"/>
      <c r="I209" s="182"/>
      <c r="J209" s="182"/>
      <c r="K209" s="182"/>
      <c r="L209" s="34"/>
      <c r="M209" s="182"/>
      <c r="N209" s="182"/>
    </row>
    <row r="210" spans="3:14" ht="15.75" customHeight="1" x14ac:dyDescent="0.35">
      <c r="C210" s="182"/>
      <c r="D210" s="186"/>
      <c r="E210" s="186"/>
      <c r="F210" s="186"/>
      <c r="G210" s="182"/>
      <c r="H210" s="21"/>
      <c r="I210" s="21"/>
      <c r="J210" s="182"/>
      <c r="K210" s="182"/>
      <c r="L210" s="34"/>
      <c r="M210" s="182"/>
      <c r="N210" s="182"/>
    </row>
    <row r="211" spans="3:14" ht="15.75" customHeight="1" x14ac:dyDescent="0.35">
      <c r="C211" s="182"/>
      <c r="D211" s="186"/>
      <c r="E211" s="186"/>
      <c r="F211" s="186"/>
      <c r="G211" s="182"/>
      <c r="H211" s="21"/>
      <c r="I211" s="21"/>
      <c r="J211" s="182"/>
      <c r="K211" s="182"/>
      <c r="L211" s="182"/>
      <c r="M211" s="182"/>
      <c r="N211" s="182"/>
    </row>
    <row r="212" spans="3:14" ht="40.5" customHeight="1" x14ac:dyDescent="0.35">
      <c r="C212" s="182"/>
      <c r="D212" s="186"/>
      <c r="E212" s="186"/>
      <c r="F212" s="186"/>
      <c r="G212" s="182"/>
      <c r="H212" s="21"/>
      <c r="I212" s="21"/>
      <c r="J212" s="182"/>
      <c r="K212" s="182"/>
      <c r="L212" s="35"/>
      <c r="M212" s="182"/>
      <c r="N212" s="182"/>
    </row>
    <row r="213" spans="3:14" ht="24.75" customHeight="1" x14ac:dyDescent="0.35">
      <c r="C213" s="182"/>
      <c r="D213" s="186"/>
      <c r="E213" s="186"/>
      <c r="F213" s="186"/>
      <c r="G213" s="182"/>
      <c r="H213" s="21"/>
      <c r="I213" s="21"/>
      <c r="J213" s="182"/>
      <c r="K213" s="182"/>
      <c r="L213" s="35"/>
      <c r="M213" s="182"/>
      <c r="N213" s="182"/>
    </row>
    <row r="214" spans="3:14" ht="41.25" customHeight="1" x14ac:dyDescent="0.35">
      <c r="C214" s="182"/>
      <c r="D214" s="186"/>
      <c r="E214" s="186"/>
      <c r="F214" s="186"/>
      <c r="G214" s="182"/>
      <c r="H214" s="197"/>
      <c r="I214" s="21"/>
      <c r="J214" s="182"/>
      <c r="K214" s="182"/>
      <c r="L214" s="35"/>
      <c r="M214" s="182"/>
      <c r="N214" s="182"/>
    </row>
    <row r="215" spans="3:14" ht="51.75" customHeight="1" x14ac:dyDescent="0.35">
      <c r="C215" s="182"/>
      <c r="D215" s="186"/>
      <c r="E215" s="186"/>
      <c r="F215" s="186"/>
      <c r="G215" s="182"/>
      <c r="H215" s="197"/>
      <c r="I215" s="21"/>
      <c r="J215" s="182"/>
      <c r="K215" s="182"/>
      <c r="L215" s="35"/>
      <c r="M215" s="182"/>
      <c r="N215" s="182"/>
    </row>
    <row r="216" spans="3:14" ht="42" customHeight="1" x14ac:dyDescent="0.35">
      <c r="C216" s="182"/>
      <c r="D216" s="186"/>
      <c r="E216" s="186"/>
      <c r="F216" s="186"/>
      <c r="G216" s="182"/>
      <c r="H216" s="21"/>
      <c r="I216" s="21"/>
      <c r="J216" s="182"/>
      <c r="K216" s="182"/>
      <c r="L216" s="35"/>
      <c r="M216" s="182"/>
      <c r="N216" s="182"/>
    </row>
    <row r="217" spans="3:14" s="32" customFormat="1" ht="42" customHeight="1" x14ac:dyDescent="0.35">
      <c r="C217" s="182"/>
      <c r="D217" s="186"/>
      <c r="E217" s="186"/>
      <c r="F217" s="186"/>
      <c r="G217" s="182"/>
      <c r="H217" s="182"/>
      <c r="I217" s="21"/>
      <c r="J217" s="182"/>
      <c r="K217" s="182"/>
      <c r="L217" s="35"/>
      <c r="M217" s="182"/>
      <c r="N217" s="186"/>
    </row>
    <row r="218" spans="3:14" s="32" customFormat="1" ht="42" customHeight="1" x14ac:dyDescent="0.35">
      <c r="C218" s="182"/>
      <c r="D218" s="186"/>
      <c r="E218" s="186"/>
      <c r="F218" s="186"/>
      <c r="G218" s="182"/>
      <c r="H218" s="182"/>
      <c r="I218" s="21"/>
      <c r="J218" s="182"/>
      <c r="K218" s="182"/>
      <c r="L218" s="182"/>
      <c r="M218" s="182"/>
      <c r="N218" s="186"/>
    </row>
    <row r="219" spans="3:14" s="32" customFormat="1" ht="63.75" customHeight="1" x14ac:dyDescent="0.35">
      <c r="C219" s="182"/>
      <c r="D219" s="186"/>
      <c r="E219" s="186"/>
      <c r="F219" s="186"/>
      <c r="G219" s="182"/>
      <c r="H219" s="182"/>
      <c r="I219" s="34"/>
      <c r="J219" s="182"/>
      <c r="K219" s="182"/>
      <c r="L219" s="182"/>
      <c r="M219" s="182"/>
      <c r="N219" s="186"/>
    </row>
    <row r="220" spans="3:14" s="32" customFormat="1" ht="42" customHeight="1" x14ac:dyDescent="0.35">
      <c r="C220" s="182"/>
      <c r="D220" s="186"/>
      <c r="E220" s="186"/>
      <c r="F220" s="186"/>
      <c r="G220" s="182"/>
      <c r="H220" s="182"/>
      <c r="I220" s="182"/>
      <c r="J220" s="182"/>
      <c r="K220" s="182"/>
      <c r="L220" s="182"/>
      <c r="M220" s="34"/>
      <c r="N220" s="186"/>
    </row>
    <row r="221" spans="3:14" ht="23.25" customHeight="1" x14ac:dyDescent="0.35">
      <c r="C221" s="182"/>
      <c r="D221" s="186"/>
      <c r="E221" s="186"/>
      <c r="F221" s="186"/>
      <c r="G221" s="182"/>
      <c r="H221" s="182"/>
      <c r="I221" s="182"/>
      <c r="J221" s="182"/>
      <c r="K221" s="182"/>
      <c r="L221" s="182"/>
      <c r="M221" s="182"/>
      <c r="N221" s="182"/>
    </row>
    <row r="222" spans="3:14" ht="27.75" customHeight="1" x14ac:dyDescent="0.35">
      <c r="C222" s="182"/>
      <c r="D222" s="186"/>
      <c r="E222" s="186"/>
      <c r="F222" s="186"/>
      <c r="G222" s="182"/>
      <c r="H222" s="182"/>
      <c r="I222" s="182"/>
      <c r="J222" s="182"/>
      <c r="K222" s="182"/>
      <c r="L222" s="182"/>
      <c r="M222" s="182"/>
      <c r="N222" s="182"/>
    </row>
    <row r="223" spans="3:14" ht="55.5" customHeight="1" x14ac:dyDescent="0.35">
      <c r="C223" s="182"/>
      <c r="D223" s="186"/>
      <c r="E223" s="186"/>
      <c r="F223" s="186"/>
      <c r="G223" s="182"/>
      <c r="H223" s="182"/>
      <c r="I223" s="182"/>
      <c r="J223" s="182"/>
      <c r="K223" s="182"/>
      <c r="L223" s="182"/>
      <c r="M223" s="182"/>
      <c r="N223" s="182"/>
    </row>
    <row r="224" spans="3:14" ht="57.75" customHeight="1" x14ac:dyDescent="0.35">
      <c r="C224" s="182"/>
      <c r="D224" s="186"/>
      <c r="E224" s="186"/>
      <c r="F224" s="186"/>
      <c r="G224" s="182"/>
      <c r="H224" s="182"/>
      <c r="I224" s="182"/>
      <c r="J224" s="182"/>
      <c r="K224" s="182"/>
      <c r="L224" s="182"/>
      <c r="M224" s="182"/>
      <c r="N224" s="182"/>
    </row>
    <row r="225" spans="3:14" ht="21.75" customHeight="1" x14ac:dyDescent="0.35">
      <c r="C225" s="182"/>
      <c r="D225" s="186"/>
      <c r="E225" s="186"/>
      <c r="F225" s="186"/>
      <c r="G225" s="182"/>
      <c r="H225" s="182"/>
      <c r="I225" s="182"/>
      <c r="J225" s="182"/>
      <c r="K225" s="182"/>
      <c r="L225" s="182"/>
      <c r="M225" s="182"/>
      <c r="N225" s="182"/>
    </row>
    <row r="226" spans="3:14" ht="49.5" customHeight="1" x14ac:dyDescent="0.35">
      <c r="C226" s="182"/>
      <c r="D226" s="186"/>
      <c r="E226" s="186"/>
      <c r="F226" s="186"/>
      <c r="G226" s="182"/>
      <c r="H226" s="182"/>
      <c r="I226" s="182"/>
      <c r="J226" s="182"/>
      <c r="K226" s="182"/>
      <c r="L226" s="182"/>
      <c r="M226" s="182"/>
      <c r="N226" s="182"/>
    </row>
    <row r="227" spans="3:14" ht="28.5" customHeight="1" x14ac:dyDescent="0.35">
      <c r="C227" s="182"/>
      <c r="D227" s="186"/>
      <c r="E227" s="186"/>
      <c r="F227" s="186"/>
      <c r="G227" s="182"/>
      <c r="H227" s="182"/>
      <c r="I227" s="182"/>
      <c r="J227" s="182"/>
      <c r="K227" s="182"/>
      <c r="L227" s="182"/>
      <c r="M227" s="182"/>
      <c r="N227" s="182"/>
    </row>
    <row r="228" spans="3:14" ht="28.5" customHeight="1" x14ac:dyDescent="0.35">
      <c r="C228" s="182"/>
      <c r="D228" s="186"/>
      <c r="E228" s="186"/>
      <c r="F228" s="186"/>
      <c r="G228" s="182"/>
      <c r="H228" s="182"/>
      <c r="I228" s="182"/>
      <c r="J228" s="182"/>
      <c r="K228" s="182"/>
      <c r="L228" s="182"/>
      <c r="M228" s="182"/>
      <c r="N228" s="182"/>
    </row>
    <row r="229" spans="3:14" ht="28.5" customHeight="1" x14ac:dyDescent="0.35">
      <c r="C229" s="182"/>
      <c r="D229" s="186"/>
      <c r="E229" s="186"/>
      <c r="F229" s="186"/>
      <c r="G229" s="182"/>
      <c r="H229" s="182"/>
      <c r="I229" s="182"/>
      <c r="J229" s="182"/>
      <c r="K229" s="182"/>
      <c r="L229" s="182"/>
      <c r="M229" s="182"/>
      <c r="N229" s="182"/>
    </row>
    <row r="230" spans="3:14" ht="23.25" customHeight="1" x14ac:dyDescent="0.35">
      <c r="C230" s="182"/>
      <c r="D230" s="186"/>
      <c r="E230" s="186"/>
      <c r="F230" s="186"/>
      <c r="G230" s="182"/>
      <c r="H230" s="182"/>
      <c r="I230" s="182"/>
      <c r="J230" s="182"/>
      <c r="K230" s="182"/>
      <c r="L230" s="182"/>
      <c r="M230" s="182"/>
      <c r="N230" s="34"/>
    </row>
    <row r="231" spans="3:14" ht="43.5" customHeight="1" x14ac:dyDescent="0.35">
      <c r="C231" s="182"/>
      <c r="D231" s="186"/>
      <c r="E231" s="186"/>
      <c r="F231" s="186"/>
      <c r="G231" s="182"/>
      <c r="H231" s="182"/>
      <c r="I231" s="182"/>
      <c r="J231" s="182"/>
      <c r="K231" s="182"/>
      <c r="L231" s="182"/>
      <c r="M231" s="182"/>
      <c r="N231" s="34"/>
    </row>
    <row r="232" spans="3:14" ht="55.5" customHeight="1" x14ac:dyDescent="0.35">
      <c r="C232" s="182"/>
      <c r="D232" s="186"/>
      <c r="E232" s="186"/>
      <c r="F232" s="186"/>
      <c r="G232" s="182"/>
      <c r="H232" s="182"/>
      <c r="I232" s="182"/>
      <c r="J232" s="182"/>
      <c r="K232" s="182"/>
      <c r="L232" s="182"/>
      <c r="M232" s="182"/>
      <c r="N232" s="182"/>
    </row>
    <row r="233" spans="3:14" ht="42.75" customHeight="1" x14ac:dyDescent="0.35">
      <c r="C233" s="182"/>
      <c r="D233" s="186"/>
      <c r="E233" s="186"/>
      <c r="F233" s="186"/>
      <c r="G233" s="182"/>
      <c r="H233" s="182"/>
      <c r="I233" s="182"/>
      <c r="J233" s="182"/>
      <c r="K233" s="182"/>
      <c r="L233" s="182"/>
      <c r="M233" s="182"/>
      <c r="N233" s="34"/>
    </row>
    <row r="234" spans="3:14" ht="21.75" customHeight="1" x14ac:dyDescent="0.35">
      <c r="C234" s="182"/>
      <c r="D234" s="186"/>
      <c r="E234" s="186"/>
      <c r="F234" s="186"/>
      <c r="G234" s="182"/>
      <c r="H234" s="182"/>
      <c r="I234" s="182"/>
      <c r="J234" s="182"/>
      <c r="K234" s="182"/>
      <c r="L234" s="182"/>
      <c r="M234" s="182"/>
      <c r="N234" s="34"/>
    </row>
    <row r="235" spans="3:14" ht="21.75" customHeight="1" x14ac:dyDescent="0.35">
      <c r="C235" s="182"/>
      <c r="D235" s="186"/>
      <c r="E235" s="186"/>
      <c r="F235" s="186"/>
      <c r="G235" s="182"/>
      <c r="H235" s="182"/>
      <c r="I235" s="182"/>
      <c r="J235" s="182"/>
      <c r="K235" s="182"/>
      <c r="L235" s="182"/>
      <c r="M235" s="182"/>
      <c r="N235" s="34"/>
    </row>
    <row r="236" spans="3:14" ht="23.25" customHeight="1" x14ac:dyDescent="0.35">
      <c r="C236" s="182"/>
      <c r="D236" s="186"/>
      <c r="E236" s="186"/>
      <c r="F236" s="186"/>
      <c r="G236" s="182"/>
      <c r="H236" s="182"/>
      <c r="I236" s="182"/>
      <c r="J236" s="182"/>
      <c r="K236" s="182"/>
      <c r="L236" s="182"/>
      <c r="M236" s="182"/>
      <c r="N236" s="182"/>
    </row>
    <row r="237" spans="3:14" ht="23.25" customHeight="1" x14ac:dyDescent="0.35">
      <c r="C237" s="182"/>
      <c r="D237" s="186"/>
      <c r="E237" s="186"/>
      <c r="F237" s="186"/>
      <c r="G237" s="182"/>
      <c r="H237" s="182"/>
      <c r="I237" s="182"/>
      <c r="J237" s="182"/>
      <c r="K237" s="182"/>
      <c r="L237" s="182"/>
      <c r="M237" s="182"/>
      <c r="N237" s="182"/>
    </row>
    <row r="238" spans="3:14" ht="21.75" customHeight="1" x14ac:dyDescent="0.35">
      <c r="C238" s="182"/>
      <c r="D238" s="186"/>
      <c r="E238" s="186"/>
      <c r="F238" s="186"/>
      <c r="G238" s="182"/>
      <c r="H238" s="182"/>
      <c r="I238" s="182"/>
      <c r="J238" s="182"/>
      <c r="K238" s="182"/>
      <c r="L238" s="182"/>
      <c r="M238" s="182"/>
      <c r="N238" s="182"/>
    </row>
    <row r="239" spans="3:14" ht="16.5" customHeight="1" x14ac:dyDescent="0.35">
      <c r="C239" s="182"/>
      <c r="D239" s="186"/>
      <c r="E239" s="186"/>
      <c r="F239" s="186"/>
      <c r="G239" s="182"/>
      <c r="H239" s="182"/>
      <c r="I239" s="182"/>
      <c r="J239" s="182"/>
      <c r="K239" s="182"/>
      <c r="L239" s="182"/>
      <c r="M239" s="182"/>
      <c r="N239" s="182"/>
    </row>
    <row r="240" spans="3:14" ht="29.25" customHeight="1" x14ac:dyDescent="0.35">
      <c r="C240" s="182"/>
      <c r="D240" s="186"/>
      <c r="E240" s="186"/>
      <c r="F240" s="186"/>
      <c r="G240" s="182"/>
      <c r="H240" s="182"/>
      <c r="I240" s="182"/>
      <c r="J240" s="182"/>
      <c r="K240" s="182"/>
      <c r="L240" s="182"/>
      <c r="M240" s="182"/>
      <c r="N240" s="182"/>
    </row>
    <row r="241" ht="24.75" customHeight="1" x14ac:dyDescent="0.35"/>
    <row r="242" ht="33" customHeight="1" x14ac:dyDescent="0.35"/>
    <row r="244" ht="15" customHeight="1" x14ac:dyDescent="0.35"/>
    <row r="245" ht="25.5" customHeight="1" x14ac:dyDescent="0.35"/>
  </sheetData>
  <sheetProtection sheet="1"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3" priority="18" operator="notEqual">
      <formula>$G$7</formula>
    </cfRule>
  </conditionalFormatting>
  <conditionalFormatting sqref="G26">
    <cfRule type="cellIs" dxfId="22" priority="17" operator="notEqual">
      <formula>$G$18</formula>
    </cfRule>
  </conditionalFormatting>
  <conditionalFormatting sqref="G37">
    <cfRule type="cellIs" dxfId="21" priority="16" operator="notEqual">
      <formula>$G$29</formula>
    </cfRule>
  </conditionalFormatting>
  <conditionalFormatting sqref="G48">
    <cfRule type="cellIs" dxfId="20" priority="15" operator="notEqual">
      <formula>$G$40</formula>
    </cfRule>
  </conditionalFormatting>
  <conditionalFormatting sqref="G60">
    <cfRule type="cellIs" dxfId="19" priority="14" operator="notEqual">
      <formula>$G$52</formula>
    </cfRule>
  </conditionalFormatting>
  <conditionalFormatting sqref="G71">
    <cfRule type="cellIs" dxfId="18" priority="13" operator="notEqual">
      <formula>$G$63</formula>
    </cfRule>
  </conditionalFormatting>
  <conditionalFormatting sqref="G82">
    <cfRule type="cellIs" dxfId="17" priority="12" operator="notEqual">
      <formula>$G$74</formula>
    </cfRule>
  </conditionalFormatting>
  <conditionalFormatting sqref="G93">
    <cfRule type="cellIs" dxfId="16" priority="11" operator="notEqual">
      <formula>$G$85</formula>
    </cfRule>
  </conditionalFormatting>
  <conditionalFormatting sqref="G105">
    <cfRule type="cellIs" dxfId="15" priority="10" operator="notEqual">
      <formula>$G$97</formula>
    </cfRule>
  </conditionalFormatting>
  <conditionalFormatting sqref="G116">
    <cfRule type="cellIs" dxfId="14" priority="9" operator="notEqual">
      <formula>$G$108</formula>
    </cfRule>
  </conditionalFormatting>
  <conditionalFormatting sqref="G127">
    <cfRule type="cellIs" dxfId="13" priority="8" operator="notEqual">
      <formula>$G$119</formula>
    </cfRule>
  </conditionalFormatting>
  <conditionalFormatting sqref="G138">
    <cfRule type="cellIs" dxfId="12" priority="7" operator="notEqual">
      <formula>$G$130</formula>
    </cfRule>
  </conditionalFormatting>
  <conditionalFormatting sqref="G150">
    <cfRule type="cellIs" dxfId="11" priority="6" operator="notEqual">
      <formula>$G$142</formula>
    </cfRule>
  </conditionalFormatting>
  <conditionalFormatting sqref="G161">
    <cfRule type="cellIs" dxfId="10" priority="5" operator="notEqual">
      <formula>$G$153</formula>
    </cfRule>
  </conditionalFormatting>
  <conditionalFormatting sqref="G172">
    <cfRule type="cellIs" dxfId="9" priority="4" operator="notEqual">
      <formula>$G$153</formula>
    </cfRule>
  </conditionalFormatting>
  <conditionalFormatting sqref="G183">
    <cfRule type="cellIs" dxfId="8" priority="3" operator="notEqual">
      <formula>$G$175</formula>
    </cfRule>
  </conditionalFormatting>
  <conditionalFormatting sqref="G194">
    <cfRule type="cellIs" dxfId="7"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00000000-0002-0000-0200-000001000000}"/>
    <dataValidation allowBlank="1" showInputMessage="1" showErrorMessage="1" prompt="Services contracted by an organization which follow the normal procurement processes." sqref="C11 C22 C33 C44 C56 C67 C78 C89 C101 C112 C123 C134 C146 C157 C168 C179 C202 C190" xr:uid="{00000000-0002-0000-0200-000002000000}"/>
    <dataValidation allowBlank="1" showInputMessage="1" showErrorMessage="1" prompt="Includes staff and non-staff travel paid for by the organization directly related to a project." sqref="C12 C23 C34 C45 C57 C68 C79 C90 C102 C113 C124 C135 C147 C158 C169 C180 C203 C191"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00000000-0002-0000-0200-000005000000}"/>
    <dataValidation allowBlank="1" showInputMessage="1" showErrorMessage="1" prompt="Includes all related staff and temporary staff costs including base salary, post adjustment and all staff entitlements." sqref="C8 C19 C30 C41 C53 C64 C75 C86 C98 C109 C120 C131 C143 C154 C165 C176 C199 C187"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ignoredErrors>
    <ignoredError sqref="D197:F198 F4"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Table'!$G$65</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6"/>
  <sheetViews>
    <sheetView showGridLines="0" workbookViewId="0">
      <selection activeCell="B10" sqref="B10"/>
    </sheetView>
  </sheetViews>
  <sheetFormatPr defaultColWidth="8.7265625" defaultRowHeight="14.5" x14ac:dyDescent="0.35"/>
  <cols>
    <col min="2" max="2" width="73.453125" customWidth="1"/>
  </cols>
  <sheetData>
    <row r="1" spans="2:2" ht="15" thickBot="1" x14ac:dyDescent="0.4"/>
    <row r="2" spans="2:2" ht="15" thickBot="1" x14ac:dyDescent="0.4">
      <c r="B2" s="94" t="s">
        <v>145</v>
      </c>
    </row>
    <row r="3" spans="2:2" x14ac:dyDescent="0.35">
      <c r="B3" s="95"/>
    </row>
    <row r="4" spans="2:2" ht="30.75" customHeight="1" x14ac:dyDescent="0.35">
      <c r="B4" s="96" t="s">
        <v>146</v>
      </c>
    </row>
    <row r="5" spans="2:2" ht="30.75" customHeight="1" x14ac:dyDescent="0.35">
      <c r="B5" s="96"/>
    </row>
    <row r="6" spans="2:2" ht="58" x14ac:dyDescent="0.35">
      <c r="B6" s="96" t="s">
        <v>147</v>
      </c>
    </row>
    <row r="7" spans="2:2" x14ac:dyDescent="0.35">
      <c r="B7" s="96"/>
    </row>
    <row r="8" spans="2:2" ht="58" x14ac:dyDescent="0.35">
      <c r="B8" s="96" t="s">
        <v>148</v>
      </c>
    </row>
    <row r="9" spans="2:2" x14ac:dyDescent="0.35">
      <c r="B9" s="96"/>
    </row>
    <row r="10" spans="2:2" ht="58" x14ac:dyDescent="0.35">
      <c r="B10" s="96" t="s">
        <v>149</v>
      </c>
    </row>
    <row r="11" spans="2:2" x14ac:dyDescent="0.35">
      <c r="B11" s="96"/>
    </row>
    <row r="12" spans="2:2" ht="29" x14ac:dyDescent="0.35">
      <c r="B12" s="96" t="s">
        <v>150</v>
      </c>
    </row>
    <row r="13" spans="2:2" x14ac:dyDescent="0.35">
      <c r="B13" s="96"/>
    </row>
    <row r="14" spans="2:2" ht="58" x14ac:dyDescent="0.35">
      <c r="B14" s="96" t="s">
        <v>151</v>
      </c>
    </row>
    <row r="15" spans="2:2" x14ac:dyDescent="0.35">
      <c r="B15" s="96"/>
    </row>
    <row r="16" spans="2:2" ht="44" thickBot="1" x14ac:dyDescent="0.4">
      <c r="B16" s="97" t="s">
        <v>152</v>
      </c>
    </row>
  </sheetData>
  <sheetProtection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zoomScale="80" zoomScaleNormal="80" zoomScaleSheetLayoutView="70" workbookViewId="0"/>
  </sheetViews>
  <sheetFormatPr defaultColWidth="8.7265625" defaultRowHeight="14.5" x14ac:dyDescent="0.35"/>
  <cols>
    <col min="2" max="2" width="61.7265625" customWidth="1"/>
    <col min="4" max="4" width="17.7265625" customWidth="1"/>
  </cols>
  <sheetData>
    <row r="1" spans="2:4" ht="15" thickBot="1" x14ac:dyDescent="0.4"/>
    <row r="2" spans="2:4" x14ac:dyDescent="0.35">
      <c r="B2" s="266" t="s">
        <v>153</v>
      </c>
      <c r="C2" s="267"/>
      <c r="D2" s="268"/>
    </row>
    <row r="3" spans="2:4" ht="15" thickBot="1" x14ac:dyDescent="0.4">
      <c r="B3" s="269"/>
      <c r="C3" s="270"/>
      <c r="D3" s="271"/>
    </row>
    <row r="4" spans="2:4" ht="15" thickBot="1" x14ac:dyDescent="0.4"/>
    <row r="5" spans="2:4" x14ac:dyDescent="0.35">
      <c r="B5" s="257" t="s">
        <v>154</v>
      </c>
      <c r="C5" s="258"/>
      <c r="D5" s="259"/>
    </row>
    <row r="6" spans="2:4" ht="15" thickBot="1" x14ac:dyDescent="0.4">
      <c r="B6" s="260"/>
      <c r="C6" s="261"/>
      <c r="D6" s="262"/>
    </row>
    <row r="7" spans="2:4" x14ac:dyDescent="0.35">
      <c r="B7" s="61" t="s">
        <v>155</v>
      </c>
      <c r="C7" s="255" t="e">
        <f>SUM('1) Budget Table'!D11:F11,'1) Budget Table'!D16:F16,'1) Budget Table'!D22:F22,'1) Budget Table'!#REF!)</f>
        <v>#REF!</v>
      </c>
      <c r="D7" s="256"/>
    </row>
    <row r="8" spans="2:4" x14ac:dyDescent="0.35">
      <c r="B8" s="61" t="s">
        <v>156</v>
      </c>
      <c r="C8" s="253" t="e">
        <f>SUM(D10:D14)</f>
        <v>#REF!</v>
      </c>
      <c r="D8" s="254"/>
    </row>
    <row r="9" spans="2:4" x14ac:dyDescent="0.35">
      <c r="B9" s="62" t="s">
        <v>157</v>
      </c>
      <c r="C9" s="63" t="s">
        <v>158</v>
      </c>
      <c r="D9" s="64" t="s">
        <v>159</v>
      </c>
    </row>
    <row r="10" spans="2:4" ht="34.9" customHeight="1" x14ac:dyDescent="0.35">
      <c r="B10" s="80"/>
      <c r="C10" s="66"/>
      <c r="D10" s="67" t="e">
        <f>$C$7*C10</f>
        <v>#REF!</v>
      </c>
    </row>
    <row r="11" spans="2:4" ht="34.9" customHeight="1" x14ac:dyDescent="0.35">
      <c r="B11" s="80"/>
      <c r="C11" s="66"/>
      <c r="D11" s="67" t="e">
        <f>C7*C11</f>
        <v>#REF!</v>
      </c>
    </row>
    <row r="12" spans="2:4" ht="34.9" customHeight="1" x14ac:dyDescent="0.35">
      <c r="B12" s="81"/>
      <c r="C12" s="66"/>
      <c r="D12" s="67" t="e">
        <f>C7*C12</f>
        <v>#REF!</v>
      </c>
    </row>
    <row r="13" spans="2:4" ht="34.9" customHeight="1" x14ac:dyDescent="0.35">
      <c r="B13" s="81"/>
      <c r="C13" s="66"/>
      <c r="D13" s="67" t="e">
        <f>C7*C13</f>
        <v>#REF!</v>
      </c>
    </row>
    <row r="14" spans="2:4" ht="34.9" customHeight="1" thickBot="1" x14ac:dyDescent="0.4">
      <c r="B14" s="82"/>
      <c r="C14" s="66"/>
      <c r="D14" s="71" t="e">
        <f>C7*C14</f>
        <v>#REF!</v>
      </c>
    </row>
    <row r="15" spans="2:4" ht="15" thickBot="1" x14ac:dyDescent="0.4"/>
    <row r="16" spans="2:4" x14ac:dyDescent="0.35">
      <c r="B16" s="257" t="s">
        <v>160</v>
      </c>
      <c r="C16" s="258"/>
      <c r="D16" s="259"/>
    </row>
    <row r="17" spans="2:4" ht="15" thickBot="1" x14ac:dyDescent="0.4">
      <c r="B17" s="263"/>
      <c r="C17" s="264"/>
      <c r="D17" s="265"/>
    </row>
    <row r="18" spans="2:4" x14ac:dyDescent="0.35">
      <c r="B18" s="61" t="s">
        <v>155</v>
      </c>
      <c r="C18" s="255" t="e">
        <f>SUM('1) Budget Table'!D29:F29,'1) Budget Table'!D33:F33,'1) Budget Table'!#REF!,'1) Budget Table'!#REF!)</f>
        <v>#REF!</v>
      </c>
      <c r="D18" s="256"/>
    </row>
    <row r="19" spans="2:4" x14ac:dyDescent="0.35">
      <c r="B19" s="61" t="s">
        <v>156</v>
      </c>
      <c r="C19" s="253" t="e">
        <f>SUM(D21:D25)</f>
        <v>#REF!</v>
      </c>
      <c r="D19" s="254"/>
    </row>
    <row r="20" spans="2:4" x14ac:dyDescent="0.35">
      <c r="B20" s="62" t="s">
        <v>157</v>
      </c>
      <c r="C20" s="63" t="s">
        <v>158</v>
      </c>
      <c r="D20" s="64" t="s">
        <v>159</v>
      </c>
    </row>
    <row r="21" spans="2:4" ht="34.9" customHeight="1" x14ac:dyDescent="0.35">
      <c r="B21" s="65"/>
      <c r="C21" s="66"/>
      <c r="D21" s="67" t="e">
        <f>$C$18*C21</f>
        <v>#REF!</v>
      </c>
    </row>
    <row r="22" spans="2:4" ht="34.9" customHeight="1" x14ac:dyDescent="0.35">
      <c r="B22" s="68"/>
      <c r="C22" s="66"/>
      <c r="D22" s="67" t="e">
        <f>$C$18*C22</f>
        <v>#REF!</v>
      </c>
    </row>
    <row r="23" spans="2:4" ht="34.9" customHeight="1" x14ac:dyDescent="0.35">
      <c r="B23" s="69"/>
      <c r="C23" s="66"/>
      <c r="D23" s="67" t="e">
        <f>$C$18*C23</f>
        <v>#REF!</v>
      </c>
    </row>
    <row r="24" spans="2:4" ht="34.9" customHeight="1" x14ac:dyDescent="0.35">
      <c r="B24" s="69"/>
      <c r="C24" s="66"/>
      <c r="D24" s="67" t="e">
        <f>$C$18*C24</f>
        <v>#REF!</v>
      </c>
    </row>
    <row r="25" spans="2:4" ht="34.9" customHeight="1" thickBot="1" x14ac:dyDescent="0.4">
      <c r="B25" s="70"/>
      <c r="C25" s="66"/>
      <c r="D25" s="67" t="e">
        <f>$C$18*C25</f>
        <v>#REF!</v>
      </c>
    </row>
    <row r="26" spans="2:4" ht="15" thickBot="1" x14ac:dyDescent="0.4"/>
    <row r="27" spans="2:4" x14ac:dyDescent="0.35">
      <c r="B27" s="257" t="s">
        <v>161</v>
      </c>
      <c r="C27" s="258"/>
      <c r="D27" s="259"/>
    </row>
    <row r="28" spans="2:4" ht="15" thickBot="1" x14ac:dyDescent="0.4">
      <c r="B28" s="260"/>
      <c r="C28" s="261"/>
      <c r="D28" s="262"/>
    </row>
    <row r="29" spans="2:4" x14ac:dyDescent="0.35">
      <c r="B29" s="61" t="s">
        <v>155</v>
      </c>
      <c r="C29" s="255" t="e">
        <f>SUM('1) Budget Table'!D39:F39,'1) Budget Table'!D44:F44,'1) Budget Table'!#REF!,'1) Budget Table'!#REF!)</f>
        <v>#REF!</v>
      </c>
      <c r="D29" s="256"/>
    </row>
    <row r="30" spans="2:4" x14ac:dyDescent="0.35">
      <c r="B30" s="61" t="s">
        <v>156</v>
      </c>
      <c r="C30" s="253" t="e">
        <f>SUM(D32:D36)</f>
        <v>#REF!</v>
      </c>
      <c r="D30" s="254"/>
    </row>
    <row r="31" spans="2:4" x14ac:dyDescent="0.35">
      <c r="B31" s="62" t="s">
        <v>157</v>
      </c>
      <c r="C31" s="63" t="s">
        <v>158</v>
      </c>
      <c r="D31" s="64" t="s">
        <v>159</v>
      </c>
    </row>
    <row r="32" spans="2:4" ht="34.9" customHeight="1" x14ac:dyDescent="0.35">
      <c r="B32" s="65"/>
      <c r="C32" s="66"/>
      <c r="D32" s="67" t="e">
        <f>$C$29*C32</f>
        <v>#REF!</v>
      </c>
    </row>
    <row r="33" spans="2:4" ht="34.9" customHeight="1" x14ac:dyDescent="0.35">
      <c r="B33" s="68"/>
      <c r="C33" s="66"/>
      <c r="D33" s="67" t="e">
        <f>$C$29*C33</f>
        <v>#REF!</v>
      </c>
    </row>
    <row r="34" spans="2:4" ht="34.9" customHeight="1" x14ac:dyDescent="0.35">
      <c r="B34" s="69"/>
      <c r="C34" s="66"/>
      <c r="D34" s="67" t="e">
        <f>$C$29*C34</f>
        <v>#REF!</v>
      </c>
    </row>
    <row r="35" spans="2:4" ht="34.9" customHeight="1" x14ac:dyDescent="0.35">
      <c r="B35" s="69"/>
      <c r="C35" s="66"/>
      <c r="D35" s="67" t="e">
        <f>$C$29*C35</f>
        <v>#REF!</v>
      </c>
    </row>
    <row r="36" spans="2:4" ht="34.9" customHeight="1" thickBot="1" x14ac:dyDescent="0.4">
      <c r="B36" s="70"/>
      <c r="C36" s="66"/>
      <c r="D36" s="67" t="e">
        <f>$C$29*C36</f>
        <v>#REF!</v>
      </c>
    </row>
    <row r="37" spans="2:4" ht="15" thickBot="1" x14ac:dyDescent="0.4"/>
    <row r="38" spans="2:4" x14ac:dyDescent="0.35">
      <c r="B38" s="257" t="s">
        <v>162</v>
      </c>
      <c r="C38" s="258"/>
      <c r="D38" s="259"/>
    </row>
    <row r="39" spans="2:4" ht="15" thickBot="1" x14ac:dyDescent="0.4">
      <c r="B39" s="260"/>
      <c r="C39" s="261"/>
      <c r="D39" s="262"/>
    </row>
    <row r="40" spans="2:4" x14ac:dyDescent="0.35">
      <c r="B40" s="61" t="s">
        <v>155</v>
      </c>
      <c r="C40" s="255" t="e">
        <f>SUM('1) Budget Table'!#REF!,'1) Budget Table'!#REF!,'1) Budget Table'!#REF!,'1) Budget Table'!#REF!)</f>
        <v>#REF!</v>
      </c>
      <c r="D40" s="256"/>
    </row>
    <row r="41" spans="2:4" x14ac:dyDescent="0.35">
      <c r="B41" s="61" t="s">
        <v>156</v>
      </c>
      <c r="C41" s="253" t="e">
        <f>SUM(D43:D47)</f>
        <v>#REF!</v>
      </c>
      <c r="D41" s="254"/>
    </row>
    <row r="42" spans="2:4" x14ac:dyDescent="0.35">
      <c r="B42" s="62" t="s">
        <v>157</v>
      </c>
      <c r="C42" s="63" t="s">
        <v>158</v>
      </c>
      <c r="D42" s="64" t="s">
        <v>159</v>
      </c>
    </row>
    <row r="43" spans="2:4" ht="34.9" customHeight="1" x14ac:dyDescent="0.35">
      <c r="B43" s="65"/>
      <c r="C43" s="66"/>
      <c r="D43" s="67" t="e">
        <f>$C$40*C43</f>
        <v>#REF!</v>
      </c>
    </row>
    <row r="44" spans="2:4" ht="34.9" customHeight="1" x14ac:dyDescent="0.35">
      <c r="B44" s="68"/>
      <c r="C44" s="66"/>
      <c r="D44" s="67" t="e">
        <f>$C$40*C44</f>
        <v>#REF!</v>
      </c>
    </row>
    <row r="45" spans="2:4" ht="34.9" customHeight="1" x14ac:dyDescent="0.35">
      <c r="B45" s="69"/>
      <c r="C45" s="66"/>
      <c r="D45" s="67" t="e">
        <f>$C$40*C45</f>
        <v>#REF!</v>
      </c>
    </row>
    <row r="46" spans="2:4" ht="34.9" customHeight="1" x14ac:dyDescent="0.35">
      <c r="B46" s="69"/>
      <c r="C46" s="66"/>
      <c r="D46" s="67" t="e">
        <f>$C$40*C46</f>
        <v>#REF!</v>
      </c>
    </row>
    <row r="47" spans="2:4" ht="34.9" customHeight="1" thickBot="1" x14ac:dyDescent="0.4">
      <c r="B47" s="70"/>
      <c r="C47" s="66"/>
      <c r="D47" s="71" t="e">
        <f>$C$40*C47</f>
        <v>#REF!</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5"/>
  <sheetViews>
    <sheetView showGridLines="0" zoomScale="80" zoomScaleNormal="80" workbookViewId="0">
      <selection activeCell="C14" sqref="C14"/>
    </sheetView>
  </sheetViews>
  <sheetFormatPr defaultColWidth="8.7265625" defaultRowHeight="14.5" x14ac:dyDescent="0.35"/>
  <cols>
    <col min="1" max="1" width="12.453125" customWidth="1"/>
    <col min="2" max="2" width="20.453125" customWidth="1"/>
    <col min="3" max="5" width="25.453125" customWidth="1"/>
    <col min="6" max="6" width="24.453125" customWidth="1"/>
    <col min="7" max="7" width="18.453125" customWidth="1"/>
    <col min="8" max="8" width="21.453125" customWidth="1"/>
    <col min="9" max="10" width="15.7265625" bestFit="1" customWidth="1"/>
    <col min="11" max="11" width="11.1796875" bestFit="1" customWidth="1"/>
  </cols>
  <sheetData>
    <row r="1" spans="2:6" ht="15" thickBot="1" x14ac:dyDescent="0.4"/>
    <row r="2" spans="2:6" s="55" customFormat="1" ht="15.5" x14ac:dyDescent="0.35">
      <c r="B2" s="272" t="s">
        <v>163</v>
      </c>
      <c r="C2" s="273"/>
      <c r="D2" s="273"/>
      <c r="E2" s="273"/>
      <c r="F2" s="274"/>
    </row>
    <row r="3" spans="2:6" s="55" customFormat="1" ht="16" thickBot="1" x14ac:dyDescent="0.4">
      <c r="B3" s="275"/>
      <c r="C3" s="276"/>
      <c r="D3" s="276"/>
      <c r="E3" s="276"/>
      <c r="F3" s="277"/>
    </row>
    <row r="4" spans="2:6" s="55" customFormat="1" ht="16" thickBot="1" x14ac:dyDescent="0.4">
      <c r="B4" s="198"/>
      <c r="C4" s="198"/>
      <c r="D4" s="198"/>
      <c r="E4" s="198"/>
      <c r="F4" s="198"/>
    </row>
    <row r="5" spans="2:6" s="55" customFormat="1" ht="16" thickBot="1" x14ac:dyDescent="0.4">
      <c r="B5" s="250" t="s">
        <v>103</v>
      </c>
      <c r="C5" s="251"/>
      <c r="D5" s="251"/>
      <c r="E5" s="251"/>
      <c r="F5" s="252"/>
    </row>
    <row r="6" spans="2:6" s="55" customFormat="1" ht="15.5" x14ac:dyDescent="0.35">
      <c r="B6" s="53"/>
      <c r="C6" s="278" t="str">
        <f>'1) Budget Table'!D4</f>
        <v>UN WOMEN</v>
      </c>
      <c r="D6" s="278" t="str">
        <f>'1) Budget Table'!E4</f>
        <v>UNDP</v>
      </c>
      <c r="E6" s="278" t="str">
        <f>'1) Budget Table'!F4</f>
        <v>Recipient Organization 3</v>
      </c>
      <c r="F6" s="249" t="s">
        <v>103</v>
      </c>
    </row>
    <row r="7" spans="2:6" s="55" customFormat="1" ht="15.5" x14ac:dyDescent="0.35">
      <c r="B7" s="53"/>
      <c r="C7" s="279"/>
      <c r="D7" s="279"/>
      <c r="E7" s="279"/>
      <c r="F7" s="241"/>
    </row>
    <row r="8" spans="2:6" s="55" customFormat="1" ht="31" x14ac:dyDescent="0.35">
      <c r="B8" s="10" t="s">
        <v>124</v>
      </c>
      <c r="C8" s="187">
        <f>'2) By Category'!D199</f>
        <v>300000</v>
      </c>
      <c r="D8" s="187">
        <f>'2) By Category'!E199</f>
        <v>280373.83199999999</v>
      </c>
      <c r="E8" s="187">
        <f>'2) By Category'!F199</f>
        <v>0</v>
      </c>
      <c r="F8" s="51">
        <f t="shared" ref="F8:F15" si="0">SUM(C8:E8)</f>
        <v>580373.83199999994</v>
      </c>
    </row>
    <row r="9" spans="2:6" s="55" customFormat="1" ht="46.5" x14ac:dyDescent="0.35">
      <c r="B9" s="10" t="s">
        <v>125</v>
      </c>
      <c r="C9" s="187">
        <f>'2) By Category'!D200</f>
        <v>33069.160000000003</v>
      </c>
      <c r="D9" s="187">
        <f>'2) By Category'!E200</f>
        <v>140186.916</v>
      </c>
      <c r="E9" s="187">
        <f>'2) By Category'!F200</f>
        <v>0</v>
      </c>
      <c r="F9" s="52">
        <f t="shared" si="0"/>
        <v>173256.076</v>
      </c>
    </row>
    <row r="10" spans="2:6" s="55" customFormat="1" ht="62" x14ac:dyDescent="0.35">
      <c r="B10" s="10" t="s">
        <v>126</v>
      </c>
      <c r="C10" s="187">
        <f>'2) By Category'!D201</f>
        <v>30000</v>
      </c>
      <c r="D10" s="187">
        <f>'2) By Category'!E201</f>
        <v>98130.841200000024</v>
      </c>
      <c r="E10" s="187">
        <f>'2) By Category'!F201</f>
        <v>0</v>
      </c>
      <c r="F10" s="52">
        <f t="shared" si="0"/>
        <v>128130.84120000002</v>
      </c>
    </row>
    <row r="11" spans="2:6" s="55" customFormat="1" ht="31" x14ac:dyDescent="0.35">
      <c r="B11" s="14" t="s">
        <v>127</v>
      </c>
      <c r="C11" s="187">
        <f>'2) By Category'!D202</f>
        <v>886800</v>
      </c>
      <c r="D11" s="187">
        <f>'2) By Category'!E202</f>
        <v>560747.66399999999</v>
      </c>
      <c r="E11" s="187">
        <f>'2) By Category'!F202</f>
        <v>0</v>
      </c>
      <c r="F11" s="52">
        <f t="shared" si="0"/>
        <v>1447547.6639999999</v>
      </c>
    </row>
    <row r="12" spans="2:6" s="55" customFormat="1" ht="15.5" x14ac:dyDescent="0.35">
      <c r="B12" s="10" t="s">
        <v>128</v>
      </c>
      <c r="C12" s="187">
        <f>'2) By Category'!D203</f>
        <v>37000</v>
      </c>
      <c r="D12" s="187">
        <f>'2) By Category'!E203</f>
        <v>140186.916</v>
      </c>
      <c r="E12" s="187">
        <f>'2) By Category'!F203</f>
        <v>0</v>
      </c>
      <c r="F12" s="52">
        <f t="shared" si="0"/>
        <v>177186.916</v>
      </c>
    </row>
    <row r="13" spans="2:6" s="55" customFormat="1" ht="46.5" x14ac:dyDescent="0.35">
      <c r="B13" s="10" t="s">
        <v>129</v>
      </c>
      <c r="C13" s="187">
        <f>'2) By Category'!D204</f>
        <v>110000</v>
      </c>
      <c r="D13" s="187">
        <f>'2) By Category'!E204</f>
        <v>0</v>
      </c>
      <c r="E13" s="187">
        <f>'2) By Category'!F204</f>
        <v>0</v>
      </c>
      <c r="F13" s="52">
        <f t="shared" si="0"/>
        <v>110000</v>
      </c>
    </row>
    <row r="14" spans="2:6" s="55" customFormat="1" ht="31.5" thickBot="1" x14ac:dyDescent="0.4">
      <c r="B14" s="98" t="s">
        <v>130</v>
      </c>
      <c r="C14" s="194">
        <f>'2) By Category'!D205</f>
        <v>5000</v>
      </c>
      <c r="D14" s="194">
        <f>'2) By Category'!E205</f>
        <v>182242.9908</v>
      </c>
      <c r="E14" s="194">
        <f>'2) By Category'!F205</f>
        <v>0</v>
      </c>
      <c r="F14" s="99">
        <f t="shared" si="0"/>
        <v>187242.9908</v>
      </c>
    </row>
    <row r="15" spans="2:6" s="55" customFormat="1" ht="30" customHeight="1" x14ac:dyDescent="0.35">
      <c r="B15" s="199" t="s">
        <v>164</v>
      </c>
      <c r="C15" s="100">
        <f>SUM(C8:C14)</f>
        <v>1401869.1600000001</v>
      </c>
      <c r="D15" s="100">
        <f>SUM(D8:D14)</f>
        <v>1401869.1600000001</v>
      </c>
      <c r="E15" s="100">
        <f>SUM(E8:E14)</f>
        <v>0</v>
      </c>
      <c r="F15" s="101">
        <f t="shared" si="0"/>
        <v>2803738.3200000003</v>
      </c>
    </row>
    <row r="16" spans="2:6" s="55" customFormat="1" ht="19.5" customHeight="1" x14ac:dyDescent="0.35">
      <c r="B16" s="190" t="s">
        <v>143</v>
      </c>
      <c r="C16" s="102">
        <f>C15*0.07</f>
        <v>98130.841200000024</v>
      </c>
      <c r="D16" s="102">
        <f t="shared" ref="D16:F16" si="1">D15*0.07</f>
        <v>98130.841200000024</v>
      </c>
      <c r="E16" s="102">
        <f t="shared" si="1"/>
        <v>0</v>
      </c>
      <c r="F16" s="102">
        <f t="shared" si="1"/>
        <v>196261.68240000005</v>
      </c>
    </row>
    <row r="17" spans="2:7" s="55" customFormat="1" ht="25.5" customHeight="1" thickBot="1" x14ac:dyDescent="0.4">
      <c r="B17" s="103" t="s">
        <v>8</v>
      </c>
      <c r="C17" s="104">
        <f>C15+C16</f>
        <v>1500000.0012000003</v>
      </c>
      <c r="D17" s="104">
        <f t="shared" ref="D17:F17" si="2">D15+D16</f>
        <v>1500000.0012000003</v>
      </c>
      <c r="E17" s="104">
        <f t="shared" si="2"/>
        <v>0</v>
      </c>
      <c r="F17" s="104">
        <f t="shared" si="2"/>
        <v>3000000.0024000006</v>
      </c>
      <c r="G17" s="198"/>
    </row>
    <row r="18" spans="2:7" s="55" customFormat="1" ht="16" thickBot="1" x14ac:dyDescent="0.4">
      <c r="B18" s="198"/>
      <c r="C18" s="198"/>
      <c r="D18" s="198"/>
      <c r="E18" s="198"/>
      <c r="F18" s="198"/>
      <c r="G18" s="198"/>
    </row>
    <row r="19" spans="2:7" s="55" customFormat="1" ht="15.75" customHeight="1" x14ac:dyDescent="0.35">
      <c r="B19" s="280" t="s">
        <v>106</v>
      </c>
      <c r="C19" s="281"/>
      <c r="D19" s="281"/>
      <c r="E19" s="281"/>
      <c r="F19" s="282"/>
      <c r="G19" s="200"/>
    </row>
    <row r="20" spans="2:7" ht="15.75" customHeight="1" x14ac:dyDescent="0.35">
      <c r="B20" s="283"/>
      <c r="C20" s="238" t="str">
        <f>'1) Budget Table'!D4</f>
        <v>UN WOMEN</v>
      </c>
      <c r="D20" s="238" t="str">
        <f>'1) Budget Table'!E4</f>
        <v>UNDP</v>
      </c>
      <c r="E20" s="238" t="str">
        <f>'1) Budget Table'!F4</f>
        <v>Recipient Organization 3</v>
      </c>
      <c r="F20" s="238" t="s">
        <v>144</v>
      </c>
      <c r="G20" s="240" t="s">
        <v>107</v>
      </c>
    </row>
    <row r="21" spans="2:7" ht="15.75" customHeight="1" x14ac:dyDescent="0.35">
      <c r="B21" s="284"/>
      <c r="C21" s="239"/>
      <c r="D21" s="239"/>
      <c r="E21" s="239"/>
      <c r="F21" s="239"/>
      <c r="G21" s="241"/>
    </row>
    <row r="22" spans="2:7" ht="23.25" customHeight="1" x14ac:dyDescent="0.35">
      <c r="B22" s="13" t="s">
        <v>108</v>
      </c>
      <c r="C22" s="201">
        <f>'1) Budget Table'!D71</f>
        <v>1050000.0008399999</v>
      </c>
      <c r="D22" s="201">
        <f>'1) Budget Table'!E71</f>
        <v>1050000.0008400001</v>
      </c>
      <c r="E22" s="201">
        <f>'1) Budget Table'!F71</f>
        <v>0</v>
      </c>
      <c r="F22" s="121">
        <f>'1) Budget Table'!G71</f>
        <v>2100000.0016799998</v>
      </c>
      <c r="G22" s="5">
        <f>'1) Budget Table'!H71</f>
        <v>0.7</v>
      </c>
    </row>
    <row r="23" spans="2:7" ht="24.75" customHeight="1" x14ac:dyDescent="0.35">
      <c r="B23" s="13" t="s">
        <v>109</v>
      </c>
      <c r="C23" s="201">
        <f>'1) Budget Table'!D72</f>
        <v>450000.00035999995</v>
      </c>
      <c r="D23" s="201">
        <f>'1) Budget Table'!E72</f>
        <v>450000.00036000006</v>
      </c>
      <c r="E23" s="201">
        <f>'1) Budget Table'!F72</f>
        <v>0</v>
      </c>
      <c r="F23" s="121">
        <f>'1) Budget Table'!G72</f>
        <v>900000.00072000001</v>
      </c>
      <c r="G23" s="5">
        <f>'1) Budget Table'!H72</f>
        <v>0.3</v>
      </c>
    </row>
    <row r="24" spans="2:7" ht="24.75" customHeight="1" x14ac:dyDescent="0.35">
      <c r="B24" s="13" t="s">
        <v>165</v>
      </c>
      <c r="C24" s="201">
        <f>'1) Budget Table'!D73</f>
        <v>0</v>
      </c>
      <c r="D24" s="201">
        <f>'1) Budget Table'!E73</f>
        <v>0</v>
      </c>
      <c r="E24" s="201">
        <f>'1) Budget Table'!F73</f>
        <v>0</v>
      </c>
      <c r="F24" s="121">
        <f>'1) Budget Table'!G73</f>
        <v>0</v>
      </c>
      <c r="G24" s="5">
        <f>'1) Budget Table'!H73</f>
        <v>0</v>
      </c>
    </row>
    <row r="25" spans="2:7" ht="16" thickBot="1" x14ac:dyDescent="0.4">
      <c r="B25" s="6" t="s">
        <v>144</v>
      </c>
      <c r="C25" s="120">
        <f>'1) Budget Table'!D74</f>
        <v>1500000.0011999998</v>
      </c>
      <c r="D25" s="120">
        <f>'1) Budget Table'!E74</f>
        <v>1500000.0012000003</v>
      </c>
      <c r="E25" s="120">
        <f>'1) Budget Table'!F74</f>
        <v>0</v>
      </c>
      <c r="F25" s="122">
        <f>'1) Budget Table'!G74</f>
        <v>3000000.0023999996</v>
      </c>
      <c r="G25" s="123"/>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Table'!$G$65</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J6" sqref="J6"/>
    </sheetView>
  </sheetViews>
  <sheetFormatPr defaultColWidth="8.7265625" defaultRowHeight="14.5" x14ac:dyDescent="0.35"/>
  <sheetData>
    <row r="1" spans="1:1" x14ac:dyDescent="0.35">
      <c r="A1" s="93">
        <v>0</v>
      </c>
    </row>
    <row r="2" spans="1:1" x14ac:dyDescent="0.35">
      <c r="A2" s="93">
        <v>0.2</v>
      </c>
    </row>
    <row r="3" spans="1:1" x14ac:dyDescent="0.35">
      <c r="A3" s="93">
        <v>0.4</v>
      </c>
    </row>
    <row r="4" spans="1:1" x14ac:dyDescent="0.35">
      <c r="A4" s="93">
        <v>0.6</v>
      </c>
    </row>
    <row r="5" spans="1:1" x14ac:dyDescent="0.35">
      <c r="A5" s="93">
        <v>0.8</v>
      </c>
    </row>
    <row r="6" spans="1:1" x14ac:dyDescent="0.35">
      <c r="A6" s="93">
        <v>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defaultColWidth="8.7265625" defaultRowHeight="14.5" x14ac:dyDescent="0.35"/>
  <sheetData>
    <row r="1" spans="1:2" x14ac:dyDescent="0.35">
      <c r="A1" s="56" t="s">
        <v>166</v>
      </c>
      <c r="B1" s="57" t="s">
        <v>167</v>
      </c>
    </row>
    <row r="2" spans="1:2" x14ac:dyDescent="0.35">
      <c r="A2" s="58" t="s">
        <v>168</v>
      </c>
      <c r="B2" s="59" t="s">
        <v>169</v>
      </c>
    </row>
    <row r="3" spans="1:2" x14ac:dyDescent="0.35">
      <c r="A3" s="58" t="s">
        <v>170</v>
      </c>
      <c r="B3" s="59" t="s">
        <v>171</v>
      </c>
    </row>
    <row r="4" spans="1:2" x14ac:dyDescent="0.35">
      <c r="A4" s="58" t="s">
        <v>172</v>
      </c>
      <c r="B4" s="59" t="s">
        <v>173</v>
      </c>
    </row>
    <row r="5" spans="1:2" x14ac:dyDescent="0.35">
      <c r="A5" s="58" t="s">
        <v>174</v>
      </c>
      <c r="B5" s="59" t="s">
        <v>175</v>
      </c>
    </row>
    <row r="6" spans="1:2" x14ac:dyDescent="0.35">
      <c r="A6" s="58" t="s">
        <v>176</v>
      </c>
      <c r="B6" s="59" t="s">
        <v>177</v>
      </c>
    </row>
    <row r="7" spans="1:2" x14ac:dyDescent="0.35">
      <c r="A7" s="58" t="s">
        <v>178</v>
      </c>
      <c r="B7" s="59" t="s">
        <v>179</v>
      </c>
    </row>
    <row r="8" spans="1:2" x14ac:dyDescent="0.35">
      <c r="A8" s="58" t="s">
        <v>180</v>
      </c>
      <c r="B8" s="59" t="s">
        <v>181</v>
      </c>
    </row>
    <row r="9" spans="1:2" x14ac:dyDescent="0.35">
      <c r="A9" s="58" t="s">
        <v>182</v>
      </c>
      <c r="B9" s="59" t="s">
        <v>183</v>
      </c>
    </row>
    <row r="10" spans="1:2" x14ac:dyDescent="0.35">
      <c r="A10" s="58" t="s">
        <v>184</v>
      </c>
      <c r="B10" s="59" t="s">
        <v>185</v>
      </c>
    </row>
    <row r="11" spans="1:2" x14ac:dyDescent="0.35">
      <c r="A11" s="58" t="s">
        <v>186</v>
      </c>
      <c r="B11" s="59" t="s">
        <v>187</v>
      </c>
    </row>
    <row r="12" spans="1:2" x14ac:dyDescent="0.35">
      <c r="A12" s="58" t="s">
        <v>188</v>
      </c>
      <c r="B12" s="59" t="s">
        <v>189</v>
      </c>
    </row>
    <row r="13" spans="1:2" x14ac:dyDescent="0.35">
      <c r="A13" s="58" t="s">
        <v>190</v>
      </c>
      <c r="B13" s="59" t="s">
        <v>191</v>
      </c>
    </row>
    <row r="14" spans="1:2" x14ac:dyDescent="0.35">
      <c r="A14" s="58" t="s">
        <v>192</v>
      </c>
      <c r="B14" s="59" t="s">
        <v>193</v>
      </c>
    </row>
    <row r="15" spans="1:2" x14ac:dyDescent="0.35">
      <c r="A15" s="58" t="s">
        <v>194</v>
      </c>
      <c r="B15" s="59" t="s">
        <v>195</v>
      </c>
    </row>
    <row r="16" spans="1:2" x14ac:dyDescent="0.35">
      <c r="A16" s="58" t="s">
        <v>196</v>
      </c>
      <c r="B16" s="59" t="s">
        <v>197</v>
      </c>
    </row>
    <row r="17" spans="1:2" x14ac:dyDescent="0.35">
      <c r="A17" s="58" t="s">
        <v>198</v>
      </c>
      <c r="B17" s="59" t="s">
        <v>199</v>
      </c>
    </row>
    <row r="18" spans="1:2" x14ac:dyDescent="0.35">
      <c r="A18" s="58" t="s">
        <v>200</v>
      </c>
      <c r="B18" s="59" t="s">
        <v>201</v>
      </c>
    </row>
    <row r="19" spans="1:2" x14ac:dyDescent="0.35">
      <c r="A19" s="58" t="s">
        <v>202</v>
      </c>
      <c r="B19" s="59" t="s">
        <v>203</v>
      </c>
    </row>
    <row r="20" spans="1:2" x14ac:dyDescent="0.35">
      <c r="A20" s="58" t="s">
        <v>204</v>
      </c>
      <c r="B20" s="59" t="s">
        <v>205</v>
      </c>
    </row>
    <row r="21" spans="1:2" x14ac:dyDescent="0.35">
      <c r="A21" s="58" t="s">
        <v>206</v>
      </c>
      <c r="B21" s="59" t="s">
        <v>207</v>
      </c>
    </row>
    <row r="22" spans="1:2" x14ac:dyDescent="0.35">
      <c r="A22" s="58" t="s">
        <v>208</v>
      </c>
      <c r="B22" s="59" t="s">
        <v>209</v>
      </c>
    </row>
    <row r="23" spans="1:2" x14ac:dyDescent="0.35">
      <c r="A23" s="58" t="s">
        <v>210</v>
      </c>
      <c r="B23" s="59" t="s">
        <v>211</v>
      </c>
    </row>
    <row r="24" spans="1:2" x14ac:dyDescent="0.35">
      <c r="A24" s="58" t="s">
        <v>212</v>
      </c>
      <c r="B24" s="59" t="s">
        <v>213</v>
      </c>
    </row>
    <row r="25" spans="1:2" x14ac:dyDescent="0.35">
      <c r="A25" s="58" t="s">
        <v>214</v>
      </c>
      <c r="B25" s="59" t="s">
        <v>215</v>
      </c>
    </row>
    <row r="26" spans="1:2" x14ac:dyDescent="0.35">
      <c r="A26" s="58" t="s">
        <v>216</v>
      </c>
      <c r="B26" s="59" t="s">
        <v>217</v>
      </c>
    </row>
    <row r="27" spans="1:2" x14ac:dyDescent="0.35">
      <c r="A27" s="58" t="s">
        <v>218</v>
      </c>
      <c r="B27" s="59" t="s">
        <v>219</v>
      </c>
    </row>
    <row r="28" spans="1:2" x14ac:dyDescent="0.35">
      <c r="A28" s="58" t="s">
        <v>220</v>
      </c>
      <c r="B28" s="59" t="s">
        <v>221</v>
      </c>
    </row>
    <row r="29" spans="1:2" x14ac:dyDescent="0.35">
      <c r="A29" s="58" t="s">
        <v>222</v>
      </c>
      <c r="B29" s="59" t="s">
        <v>223</v>
      </c>
    </row>
    <row r="30" spans="1:2" x14ac:dyDescent="0.35">
      <c r="A30" s="58" t="s">
        <v>224</v>
      </c>
      <c r="B30" s="59" t="s">
        <v>225</v>
      </c>
    </row>
    <row r="31" spans="1:2" x14ac:dyDescent="0.35">
      <c r="A31" s="58" t="s">
        <v>226</v>
      </c>
      <c r="B31" s="59" t="s">
        <v>227</v>
      </c>
    </row>
    <row r="32" spans="1:2" x14ac:dyDescent="0.35">
      <c r="A32" s="58" t="s">
        <v>228</v>
      </c>
      <c r="B32" s="59" t="s">
        <v>229</v>
      </c>
    </row>
    <row r="33" spans="1:2" x14ac:dyDescent="0.35">
      <c r="A33" s="58" t="s">
        <v>230</v>
      </c>
      <c r="B33" s="59" t="s">
        <v>231</v>
      </c>
    </row>
    <row r="34" spans="1:2" x14ac:dyDescent="0.35">
      <c r="A34" s="58" t="s">
        <v>232</v>
      </c>
      <c r="B34" s="59" t="s">
        <v>233</v>
      </c>
    </row>
    <row r="35" spans="1:2" x14ac:dyDescent="0.35">
      <c r="A35" s="58" t="s">
        <v>234</v>
      </c>
      <c r="B35" s="59" t="s">
        <v>235</v>
      </c>
    </row>
    <row r="36" spans="1:2" x14ac:dyDescent="0.35">
      <c r="A36" s="58" t="s">
        <v>236</v>
      </c>
      <c r="B36" s="59" t="s">
        <v>237</v>
      </c>
    </row>
    <row r="37" spans="1:2" x14ac:dyDescent="0.35">
      <c r="A37" s="58" t="s">
        <v>238</v>
      </c>
      <c r="B37" s="59" t="s">
        <v>239</v>
      </c>
    </row>
    <row r="38" spans="1:2" x14ac:dyDescent="0.35">
      <c r="A38" s="58" t="s">
        <v>240</v>
      </c>
      <c r="B38" s="59" t="s">
        <v>241</v>
      </c>
    </row>
    <row r="39" spans="1:2" x14ac:dyDescent="0.35">
      <c r="A39" s="58" t="s">
        <v>242</v>
      </c>
      <c r="B39" s="59" t="s">
        <v>243</v>
      </c>
    </row>
    <row r="40" spans="1:2" x14ac:dyDescent="0.35">
      <c r="A40" s="58" t="s">
        <v>244</v>
      </c>
      <c r="B40" s="59" t="s">
        <v>245</v>
      </c>
    </row>
    <row r="41" spans="1:2" x14ac:dyDescent="0.35">
      <c r="A41" s="58" t="s">
        <v>246</v>
      </c>
      <c r="B41" s="59" t="s">
        <v>247</v>
      </c>
    </row>
    <row r="42" spans="1:2" x14ac:dyDescent="0.35">
      <c r="A42" s="58" t="s">
        <v>248</v>
      </c>
      <c r="B42" s="59" t="s">
        <v>249</v>
      </c>
    </row>
    <row r="43" spans="1:2" x14ac:dyDescent="0.35">
      <c r="A43" s="58" t="s">
        <v>250</v>
      </c>
      <c r="B43" s="59" t="s">
        <v>251</v>
      </c>
    </row>
    <row r="44" spans="1:2" x14ac:dyDescent="0.35">
      <c r="A44" s="58" t="s">
        <v>252</v>
      </c>
      <c r="B44" s="59" t="s">
        <v>253</v>
      </c>
    </row>
    <row r="45" spans="1:2" x14ac:dyDescent="0.35">
      <c r="A45" s="58" t="s">
        <v>254</v>
      </c>
      <c r="B45" s="59" t="s">
        <v>255</v>
      </c>
    </row>
    <row r="46" spans="1:2" x14ac:dyDescent="0.35">
      <c r="A46" s="58" t="s">
        <v>256</v>
      </c>
      <c r="B46" s="59" t="s">
        <v>257</v>
      </c>
    </row>
    <row r="47" spans="1:2" x14ac:dyDescent="0.35">
      <c r="A47" s="58" t="s">
        <v>258</v>
      </c>
      <c r="B47" s="59" t="s">
        <v>259</v>
      </c>
    </row>
    <row r="48" spans="1:2" x14ac:dyDescent="0.35">
      <c r="A48" s="58" t="s">
        <v>260</v>
      </c>
      <c r="B48" s="59" t="s">
        <v>261</v>
      </c>
    </row>
    <row r="49" spans="1:2" x14ac:dyDescent="0.35">
      <c r="A49" s="58" t="s">
        <v>262</v>
      </c>
      <c r="B49" s="59" t="s">
        <v>263</v>
      </c>
    </row>
    <row r="50" spans="1:2" x14ac:dyDescent="0.35">
      <c r="A50" s="58" t="s">
        <v>264</v>
      </c>
      <c r="B50" s="59" t="s">
        <v>265</v>
      </c>
    </row>
    <row r="51" spans="1:2" x14ac:dyDescent="0.35">
      <c r="A51" s="58" t="s">
        <v>266</v>
      </c>
      <c r="B51" s="59" t="s">
        <v>267</v>
      </c>
    </row>
    <row r="52" spans="1:2" x14ac:dyDescent="0.35">
      <c r="A52" s="58" t="s">
        <v>268</v>
      </c>
      <c r="B52" s="59" t="s">
        <v>269</v>
      </c>
    </row>
    <row r="53" spans="1:2" x14ac:dyDescent="0.35">
      <c r="A53" s="58" t="s">
        <v>270</v>
      </c>
      <c r="B53" s="59" t="s">
        <v>271</v>
      </c>
    </row>
    <row r="54" spans="1:2" x14ac:dyDescent="0.35">
      <c r="A54" s="58" t="s">
        <v>272</v>
      </c>
      <c r="B54" s="59" t="s">
        <v>273</v>
      </c>
    </row>
    <row r="55" spans="1:2" x14ac:dyDescent="0.35">
      <c r="A55" s="58" t="s">
        <v>274</v>
      </c>
      <c r="B55" s="59" t="s">
        <v>275</v>
      </c>
    </row>
    <row r="56" spans="1:2" x14ac:dyDescent="0.35">
      <c r="A56" s="58" t="s">
        <v>276</v>
      </c>
      <c r="B56" s="59" t="s">
        <v>277</v>
      </c>
    </row>
    <row r="57" spans="1:2" x14ac:dyDescent="0.35">
      <c r="A57" s="58" t="s">
        <v>278</v>
      </c>
      <c r="B57" s="59" t="s">
        <v>279</v>
      </c>
    </row>
    <row r="58" spans="1:2" x14ac:dyDescent="0.35">
      <c r="A58" s="58" t="s">
        <v>280</v>
      </c>
      <c r="B58" s="59" t="s">
        <v>281</v>
      </c>
    </row>
    <row r="59" spans="1:2" x14ac:dyDescent="0.35">
      <c r="A59" s="58" t="s">
        <v>282</v>
      </c>
      <c r="B59" s="59" t="s">
        <v>283</v>
      </c>
    </row>
    <row r="60" spans="1:2" x14ac:dyDescent="0.35">
      <c r="A60" s="58" t="s">
        <v>284</v>
      </c>
      <c r="B60" s="59" t="s">
        <v>285</v>
      </c>
    </row>
    <row r="61" spans="1:2" x14ac:dyDescent="0.35">
      <c r="A61" s="58" t="s">
        <v>286</v>
      </c>
      <c r="B61" s="59" t="s">
        <v>287</v>
      </c>
    </row>
    <row r="62" spans="1:2" x14ac:dyDescent="0.35">
      <c r="A62" s="58" t="s">
        <v>288</v>
      </c>
      <c r="B62" s="59" t="s">
        <v>289</v>
      </c>
    </row>
    <row r="63" spans="1:2" x14ac:dyDescent="0.35">
      <c r="A63" s="58" t="s">
        <v>290</v>
      </c>
      <c r="B63" s="59" t="s">
        <v>291</v>
      </c>
    </row>
    <row r="64" spans="1:2" x14ac:dyDescent="0.35">
      <c r="A64" s="58" t="s">
        <v>292</v>
      </c>
      <c r="B64" s="59" t="s">
        <v>293</v>
      </c>
    </row>
    <row r="65" spans="1:2" x14ac:dyDescent="0.35">
      <c r="A65" s="58" t="s">
        <v>294</v>
      </c>
      <c r="B65" s="59" t="s">
        <v>295</v>
      </c>
    </row>
    <row r="66" spans="1:2" x14ac:dyDescent="0.35">
      <c r="A66" s="58" t="s">
        <v>296</v>
      </c>
      <c r="B66" s="59" t="s">
        <v>297</v>
      </c>
    </row>
    <row r="67" spans="1:2" x14ac:dyDescent="0.35">
      <c r="A67" s="58" t="s">
        <v>298</v>
      </c>
      <c r="B67" s="59" t="s">
        <v>299</v>
      </c>
    </row>
    <row r="68" spans="1:2" x14ac:dyDescent="0.35">
      <c r="A68" s="58" t="s">
        <v>300</v>
      </c>
      <c r="B68" s="59" t="s">
        <v>301</v>
      </c>
    </row>
    <row r="69" spans="1:2" x14ac:dyDescent="0.35">
      <c r="A69" s="58" t="s">
        <v>302</v>
      </c>
      <c r="B69" s="59" t="s">
        <v>303</v>
      </c>
    </row>
    <row r="70" spans="1:2" x14ac:dyDescent="0.35">
      <c r="A70" s="58" t="s">
        <v>304</v>
      </c>
      <c r="B70" s="59" t="s">
        <v>305</v>
      </c>
    </row>
    <row r="71" spans="1:2" x14ac:dyDescent="0.35">
      <c r="A71" s="58" t="s">
        <v>306</v>
      </c>
      <c r="B71" s="59" t="s">
        <v>307</v>
      </c>
    </row>
    <row r="72" spans="1:2" x14ac:dyDescent="0.35">
      <c r="A72" s="58" t="s">
        <v>308</v>
      </c>
      <c r="B72" s="59" t="s">
        <v>309</v>
      </c>
    </row>
    <row r="73" spans="1:2" x14ac:dyDescent="0.35">
      <c r="A73" s="58" t="s">
        <v>310</v>
      </c>
      <c r="B73" s="59" t="s">
        <v>311</v>
      </c>
    </row>
    <row r="74" spans="1:2" x14ac:dyDescent="0.35">
      <c r="A74" s="58" t="s">
        <v>312</v>
      </c>
      <c r="B74" s="59" t="s">
        <v>313</v>
      </c>
    </row>
    <row r="75" spans="1:2" x14ac:dyDescent="0.35">
      <c r="A75" s="58" t="s">
        <v>314</v>
      </c>
      <c r="B75" s="60" t="s">
        <v>315</v>
      </c>
    </row>
    <row r="76" spans="1:2" x14ac:dyDescent="0.35">
      <c r="A76" s="58" t="s">
        <v>316</v>
      </c>
      <c r="B76" s="60" t="s">
        <v>317</v>
      </c>
    </row>
    <row r="77" spans="1:2" x14ac:dyDescent="0.35">
      <c r="A77" s="58" t="s">
        <v>318</v>
      </c>
      <c r="B77" s="60" t="s">
        <v>319</v>
      </c>
    </row>
    <row r="78" spans="1:2" x14ac:dyDescent="0.35">
      <c r="A78" s="58" t="s">
        <v>320</v>
      </c>
      <c r="B78" s="60" t="s">
        <v>321</v>
      </c>
    </row>
    <row r="79" spans="1:2" x14ac:dyDescent="0.35">
      <c r="A79" s="58" t="s">
        <v>322</v>
      </c>
      <c r="B79" s="60" t="s">
        <v>323</v>
      </c>
    </row>
    <row r="80" spans="1:2" x14ac:dyDescent="0.35">
      <c r="A80" s="58" t="s">
        <v>324</v>
      </c>
      <c r="B80" s="60" t="s">
        <v>325</v>
      </c>
    </row>
    <row r="81" spans="1:2" x14ac:dyDescent="0.35">
      <c r="A81" s="58" t="s">
        <v>326</v>
      </c>
      <c r="B81" s="60" t="s">
        <v>327</v>
      </c>
    </row>
    <row r="82" spans="1:2" x14ac:dyDescent="0.35">
      <c r="A82" s="58" t="s">
        <v>328</v>
      </c>
      <c r="B82" s="60" t="s">
        <v>329</v>
      </c>
    </row>
    <row r="83" spans="1:2" x14ac:dyDescent="0.35">
      <c r="A83" s="58" t="s">
        <v>330</v>
      </c>
      <c r="B83" s="60" t="s">
        <v>331</v>
      </c>
    </row>
    <row r="84" spans="1:2" x14ac:dyDescent="0.35">
      <c r="A84" s="58" t="s">
        <v>332</v>
      </c>
      <c r="B84" s="60" t="s">
        <v>333</v>
      </c>
    </row>
    <row r="85" spans="1:2" x14ac:dyDescent="0.35">
      <c r="A85" s="58" t="s">
        <v>334</v>
      </c>
      <c r="B85" s="60" t="s">
        <v>335</v>
      </c>
    </row>
    <row r="86" spans="1:2" x14ac:dyDescent="0.35">
      <c r="A86" s="58" t="s">
        <v>336</v>
      </c>
      <c r="B86" s="60" t="s">
        <v>337</v>
      </c>
    </row>
    <row r="87" spans="1:2" x14ac:dyDescent="0.35">
      <c r="A87" s="58" t="s">
        <v>338</v>
      </c>
      <c r="B87" s="60" t="s">
        <v>339</v>
      </c>
    </row>
    <row r="88" spans="1:2" x14ac:dyDescent="0.35">
      <c r="A88" s="58" t="s">
        <v>340</v>
      </c>
      <c r="B88" s="60" t="s">
        <v>341</v>
      </c>
    </row>
    <row r="89" spans="1:2" x14ac:dyDescent="0.35">
      <c r="A89" s="58" t="s">
        <v>342</v>
      </c>
      <c r="B89" s="60" t="s">
        <v>343</v>
      </c>
    </row>
    <row r="90" spans="1:2" x14ac:dyDescent="0.35">
      <c r="A90" s="58" t="s">
        <v>344</v>
      </c>
      <c r="B90" s="60" t="s">
        <v>345</v>
      </c>
    </row>
    <row r="91" spans="1:2" x14ac:dyDescent="0.35">
      <c r="A91" s="58" t="s">
        <v>346</v>
      </c>
      <c r="B91" s="60" t="s">
        <v>347</v>
      </c>
    </row>
    <row r="92" spans="1:2" x14ac:dyDescent="0.35">
      <c r="A92" s="58" t="s">
        <v>348</v>
      </c>
      <c r="B92" s="60" t="s">
        <v>349</v>
      </c>
    </row>
    <row r="93" spans="1:2" x14ac:dyDescent="0.35">
      <c r="A93" s="58" t="s">
        <v>350</v>
      </c>
      <c r="B93" s="60" t="s">
        <v>351</v>
      </c>
    </row>
    <row r="94" spans="1:2" x14ac:dyDescent="0.35">
      <c r="A94" s="58" t="s">
        <v>352</v>
      </c>
      <c r="B94" s="60" t="s">
        <v>353</v>
      </c>
    </row>
    <row r="95" spans="1:2" x14ac:dyDescent="0.35">
      <c r="A95" s="58" t="s">
        <v>354</v>
      </c>
      <c r="B95" s="60" t="s">
        <v>355</v>
      </c>
    </row>
    <row r="96" spans="1:2" x14ac:dyDescent="0.35">
      <c r="A96" s="58" t="s">
        <v>356</v>
      </c>
      <c r="B96" s="60" t="s">
        <v>357</v>
      </c>
    </row>
    <row r="97" spans="1:2" x14ac:dyDescent="0.35">
      <c r="A97" s="58" t="s">
        <v>358</v>
      </c>
      <c r="B97" s="60" t="s">
        <v>359</v>
      </c>
    </row>
    <row r="98" spans="1:2" x14ac:dyDescent="0.35">
      <c r="A98" s="58" t="s">
        <v>360</v>
      </c>
      <c r="B98" s="60" t="s">
        <v>361</v>
      </c>
    </row>
    <row r="99" spans="1:2" x14ac:dyDescent="0.35">
      <c r="A99" s="58" t="s">
        <v>362</v>
      </c>
      <c r="B99" s="60" t="s">
        <v>363</v>
      </c>
    </row>
    <row r="100" spans="1:2" x14ac:dyDescent="0.35">
      <c r="A100" s="58" t="s">
        <v>364</v>
      </c>
      <c r="B100" s="60" t="s">
        <v>365</v>
      </c>
    </row>
    <row r="101" spans="1:2" x14ac:dyDescent="0.35">
      <c r="A101" s="58" t="s">
        <v>366</v>
      </c>
      <c r="B101" s="60" t="s">
        <v>367</v>
      </c>
    </row>
    <row r="102" spans="1:2" x14ac:dyDescent="0.35">
      <c r="A102" s="58" t="s">
        <v>368</v>
      </c>
      <c r="B102" s="60" t="s">
        <v>369</v>
      </c>
    </row>
    <row r="103" spans="1:2" x14ac:dyDescent="0.35">
      <c r="A103" s="58" t="s">
        <v>370</v>
      </c>
      <c r="B103" s="60" t="s">
        <v>371</v>
      </c>
    </row>
    <row r="104" spans="1:2" x14ac:dyDescent="0.35">
      <c r="A104" s="58" t="s">
        <v>372</v>
      </c>
      <c r="B104" s="60" t="s">
        <v>373</v>
      </c>
    </row>
    <row r="105" spans="1:2" x14ac:dyDescent="0.35">
      <c r="A105" s="58" t="s">
        <v>374</v>
      </c>
      <c r="B105" s="60" t="s">
        <v>375</v>
      </c>
    </row>
    <row r="106" spans="1:2" x14ac:dyDescent="0.35">
      <c r="A106" s="58" t="s">
        <v>376</v>
      </c>
      <c r="B106" s="60" t="s">
        <v>377</v>
      </c>
    </row>
    <row r="107" spans="1:2" x14ac:dyDescent="0.35">
      <c r="A107" s="58" t="s">
        <v>378</v>
      </c>
      <c r="B107" s="60" t="s">
        <v>379</v>
      </c>
    </row>
    <row r="108" spans="1:2" x14ac:dyDescent="0.35">
      <c r="A108" s="58" t="s">
        <v>380</v>
      </c>
      <c r="B108" s="60" t="s">
        <v>381</v>
      </c>
    </row>
    <row r="109" spans="1:2" x14ac:dyDescent="0.35">
      <c r="A109" s="58" t="s">
        <v>382</v>
      </c>
      <c r="B109" s="60" t="s">
        <v>383</v>
      </c>
    </row>
    <row r="110" spans="1:2" x14ac:dyDescent="0.35">
      <c r="A110" s="58" t="s">
        <v>384</v>
      </c>
      <c r="B110" s="60" t="s">
        <v>385</v>
      </c>
    </row>
    <row r="111" spans="1:2" x14ac:dyDescent="0.35">
      <c r="A111" s="58" t="s">
        <v>386</v>
      </c>
      <c r="B111" s="60" t="s">
        <v>387</v>
      </c>
    </row>
    <row r="112" spans="1:2" x14ac:dyDescent="0.35">
      <c r="A112" s="58" t="s">
        <v>388</v>
      </c>
      <c r="B112" s="60" t="s">
        <v>389</v>
      </c>
    </row>
    <row r="113" spans="1:2" x14ac:dyDescent="0.35">
      <c r="A113" s="58" t="s">
        <v>390</v>
      </c>
      <c r="B113" s="60" t="s">
        <v>391</v>
      </c>
    </row>
    <row r="114" spans="1:2" x14ac:dyDescent="0.35">
      <c r="A114" s="58" t="s">
        <v>392</v>
      </c>
      <c r="B114" s="60" t="s">
        <v>393</v>
      </c>
    </row>
    <row r="115" spans="1:2" x14ac:dyDescent="0.35">
      <c r="A115" s="58" t="s">
        <v>394</v>
      </c>
      <c r="B115" s="60" t="s">
        <v>395</v>
      </c>
    </row>
    <row r="116" spans="1:2" x14ac:dyDescent="0.35">
      <c r="A116" s="58" t="s">
        <v>396</v>
      </c>
      <c r="B116" s="60" t="s">
        <v>397</v>
      </c>
    </row>
    <row r="117" spans="1:2" x14ac:dyDescent="0.35">
      <c r="A117" s="58" t="s">
        <v>398</v>
      </c>
      <c r="B117" s="60" t="s">
        <v>399</v>
      </c>
    </row>
    <row r="118" spans="1:2" x14ac:dyDescent="0.35">
      <c r="A118" s="58" t="s">
        <v>400</v>
      </c>
      <c r="B118" s="60" t="s">
        <v>401</v>
      </c>
    </row>
    <row r="119" spans="1:2" x14ac:dyDescent="0.35">
      <c r="A119" s="58" t="s">
        <v>402</v>
      </c>
      <c r="B119" s="60" t="s">
        <v>403</v>
      </c>
    </row>
    <row r="120" spans="1:2" x14ac:dyDescent="0.35">
      <c r="A120" s="58" t="s">
        <v>404</v>
      </c>
      <c r="B120" s="60" t="s">
        <v>405</v>
      </c>
    </row>
    <row r="121" spans="1:2" x14ac:dyDescent="0.35">
      <c r="A121" s="58" t="s">
        <v>406</v>
      </c>
      <c r="B121" s="60" t="s">
        <v>407</v>
      </c>
    </row>
    <row r="122" spans="1:2" x14ac:dyDescent="0.35">
      <c r="A122" s="58" t="s">
        <v>408</v>
      </c>
      <c r="B122" s="60" t="s">
        <v>409</v>
      </c>
    </row>
    <row r="123" spans="1:2" x14ac:dyDescent="0.35">
      <c r="A123" s="58" t="s">
        <v>410</v>
      </c>
      <c r="B123" s="60" t="s">
        <v>411</v>
      </c>
    </row>
    <row r="124" spans="1:2" x14ac:dyDescent="0.35">
      <c r="A124" s="58" t="s">
        <v>412</v>
      </c>
      <c r="B124" s="60" t="s">
        <v>413</v>
      </c>
    </row>
    <row r="125" spans="1:2" x14ac:dyDescent="0.35">
      <c r="A125" s="58" t="s">
        <v>414</v>
      </c>
      <c r="B125" s="60" t="s">
        <v>415</v>
      </c>
    </row>
    <row r="126" spans="1:2" x14ac:dyDescent="0.35">
      <c r="A126" s="58" t="s">
        <v>416</v>
      </c>
      <c r="B126" s="60" t="s">
        <v>417</v>
      </c>
    </row>
    <row r="127" spans="1:2" x14ac:dyDescent="0.35">
      <c r="A127" s="58" t="s">
        <v>418</v>
      </c>
      <c r="B127" s="60" t="s">
        <v>419</v>
      </c>
    </row>
    <row r="128" spans="1:2" x14ac:dyDescent="0.35">
      <c r="A128" s="58" t="s">
        <v>420</v>
      </c>
      <c r="B128" s="60" t="s">
        <v>421</v>
      </c>
    </row>
    <row r="129" spans="1:2" x14ac:dyDescent="0.35">
      <c r="A129" s="58" t="s">
        <v>422</v>
      </c>
      <c r="B129" s="60" t="s">
        <v>423</v>
      </c>
    </row>
    <row r="130" spans="1:2" x14ac:dyDescent="0.35">
      <c r="A130" s="58" t="s">
        <v>424</v>
      </c>
      <c r="B130" s="60" t="s">
        <v>425</v>
      </c>
    </row>
    <row r="131" spans="1:2" x14ac:dyDescent="0.35">
      <c r="A131" s="58" t="s">
        <v>426</v>
      </c>
      <c r="B131" s="60" t="s">
        <v>427</v>
      </c>
    </row>
    <row r="132" spans="1:2" x14ac:dyDescent="0.35">
      <c r="A132" s="58" t="s">
        <v>428</v>
      </c>
      <c r="B132" s="60" t="s">
        <v>429</v>
      </c>
    </row>
    <row r="133" spans="1:2" x14ac:dyDescent="0.35">
      <c r="A133" s="58" t="s">
        <v>430</v>
      </c>
      <c r="B133" s="60" t="s">
        <v>431</v>
      </c>
    </row>
    <row r="134" spans="1:2" x14ac:dyDescent="0.35">
      <c r="A134" s="58" t="s">
        <v>432</v>
      </c>
      <c r="B134" s="60" t="s">
        <v>433</v>
      </c>
    </row>
    <row r="135" spans="1:2" x14ac:dyDescent="0.35">
      <c r="A135" s="58" t="s">
        <v>434</v>
      </c>
      <c r="B135" s="60" t="s">
        <v>435</v>
      </c>
    </row>
    <row r="136" spans="1:2" x14ac:dyDescent="0.35">
      <c r="A136" s="58" t="s">
        <v>436</v>
      </c>
      <c r="B136" s="60" t="s">
        <v>437</v>
      </c>
    </row>
    <row r="137" spans="1:2" x14ac:dyDescent="0.35">
      <c r="A137" s="58" t="s">
        <v>438</v>
      </c>
      <c r="B137" s="60" t="s">
        <v>439</v>
      </c>
    </row>
    <row r="138" spans="1:2" x14ac:dyDescent="0.35">
      <c r="A138" s="58" t="s">
        <v>440</v>
      </c>
      <c r="B138" s="60" t="s">
        <v>441</v>
      </c>
    </row>
    <row r="139" spans="1:2" x14ac:dyDescent="0.35">
      <c r="A139" s="58" t="s">
        <v>442</v>
      </c>
      <c r="B139" s="60" t="s">
        <v>443</v>
      </c>
    </row>
    <row r="140" spans="1:2" x14ac:dyDescent="0.35">
      <c r="A140" s="58" t="s">
        <v>444</v>
      </c>
      <c r="B140" s="60" t="s">
        <v>445</v>
      </c>
    </row>
    <row r="141" spans="1:2" x14ac:dyDescent="0.35">
      <c r="A141" s="58" t="s">
        <v>446</v>
      </c>
      <c r="B141" s="60" t="s">
        <v>447</v>
      </c>
    </row>
    <row r="142" spans="1:2" x14ac:dyDescent="0.35">
      <c r="A142" s="58" t="s">
        <v>448</v>
      </c>
      <c r="B142" s="60" t="s">
        <v>449</v>
      </c>
    </row>
    <row r="143" spans="1:2" x14ac:dyDescent="0.35">
      <c r="A143" s="58" t="s">
        <v>450</v>
      </c>
      <c r="B143" s="60" t="s">
        <v>451</v>
      </c>
    </row>
    <row r="144" spans="1:2" x14ac:dyDescent="0.35">
      <c r="A144" s="58" t="s">
        <v>452</v>
      </c>
      <c r="B144" s="60" t="s">
        <v>453</v>
      </c>
    </row>
    <row r="145" spans="1:2" x14ac:dyDescent="0.35">
      <c r="A145" s="58" t="s">
        <v>454</v>
      </c>
      <c r="B145" s="60" t="s">
        <v>455</v>
      </c>
    </row>
    <row r="146" spans="1:2" x14ac:dyDescent="0.35">
      <c r="A146" s="58" t="s">
        <v>456</v>
      </c>
      <c r="B146" s="60" t="s">
        <v>457</v>
      </c>
    </row>
    <row r="147" spans="1:2" x14ac:dyDescent="0.35">
      <c r="A147" s="58" t="s">
        <v>458</v>
      </c>
      <c r="B147" s="60" t="s">
        <v>459</v>
      </c>
    </row>
    <row r="148" spans="1:2" x14ac:dyDescent="0.35">
      <c r="A148" s="58" t="s">
        <v>460</v>
      </c>
      <c r="B148" s="60" t="s">
        <v>461</v>
      </c>
    </row>
    <row r="149" spans="1:2" x14ac:dyDescent="0.35">
      <c r="A149" s="58" t="s">
        <v>462</v>
      </c>
      <c r="B149" s="60" t="s">
        <v>463</v>
      </c>
    </row>
    <row r="150" spans="1:2" x14ac:dyDescent="0.35">
      <c r="A150" s="58" t="s">
        <v>464</v>
      </c>
      <c r="B150" s="60" t="s">
        <v>465</v>
      </c>
    </row>
    <row r="151" spans="1:2" x14ac:dyDescent="0.35">
      <c r="A151" s="58" t="s">
        <v>466</v>
      </c>
      <c r="B151" s="60" t="s">
        <v>467</v>
      </c>
    </row>
    <row r="152" spans="1:2" x14ac:dyDescent="0.35">
      <c r="A152" s="58" t="s">
        <v>468</v>
      </c>
      <c r="B152" s="60" t="s">
        <v>469</v>
      </c>
    </row>
    <row r="153" spans="1:2" x14ac:dyDescent="0.35">
      <c r="A153" s="58" t="s">
        <v>470</v>
      </c>
      <c r="B153" s="60" t="s">
        <v>471</v>
      </c>
    </row>
    <row r="154" spans="1:2" x14ac:dyDescent="0.35">
      <c r="A154" s="58" t="s">
        <v>472</v>
      </c>
      <c r="B154" s="60" t="s">
        <v>473</v>
      </c>
    </row>
    <row r="155" spans="1:2" x14ac:dyDescent="0.35">
      <c r="A155" s="58" t="s">
        <v>474</v>
      </c>
      <c r="B155" s="60" t="s">
        <v>475</v>
      </c>
    </row>
    <row r="156" spans="1:2" x14ac:dyDescent="0.35">
      <c r="A156" s="58" t="s">
        <v>476</v>
      </c>
      <c r="B156" s="60" t="s">
        <v>477</v>
      </c>
    </row>
    <row r="157" spans="1:2" x14ac:dyDescent="0.35">
      <c r="A157" s="58" t="s">
        <v>478</v>
      </c>
      <c r="B157" s="60" t="s">
        <v>479</v>
      </c>
    </row>
    <row r="158" spans="1:2" x14ac:dyDescent="0.35">
      <c r="A158" s="58" t="s">
        <v>480</v>
      </c>
      <c r="B158" s="60" t="s">
        <v>481</v>
      </c>
    </row>
    <row r="159" spans="1:2" x14ac:dyDescent="0.35">
      <c r="A159" s="58" t="s">
        <v>482</v>
      </c>
      <c r="B159" s="60" t="s">
        <v>483</v>
      </c>
    </row>
    <row r="160" spans="1:2" x14ac:dyDescent="0.35">
      <c r="A160" s="58" t="s">
        <v>484</v>
      </c>
      <c r="B160" s="60" t="s">
        <v>485</v>
      </c>
    </row>
    <row r="161" spans="1:2" x14ac:dyDescent="0.35">
      <c r="A161" s="58" t="s">
        <v>486</v>
      </c>
      <c r="B161" s="60" t="s">
        <v>487</v>
      </c>
    </row>
    <row r="162" spans="1:2" x14ac:dyDescent="0.35">
      <c r="A162" s="58" t="s">
        <v>488</v>
      </c>
      <c r="B162" s="60" t="s">
        <v>489</v>
      </c>
    </row>
    <row r="163" spans="1:2" x14ac:dyDescent="0.35">
      <c r="A163" s="58" t="s">
        <v>490</v>
      </c>
      <c r="B163" s="60" t="s">
        <v>491</v>
      </c>
    </row>
    <row r="164" spans="1:2" x14ac:dyDescent="0.35">
      <c r="A164" s="58" t="s">
        <v>492</v>
      </c>
      <c r="B164" s="60" t="s">
        <v>493</v>
      </c>
    </row>
    <row r="165" spans="1:2" x14ac:dyDescent="0.35">
      <c r="A165" s="58" t="s">
        <v>494</v>
      </c>
      <c r="B165" s="60" t="s">
        <v>495</v>
      </c>
    </row>
    <row r="166" spans="1:2" x14ac:dyDescent="0.35">
      <c r="A166" s="58" t="s">
        <v>496</v>
      </c>
      <c r="B166" s="60" t="s">
        <v>497</v>
      </c>
    </row>
    <row r="167" spans="1:2" x14ac:dyDescent="0.35">
      <c r="A167" s="58" t="s">
        <v>498</v>
      </c>
      <c r="B167" s="60" t="s">
        <v>499</v>
      </c>
    </row>
    <row r="168" spans="1:2" x14ac:dyDescent="0.35">
      <c r="A168" s="58" t="s">
        <v>500</v>
      </c>
      <c r="B168" s="60" t="s">
        <v>501</v>
      </c>
    </row>
    <row r="169" spans="1:2" x14ac:dyDescent="0.35">
      <c r="A169" s="58" t="s">
        <v>502</v>
      </c>
      <c r="B169" s="60" t="s">
        <v>503</v>
      </c>
    </row>
    <row r="170" spans="1:2" x14ac:dyDescent="0.35">
      <c r="A170" s="58" t="s">
        <v>504</v>
      </c>
      <c r="B170" s="60" t="s">
        <v>505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Progress report</DocumentType>
    <UploadedBy xmlns="b1528a4b-5ccb-40f7-a09e-43427183cd95">viktoria.vonknobloch@un.org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MPTF_00006_00970</ProjectId>
    <FundCode xmlns="f9695bc1-6109-4dcd-a27a-f8a0370b00e2">MPTF_00006</FundCode>
    <Comments xmlns="f9695bc1-6109-4dcd-a27a-f8a0370b00e2">2023 Midyear Financial Progress Report</Comments>
    <Active xmlns="f9695bc1-6109-4dcd-a27a-f8a0370b00e2">Yes</Active>
    <DocumentDate xmlns="b1528a4b-5ccb-40f7-a09e-43427183cd95">2023-06-15T07:00:00+00:00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7728B370-0C68-4397-AE9C-F87C17142062}"/>
</file>

<file path=customXml/itemProps3.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ee932ed7-3385-43eb-9386-5c0a85c037df"/>
    <ds:schemaRef ds:uri="76c948c7-b936-44ba-8085-434aa48180b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South Sudan 00140011_midyear financial_2023.xlsx</dc:title>
  <dc:subject/>
  <dc:creator>Jelena Zelenovic</dc:creator>
  <cp:keywords/>
  <dc:description/>
  <cp:lastModifiedBy>Yuki Aida</cp:lastModifiedBy>
  <cp:revision/>
  <dcterms:created xsi:type="dcterms:W3CDTF">2017-11-15T21:17:43Z</dcterms:created>
  <dcterms:modified xsi:type="dcterms:W3CDTF">2023-06-15T12:24:04Z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