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richard.musinguzi\Backup-D\Lenovo office laptop\richard.musinguzi\PBF\Final approved Bike Riders Project\Final Approved Documents\"/>
    </mc:Choice>
  </mc:AlternateContent>
  <xr:revisionPtr revIDLastSave="0" documentId="8_{ADE1A539-2C3A-4023-B5EA-7177FEC9CD8A}" xr6:coauthVersionLast="47" xr6:coauthVersionMax="47" xr10:uidLastSave="{00000000-0000-0000-0000-000000000000}"/>
  <bookViews>
    <workbookView xWindow="-110" yWindow="-110" windowWidth="19420" windowHeight="10300" activeTab="1" xr2:uid="{00000000-000D-0000-FFFF-FFFF00000000}"/>
  </bookViews>
  <sheets>
    <sheet name="Instructions" sheetId="9" r:id="rId1"/>
    <sheet name="1) Budget Table" sheetId="1" r:id="rId2"/>
    <sheet name="2) By Category" sheetId="5" r:id="rId3"/>
    <sheet name="3) Explanatory Notes" sheetId="3" r:id="rId4"/>
    <sheet name="4) -For PBSO Use-" sheetId="6" r:id="rId5"/>
    <sheet name="5) -For MPTF Use-" sheetId="4" r:id="rId6"/>
    <sheet name="Dropdowns" sheetId="8" state="hidden" r:id="rId7"/>
    <sheet name="Sheet2" sheetId="7" state="hidden"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8" i="1" l="1"/>
  <c r="I36" i="1"/>
  <c r="I68" i="1"/>
  <c r="H71" i="5"/>
  <c r="H48" i="5"/>
  <c r="H82" i="5"/>
  <c r="H93" i="5"/>
  <c r="H105" i="5"/>
  <c r="H116" i="5"/>
  <c r="H127" i="5"/>
  <c r="H138" i="5"/>
  <c r="H150" i="5"/>
  <c r="H161" i="5"/>
  <c r="H172" i="5"/>
  <c r="H183" i="5"/>
  <c r="H194" i="5"/>
  <c r="H205" i="5"/>
  <c r="H203" i="5"/>
  <c r="H202" i="5"/>
  <c r="H201" i="5"/>
  <c r="H200" i="5"/>
  <c r="H199" i="5"/>
  <c r="D205" i="5"/>
  <c r="H60" i="5"/>
  <c r="H26" i="5"/>
  <c r="H15" i="5"/>
  <c r="D15" i="5"/>
  <c r="G13" i="5"/>
  <c r="H206" i="5" l="1"/>
  <c r="H208" i="5" s="1"/>
  <c r="D26" i="5" l="1"/>
  <c r="G74" i="5"/>
  <c r="C29" i="6"/>
  <c r="C18" i="6"/>
  <c r="C7" i="6"/>
  <c r="E29" i="5"/>
  <c r="F29" i="5"/>
  <c r="D29" i="5"/>
  <c r="G50" i="1"/>
  <c r="G68" i="1"/>
  <c r="G67" i="1"/>
  <c r="G70" i="1"/>
  <c r="D197" i="5"/>
  <c r="E81" i="1"/>
  <c r="D97" i="1"/>
  <c r="G61" i="1"/>
  <c r="G60" i="1"/>
  <c r="G59" i="1"/>
  <c r="G58" i="1"/>
  <c r="H62" i="1" s="1"/>
  <c r="G51" i="1"/>
  <c r="G49" i="1"/>
  <c r="G48" i="1"/>
  <c r="G45" i="1"/>
  <c r="G44" i="1"/>
  <c r="G39" i="1"/>
  <c r="G38" i="1"/>
  <c r="G37" i="1"/>
  <c r="G36" i="1"/>
  <c r="G31" i="1"/>
  <c r="G30" i="1"/>
  <c r="F34" i="1"/>
  <c r="F52" i="5" s="1"/>
  <c r="G28" i="1"/>
  <c r="G27" i="1"/>
  <c r="G26" i="1"/>
  <c r="G20" i="1"/>
  <c r="G19" i="1"/>
  <c r="G18" i="1"/>
  <c r="G17" i="1"/>
  <c r="G16" i="1"/>
  <c r="G15" i="1"/>
  <c r="G14" i="1"/>
  <c r="G8" i="1"/>
  <c r="G7" i="1"/>
  <c r="D20" i="4"/>
  <c r="E20" i="4"/>
  <c r="C20" i="4"/>
  <c r="D6" i="4"/>
  <c r="E6" i="4"/>
  <c r="C6" i="4"/>
  <c r="E197" i="5"/>
  <c r="F197" i="5"/>
  <c r="E4" i="5"/>
  <c r="F4" i="5"/>
  <c r="D4" i="5"/>
  <c r="F87" i="1"/>
  <c r="E87" i="1"/>
  <c r="D87" i="1"/>
  <c r="D79" i="1"/>
  <c r="F79" i="1"/>
  <c r="E79" i="1"/>
  <c r="G24" i="4"/>
  <c r="G23" i="4"/>
  <c r="G22" i="4"/>
  <c r="I12" i="1"/>
  <c r="I22" i="1"/>
  <c r="I34" i="1"/>
  <c r="I40" i="1"/>
  <c r="I46" i="1"/>
  <c r="I56" i="1"/>
  <c r="I62" i="1"/>
  <c r="I70" i="1"/>
  <c r="G66" i="1"/>
  <c r="H92" i="1"/>
  <c r="D199" i="5"/>
  <c r="E205" i="5"/>
  <c r="D14" i="4" s="1"/>
  <c r="F205" i="5"/>
  <c r="E14" i="4" s="1"/>
  <c r="E204" i="5"/>
  <c r="D13" i="4" s="1"/>
  <c r="F204" i="5"/>
  <c r="E203" i="5"/>
  <c r="D12" i="4" s="1"/>
  <c r="F203" i="5"/>
  <c r="E12" i="4" s="1"/>
  <c r="E202" i="5"/>
  <c r="D11" i="4" s="1"/>
  <c r="F202" i="5"/>
  <c r="E11" i="4" s="1"/>
  <c r="E201" i="5"/>
  <c r="D10" i="4" s="1"/>
  <c r="F201" i="5"/>
  <c r="E200" i="5"/>
  <c r="D9" i="4" s="1"/>
  <c r="F200" i="5"/>
  <c r="E9" i="4" s="1"/>
  <c r="D201" i="5"/>
  <c r="C10" i="4" s="1"/>
  <c r="D202" i="5"/>
  <c r="C11" i="4" s="1"/>
  <c r="D203" i="5"/>
  <c r="D204" i="5"/>
  <c r="C13" i="4" s="1"/>
  <c r="C14" i="4"/>
  <c r="D200" i="5"/>
  <c r="C9" i="4" s="1"/>
  <c r="E199" i="5"/>
  <c r="D8" i="4" s="1"/>
  <c r="F199" i="5"/>
  <c r="E8" i="4" s="1"/>
  <c r="G55" i="1"/>
  <c r="G54" i="1"/>
  <c r="G53" i="1"/>
  <c r="G52" i="1"/>
  <c r="G33" i="1"/>
  <c r="G32" i="1"/>
  <c r="G29" i="1"/>
  <c r="G21" i="1"/>
  <c r="G10" i="1"/>
  <c r="G11" i="1"/>
  <c r="F194" i="5"/>
  <c r="E194" i="5"/>
  <c r="D194" i="5"/>
  <c r="G193" i="5"/>
  <c r="G192" i="5"/>
  <c r="G191" i="5"/>
  <c r="G190" i="5"/>
  <c r="G189" i="5"/>
  <c r="G188" i="5"/>
  <c r="G187" i="5"/>
  <c r="E70" i="1"/>
  <c r="E186" i="5" s="1"/>
  <c r="F70" i="1"/>
  <c r="F186" i="5" s="1"/>
  <c r="D70" i="1"/>
  <c r="D186" i="5" s="1"/>
  <c r="E13" i="4"/>
  <c r="G154" i="5"/>
  <c r="G155" i="5"/>
  <c r="G156" i="5"/>
  <c r="G157" i="5"/>
  <c r="G158" i="5"/>
  <c r="G159" i="5"/>
  <c r="G160" i="5"/>
  <c r="D161" i="5"/>
  <c r="E161" i="5"/>
  <c r="F161" i="5"/>
  <c r="G161" i="5" s="1"/>
  <c r="G165" i="5"/>
  <c r="G166" i="5"/>
  <c r="G167" i="5"/>
  <c r="G168" i="5"/>
  <c r="G169" i="5"/>
  <c r="G170" i="5"/>
  <c r="G171" i="5"/>
  <c r="D172" i="5"/>
  <c r="G172" i="5" s="1"/>
  <c r="E172" i="5"/>
  <c r="F172" i="5"/>
  <c r="G176" i="5"/>
  <c r="G177" i="5"/>
  <c r="G178" i="5"/>
  <c r="G179" i="5"/>
  <c r="G180" i="5"/>
  <c r="G181" i="5"/>
  <c r="G182" i="5"/>
  <c r="D183" i="5"/>
  <c r="E183" i="5"/>
  <c r="F183" i="5"/>
  <c r="F150" i="5"/>
  <c r="E150" i="5"/>
  <c r="D150" i="5"/>
  <c r="G149" i="5"/>
  <c r="G148" i="5"/>
  <c r="G147" i="5"/>
  <c r="G146" i="5"/>
  <c r="G145" i="5"/>
  <c r="G144" i="5"/>
  <c r="G143" i="5"/>
  <c r="G109" i="5"/>
  <c r="G110" i="5"/>
  <c r="G111" i="5"/>
  <c r="G112" i="5"/>
  <c r="G113" i="5"/>
  <c r="G114" i="5"/>
  <c r="G115" i="5"/>
  <c r="D116" i="5"/>
  <c r="E116" i="5"/>
  <c r="F116" i="5"/>
  <c r="G120" i="5"/>
  <c r="G121" i="5"/>
  <c r="G122" i="5"/>
  <c r="G123" i="5"/>
  <c r="G124" i="5"/>
  <c r="G125" i="5"/>
  <c r="G126" i="5"/>
  <c r="D127" i="5"/>
  <c r="E127" i="5"/>
  <c r="F127" i="5"/>
  <c r="G131" i="5"/>
  <c r="G132" i="5"/>
  <c r="G133" i="5"/>
  <c r="G134" i="5"/>
  <c r="G135" i="5"/>
  <c r="G136" i="5"/>
  <c r="G137" i="5"/>
  <c r="D138" i="5"/>
  <c r="E138" i="5"/>
  <c r="F138" i="5"/>
  <c r="F105" i="5"/>
  <c r="E105" i="5"/>
  <c r="D105" i="5"/>
  <c r="G105" i="5" s="1"/>
  <c r="G104" i="5"/>
  <c r="G103" i="5"/>
  <c r="G102" i="5"/>
  <c r="G101" i="5"/>
  <c r="G100" i="5"/>
  <c r="G99" i="5"/>
  <c r="G98" i="5"/>
  <c r="G64" i="5"/>
  <c r="G65" i="5"/>
  <c r="G66" i="5"/>
  <c r="G67" i="5"/>
  <c r="G68" i="5"/>
  <c r="G69" i="5"/>
  <c r="G70" i="5"/>
  <c r="D71" i="5"/>
  <c r="E71" i="5"/>
  <c r="F71" i="5"/>
  <c r="G75" i="5"/>
  <c r="G76" i="5"/>
  <c r="G77" i="5"/>
  <c r="G78" i="5"/>
  <c r="G79" i="5"/>
  <c r="G80" i="5"/>
  <c r="G81" i="5"/>
  <c r="D82" i="5"/>
  <c r="G82" i="5" s="1"/>
  <c r="E82" i="5"/>
  <c r="F82" i="5"/>
  <c r="G86" i="5"/>
  <c r="G87" i="5"/>
  <c r="G88" i="5"/>
  <c r="G89" i="5"/>
  <c r="G90" i="5"/>
  <c r="G91" i="5"/>
  <c r="G92" i="5"/>
  <c r="D93" i="5"/>
  <c r="E93" i="5"/>
  <c r="G93" i="5" s="1"/>
  <c r="F93" i="5"/>
  <c r="G53" i="5"/>
  <c r="G54" i="5"/>
  <c r="G55" i="5"/>
  <c r="G56" i="5"/>
  <c r="G57" i="5"/>
  <c r="G58" i="5"/>
  <c r="G59" i="5"/>
  <c r="D60" i="5"/>
  <c r="E60" i="5"/>
  <c r="F60" i="5"/>
  <c r="G19" i="5"/>
  <c r="G20" i="5"/>
  <c r="G21" i="5"/>
  <c r="G22" i="5"/>
  <c r="G23" i="5"/>
  <c r="G24" i="5"/>
  <c r="G25" i="5"/>
  <c r="E26" i="5"/>
  <c r="F26" i="5"/>
  <c r="G30" i="5"/>
  <c r="G31" i="5"/>
  <c r="G32" i="5"/>
  <c r="G33" i="5"/>
  <c r="G34" i="5"/>
  <c r="G35" i="5"/>
  <c r="G36" i="5"/>
  <c r="D37" i="5"/>
  <c r="E37" i="5"/>
  <c r="F37" i="5"/>
  <c r="G41" i="5"/>
  <c r="G42" i="5"/>
  <c r="G43" i="5"/>
  <c r="G44" i="5"/>
  <c r="G45" i="5"/>
  <c r="G46" i="5"/>
  <c r="G47" i="5"/>
  <c r="D48" i="5"/>
  <c r="G48" i="5" s="1"/>
  <c r="E48" i="5"/>
  <c r="F48" i="5"/>
  <c r="E15" i="5"/>
  <c r="F15" i="5"/>
  <c r="G8" i="5"/>
  <c r="G9" i="5"/>
  <c r="G10" i="5"/>
  <c r="G11" i="5"/>
  <c r="G12" i="5"/>
  <c r="G14" i="5"/>
  <c r="E62" i="1"/>
  <c r="E119" i="5" s="1"/>
  <c r="F62" i="1"/>
  <c r="F119" i="5" s="1"/>
  <c r="E56" i="1"/>
  <c r="E108" i="5" s="1"/>
  <c r="F56" i="1"/>
  <c r="F108" i="5" s="1"/>
  <c r="E46" i="1"/>
  <c r="E97" i="5" s="1"/>
  <c r="F46" i="1"/>
  <c r="F97" i="5" s="1"/>
  <c r="E40" i="1"/>
  <c r="E63" i="5" s="1"/>
  <c r="F40" i="1"/>
  <c r="F63" i="5" s="1"/>
  <c r="E34" i="1"/>
  <c r="E52" i="5" s="1"/>
  <c r="E22" i="1"/>
  <c r="E18" i="5" s="1"/>
  <c r="F22" i="1"/>
  <c r="F18" i="5" s="1"/>
  <c r="D22" i="1"/>
  <c r="D18" i="5" s="1"/>
  <c r="F12" i="1"/>
  <c r="F81" i="1" s="1"/>
  <c r="E12" i="1"/>
  <c r="E7" i="5" s="1"/>
  <c r="D62" i="1"/>
  <c r="D119" i="5" s="1"/>
  <c r="D56" i="1"/>
  <c r="D108" i="5" s="1"/>
  <c r="D46" i="1"/>
  <c r="D97" i="5" s="1"/>
  <c r="D40" i="1"/>
  <c r="D63" i="5" s="1"/>
  <c r="D34" i="1"/>
  <c r="D52" i="5" s="1"/>
  <c r="D12" i="1"/>
  <c r="D7" i="5" s="1"/>
  <c r="G150" i="5" l="1"/>
  <c r="G138" i="5"/>
  <c r="G15" i="5"/>
  <c r="G60" i="5"/>
  <c r="G29" i="5"/>
  <c r="G183" i="5"/>
  <c r="G116" i="5"/>
  <c r="F206" i="5"/>
  <c r="F207" i="5" s="1"/>
  <c r="F208" i="5" s="1"/>
  <c r="G127" i="5"/>
  <c r="G71" i="5"/>
  <c r="G26" i="5"/>
  <c r="G37" i="5"/>
  <c r="E10" i="4"/>
  <c r="E15" i="4" s="1"/>
  <c r="F9" i="4"/>
  <c r="D81" i="1"/>
  <c r="G81" i="1" s="1"/>
  <c r="G82" i="1" s="1"/>
  <c r="G203" i="5"/>
  <c r="H40" i="1"/>
  <c r="F11" i="4"/>
  <c r="F13" i="4"/>
  <c r="D15" i="4"/>
  <c r="D16" i="4" s="1"/>
  <c r="D17" i="4" s="1"/>
  <c r="F14" i="4"/>
  <c r="G194" i="5"/>
  <c r="C12" i="4"/>
  <c r="F12" i="4" s="1"/>
  <c r="E206" i="5"/>
  <c r="E207" i="5" s="1"/>
  <c r="G204" i="5"/>
  <c r="G202" i="5"/>
  <c r="G201" i="5"/>
  <c r="G205" i="5"/>
  <c r="G200" i="5"/>
  <c r="G199" i="5"/>
  <c r="C8" i="4"/>
  <c r="D206" i="5"/>
  <c r="I94" i="1"/>
  <c r="H46" i="1"/>
  <c r="H12" i="1"/>
  <c r="H56" i="1"/>
  <c r="G119" i="5"/>
  <c r="G186" i="5"/>
  <c r="G34" i="1"/>
  <c r="G153" i="5"/>
  <c r="G63" i="5"/>
  <c r="G130" i="5"/>
  <c r="G142" i="5"/>
  <c r="G97" i="5"/>
  <c r="H34" i="1"/>
  <c r="G46" i="1"/>
  <c r="G56" i="1"/>
  <c r="G62" i="1"/>
  <c r="G85" i="5"/>
  <c r="G40" i="1"/>
  <c r="G52" i="5"/>
  <c r="G108" i="5"/>
  <c r="H22" i="1"/>
  <c r="G164" i="5"/>
  <c r="G175" i="5"/>
  <c r="G40" i="5"/>
  <c r="G18" i="5"/>
  <c r="G22" i="1"/>
  <c r="F82" i="1"/>
  <c r="F83" i="1" s="1"/>
  <c r="H70" i="1"/>
  <c r="G12" i="1"/>
  <c r="F7" i="5"/>
  <c r="G7" i="5" s="1"/>
  <c r="F10" i="4" l="1"/>
  <c r="E16" i="4"/>
  <c r="E17" i="4" s="1"/>
  <c r="D94" i="1"/>
  <c r="E82" i="1"/>
  <c r="E208" i="5"/>
  <c r="D207" i="5"/>
  <c r="D208" i="5" s="1"/>
  <c r="G206" i="5"/>
  <c r="C15" i="4"/>
  <c r="F8" i="4"/>
  <c r="D45" i="6"/>
  <c r="D47" i="6"/>
  <c r="D46" i="6"/>
  <c r="D43" i="6"/>
  <c r="D44" i="6"/>
  <c r="D32" i="6"/>
  <c r="D33" i="6"/>
  <c r="D35" i="6"/>
  <c r="D36" i="6"/>
  <c r="D34" i="6"/>
  <c r="D24" i="6"/>
  <c r="D25" i="6"/>
  <c r="D21" i="6"/>
  <c r="D22" i="6"/>
  <c r="D23" i="6"/>
  <c r="F89" i="1"/>
  <c r="E22" i="4" s="1"/>
  <c r="F91" i="1"/>
  <c r="E24" i="4" s="1"/>
  <c r="F90" i="1"/>
  <c r="E23" i="4" s="1"/>
  <c r="D82" i="1"/>
  <c r="D12" i="6"/>
  <c r="D11" i="6"/>
  <c r="D14" i="6"/>
  <c r="D10" i="6"/>
  <c r="D13" i="6"/>
  <c r="D83" i="1" l="1"/>
  <c r="D89" i="1" s="1"/>
  <c r="G83" i="1"/>
  <c r="D95" i="1" s="1"/>
  <c r="E83" i="1"/>
  <c r="E91" i="1" s="1"/>
  <c r="D24" i="4" s="1"/>
  <c r="G207" i="5"/>
  <c r="G208" i="5" s="1"/>
  <c r="C16" i="4"/>
  <c r="C17" i="4" s="1"/>
  <c r="F15" i="4"/>
  <c r="C41" i="6"/>
  <c r="E89" i="1"/>
  <c r="E90" i="1"/>
  <c r="D23" i="4" s="1"/>
  <c r="I95" i="1"/>
  <c r="C30" i="6"/>
  <c r="C19" i="6"/>
  <c r="F92" i="1"/>
  <c r="E25" i="4" s="1"/>
  <c r="C8" i="6"/>
  <c r="D90" i="1" l="1"/>
  <c r="C23" i="4" s="1"/>
  <c r="D91" i="1"/>
  <c r="C24" i="4" s="1"/>
  <c r="D98" i="1"/>
  <c r="F16" i="4"/>
  <c r="F17" i="4" s="1"/>
  <c r="E92" i="1"/>
  <c r="D25" i="4" s="1"/>
  <c r="D22" i="4"/>
  <c r="C22" i="4"/>
  <c r="G89" i="1"/>
  <c r="G90" i="1"/>
  <c r="F23" i="4" s="1"/>
  <c r="D92" i="1" l="1"/>
  <c r="C25" i="4" s="1"/>
  <c r="G91" i="1"/>
  <c r="F24" i="4" s="1"/>
  <c r="F22" i="4"/>
  <c r="G92" i="1" l="1"/>
  <c r="F25" i="4" s="1"/>
</calcChain>
</file>

<file path=xl/sharedStrings.xml><?xml version="1.0" encoding="utf-8"?>
<sst xmlns="http://schemas.openxmlformats.org/spreadsheetml/2006/main" count="758" uniqueCount="546">
  <si>
    <t xml:space="preserve">OUTCOME 1: </t>
  </si>
  <si>
    <t>Output 1.1:</t>
  </si>
  <si>
    <t>Activity 1.1.1:</t>
  </si>
  <si>
    <t>Activity 1.1.2:</t>
  </si>
  <si>
    <t>Activity 1.1.3:</t>
  </si>
  <si>
    <t>Output 1.2:</t>
  </si>
  <si>
    <t xml:space="preserve">OUTCOME 2: </t>
  </si>
  <si>
    <t>Output 3.2:</t>
  </si>
  <si>
    <t>Indirect support costs (7%):</t>
  </si>
  <si>
    <t>1. Staff and other personnel</t>
  </si>
  <si>
    <t>2. Supplies, Commodities, Materials</t>
  </si>
  <si>
    <t>3. Equipment, Vehicles, and Furniture (including Depreciation)</t>
  </si>
  <si>
    <t>4. Contractual services</t>
  </si>
  <si>
    <t>6. Transfers and Grants to Counterparts</t>
  </si>
  <si>
    <t>% Towards GEWE</t>
  </si>
  <si>
    <t>% Towards M&amp;E</t>
  </si>
  <si>
    <t>5. Travel</t>
  </si>
  <si>
    <t>Totals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</si>
  <si>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</si>
  <si>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</si>
  <si>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</si>
  <si>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</si>
  <si>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</si>
  <si>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</si>
  <si>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</si>
  <si>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Annex 1: MPTFO Guidance on UN Cost Categories</t>
  </si>
  <si>
    <t>Performance-Based Tranche Breakdown</t>
  </si>
  <si>
    <t>First Tranche:</t>
  </si>
  <si>
    <t>Tranche %</t>
  </si>
  <si>
    <t>Second Tranche:</t>
  </si>
  <si>
    <t>Activity 1.1.4</t>
  </si>
  <si>
    <t>Activity 1.1.5</t>
  </si>
  <si>
    <t>Activity 1.2.3</t>
  </si>
  <si>
    <t>Activity 1.2.4</t>
  </si>
  <si>
    <t>Activity 1.2.5</t>
  </si>
  <si>
    <t>Activity 1.2.6</t>
  </si>
  <si>
    <t>Activity 1.2.7</t>
  </si>
  <si>
    <t>Activity 1.2.8</t>
  </si>
  <si>
    <t>Activity 1.2.1</t>
  </si>
  <si>
    <t>Activity 1.2.2</t>
  </si>
  <si>
    <t>Sub-Total Project Budget</t>
  </si>
  <si>
    <t>Total</t>
  </si>
  <si>
    <t>For MPTFO Use</t>
  </si>
  <si>
    <t>Outcome 2.1</t>
  </si>
  <si>
    <t>Activity 2.1.2</t>
  </si>
  <si>
    <t>Activity 2.1.1</t>
  </si>
  <si>
    <t>Activity 2.1.3</t>
  </si>
  <si>
    <t>Activity 2.1.4</t>
  </si>
  <si>
    <t>Activity 2.1.5</t>
  </si>
  <si>
    <t>Activity 2.1.6</t>
  </si>
  <si>
    <t>Activity 2.1.7</t>
  </si>
  <si>
    <t>Activity 2.1.8</t>
  </si>
  <si>
    <t>Output 2.2</t>
  </si>
  <si>
    <t>Activity 2.2.1</t>
  </si>
  <si>
    <t>Activity 2.2.2</t>
  </si>
  <si>
    <t>Activity 2.2.3</t>
  </si>
  <si>
    <t>Activity 2.2.4</t>
  </si>
  <si>
    <t>Output 2.3</t>
  </si>
  <si>
    <t>Output 2.4</t>
  </si>
  <si>
    <t xml:space="preserve">OUTCOME 3: </t>
  </si>
  <si>
    <t>Output 3.1</t>
  </si>
  <si>
    <t>Activity 3.1.1</t>
  </si>
  <si>
    <t>Activity 3.1.2</t>
  </si>
  <si>
    <t>Activity 3.2.1</t>
  </si>
  <si>
    <t>Activity 3.2.2</t>
  </si>
  <si>
    <t>Activity 3.2.3</t>
  </si>
  <si>
    <t>Activity 3.2.4</t>
  </si>
  <si>
    <t>Activity 3.2.5</t>
  </si>
  <si>
    <t>Activity 3.2.6</t>
  </si>
  <si>
    <t>Activity 3.2.7</t>
  </si>
  <si>
    <t>Activity 3.2.8</t>
  </si>
  <si>
    <t>Output 3.3</t>
  </si>
  <si>
    <t>Activity 3.3.1</t>
  </si>
  <si>
    <t>Activity 3.3.2</t>
  </si>
  <si>
    <t>Activity 3.3.3</t>
  </si>
  <si>
    <t>Activity 3.3.4</t>
  </si>
  <si>
    <t>Output 3.4</t>
  </si>
  <si>
    <t>Output 4.1</t>
  </si>
  <si>
    <t>Output 4.2</t>
  </si>
  <si>
    <t>Output 4.3</t>
  </si>
  <si>
    <t>Output 4.4</t>
  </si>
  <si>
    <t>Output Total</t>
  </si>
  <si>
    <t>Table 1 - PBF project budget by outcome, output and activity</t>
  </si>
  <si>
    <t>Table 2 - Output breakdown by UN budget categories</t>
  </si>
  <si>
    <t>7. General Operating and other Costs</t>
  </si>
  <si>
    <t>Output Total from Table 1</t>
  </si>
  <si>
    <t>Output 1.1</t>
  </si>
  <si>
    <t xml:space="preserve">Total </t>
  </si>
  <si>
    <t>Outcome 1</t>
  </si>
  <si>
    <t>OUTCOME 1</t>
  </si>
  <si>
    <t>Output 1.2</t>
  </si>
  <si>
    <t>Output 1.3</t>
  </si>
  <si>
    <t>Output 1.4</t>
  </si>
  <si>
    <t>OUTCOME 2</t>
  </si>
  <si>
    <t>Output 2.1</t>
  </si>
  <si>
    <t>OUTCOME 3</t>
  </si>
  <si>
    <t>Output 3.2</t>
  </si>
  <si>
    <t>OUTCOME 4</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</si>
  <si>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</si>
  <si>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</si>
  <si>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</si>
  <si>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</si>
  <si>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</si>
  <si>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</si>
  <si>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</si>
  <si>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</si>
  <si>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</si>
  <si>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</si>
  <si>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</si>
  <si>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</si>
  <si>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</si>
  <si>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</si>
  <si>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</si>
  <si>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</si>
  <si>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</si>
  <si>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</si>
  <si>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</si>
  <si>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</si>
  <si>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</si>
  <si>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</si>
  <si>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</si>
  <si>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</si>
  <si>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</si>
  <si>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</si>
  <si>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</si>
  <si>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</si>
  <si>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</si>
  <si>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</si>
  <si>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</si>
  <si>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</si>
  <si>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</si>
  <si>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</si>
  <si>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</si>
  <si>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</si>
  <si>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</si>
  <si>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</si>
  <si>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</si>
  <si>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</si>
  <si>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</si>
  <si>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</si>
  <si>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</si>
  <si>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</si>
  <si>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</si>
  <si>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</si>
  <si>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</si>
  <si>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</si>
  <si>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</si>
  <si>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</si>
  <si>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</si>
  <si>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</si>
  <si>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</si>
  <si>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</si>
  <si>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</si>
  <si>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</si>
  <si>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</si>
  <si>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</si>
  <si>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</si>
  <si>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</si>
  <si>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</si>
  <si>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</si>
  <si>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</si>
  <si>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</si>
  <si>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</si>
  <si>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</si>
  <si>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</si>
  <si>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</si>
  <si>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</si>
  <si>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</si>
  <si>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</si>
  <si>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</si>
  <si>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</si>
  <si>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</si>
  <si>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</si>
  <si>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</si>
  <si>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</si>
  <si>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</si>
  <si>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</si>
  <si>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</si>
  <si>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</si>
  <si>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</si>
  <si>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</si>
  <si>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</si>
  <si>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</si>
  <si>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</si>
  <si>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</si>
  <si>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</si>
  <si>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</si>
  <si>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</si>
  <si>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</si>
  <si>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</si>
  <si>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</si>
  <si>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</si>
  <si>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</si>
  <si>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</si>
  <si>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</si>
  <si>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</si>
  <si>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</si>
  <si>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</si>
  <si>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</si>
  <si>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</si>
  <si>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</si>
  <si>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</si>
  <si>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</si>
  <si>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</si>
  <si>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</si>
  <si>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</si>
  <si>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</si>
  <si>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</si>
  <si>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</si>
  <si>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</si>
  <si>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</si>
  <si>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</si>
  <si>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</si>
  <si>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</si>
  <si>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</si>
  <si>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</si>
  <si>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</si>
  <si>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</si>
  <si>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</si>
  <si>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</si>
  <si>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</si>
  <si>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</si>
  <si>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</si>
  <si>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</si>
  <si>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</si>
  <si>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</si>
  <si>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</si>
  <si>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</si>
  <si>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</si>
  <si>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</si>
  <si>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</si>
  <si>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</si>
  <si>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</si>
  <si>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</si>
  <si>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</si>
  <si>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</si>
  <si>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</si>
  <si>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</si>
  <si>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</si>
  <si>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</si>
  <si>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</si>
  <si>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</si>
  <si>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</si>
  <si>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</si>
  <si>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</si>
  <si>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</si>
  <si>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</si>
  <si>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</si>
  <si>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</si>
  <si>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</si>
  <si>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</si>
  <si>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</si>
  <si>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</si>
  <si>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</si>
  <si>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</si>
  <si>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</si>
  <si>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</si>
  <si>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</si>
  <si>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</si>
  <si>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</si>
  <si>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</si>
  <si>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</si>
  <si>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</si>
  <si>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</si>
  <si>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</si>
  <si>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</si>
  <si>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</si>
  <si>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</si>
  <si>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</si>
  <si>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</si>
  <si>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</si>
  <si>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</si>
  <si>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</si>
  <si>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</si>
  <si>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</si>
  <si>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</si>
  <si>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</si>
  <si>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</si>
  <si>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</si>
  <si>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</si>
  <si>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</si>
  <si>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</si>
  <si>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</si>
  <si>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</si>
  <si>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</si>
  <si>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</si>
  <si>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</si>
  <si>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</si>
  <si>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</si>
  <si>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</si>
  <si>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</si>
  <si>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</si>
  <si>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</si>
  <si>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</si>
  <si>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</si>
  <si>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</si>
  <si>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</si>
  <si>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</si>
  <si>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</si>
  <si>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</si>
  <si>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</si>
  <si>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</si>
  <si>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</si>
  <si>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</si>
  <si>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</si>
  <si>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</si>
  <si>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</si>
  <si>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</si>
  <si>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</si>
  <si>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</si>
  <si>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</si>
  <si>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</si>
  <si>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</si>
  <si>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</si>
  <si>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</si>
  <si>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</si>
  <si>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</si>
  <si>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</si>
  <si>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</si>
  <si>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</si>
  <si>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</si>
  <si>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</si>
  <si>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</si>
  <si>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</si>
  <si>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</si>
  <si>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</si>
  <si>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</si>
  <si>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</si>
  <si>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</si>
  <si>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</si>
  <si>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</si>
  <si>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</si>
  <si>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</si>
  <si>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</si>
  <si>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</si>
  <si>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</si>
  <si>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</si>
  <si>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</si>
  <si>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</si>
  <si>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</si>
  <si>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</si>
  <si>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</si>
  <si>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</si>
  <si>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</si>
  <si>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</si>
  <si>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</si>
  <si>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</si>
  <si>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</si>
  <si>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</si>
  <si>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</si>
  <si>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</si>
  <si>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</si>
  <si>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</si>
  <si>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</si>
  <si>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</si>
  <si>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</si>
  <si>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</si>
  <si>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</si>
  <si>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</si>
  <si>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</si>
  <si>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</si>
  <si>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</si>
  <si>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</si>
  <si>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</si>
  <si>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</si>
  <si>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</si>
  <si>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</si>
  <si>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</si>
  <si>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</si>
  <si>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</si>
  <si>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</si>
  <si>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</si>
  <si>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</si>
  <si>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</si>
  <si>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</si>
  <si>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</si>
  <si>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</si>
  <si>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</si>
  <si>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</si>
  <si>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</si>
  <si>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</si>
  <si>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</si>
  <si>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</si>
  <si>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</si>
  <si>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</si>
  <si>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</si>
  <si>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</si>
  <si>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</si>
  <si>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</si>
  <si>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</si>
  <si>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</si>
  <si>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</si>
  <si>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</si>
  <si>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</si>
  <si>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</si>
  <si>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</si>
  <si>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</si>
  <si>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</si>
  <si>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</si>
  <si>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</si>
  <si>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</si>
  <si>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</si>
  <si>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</si>
  <si>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</si>
  <si>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</si>
  <si>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</si>
  <si>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</si>
  <si>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</si>
  <si>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</si>
  <si>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</si>
  <si>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</si>
  <si>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</si>
  <si>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</si>
  <si>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</si>
  <si>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</si>
  <si>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</si>
  <si>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</si>
  <si>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</si>
  <si>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</si>
  <si>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</si>
  <si>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</si>
  <si>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</si>
  <si>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</si>
  <si>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</si>
  <si>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</si>
  <si>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</si>
  <si>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</si>
  <si>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</si>
  <si>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</si>
  <si>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</si>
  <si>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</si>
  <si>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</si>
  <si>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</si>
  <si>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</si>
  <si>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</si>
  <si>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</si>
  <si>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</si>
  <si>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</si>
  <si>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</si>
  <si>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</si>
  <si>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</si>
  <si>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</si>
  <si>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</si>
  <si>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</si>
  <si>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</si>
  <si>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</si>
  <si>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Annex D - PBF Project Budget</t>
  </si>
  <si>
    <t>Recipient Organization 3</t>
  </si>
  <si>
    <t>Total Additional Costs</t>
  </si>
  <si>
    <t>Additional personnel costs</t>
  </si>
  <si>
    <t>Monitoring budget</t>
  </si>
  <si>
    <t>Additional Costs</t>
  </si>
  <si>
    <t>Additional Cost Totals from Table 1</t>
  </si>
  <si>
    <t>Total:</t>
  </si>
  <si>
    <t>Budget for independent final evaluation</t>
  </si>
  <si>
    <t>7% Indirect Costs</t>
  </si>
  <si>
    <t>TOTAL</t>
  </si>
  <si>
    <t xml:space="preserve">Subtotal </t>
  </si>
  <si>
    <t>Third Tranche</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</si>
  <si>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</si>
  <si>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</si>
  <si>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</si>
  <si>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t>For PBSO Use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</si>
  <si>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</si>
  <si>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 xml:space="preserve">Sub-Total </t>
  </si>
  <si>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</si>
  <si>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t xml:space="preserve">$ Towards GEWE </t>
    </r>
    <r>
      <rPr>
        <sz val="11"/>
        <color theme="1"/>
        <rFont val="Calibri"/>
        <family val="2"/>
        <scheme val="minor"/>
      </rPr>
      <t>(includes indirect costs)</t>
    </r>
  </si>
  <si>
    <r>
      <t xml:space="preserve">$ Towards M&amp;E </t>
    </r>
    <r>
      <rPr>
        <sz val="11"/>
        <color theme="1"/>
        <rFont val="Calibri"/>
        <family val="2"/>
        <scheme val="minor"/>
      </rPr>
      <t>(includes indirect costs)</t>
    </r>
  </si>
  <si>
    <t>Total Expenditure</t>
  </si>
  <si>
    <t>Delivery Rate:</t>
  </si>
  <si>
    <t>Third Tranche:</t>
  </si>
  <si>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</si>
  <si>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t>Additional operational costs</t>
  </si>
  <si>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</si>
  <si>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</si>
  <si>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Trust between Okada Riders’ Union and state authorities is strengthened to enhance the social contract in the selected districts</t>
  </si>
  <si>
    <t>Formalized spaces and platforms for dialogue created and functioning between Okadas and state authorities</t>
  </si>
  <si>
    <t xml:space="preserve">Support the development of a national agreement to prevent violence between state authorities and the Bike Riders’ Union. </t>
  </si>
  <si>
    <t>Bike riders are legally empowered and socially equipped to interact with relevant institutions and structures</t>
  </si>
  <si>
    <t>Support the establishment of functional Helpdesks within existing local structures (in both Bike Riders and Youth Centers) in the targeted Districts</t>
  </si>
  <si>
    <t>Provide trainings on traffic rules, legal rights and obligations and SGBV referral and counselling to the government staff that will be responsible of the Helpdesks</t>
  </si>
  <si>
    <t>Provide training for 1,000 male and female riders on the 2018 Bail Regulations to build understanding on the law (printing and dissemination of simplified version of the Regulations)</t>
  </si>
  <si>
    <t>Develop leaflets, posters and flyers on the Bail regulations with images for Okada Riders</t>
  </si>
  <si>
    <t>Organize 10 trainings with Okada Riders and Police on the Sexual Offences laws</t>
  </si>
  <si>
    <t>A Communications Strategy is developed and rolled out to promote positive masculinities and alternatives to violence</t>
  </si>
  <si>
    <t>Develop a communications strategy involving Okada riders to promote positive masculinities and non-violence and present alternatives to violence</t>
  </si>
  <si>
    <t>This activity is fully gender-focused.</t>
  </si>
  <si>
    <t>Produce women and youth-led radio programmes, jingles, songs, and music videos with popular artists and Okada riders on non-violence, alternative to violence and positive masculinities to fight SGBV</t>
  </si>
  <si>
    <t>Production of Informative Drama Series/storytelling (both audio and animated visual content) to be aired on the radio, as well as on social media platforms</t>
  </si>
  <si>
    <t>Organize an outreach/awareness-raising campaign (radio/TV/newspapers) with peace and non-violence messages for Okada riders to disseminate through their own means (wearing t-shirts with key messages, stickers for bikes, engaging in conversations with customers, etc)</t>
  </si>
  <si>
    <t>Launch a survey to assess the impact of non-violence and SGBV awareness-raising campaigns, that would confirm a reduction of violent events, including SGBV cases in the targeted Districts</t>
  </si>
  <si>
    <t>Positive masculinity education sessions are organized with Okada Riders on SGBV, reproductive health and family planning</t>
  </si>
  <si>
    <t>Organize Trainings of Trainers (TOT) to Okada Rider Union’s Leaders on positive masculinity and gender equality-friendly social norms, using Trócaire's social norms change methodology</t>
  </si>
  <si>
    <t>Organize 20 education sessions with Okada Riders on SGBV, reproductive health and family planning</t>
  </si>
  <si>
    <t xml:space="preserve">Produce and distribute audio/visual training materials on SGBV prevention and referral pathways </t>
  </si>
  <si>
    <t>Develop IEC materials on SGBV for the Bike Riders’ Union to share among its youth Okada members</t>
  </si>
  <si>
    <t>Financial and business management skills are enhanced for the Okada Riders in the targeted Districts</t>
  </si>
  <si>
    <t>Provide business development skills trainings and financial literacy for Okada riders in the targeted districts to promote business growth</t>
  </si>
  <si>
    <t>Organize a training to Okadas that have expressed interest in the targeted Districts on alternative sources of livelihood (vocational trainings) and on voluntary pensions as social safety net for life after Okada riding, including SGBV and linking them to Government vocational training centres</t>
  </si>
  <si>
    <t>Conduct a research study to understand financial behaviour of Okada bike riders</t>
  </si>
  <si>
    <t>Two financial service providers develop and pilot asset finance products tailored to Okada riders’ needs</t>
  </si>
  <si>
    <t>Organize a training to Okadas to explain the financial products designed/tailored to them to ensure ownership and to increase the chances to make use of these products by Okada riders</t>
  </si>
  <si>
    <t>Undertake a survey to assess rider satisfaction with financial products and services</t>
  </si>
  <si>
    <t>Okada Riders in targeted Districts have increased knowledge and improved access to credit through FinTech solutions and mobile money platforms</t>
  </si>
  <si>
    <t>Enhance existing digital and financial literacy platforms to include new financial and digital literacy modules based on research conducted in activity 3.2.1</t>
  </si>
  <si>
    <t>Organize a campaign to raise awareness among other Okadas on the use of the financial and digital literacy platform</t>
  </si>
  <si>
    <t>Launch a survey among the Okada riders to assess the use and impact of the financial and digital literacy platform in Okadas’ lives</t>
  </si>
  <si>
    <t xml:space="preserve">Procurement (including office equipment-desk/chairs/computers); Transportation (One car pool-service and petrol) </t>
  </si>
  <si>
    <t xml:space="preserve">Inception meeting, perception surveys, joint monitoring field visits and project reviews. </t>
  </si>
  <si>
    <t>Final evaluation (endline)</t>
  </si>
  <si>
    <t>Create 7 functioning dialogue platforms for meetings between Okada unions and police</t>
  </si>
  <si>
    <t>Organize 70 bi-monthly meetings between police and unions in the targeted Districts</t>
  </si>
  <si>
    <t>Provide materials (handbooks, flyers, computers, etc) for government staff at the Helpdesks</t>
  </si>
  <si>
    <t>Youth Okada riders and state authorities have improved their behaviour to reduce violence by promoting non-violent practices in the selected districts.</t>
  </si>
  <si>
    <t xml:space="preserve">Youth Okada Riders are protected and empowered in the targeted districts to be more resilient against manipulation through increased income and wellbeing. </t>
  </si>
  <si>
    <t>UNDP</t>
  </si>
  <si>
    <t>UNCDF</t>
  </si>
  <si>
    <t>30% of the participants in dialogue will be female riders and female police officers</t>
  </si>
  <si>
    <t>30% of the participants in meetings will be female riders and female police officers</t>
  </si>
  <si>
    <t>The document will be gender sensitive</t>
  </si>
  <si>
    <t>Strengthen capacity of Local Police Partnership Boards in targeted Districts for inclusion of youth Okadas' views and representation. </t>
  </si>
  <si>
    <t>The Local Police Partnerships Boards will include at least 30% of female staff participation</t>
  </si>
  <si>
    <t>Organize 10 training sessions (advocacy, communication, negotiation, leadership and conflict-prevention) in the 6 districts to build police’s and youth Okadas' capacities to interact with each other.</t>
  </si>
  <si>
    <t>All training sessions will have a session on gender equality and include at least 30% of female participation, both from Okadas and police.</t>
  </si>
  <si>
    <t>The Helpdesks will be gender-sensitive and will have an equal representation of women as government staff to serve at the Helpdesks.</t>
  </si>
  <si>
    <t>All materials will be gender-sensitive.</t>
  </si>
  <si>
    <t>All trainings will include a component of GEWE.</t>
  </si>
  <si>
    <t>Organize focus group discussions with youth Okada Riders and Police on arrestable and minor offences to build understanding on Police Practice across 6 districts</t>
  </si>
  <si>
    <t>This activity is fully gender-sensitive.</t>
  </si>
  <si>
    <t>Train and accompany youth Okada Riders on the effective use of social media to amplify accurate information and promote peaceful participation in political processes</t>
  </si>
  <si>
    <t xml:space="preserve">The campaign will target the youth riders and community members with at least 50% women. </t>
  </si>
  <si>
    <t>The trainings will ensure at least a 50% of female Okada representation (female riders and female in the Bike Riders' Executive) in the targeted districts. Trainings will be gender-responsive to promote women's participation in political processes.</t>
  </si>
  <si>
    <t>The survey will be fully gender-sensitive</t>
  </si>
  <si>
    <t>The research will be gender-sensitive including a needs assessment on women's and men's different financial needs.</t>
  </si>
  <si>
    <t>The trainings will be gender-sensitive. It will also include all existing female Okada riders in targeted districts.</t>
  </si>
  <si>
    <t xml:space="preserve">The financial products developed will be tailored also to both female and male Okadas' needs. </t>
  </si>
  <si>
    <t>The trainings will be gender-sensitive and will ensure at equal participation of both female and male Okadas.</t>
  </si>
  <si>
    <t>The survey will be gender-sensitive.</t>
  </si>
  <si>
    <t>All platforms will include gender-sensitive modules based on the findings from the research conducted.</t>
  </si>
  <si>
    <t>Both female and male youth Okada will be ambassadors to raise awareness of this campaign among their female and male customers, especially women traders and within the communities they operate.</t>
  </si>
  <si>
    <t>Enhance digital credit product to meet the needs of female and male youth Okada riders using a human centric design approach</t>
  </si>
  <si>
    <t>The credit products developed will address both female and male youth Okadas' needs.</t>
  </si>
  <si>
    <t>Financial products tailored to Okada riders are developed and piloted</t>
  </si>
  <si>
    <t xml:space="preserve">Staff 1. Project Manager (I-UNV, full-time -$100K for two years); Staff 2. M&amp;E Officer (national, full-time, $40K for two years); Staff 3. Communication Officer (national, full-time, $30K for two years); Staff 4. Project Coordinator (I-UNV, full-time -$100K for two years) </t>
  </si>
  <si>
    <t xml:space="preserve">The amount spent on additional personnel cost is more than $11,186.16. However, we were able able to get the actual from Quantum. The $11,186.16 is the amount transferred to Trocaire for HR, equipment, and other associated overhead Costs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</si>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</sst>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quot;$&quot;* #,##0.00_);_(&quot;$&quot;* \(#,##0.00\);_(&quot;$&quot;* &quot;-&quot;??_);_(@_)"/>
    <numFmt numFmtId="165" formatCode="0.0%"/>
  </numFmts>
  <fonts count="25" x14ac:knownFonts="1">
    <font>
      <sz val="11"/>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0000"/>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
      <sz val="12"/>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0"/>
        <bgColor rgb="FF000000"/>
      </patternFill>
    </fill>
  </fills>
  <borders count="58">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
      <left style="thin">
        <color indexed="64"/>
      </left>
      <right/>
      <top/>
      <bottom/>
      <diagonal/>
    </border>
    <border>
      <left/>
      <right style="thin">
        <color indexed="64"/>
      </right>
      <top style="medium">
        <color indexed="64"/>
      </top>
      <bottom/>
      <diagonal/>
    </border>
  </borders>
  <cellStyleXfs count="4">
    <xf numFmtId="0" fontId="0" fillId="0" borderId="0"/>
    <xf numFmtId="16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321">
    <xf numFmtId="0" fontId="0" fillId="0" borderId="0" xfId="0"/>
    <xf numFmtId="0" fontId="6" fillId="0" borderId="0" xfId="0" applyFont="1" applyAlignment="1">
      <alignment vertical="center" wrapText="1"/>
    </xf>
    <xf numFmtId="0" fontId="3" fillId="0" borderId="0" xfId="0" applyFont="1" applyAlignment="1">
      <alignment vertical="center" wrapText="1"/>
    </xf>
    <xf numFmtId="0" fontId="3" fillId="0" borderId="0" xfId="0" applyFont="1" applyAlignment="1" applyProtection="1">
      <alignment vertical="center" wrapText="1"/>
      <protection locked="0"/>
    </xf>
    <xf numFmtId="0" fontId="6" fillId="0" borderId="0" xfId="0" applyFont="1" applyAlignment="1" applyProtection="1">
      <alignment vertical="center" wrapText="1"/>
      <protection locked="0"/>
    </xf>
    <xf numFmtId="0" fontId="7" fillId="0" borderId="0" xfId="0" applyFont="1" applyAlignment="1">
      <alignment vertical="center" wrapText="1"/>
    </xf>
    <xf numFmtId="0" fontId="3" fillId="3" borderId="0" xfId="0" applyFont="1" applyFill="1" applyAlignment="1">
      <alignment vertical="center" wrapText="1"/>
    </xf>
    <xf numFmtId="164" fontId="3" fillId="0" borderId="0" xfId="0" applyNumberFormat="1" applyFont="1" applyAlignment="1">
      <alignment vertical="center" wrapText="1"/>
    </xf>
    <xf numFmtId="9" fontId="3" fillId="2" borderId="9" xfId="2" applyFont="1" applyFill="1" applyBorder="1" applyAlignment="1">
      <alignment vertical="center" wrapText="1"/>
    </xf>
    <xf numFmtId="0" fontId="3" fillId="2" borderId="12" xfId="0" applyFont="1" applyFill="1" applyBorder="1" applyAlignment="1">
      <alignment vertical="center" wrapText="1"/>
    </xf>
    <xf numFmtId="164" fontId="6" fillId="3" borderId="0" xfId="1" applyFont="1" applyFill="1" applyBorder="1" applyAlignment="1" applyProtection="1">
      <alignment horizontal="center" vertical="center" wrapText="1"/>
      <protection locked="0"/>
    </xf>
    <xf numFmtId="0" fontId="6" fillId="3" borderId="0" xfId="0" applyFont="1" applyFill="1" applyAlignment="1" applyProtection="1">
      <alignment vertical="center" wrapText="1"/>
      <protection locked="0"/>
    </xf>
    <xf numFmtId="0" fontId="6" fillId="3" borderId="0" xfId="0" applyFont="1" applyFill="1" applyAlignment="1" applyProtection="1">
      <alignment horizontal="left" vertical="top" wrapText="1"/>
      <protection locked="0"/>
    </xf>
    <xf numFmtId="0" fontId="6" fillId="3" borderId="0" xfId="0" applyFont="1" applyFill="1" applyAlignment="1">
      <alignment horizontal="center" vertical="center" wrapText="1"/>
    </xf>
    <xf numFmtId="0" fontId="3" fillId="3" borderId="0" xfId="0" applyFont="1" applyFill="1" applyAlignment="1" applyProtection="1">
      <alignment vertical="center" wrapText="1"/>
      <protection locked="0"/>
    </xf>
    <xf numFmtId="0" fontId="6" fillId="3" borderId="0" xfId="0" applyFont="1" applyFill="1" applyAlignment="1">
      <alignment vertical="center" wrapText="1"/>
    </xf>
    <xf numFmtId="0" fontId="6" fillId="3" borderId="3" xfId="0" applyFont="1" applyFill="1" applyBorder="1" applyAlignment="1" applyProtection="1">
      <alignment vertical="center" wrapText="1"/>
      <protection locked="0"/>
    </xf>
    <xf numFmtId="0" fontId="6" fillId="0" borderId="3" xfId="0" applyFont="1" applyBorder="1" applyAlignment="1" applyProtection="1">
      <alignment horizontal="left" vertical="top" wrapText="1"/>
      <protection locked="0"/>
    </xf>
    <xf numFmtId="164" fontId="11" fillId="0" borderId="0" xfId="1" applyFont="1" applyFill="1" applyBorder="1" applyAlignment="1" applyProtection="1">
      <alignment vertical="center" wrapText="1"/>
    </xf>
    <xf numFmtId="164" fontId="6" fillId="0" borderId="3" xfId="1" applyFont="1" applyBorder="1" applyAlignment="1" applyProtection="1">
      <alignment horizontal="center" vertical="center" wrapText="1"/>
      <protection locked="0"/>
    </xf>
    <xf numFmtId="164" fontId="6" fillId="3" borderId="3" xfId="1" applyFont="1" applyFill="1" applyBorder="1" applyAlignment="1" applyProtection="1">
      <alignment horizontal="center" vertical="center" wrapText="1"/>
      <protection locked="0"/>
    </xf>
    <xf numFmtId="164" fontId="3" fillId="2" borderId="3" xfId="1" applyFont="1" applyFill="1" applyBorder="1" applyAlignment="1" applyProtection="1">
      <alignment horizontal="center" vertical="center" wrapText="1"/>
    </xf>
    <xf numFmtId="0" fontId="8" fillId="2" borderId="8" xfId="0" applyFont="1" applyFill="1" applyBorder="1" applyAlignment="1">
      <alignment vertical="center" wrapText="1"/>
    </xf>
    <xf numFmtId="164" fontId="8" fillId="3" borderId="0" xfId="1" applyFont="1" applyFill="1" applyBorder="1" applyAlignment="1" applyProtection="1">
      <alignment vertical="center" wrapText="1"/>
    </xf>
    <xf numFmtId="164" fontId="3" fillId="2" borderId="5" xfId="1" applyFont="1" applyFill="1" applyBorder="1" applyAlignment="1" applyProtection="1">
      <alignment horizontal="center" vertical="center" wrapText="1"/>
    </xf>
    <xf numFmtId="164" fontId="6" fillId="3" borderId="0" xfId="1" applyFont="1" applyFill="1" applyBorder="1" applyAlignment="1" applyProtection="1">
      <alignment vertical="center" wrapText="1"/>
    </xf>
    <xf numFmtId="164" fontId="6" fillId="3" borderId="0" xfId="1" applyFont="1" applyFill="1" applyBorder="1" applyAlignment="1" applyProtection="1">
      <alignment vertical="center" wrapText="1"/>
      <protection locked="0"/>
    </xf>
    <xf numFmtId="0" fontId="3" fillId="2" borderId="8" xfId="0" applyFont="1" applyFill="1" applyBorder="1" applyAlignment="1">
      <alignment vertical="center" wrapText="1"/>
    </xf>
    <xf numFmtId="164" fontId="6" fillId="0" borderId="3" xfId="1" applyFont="1" applyBorder="1" applyAlignment="1" applyProtection="1">
      <alignment vertical="center" wrapText="1"/>
      <protection locked="0"/>
    </xf>
    <xf numFmtId="0" fontId="8" fillId="2" borderId="8" xfId="0" applyFont="1" applyFill="1" applyBorder="1" applyAlignment="1" applyProtection="1">
      <alignment vertical="center" wrapText="1"/>
      <protection locked="0"/>
    </xf>
    <xf numFmtId="164" fontId="3" fillId="3" borderId="0" xfId="0" applyNumberFormat="1" applyFont="1" applyFill="1" applyAlignment="1">
      <alignment vertical="center" wrapText="1"/>
    </xf>
    <xf numFmtId="0" fontId="0" fillId="3" borderId="0" xfId="0" applyFill="1" applyAlignment="1">
      <alignment horizontal="center" vertical="center" wrapText="1"/>
    </xf>
    <xf numFmtId="0" fontId="14" fillId="0" borderId="0" xfId="0" applyFont="1" applyAlignment="1">
      <alignment wrapText="1"/>
    </xf>
    <xf numFmtId="0" fontId="15" fillId="0" borderId="0" xfId="0" applyFont="1" applyAlignment="1">
      <alignment wrapText="1"/>
    </xf>
    <xf numFmtId="0" fontId="0" fillId="0" borderId="0" xfId="0" applyAlignment="1">
      <alignment wrapText="1"/>
    </xf>
    <xf numFmtId="0" fontId="0" fillId="3" borderId="0" xfId="0" applyFill="1" applyAlignment="1">
      <alignment wrapText="1"/>
    </xf>
    <xf numFmtId="0" fontId="3" fillId="0" borderId="0" xfId="0" applyFont="1" applyAlignment="1">
      <alignment horizontal="center" vertical="center" wrapText="1"/>
    </xf>
    <xf numFmtId="9" fontId="3" fillId="3" borderId="0" xfId="2" applyFont="1" applyFill="1" applyBorder="1" applyAlignment="1">
      <alignment wrapText="1"/>
    </xf>
    <xf numFmtId="0" fontId="4" fillId="3" borderId="0" xfId="0" applyFont="1" applyFill="1" applyAlignment="1">
      <alignment horizontal="center" vertical="center" wrapText="1"/>
    </xf>
    <xf numFmtId="164" fontId="3" fillId="3" borderId="0" xfId="2" applyNumberFormat="1" applyFont="1" applyFill="1" applyBorder="1" applyAlignment="1">
      <alignment wrapText="1"/>
    </xf>
    <xf numFmtId="0" fontId="6" fillId="3" borderId="3" xfId="0" applyFont="1" applyFill="1" applyBorder="1" applyAlignment="1" applyProtection="1">
      <alignment horizontal="left" vertical="top" wrapText="1"/>
      <protection locked="0"/>
    </xf>
    <xf numFmtId="0" fontId="10" fillId="0" borderId="0" xfId="0" applyFont="1" applyAlignment="1">
      <alignment horizontal="center" vertical="center" wrapText="1"/>
    </xf>
    <xf numFmtId="0" fontId="6" fillId="2" borderId="3" xfId="0" applyFont="1" applyFill="1" applyBorder="1" applyAlignment="1">
      <alignment horizontal="center" vertical="center" wrapText="1"/>
    </xf>
    <xf numFmtId="0" fontId="3" fillId="3" borderId="0" xfId="0" applyFont="1" applyFill="1" applyAlignment="1">
      <alignment horizontal="left" wrapText="1"/>
    </xf>
    <xf numFmtId="164" fontId="3" fillId="0" borderId="0" xfId="1" applyFont="1" applyFill="1" applyBorder="1" applyAlignment="1" applyProtection="1">
      <alignment vertical="center" wrapText="1"/>
    </xf>
    <xf numFmtId="164" fontId="6" fillId="0" borderId="0" xfId="1" applyFont="1" applyFill="1" applyBorder="1" applyAlignment="1" applyProtection="1">
      <alignment horizontal="center" vertical="center" wrapText="1"/>
    </xf>
    <xf numFmtId="164" fontId="3" fillId="0" borderId="0" xfId="1" applyFont="1" applyFill="1" applyBorder="1" applyAlignment="1" applyProtection="1">
      <alignment horizontal="center" vertical="center" wrapText="1"/>
    </xf>
    <xf numFmtId="0" fontId="7" fillId="2" borderId="3" xfId="0" applyFont="1" applyFill="1" applyBorder="1" applyAlignment="1">
      <alignment vertical="center" wrapText="1"/>
    </xf>
    <xf numFmtId="0" fontId="7" fillId="2" borderId="3" xfId="0" applyFont="1" applyFill="1" applyBorder="1" applyAlignment="1" applyProtection="1">
      <alignment vertical="center" wrapText="1"/>
      <protection locked="0"/>
    </xf>
    <xf numFmtId="0" fontId="6" fillId="0" borderId="0" xfId="0" applyFont="1" applyAlignment="1">
      <alignment wrapText="1"/>
    </xf>
    <xf numFmtId="0" fontId="6" fillId="3" borderId="0" xfId="0" applyFont="1" applyFill="1" applyAlignment="1">
      <alignment wrapText="1"/>
    </xf>
    <xf numFmtId="164" fontId="3" fillId="4" borderId="3" xfId="1" applyFont="1" applyFill="1" applyBorder="1" applyAlignment="1" applyProtection="1">
      <alignment wrapText="1"/>
    </xf>
    <xf numFmtId="164" fontId="6" fillId="3" borderId="0" xfId="0" applyNumberFormat="1" applyFont="1" applyFill="1" applyAlignment="1">
      <alignment vertical="center" wrapText="1"/>
    </xf>
    <xf numFmtId="164" fontId="3" fillId="0" borderId="0" xfId="0" applyNumberFormat="1" applyFont="1" applyAlignment="1">
      <alignment wrapText="1"/>
    </xf>
    <xf numFmtId="164" fontId="7" fillId="0" borderId="0" xfId="1" applyFont="1" applyFill="1" applyBorder="1" applyAlignment="1">
      <alignment horizontal="right" vertical="center" wrapText="1"/>
    </xf>
    <xf numFmtId="164" fontId="3" fillId="2" borderId="3" xfId="0" applyNumberFormat="1" applyFont="1" applyFill="1" applyBorder="1" applyAlignment="1">
      <alignment wrapText="1"/>
    </xf>
    <xf numFmtId="0" fontId="7" fillId="2" borderId="39" xfId="0" applyFont="1" applyFill="1" applyBorder="1" applyAlignment="1">
      <alignment vertical="center" wrapText="1"/>
    </xf>
    <xf numFmtId="164" fontId="3" fillId="2" borderId="39" xfId="0" applyNumberFormat="1" applyFont="1" applyFill="1" applyBorder="1" applyAlignment="1">
      <alignment wrapText="1"/>
    </xf>
    <xf numFmtId="0" fontId="3" fillId="2" borderId="13" xfId="0" applyFont="1" applyFill="1" applyBorder="1" applyAlignment="1">
      <alignment horizontal="left" wrapText="1"/>
    </xf>
    <xf numFmtId="164" fontId="3" fillId="2" borderId="13" xfId="0" applyNumberFormat="1" applyFont="1" applyFill="1" applyBorder="1" applyAlignment="1">
      <alignment horizontal="center" wrapText="1"/>
    </xf>
    <xf numFmtId="164" fontId="3" fillId="2" borderId="13" xfId="0" applyNumberFormat="1" applyFont="1" applyFill="1" applyBorder="1" applyAlignment="1">
      <alignment wrapText="1"/>
    </xf>
    <xf numFmtId="164" fontId="3" fillId="4" borderId="3" xfId="1" applyFont="1" applyFill="1" applyBorder="1" applyAlignment="1">
      <alignment wrapText="1"/>
    </xf>
    <xf numFmtId="0" fontId="3" fillId="3" borderId="40" xfId="0" applyFont="1" applyFill="1" applyBorder="1" applyAlignment="1">
      <alignment horizontal="left" wrapText="1"/>
    </xf>
    <xf numFmtId="0" fontId="3" fillId="3" borderId="41" xfId="0" applyFont="1" applyFill="1" applyBorder="1" applyAlignment="1">
      <alignment horizontal="left" wrapText="1"/>
    </xf>
    <xf numFmtId="164" fontId="3" fillId="3" borderId="4" xfId="1" applyFont="1" applyFill="1" applyBorder="1" applyAlignment="1" applyProtection="1">
      <alignment wrapText="1"/>
    </xf>
    <xf numFmtId="164" fontId="3" fillId="3" borderId="1" xfId="1" applyFont="1" applyFill="1" applyBorder="1" applyAlignment="1">
      <alignment wrapText="1"/>
    </xf>
    <xf numFmtId="164" fontId="3" fillId="3" borderId="2" xfId="0" applyNumberFormat="1" applyFont="1" applyFill="1" applyBorder="1" applyAlignment="1">
      <alignment wrapText="1"/>
    </xf>
    <xf numFmtId="0" fontId="3" fillId="3" borderId="3" xfId="0" applyFont="1" applyFill="1" applyBorder="1" applyAlignment="1" applyProtection="1">
      <alignment horizontal="center" vertical="center" wrapText="1"/>
      <protection locked="0"/>
    </xf>
    <xf numFmtId="164" fontId="3" fillId="2" borderId="38" xfId="0" applyNumberFormat="1" applyFont="1" applyFill="1" applyBorder="1" applyAlignment="1">
      <alignment wrapText="1"/>
    </xf>
    <xf numFmtId="164" fontId="3" fillId="2" borderId="9" xfId="0" applyNumberFormat="1" applyFont="1" applyFill="1" applyBorder="1" applyAlignment="1">
      <alignment wrapText="1"/>
    </xf>
    <xf numFmtId="0" fontId="3" fillId="2" borderId="11" xfId="0" applyFont="1" applyFill="1" applyBorder="1" applyAlignment="1">
      <alignment horizontal="center" wrapText="1"/>
    </xf>
    <xf numFmtId="164" fontId="6" fillId="2" borderId="39" xfId="0" applyNumberFormat="1" applyFont="1" applyFill="1" applyBorder="1" applyAlignment="1">
      <alignment wrapText="1"/>
    </xf>
    <xf numFmtId="164" fontId="3" fillId="2" borderId="34" xfId="0" applyNumberFormat="1" applyFont="1" applyFill="1" applyBorder="1" applyAlignment="1">
      <alignment wrapText="1"/>
    </xf>
    <xf numFmtId="164" fontId="6" fillId="2" borderId="13" xfId="0" applyNumberFormat="1" applyFont="1" applyFill="1" applyBorder="1" applyAlignment="1">
      <alignment wrapText="1"/>
    </xf>
    <xf numFmtId="0" fontId="6" fillId="0" borderId="0" xfId="0" applyFont="1"/>
    <xf numFmtId="0" fontId="16" fillId="0" borderId="0" xfId="0" applyFont="1"/>
    <xf numFmtId="49" fontId="0" fillId="0" borderId="0" xfId="0" applyNumberFormat="1"/>
    <xf numFmtId="0" fontId="16" fillId="0" borderId="0" xfId="0" applyFont="1" applyAlignment="1">
      <alignment vertical="center"/>
    </xf>
    <xf numFmtId="49" fontId="17" fillId="0" borderId="0" xfId="0" applyNumberFormat="1" applyFont="1" applyAlignment="1">
      <alignment horizontal="left"/>
    </xf>
    <xf numFmtId="49" fontId="17" fillId="0" borderId="0" xfId="0" applyNumberFormat="1" applyFont="1" applyAlignment="1">
      <alignment horizontal="left" wrapText="1"/>
    </xf>
    <xf numFmtId="0" fontId="4" fillId="2" borderId="10" xfId="0" applyFont="1" applyFill="1" applyBorder="1"/>
    <xf numFmtId="0" fontId="4" fillId="2" borderId="8" xfId="0" applyFont="1" applyFill="1" applyBorder="1"/>
    <xf numFmtId="0" fontId="4" fillId="2" borderId="3" xfId="0" applyFont="1" applyFill="1" applyBorder="1"/>
    <xf numFmtId="0" fontId="4"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164" fontId="6" fillId="0" borderId="39" xfId="0" applyNumberFormat="1" applyFont="1" applyBorder="1" applyAlignment="1" applyProtection="1">
      <alignment wrapText="1"/>
      <protection locked="0"/>
    </xf>
    <xf numFmtId="164" fontId="6" fillId="3" borderId="39" xfId="1" applyFont="1" applyFill="1" applyBorder="1" applyAlignment="1" applyProtection="1">
      <alignment horizontal="center" vertical="center" wrapText="1"/>
      <protection locked="0"/>
    </xf>
    <xf numFmtId="164" fontId="6" fillId="0" borderId="3" xfId="0" applyNumberFormat="1" applyFont="1" applyBorder="1" applyAlignment="1" applyProtection="1">
      <alignment wrapText="1"/>
      <protection locked="0"/>
    </xf>
    <xf numFmtId="0" fontId="3" fillId="2" borderId="3" xfId="0" applyFont="1" applyFill="1" applyBorder="1" applyAlignment="1">
      <alignment vertical="center" wrapText="1"/>
    </xf>
    <xf numFmtId="164" fontId="6" fillId="2" borderId="3" xfId="0" applyNumberFormat="1" applyFont="1" applyFill="1" applyBorder="1" applyAlignment="1">
      <alignment vertical="center" wrapText="1"/>
    </xf>
    <xf numFmtId="0" fontId="3" fillId="2" borderId="8" xfId="0" applyFont="1" applyFill="1" applyBorder="1" applyAlignment="1">
      <alignment horizontal="center" vertical="center" wrapText="1"/>
    </xf>
    <xf numFmtId="0" fontId="3" fillId="2" borderId="3" xfId="0" applyFont="1" applyFill="1" applyBorder="1" applyAlignment="1">
      <alignment horizontal="center" vertical="center" wrapText="1"/>
    </xf>
    <xf numFmtId="164" fontId="3" fillId="2" borderId="3" xfId="1" applyFont="1" applyFill="1" applyBorder="1" applyAlignment="1" applyProtection="1">
      <alignment vertical="center" wrapText="1"/>
    </xf>
    <xf numFmtId="164" fontId="3" fillId="2" borderId="4" xfId="1" applyFont="1" applyFill="1" applyBorder="1" applyAlignment="1" applyProtection="1">
      <alignment vertical="center" wrapText="1"/>
    </xf>
    <xf numFmtId="164" fontId="3" fillId="2" borderId="13" xfId="1" applyFont="1" applyFill="1" applyBorder="1" applyAlignment="1" applyProtection="1">
      <alignment vertical="center" wrapText="1"/>
    </xf>
    <xf numFmtId="9" fontId="3" fillId="2" borderId="14" xfId="2" applyFont="1" applyFill="1" applyBorder="1" applyAlignment="1" applyProtection="1">
      <alignment vertical="center" wrapText="1"/>
    </xf>
    <xf numFmtId="0" fontId="4" fillId="2" borderId="28" xfId="0" applyFont="1" applyFill="1" applyBorder="1" applyAlignment="1">
      <alignment horizontal="left" vertical="center" wrapText="1"/>
    </xf>
    <xf numFmtId="164" fontId="3" fillId="2" borderId="16" xfId="0" applyNumberFormat="1" applyFont="1" applyFill="1" applyBorder="1" applyAlignment="1">
      <alignment vertical="center" wrapText="1"/>
    </xf>
    <xf numFmtId="0" fontId="4" fillId="2" borderId="8" xfId="0" applyFont="1" applyFill="1" applyBorder="1" applyAlignment="1">
      <alignment horizontal="left" vertical="center" wrapText="1"/>
    </xf>
    <xf numFmtId="164" fontId="3"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9" fontId="6" fillId="0" borderId="3" xfId="1" applyNumberFormat="1" applyFont="1" applyBorder="1" applyAlignment="1" applyProtection="1">
      <alignment horizontal="left" wrapText="1"/>
      <protection locked="0"/>
    </xf>
    <xf numFmtId="49" fontId="6" fillId="3" borderId="3" xfId="1" applyNumberFormat="1" applyFont="1" applyFill="1" applyBorder="1" applyAlignment="1" applyProtection="1">
      <alignment horizontal="left" wrapText="1"/>
      <protection locked="0"/>
    </xf>
    <xf numFmtId="164" fontId="6" fillId="2" borderId="3" xfId="1" applyFont="1" applyFill="1" applyBorder="1" applyAlignment="1" applyProtection="1">
      <alignment vertical="center" wrapText="1"/>
    </xf>
    <xf numFmtId="0" fontId="6" fillId="2" borderId="8" xfId="0" applyFont="1" applyFill="1" applyBorder="1" applyAlignment="1">
      <alignment vertical="center" wrapText="1"/>
    </xf>
    <xf numFmtId="164" fontId="6" fillId="2" borderId="9" xfId="0" applyNumberFormat="1" applyFont="1" applyFill="1" applyBorder="1" applyAlignment="1">
      <alignment vertical="center" wrapText="1"/>
    </xf>
    <xf numFmtId="164" fontId="3" fillId="2" borderId="14" xfId="1" applyFont="1" applyFill="1" applyBorder="1" applyAlignment="1" applyProtection="1">
      <alignment vertical="center" wrapText="1"/>
    </xf>
    <xf numFmtId="49" fontId="6" fillId="0" borderId="3" xfId="0" applyNumberFormat="1" applyFont="1" applyBorder="1" applyAlignment="1" applyProtection="1">
      <alignment horizontal="left" wrapText="1"/>
      <protection locked="0"/>
    </xf>
    <xf numFmtId="0" fontId="3" fillId="2" borderId="39" xfId="0" applyFont="1" applyFill="1" applyBorder="1" applyAlignment="1">
      <alignment vertical="center" wrapText="1"/>
    </xf>
    <xf numFmtId="0" fontId="3" fillId="4" borderId="3" xfId="0" applyFont="1" applyFill="1" applyBorder="1" applyAlignment="1" applyProtection="1">
      <alignment vertical="center" wrapText="1"/>
      <protection locked="0"/>
    </xf>
    <xf numFmtId="0" fontId="3" fillId="2" borderId="35" xfId="0" applyFont="1" applyFill="1" applyBorder="1" applyAlignment="1">
      <alignment vertical="center" wrapText="1"/>
    </xf>
    <xf numFmtId="164" fontId="3" fillId="2" borderId="40" xfId="1" applyFont="1" applyFill="1" applyBorder="1" applyAlignment="1" applyProtection="1">
      <alignment vertical="center" wrapText="1"/>
    </xf>
    <xf numFmtId="9" fontId="6" fillId="0" borderId="3" xfId="2" applyFont="1" applyBorder="1" applyAlignment="1" applyProtection="1">
      <alignment horizontal="center" vertical="center" wrapText="1"/>
      <protection locked="0"/>
    </xf>
    <xf numFmtId="9" fontId="6" fillId="3" borderId="3" xfId="2" applyFont="1" applyFill="1" applyBorder="1" applyAlignment="1" applyProtection="1">
      <alignment horizontal="center" vertical="center" wrapText="1"/>
      <protection locked="0"/>
    </xf>
    <xf numFmtId="9" fontId="6" fillId="0" borderId="3" xfId="2" applyFont="1" applyBorder="1" applyAlignment="1" applyProtection="1">
      <alignment vertical="center" wrapText="1"/>
      <protection locked="0"/>
    </xf>
    <xf numFmtId="164" fontId="6" fillId="2" borderId="3" xfId="1" applyFont="1" applyFill="1" applyBorder="1" applyAlignment="1" applyProtection="1">
      <alignment horizontal="center" vertical="center" wrapText="1"/>
    </xf>
    <xf numFmtId="164" fontId="3" fillId="4" borderId="3" xfId="1" applyFont="1" applyFill="1" applyBorder="1" applyAlignment="1" applyProtection="1">
      <alignment vertical="center" wrapText="1"/>
    </xf>
    <xf numFmtId="164" fontId="3" fillId="2" borderId="4" xfId="0" applyNumberFormat="1" applyFont="1" applyFill="1" applyBorder="1" applyAlignment="1">
      <alignment wrapText="1"/>
    </xf>
    <xf numFmtId="164" fontId="6" fillId="2" borderId="3" xfId="0" applyNumberFormat="1" applyFont="1" applyFill="1" applyBorder="1" applyAlignment="1">
      <alignment wrapText="1"/>
    </xf>
    <xf numFmtId="164" fontId="6" fillId="2" borderId="3" xfId="1" applyFont="1" applyFill="1" applyBorder="1" applyAlignment="1">
      <alignment wrapText="1"/>
    </xf>
    <xf numFmtId="164" fontId="6" fillId="2" borderId="8" xfId="1" applyFont="1" applyFill="1" applyBorder="1" applyAlignment="1" applyProtection="1">
      <alignment wrapText="1"/>
    </xf>
    <xf numFmtId="0" fontId="3" fillId="2" borderId="32" xfId="0" applyFont="1" applyFill="1" applyBorder="1" applyAlignment="1">
      <alignment wrapText="1"/>
    </xf>
    <xf numFmtId="164" fontId="3" fillId="2" borderId="33" xfId="0" applyNumberFormat="1" applyFont="1" applyFill="1" applyBorder="1" applyAlignment="1">
      <alignment wrapText="1"/>
    </xf>
    <xf numFmtId="0" fontId="6" fillId="2" borderId="12" xfId="0" applyFont="1" applyFill="1" applyBorder="1" applyAlignment="1">
      <alignment wrapText="1"/>
    </xf>
    <xf numFmtId="9" fontId="3" fillId="3" borderId="9" xfId="2" applyFont="1" applyFill="1" applyBorder="1" applyAlignment="1" applyProtection="1">
      <alignment vertical="center" wrapText="1"/>
      <protection locked="0"/>
    </xf>
    <xf numFmtId="9" fontId="3" fillId="3" borderId="31" xfId="2" applyFont="1" applyFill="1" applyBorder="1" applyAlignment="1" applyProtection="1">
      <alignment vertical="center" wrapText="1"/>
      <protection locked="0"/>
    </xf>
    <xf numFmtId="9" fontId="3" fillId="3" borderId="31" xfId="2" applyFont="1" applyFill="1" applyBorder="1" applyAlignment="1" applyProtection="1">
      <alignment horizontal="right" vertical="center" wrapText="1"/>
      <protection locked="0"/>
    </xf>
    <xf numFmtId="9" fontId="0" fillId="0" borderId="0" xfId="2" applyFont="1"/>
    <xf numFmtId="0" fontId="4"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6" fillId="2" borderId="3" xfId="0" applyFont="1" applyFill="1" applyBorder="1" applyAlignment="1">
      <alignment vertical="center" wrapText="1"/>
    </xf>
    <xf numFmtId="0" fontId="8" fillId="2" borderId="12" xfId="0" applyFont="1" applyFill="1" applyBorder="1" applyAlignment="1">
      <alignment vertical="center" wrapText="1"/>
    </xf>
    <xf numFmtId="164" fontId="3" fillId="2" borderId="14" xfId="0" applyNumberFormat="1" applyFont="1" applyFill="1" applyBorder="1" applyAlignment="1">
      <alignment wrapText="1"/>
    </xf>
    <xf numFmtId="164" fontId="6" fillId="2" borderId="51" xfId="1" applyFont="1" applyFill="1" applyBorder="1" applyAlignment="1" applyProtection="1">
      <alignment wrapText="1"/>
    </xf>
    <xf numFmtId="164" fontId="3" fillId="2" borderId="52" xfId="1" applyFont="1" applyFill="1" applyBorder="1" applyAlignment="1">
      <alignment wrapText="1"/>
    </xf>
    <xf numFmtId="164" fontId="3" fillId="2" borderId="29" xfId="0" applyNumberFormat="1" applyFont="1" applyFill="1" applyBorder="1" applyAlignment="1">
      <alignment wrapText="1"/>
    </xf>
    <xf numFmtId="164" fontId="3" fillId="2" borderId="3" xfId="1" applyFont="1" applyFill="1" applyBorder="1" applyAlignment="1">
      <alignment wrapText="1"/>
    </xf>
    <xf numFmtId="164" fontId="3" fillId="2" borderId="12" xfId="1" applyFont="1" applyFill="1" applyBorder="1" applyAlignment="1" applyProtection="1">
      <alignment wrapText="1"/>
    </xf>
    <xf numFmtId="164" fontId="3" fillId="2" borderId="13" xfId="1" applyFont="1" applyFill="1" applyBorder="1" applyAlignment="1">
      <alignment wrapText="1"/>
    </xf>
    <xf numFmtId="10" fontId="3" fillId="2" borderId="9" xfId="2" applyNumberFormat="1" applyFont="1" applyFill="1" applyBorder="1" applyAlignment="1" applyProtection="1">
      <alignment wrapText="1"/>
    </xf>
    <xf numFmtId="164" fontId="15" fillId="0" borderId="0" xfId="1" applyFont="1" applyBorder="1" applyAlignment="1">
      <alignment wrapText="1"/>
    </xf>
    <xf numFmtId="164" fontId="0" fillId="0" borderId="0" xfId="1" applyFont="1" applyBorder="1" applyAlignment="1">
      <alignment wrapText="1"/>
    </xf>
    <xf numFmtId="164" fontId="0" fillId="0" borderId="0" xfId="1" applyFont="1" applyFill="1" applyBorder="1" applyAlignment="1">
      <alignment wrapText="1"/>
    </xf>
    <xf numFmtId="164" fontId="3" fillId="3" borderId="0" xfId="1" applyFont="1" applyFill="1" applyBorder="1" applyAlignment="1" applyProtection="1">
      <alignment vertical="center" wrapText="1"/>
      <protection locked="0"/>
    </xf>
    <xf numFmtId="164" fontId="6" fillId="0" borderId="0" xfId="1" applyFont="1" applyFill="1" applyBorder="1" applyAlignment="1" applyProtection="1">
      <alignment vertical="center" wrapText="1"/>
      <protection locked="0"/>
    </xf>
    <xf numFmtId="164" fontId="3" fillId="3" borderId="0" xfId="1" applyFont="1" applyFill="1" applyBorder="1" applyAlignment="1">
      <alignment vertical="center" wrapText="1"/>
    </xf>
    <xf numFmtId="164" fontId="3" fillId="3" borderId="0" xfId="1" applyFont="1" applyFill="1" applyBorder="1" applyAlignment="1" applyProtection="1">
      <alignment horizontal="right" vertical="center" wrapText="1"/>
      <protection locked="0"/>
    </xf>
    <xf numFmtId="164" fontId="3" fillId="0" borderId="0" xfId="1" applyFont="1" applyFill="1" applyBorder="1" applyAlignment="1">
      <alignment vertical="center" wrapText="1"/>
    </xf>
    <xf numFmtId="164" fontId="18" fillId="8" borderId="3" xfId="0" applyNumberFormat="1" applyFont="1" applyFill="1" applyBorder="1" applyAlignment="1">
      <alignment horizontal="center" vertical="center" wrapText="1"/>
    </xf>
    <xf numFmtId="164" fontId="3" fillId="3" borderId="0" xfId="1" applyFont="1" applyFill="1" applyBorder="1" applyAlignment="1" applyProtection="1">
      <alignment horizontal="center" vertical="center" wrapText="1"/>
    </xf>
    <xf numFmtId="164" fontId="3" fillId="3" borderId="0" xfId="1" applyFont="1" applyFill="1" applyBorder="1" applyAlignment="1" applyProtection="1">
      <alignment vertical="center" wrapText="1"/>
    </xf>
    <xf numFmtId="164" fontId="13" fillId="3" borderId="0" xfId="1" applyFont="1" applyFill="1" applyBorder="1" applyAlignment="1">
      <alignment horizontal="left" wrapText="1"/>
    </xf>
    <xf numFmtId="0" fontId="2" fillId="2" borderId="3" xfId="0" applyFont="1" applyFill="1" applyBorder="1" applyAlignment="1">
      <alignment horizontal="center" vertical="center" wrapText="1"/>
    </xf>
    <xf numFmtId="164" fontId="3" fillId="2" borderId="28" xfId="0" applyNumberFormat="1" applyFont="1" applyFill="1" applyBorder="1" applyAlignment="1">
      <alignment vertical="center" wrapText="1"/>
    </xf>
    <xf numFmtId="164" fontId="0" fillId="2" borderId="16" xfId="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164" fontId="2" fillId="2" borderId="3" xfId="1" applyFont="1" applyFill="1" applyBorder="1" applyAlignment="1">
      <alignment vertical="center" wrapText="1"/>
    </xf>
    <xf numFmtId="164" fontId="4" fillId="2" borderId="13" xfId="0" applyNumberFormat="1" applyFont="1" applyFill="1" applyBorder="1"/>
    <xf numFmtId="164" fontId="3" fillId="2" borderId="4" xfId="2" applyNumberFormat="1" applyFont="1" applyFill="1" applyBorder="1" applyAlignment="1">
      <alignment vertical="center" wrapText="1"/>
    </xf>
    <xf numFmtId="164" fontId="4" fillId="2" borderId="53" xfId="0" applyNumberFormat="1" applyFont="1" applyFill="1" applyBorder="1"/>
    <xf numFmtId="0" fontId="6" fillId="2" borderId="16" xfId="0" applyFont="1" applyFill="1" applyBorder="1"/>
    <xf numFmtId="0" fontId="0" fillId="2" borderId="14" xfId="0" applyFill="1" applyBorder="1"/>
    <xf numFmtId="0" fontId="3" fillId="2" borderId="5" xfId="0" applyFont="1" applyFill="1" applyBorder="1" applyAlignment="1">
      <alignment horizontal="center" vertical="center" wrapText="1"/>
    </xf>
    <xf numFmtId="0" fontId="1" fillId="2" borderId="3" xfId="0" applyFont="1" applyFill="1" applyBorder="1" applyAlignment="1">
      <alignment horizontal="center" vertical="center" wrapText="1"/>
    </xf>
    <xf numFmtId="164" fontId="3" fillId="2" borderId="5" xfId="1" applyFont="1" applyFill="1" applyBorder="1" applyAlignment="1" applyProtection="1">
      <alignment horizontal="center" vertical="center" wrapText="1"/>
      <protection locked="0"/>
    </xf>
    <xf numFmtId="0" fontId="12" fillId="6" borderId="6" xfId="0" applyFont="1" applyFill="1" applyBorder="1" applyAlignment="1">
      <alignment vertical="top" wrapText="1"/>
    </xf>
    <xf numFmtId="0" fontId="3" fillId="0" borderId="0" xfId="0" applyFont="1" applyAlignment="1">
      <alignment wrapText="1"/>
    </xf>
    <xf numFmtId="0" fontId="19" fillId="0" borderId="0" xfId="0" applyFont="1" applyAlignment="1">
      <alignment wrapText="1"/>
    </xf>
    <xf numFmtId="0" fontId="3" fillId="2" borderId="4" xfId="0" applyFont="1" applyFill="1" applyBorder="1" applyAlignment="1">
      <alignment horizontal="left" wrapText="1"/>
    </xf>
    <xf numFmtId="0" fontId="3" fillId="2" borderId="1" xfId="0" applyFont="1" applyFill="1" applyBorder="1" applyAlignment="1">
      <alignment horizontal="left" wrapText="1"/>
    </xf>
    <xf numFmtId="0" fontId="1" fillId="0" borderId="3" xfId="0" applyFont="1" applyBorder="1" applyAlignment="1" applyProtection="1">
      <alignment horizontal="left" vertical="top" wrapText="1"/>
      <protection locked="0"/>
    </xf>
    <xf numFmtId="164" fontId="1" fillId="0" borderId="3" xfId="1" applyFont="1" applyBorder="1" applyAlignment="1" applyProtection="1">
      <alignment horizontal="center" vertical="center" wrapText="1"/>
      <protection locked="0"/>
    </xf>
    <xf numFmtId="164" fontId="1" fillId="2" borderId="3" xfId="1" applyFont="1" applyFill="1" applyBorder="1" applyAlignment="1" applyProtection="1">
      <alignment horizontal="center" vertical="center" wrapText="1"/>
    </xf>
    <xf numFmtId="9" fontId="1" fillId="0" borderId="3" xfId="2" applyFont="1" applyBorder="1" applyAlignment="1" applyProtection="1">
      <alignment horizontal="center" vertical="center" wrapText="1"/>
      <protection locked="0"/>
    </xf>
    <xf numFmtId="49" fontId="1" fillId="0" borderId="3" xfId="1" applyNumberFormat="1" applyFont="1" applyBorder="1" applyAlignment="1" applyProtection="1">
      <alignment horizontal="left" wrapText="1"/>
      <protection locked="0"/>
    </xf>
    <xf numFmtId="0" fontId="1" fillId="0" borderId="0" xfId="0" applyFont="1" applyAlignment="1">
      <alignment vertical="top" wrapText="1"/>
    </xf>
    <xf numFmtId="165" fontId="1" fillId="0" borderId="3" xfId="2" applyNumberFormat="1" applyFont="1" applyBorder="1" applyAlignment="1" applyProtection="1">
      <alignment horizontal="center" vertical="center" wrapText="1"/>
      <protection locked="0"/>
    </xf>
    <xf numFmtId="0" fontId="1" fillId="3" borderId="3" xfId="0" applyFont="1" applyFill="1" applyBorder="1" applyAlignment="1" applyProtection="1">
      <alignment horizontal="left" vertical="top" wrapText="1"/>
      <protection locked="0"/>
    </xf>
    <xf numFmtId="164" fontId="11" fillId="0" borderId="3" xfId="1" applyFont="1" applyBorder="1" applyAlignment="1" applyProtection="1">
      <alignment horizontal="center" vertical="center" wrapText="1"/>
      <protection locked="0"/>
    </xf>
    <xf numFmtId="164" fontId="24" fillId="0" borderId="3" xfId="1" applyFont="1" applyBorder="1" applyAlignment="1" applyProtection="1">
      <alignment horizontal="center" vertical="center" wrapText="1"/>
      <protection locked="0"/>
    </xf>
    <xf numFmtId="0" fontId="1" fillId="3" borderId="3" xfId="0" applyFont="1" applyFill="1" applyBorder="1" applyAlignment="1" applyProtection="1">
      <alignment vertical="center" wrapText="1"/>
      <protection locked="0"/>
    </xf>
    <xf numFmtId="164" fontId="13" fillId="3" borderId="0" xfId="1" applyFont="1" applyFill="1" applyBorder="1" applyAlignment="1">
      <alignment horizontal="left" vertical="center" wrapText="1"/>
    </xf>
    <xf numFmtId="164" fontId="15" fillId="3" borderId="0" xfId="1" applyFont="1" applyFill="1" applyBorder="1" applyAlignment="1">
      <alignment horizontal="left" vertical="center" wrapText="1"/>
    </xf>
    <xf numFmtId="164" fontId="1" fillId="3" borderId="3" xfId="1" applyFont="1" applyFill="1" applyBorder="1" applyAlignment="1" applyProtection="1">
      <alignment horizontal="left" vertical="center" wrapText="1"/>
      <protection locked="0"/>
    </xf>
    <xf numFmtId="164" fontId="3" fillId="3" borderId="3" xfId="1" applyFont="1" applyFill="1" applyBorder="1" applyAlignment="1" applyProtection="1">
      <alignment horizontal="left" vertical="center" wrapText="1"/>
    </xf>
    <xf numFmtId="164" fontId="6" fillId="3" borderId="3" xfId="1" applyFont="1" applyFill="1" applyBorder="1" applyAlignment="1" applyProtection="1">
      <alignment horizontal="left" vertical="center" wrapText="1"/>
      <protection locked="0"/>
    </xf>
    <xf numFmtId="164" fontId="6" fillId="3" borderId="0" xfId="1" applyFont="1" applyFill="1" applyBorder="1" applyAlignment="1" applyProtection="1">
      <alignment horizontal="left" vertical="center" wrapText="1"/>
      <protection locked="0"/>
    </xf>
    <xf numFmtId="164" fontId="18" fillId="9" borderId="3" xfId="0" applyNumberFormat="1" applyFont="1" applyFill="1" applyBorder="1" applyAlignment="1">
      <alignment horizontal="left" vertical="center" wrapText="1"/>
    </xf>
    <xf numFmtId="164" fontId="0" fillId="3" borderId="0" xfId="1" applyFont="1" applyFill="1" applyBorder="1" applyAlignment="1">
      <alignment horizontal="left" vertical="center" wrapText="1"/>
    </xf>
    <xf numFmtId="164" fontId="3" fillId="3" borderId="0" xfId="1" applyFont="1" applyFill="1" applyBorder="1" applyAlignment="1">
      <alignment horizontal="left" vertical="center" wrapText="1"/>
    </xf>
    <xf numFmtId="164" fontId="3" fillId="3" borderId="0" xfId="1" applyFont="1" applyFill="1" applyBorder="1" applyAlignment="1" applyProtection="1">
      <alignment horizontal="left" vertical="center" wrapText="1"/>
    </xf>
    <xf numFmtId="164" fontId="3" fillId="3" borderId="0" xfId="1" applyFont="1" applyFill="1" applyBorder="1" applyAlignment="1" applyProtection="1">
      <alignment horizontal="left" vertical="center" wrapText="1"/>
      <protection locked="0"/>
    </xf>
    <xf numFmtId="9" fontId="0" fillId="3" borderId="0" xfId="2" applyFont="1" applyFill="1" applyBorder="1" applyAlignment="1">
      <alignment horizontal="left" vertical="center" wrapText="1"/>
    </xf>
    <xf numFmtId="49" fontId="1" fillId="0" borderId="3" xfId="0" applyNumberFormat="1" applyFont="1" applyBorder="1" applyAlignment="1" applyProtection="1">
      <alignment horizontal="left" vertical="center" wrapText="1"/>
      <protection locked="0"/>
    </xf>
    <xf numFmtId="0" fontId="6" fillId="3" borderId="41" xfId="0" applyFont="1" applyFill="1" applyBorder="1" applyAlignment="1" applyProtection="1">
      <alignment vertical="center" wrapText="1"/>
      <protection locked="0"/>
    </xf>
    <xf numFmtId="0" fontId="6" fillId="3" borderId="0" xfId="0" applyFont="1" applyFill="1" applyBorder="1" applyAlignment="1" applyProtection="1">
      <alignment vertical="center" wrapText="1"/>
      <protection locked="0"/>
    </xf>
    <xf numFmtId="0" fontId="3" fillId="2" borderId="4" xfId="0" applyFont="1" applyFill="1" applyBorder="1" applyAlignment="1">
      <alignment horizontal="left" wrapText="1"/>
    </xf>
    <xf numFmtId="0" fontId="3" fillId="2" borderId="1" xfId="0" applyFont="1" applyFill="1" applyBorder="1" applyAlignment="1">
      <alignment horizontal="left" wrapText="1"/>
    </xf>
    <xf numFmtId="0" fontId="3" fillId="2" borderId="2" xfId="0" applyFont="1" applyFill="1" applyBorder="1" applyAlignment="1">
      <alignment horizontal="left" wrapText="1"/>
    </xf>
    <xf numFmtId="0" fontId="6" fillId="0" borderId="3" xfId="0" applyFont="1" applyBorder="1" applyAlignment="1">
      <alignment wrapText="1"/>
    </xf>
    <xf numFmtId="164" fontId="3" fillId="2" borderId="46" xfId="0" applyNumberFormat="1" applyFont="1" applyFill="1" applyBorder="1" applyAlignment="1">
      <alignment wrapText="1"/>
    </xf>
    <xf numFmtId="43" fontId="6" fillId="0" borderId="3" xfId="3" applyFont="1" applyBorder="1" applyAlignment="1">
      <alignment wrapText="1"/>
    </xf>
    <xf numFmtId="0" fontId="6" fillId="7" borderId="3" xfId="0" applyFont="1" applyFill="1" applyBorder="1" applyAlignment="1">
      <alignment wrapText="1"/>
    </xf>
    <xf numFmtId="0" fontId="3" fillId="2" borderId="2" xfId="0" applyFont="1" applyFill="1" applyBorder="1" applyAlignment="1">
      <alignment wrapText="1"/>
    </xf>
    <xf numFmtId="164" fontId="3" fillId="3" borderId="40" xfId="1" applyFont="1" applyFill="1" applyBorder="1" applyAlignment="1" applyProtection="1">
      <alignment wrapText="1"/>
    </xf>
    <xf numFmtId="164" fontId="3" fillId="3" borderId="41" xfId="1" applyFont="1" applyFill="1" applyBorder="1" applyAlignment="1">
      <alignment wrapText="1"/>
    </xf>
    <xf numFmtId="164" fontId="3" fillId="3" borderId="41" xfId="0" applyNumberFormat="1" applyFont="1" applyFill="1" applyBorder="1" applyAlignment="1">
      <alignment wrapText="1"/>
    </xf>
    <xf numFmtId="0" fontId="3" fillId="2" borderId="33" xfId="0" applyFont="1" applyFill="1" applyBorder="1" applyAlignment="1">
      <alignment horizontal="left" wrapText="1"/>
    </xf>
    <xf numFmtId="164" fontId="3" fillId="2" borderId="33" xfId="0" applyNumberFormat="1" applyFont="1" applyFill="1" applyBorder="1" applyAlignment="1">
      <alignment horizontal="center" wrapText="1"/>
    </xf>
    <xf numFmtId="164" fontId="3" fillId="2" borderId="5" xfId="0" applyNumberFormat="1" applyFont="1" applyFill="1" applyBorder="1" applyAlignment="1">
      <alignment wrapText="1"/>
    </xf>
    <xf numFmtId="0" fontId="6" fillId="3" borderId="3" xfId="0" applyFont="1" applyFill="1" applyBorder="1" applyAlignment="1">
      <alignment wrapText="1"/>
    </xf>
    <xf numFmtId="0" fontId="3" fillId="3" borderId="0" xfId="0" applyFont="1" applyFill="1" applyBorder="1" applyAlignment="1">
      <alignment horizontal="left" wrapText="1"/>
    </xf>
    <xf numFmtId="0" fontId="3" fillId="2" borderId="3" xfId="0" applyFont="1" applyFill="1" applyBorder="1" applyAlignment="1">
      <alignment horizontal="left" wrapText="1"/>
    </xf>
    <xf numFmtId="0" fontId="6" fillId="3" borderId="2" xfId="0" applyFont="1" applyFill="1" applyBorder="1" applyAlignment="1">
      <alignment wrapText="1"/>
    </xf>
    <xf numFmtId="164" fontId="3" fillId="3" borderId="0" xfId="0" applyNumberFormat="1" applyFont="1" applyFill="1" applyBorder="1" applyAlignment="1">
      <alignment wrapText="1"/>
    </xf>
    <xf numFmtId="0" fontId="6" fillId="3" borderId="42" xfId="0" applyFont="1" applyFill="1" applyBorder="1" applyAlignment="1">
      <alignment wrapText="1"/>
    </xf>
    <xf numFmtId="164" fontId="6" fillId="2" borderId="4" xfId="0" applyNumberFormat="1" applyFont="1" applyFill="1" applyBorder="1" applyAlignment="1">
      <alignment wrapText="1"/>
    </xf>
    <xf numFmtId="164" fontId="6" fillId="2" borderId="53" xfId="0" applyNumberFormat="1" applyFont="1" applyFill="1" applyBorder="1" applyAlignment="1">
      <alignment wrapText="1"/>
    </xf>
    <xf numFmtId="164" fontId="3" fillId="3" borderId="41" xfId="1" applyFont="1" applyFill="1" applyBorder="1" applyAlignment="1" applyProtection="1">
      <alignment wrapText="1"/>
    </xf>
    <xf numFmtId="43" fontId="6" fillId="3" borderId="3" xfId="3" applyFont="1" applyFill="1" applyBorder="1" applyAlignment="1">
      <alignment wrapText="1"/>
    </xf>
    <xf numFmtId="0" fontId="6" fillId="2" borderId="3" xfId="0" applyFont="1" applyFill="1" applyBorder="1" applyAlignment="1">
      <alignment wrapText="1"/>
    </xf>
    <xf numFmtId="0" fontId="6" fillId="0" borderId="2" xfId="0" applyFont="1" applyBorder="1" applyAlignment="1">
      <alignment wrapText="1"/>
    </xf>
    <xf numFmtId="0" fontId="6" fillId="2" borderId="2" xfId="0" applyFont="1" applyFill="1" applyBorder="1" applyAlignment="1">
      <alignment wrapText="1"/>
    </xf>
    <xf numFmtId="0" fontId="6" fillId="2" borderId="42" xfId="0" applyFont="1" applyFill="1" applyBorder="1" applyAlignment="1">
      <alignment wrapText="1"/>
    </xf>
    <xf numFmtId="0" fontId="2" fillId="2" borderId="5" xfId="0" applyFont="1" applyFill="1" applyBorder="1" applyAlignment="1">
      <alignment horizontal="center" vertical="center" wrapText="1"/>
    </xf>
    <xf numFmtId="43" fontId="6" fillId="2" borderId="2" xfId="3" applyFont="1" applyFill="1" applyBorder="1" applyAlignment="1">
      <alignment wrapText="1"/>
    </xf>
    <xf numFmtId="0" fontId="6" fillId="3" borderId="57" xfId="0" applyFont="1" applyFill="1" applyBorder="1" applyAlignment="1">
      <alignment wrapText="1"/>
    </xf>
    <xf numFmtId="0" fontId="21" fillId="0" borderId="0" xfId="0" applyFont="1" applyAlignment="1">
      <alignment horizontal="left" vertical="top" wrapText="1"/>
    </xf>
    <xf numFmtId="0" fontId="1" fillId="3" borderId="4" xfId="0" applyFont="1" applyFill="1" applyBorder="1" applyAlignment="1" applyProtection="1">
      <alignment horizontal="left" vertical="top" wrapText="1"/>
      <protection locked="0"/>
    </xf>
    <xf numFmtId="0" fontId="6" fillId="3" borderId="1" xfId="0" applyFont="1" applyFill="1" applyBorder="1" applyAlignment="1" applyProtection="1">
      <alignment horizontal="left" vertical="top" wrapText="1"/>
      <protection locked="0"/>
    </xf>
    <xf numFmtId="0" fontId="6" fillId="3" borderId="2" xfId="0" applyFont="1" applyFill="1" applyBorder="1" applyAlignment="1" applyProtection="1">
      <alignment horizontal="left" vertical="top" wrapText="1"/>
      <protection locked="0"/>
    </xf>
    <xf numFmtId="49" fontId="1" fillId="3" borderId="4" xfId="0" applyNumberFormat="1" applyFont="1" applyFill="1" applyBorder="1" applyAlignment="1" applyProtection="1">
      <alignment horizontal="left" vertical="top" wrapText="1"/>
      <protection locked="0"/>
    </xf>
    <xf numFmtId="49" fontId="6" fillId="3" borderId="1" xfId="0" applyNumberFormat="1" applyFont="1" applyFill="1" applyBorder="1" applyAlignment="1" applyProtection="1">
      <alignment horizontal="left" vertical="top" wrapText="1"/>
      <protection locked="0"/>
    </xf>
    <xf numFmtId="49" fontId="6" fillId="3" borderId="2" xfId="0" applyNumberFormat="1" applyFont="1" applyFill="1" applyBorder="1" applyAlignment="1" applyProtection="1">
      <alignment horizontal="left" vertical="top" wrapText="1"/>
      <protection locked="0"/>
    </xf>
    <xf numFmtId="0" fontId="3" fillId="2" borderId="5" xfId="0" applyFont="1" applyFill="1" applyBorder="1" applyAlignment="1" applyProtection="1">
      <alignment horizontal="center" vertical="center" wrapText="1"/>
      <protection locked="0"/>
    </xf>
    <xf numFmtId="0" fontId="3" fillId="2" borderId="39" xfId="0" applyFont="1" applyFill="1" applyBorder="1" applyAlignment="1" applyProtection="1">
      <alignment horizontal="center" vertical="center" wrapText="1"/>
      <protection locked="0"/>
    </xf>
    <xf numFmtId="0" fontId="19" fillId="0" borderId="55" xfId="0" applyFont="1" applyBorder="1" applyAlignment="1">
      <alignment horizontal="left" wrapText="1"/>
    </xf>
    <xf numFmtId="0" fontId="3" fillId="3" borderId="4" xfId="0" applyFont="1" applyFill="1" applyBorder="1" applyAlignment="1" applyProtection="1">
      <alignment horizontal="left" vertical="top" wrapText="1"/>
      <protection locked="0"/>
    </xf>
    <xf numFmtId="0" fontId="3" fillId="3" borderId="1" xfId="0" applyFont="1" applyFill="1" applyBorder="1" applyAlignment="1" applyProtection="1">
      <alignment horizontal="left" vertical="top" wrapText="1"/>
      <protection locked="0"/>
    </xf>
    <xf numFmtId="0" fontId="3" fillId="3" borderId="2" xfId="0" applyFont="1" applyFill="1" applyBorder="1" applyAlignment="1" applyProtection="1">
      <alignment horizontal="left" vertical="top" wrapText="1"/>
      <protection locked="0"/>
    </xf>
    <xf numFmtId="49" fontId="3" fillId="3" borderId="4" xfId="0" applyNumberFormat="1" applyFont="1" applyFill="1" applyBorder="1" applyAlignment="1" applyProtection="1">
      <alignment horizontal="left" vertical="top" wrapText="1"/>
      <protection locked="0"/>
    </xf>
    <xf numFmtId="49" fontId="3" fillId="3" borderId="1" xfId="0" applyNumberFormat="1" applyFont="1" applyFill="1" applyBorder="1" applyAlignment="1" applyProtection="1">
      <alignment horizontal="left" vertical="top" wrapText="1"/>
      <protection locked="0"/>
    </xf>
    <xf numFmtId="49" fontId="3" fillId="3" borderId="2" xfId="0" applyNumberFormat="1" applyFont="1" applyFill="1" applyBorder="1" applyAlignment="1" applyProtection="1">
      <alignment horizontal="left" vertical="top" wrapText="1"/>
      <protection locked="0"/>
    </xf>
    <xf numFmtId="0" fontId="3" fillId="4" borderId="43" xfId="0" applyFont="1" applyFill="1" applyBorder="1" applyAlignment="1">
      <alignment horizontal="center" vertical="center" wrapText="1"/>
    </xf>
    <xf numFmtId="0" fontId="3" fillId="4" borderId="44" xfId="0" applyFont="1" applyFill="1" applyBorder="1" applyAlignment="1">
      <alignment horizontal="center" vertical="center" wrapText="1"/>
    </xf>
    <xf numFmtId="0" fontId="3" fillId="4" borderId="45" xfId="0" applyFont="1" applyFill="1" applyBorder="1" applyAlignment="1">
      <alignment horizontal="center" vertical="center" wrapText="1"/>
    </xf>
    <xf numFmtId="164" fontId="3" fillId="2" borderId="5" xfId="1" applyFont="1" applyFill="1" applyBorder="1" applyAlignment="1" applyProtection="1">
      <alignment horizontal="center" vertical="center" wrapText="1"/>
      <protection locked="0"/>
    </xf>
    <xf numFmtId="164" fontId="3" fillId="2" borderId="39" xfId="1" applyFont="1" applyFill="1" applyBorder="1" applyAlignment="1" applyProtection="1">
      <alignment horizontal="center" vertical="center" wrapText="1"/>
      <protection locked="0"/>
    </xf>
    <xf numFmtId="0" fontId="3" fillId="0" borderId="0" xfId="0" applyFont="1" applyAlignment="1">
      <alignment horizontal="center" vertical="center" wrapText="1"/>
    </xf>
    <xf numFmtId="0" fontId="3" fillId="2" borderId="43"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6" fillId="2" borderId="35" xfId="0" applyFont="1" applyFill="1" applyBorder="1" applyAlignment="1">
      <alignment horizontal="center" vertical="center" wrapText="1"/>
    </xf>
    <xf numFmtId="0" fontId="6" fillId="2" borderId="10" xfId="0" applyFont="1" applyFill="1" applyBorder="1" applyAlignment="1">
      <alignment horizontal="center" vertical="center" wrapText="1"/>
    </xf>
    <xf numFmtId="164" fontId="3" fillId="2" borderId="31" xfId="1" applyFont="1" applyFill="1" applyBorder="1" applyAlignment="1" applyProtection="1">
      <alignment horizontal="center" vertical="center" wrapText="1"/>
    </xf>
    <xf numFmtId="164" fontId="3" fillId="2" borderId="38" xfId="1" applyFont="1" applyFill="1" applyBorder="1" applyAlignment="1" applyProtection="1">
      <alignment horizontal="center" vertical="center" wrapText="1"/>
    </xf>
    <xf numFmtId="0" fontId="3" fillId="2" borderId="5"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3" fillId="2" borderId="3" xfId="0" applyFont="1" applyFill="1" applyBorder="1" applyAlignment="1">
      <alignment horizontal="left" wrapText="1"/>
    </xf>
    <xf numFmtId="0" fontId="3" fillId="2" borderId="4" xfId="0" applyFont="1" applyFill="1" applyBorder="1" applyAlignment="1">
      <alignment horizontal="left" wrapText="1"/>
    </xf>
    <xf numFmtId="0" fontId="3" fillId="2" borderId="41" xfId="0" applyFont="1" applyFill="1" applyBorder="1" applyAlignment="1">
      <alignment horizontal="left" wrapText="1"/>
    </xf>
    <xf numFmtId="0" fontId="3" fillId="2" borderId="1" xfId="0" applyFont="1" applyFill="1" applyBorder="1" applyAlignment="1">
      <alignment horizontal="left" wrapText="1"/>
    </xf>
    <xf numFmtId="0" fontId="3" fillId="2" borderId="2" xfId="0" applyFont="1" applyFill="1" applyBorder="1" applyAlignment="1">
      <alignment horizontal="left" wrapText="1"/>
    </xf>
    <xf numFmtId="0" fontId="3" fillId="2" borderId="56" xfId="0" applyFont="1" applyFill="1" applyBorder="1" applyAlignment="1">
      <alignment horizontal="center" vertical="center" wrapText="1"/>
    </xf>
    <xf numFmtId="0" fontId="3" fillId="2" borderId="46" xfId="0" applyFont="1" applyFill="1" applyBorder="1" applyAlignment="1">
      <alignment horizontal="center" vertical="center" wrapText="1"/>
    </xf>
    <xf numFmtId="0" fontId="3" fillId="2" borderId="54" xfId="0" applyFont="1" applyFill="1" applyBorder="1" applyAlignment="1">
      <alignment horizontal="center" vertical="center" wrapText="1"/>
    </xf>
    <xf numFmtId="0" fontId="3" fillId="2" borderId="26" xfId="0" applyFont="1" applyFill="1" applyBorder="1" applyAlignment="1">
      <alignment horizontal="center" wrapText="1"/>
    </xf>
    <xf numFmtId="0" fontId="3" fillId="2" borderId="27" xfId="0" applyFont="1" applyFill="1" applyBorder="1" applyAlignment="1">
      <alignment horizontal="center" wrapText="1"/>
    </xf>
    <xf numFmtId="0" fontId="3" fillId="2" borderId="21" xfId="0" applyFont="1" applyFill="1" applyBorder="1" applyAlignment="1">
      <alignment horizontal="center" wrapText="1"/>
    </xf>
    <xf numFmtId="0" fontId="3" fillId="2" borderId="52" xfId="0" applyFont="1" applyFill="1" applyBorder="1" applyAlignment="1" applyProtection="1">
      <alignment horizontal="center" wrapText="1"/>
      <protection locked="0"/>
    </xf>
    <xf numFmtId="0" fontId="3" fillId="2" borderId="39" xfId="0" applyFont="1" applyFill="1" applyBorder="1" applyAlignment="1" applyProtection="1">
      <alignment horizontal="center" wrapText="1"/>
      <protection locked="0"/>
    </xf>
    <xf numFmtId="164" fontId="4" fillId="2" borderId="4" xfId="0" applyNumberFormat="1" applyFont="1" applyFill="1" applyBorder="1" applyAlignment="1">
      <alignment horizontal="center"/>
    </xf>
    <xf numFmtId="164" fontId="4" fillId="2" borderId="36" xfId="0" applyNumberFormat="1" applyFont="1" applyFill="1" applyBorder="1" applyAlignment="1">
      <alignment horizontal="center"/>
    </xf>
    <xf numFmtId="164" fontId="4" fillId="2" borderId="46" xfId="0" applyNumberFormat="1" applyFont="1" applyFill="1" applyBorder="1" applyAlignment="1">
      <alignment horizontal="center"/>
    </xf>
    <xf numFmtId="164" fontId="4" fillId="2" borderId="47" xfId="0" applyNumberFormat="1" applyFont="1" applyFill="1" applyBorder="1" applyAlignment="1">
      <alignment horizontal="center"/>
    </xf>
    <xf numFmtId="0" fontId="4" fillId="2" borderId="43" xfId="0" applyFont="1" applyFill="1" applyBorder="1" applyAlignment="1">
      <alignment horizontal="left"/>
    </xf>
    <xf numFmtId="0" fontId="4" fillId="2" borderId="44" xfId="0" applyFont="1" applyFill="1" applyBorder="1" applyAlignment="1">
      <alignment horizontal="left"/>
    </xf>
    <xf numFmtId="0" fontId="4" fillId="2" borderId="45" xfId="0" applyFont="1" applyFill="1" applyBorder="1" applyAlignment="1">
      <alignment horizontal="left"/>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0" fillId="2" borderId="48" xfId="0" applyFill="1" applyBorder="1" applyAlignment="1">
      <alignment horizontal="center" wrapText="1"/>
    </xf>
    <xf numFmtId="0" fontId="0" fillId="2" borderId="49" xfId="0" applyFill="1" applyBorder="1" applyAlignment="1">
      <alignment horizontal="center" wrapText="1"/>
    </xf>
    <xf numFmtId="0" fontId="0" fillId="2" borderId="50" xfId="0" applyFill="1" applyBorder="1" applyAlignment="1">
      <alignment horizontal="center" wrapText="1"/>
    </xf>
    <xf numFmtId="0" fontId="4" fillId="6" borderId="17" xfId="0" applyFont="1" applyFill="1" applyBorder="1" applyAlignment="1">
      <alignment horizontal="center" vertical="center"/>
    </xf>
    <xf numFmtId="0" fontId="4" fillId="6" borderId="15" xfId="0" applyFont="1" applyFill="1" applyBorder="1" applyAlignment="1">
      <alignment horizontal="center" vertical="center"/>
    </xf>
    <xf numFmtId="0" fontId="4" fillId="6" borderId="18" xfId="0" applyFont="1" applyFill="1" applyBorder="1" applyAlignment="1">
      <alignment horizontal="center" vertical="center"/>
    </xf>
    <xf numFmtId="0" fontId="4" fillId="6" borderId="19" xfId="0" applyFont="1" applyFill="1" applyBorder="1" applyAlignment="1">
      <alignment horizontal="center" vertical="center"/>
    </xf>
    <xf numFmtId="0" fontId="4" fillId="6" borderId="25" xfId="0" applyFont="1" applyFill="1" applyBorder="1" applyAlignment="1">
      <alignment horizontal="center" vertical="center"/>
    </xf>
    <xf numFmtId="0" fontId="4" fillId="6" borderId="20"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0" fontId="3" fillId="2" borderId="54" xfId="0" applyFont="1" applyFill="1" applyBorder="1" applyAlignment="1">
      <alignment horizontal="center" wrapText="1"/>
    </xf>
    <xf numFmtId="0" fontId="3" fillId="2" borderId="39" xfId="0" applyFont="1" applyFill="1" applyBorder="1" applyAlignment="1">
      <alignment horizontal="center" wrapText="1"/>
    </xf>
    <xf numFmtId="0" fontId="3" fillId="2" borderId="28"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10" xfId="0" applyFont="1" applyFill="1" applyBorder="1" applyAlignment="1">
      <alignment horizontal="center" vertical="center" wrapText="1"/>
    </xf>
  </cellXfs>
  <cellStyles count="4">
    <cellStyle name="Comma" xfId="3" builtinId="3"/>
    <cellStyle name="Currency" xfId="1" builtinId="4"/>
    <cellStyle name="Normal" xfId="0" builtinId="0"/>
    <cellStyle name="Percent"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C8568-A774-49BA-90A4-34E4951A04A7}">
  <sheetPr>
    <tabColor theme="4" tint="0.79998168889431442"/>
  </sheetPr>
  <dimension ref="B2:E3"/>
  <sheetViews>
    <sheetView showGridLines="0" zoomScale="80" zoomScaleNormal="80" workbookViewId="0">
      <selection activeCell="G3" sqref="G3"/>
    </sheetView>
  </sheetViews>
  <sheetFormatPr defaultRowHeight="14.5" x14ac:dyDescent="0.35"/>
  <cols>
    <col min="2" max="2" width="127.26953125" customWidth="1"/>
  </cols>
  <sheetData>
    <row r="2" spans="2:5" ht="36.75" customHeight="1" thickBot="1" x14ac:dyDescent="0.4">
      <c r="B2" s="238" t="s">
        <v>446</v>
      </c>
      <c r="C2" s="238"/>
      <c r="D2" s="238"/>
      <c r="E2" s="238"/>
    </row>
    <row r="3" spans="2:5" ht="295.5" customHeight="1" thickBot="1" x14ac:dyDescent="0.4">
      <c r="B3" s="176" t="s">
        <v>474</v>
      </c>
    </row>
  </sheetData>
  <sheetProtection sheet="1" objects="1" scenarios="1"/>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L113"/>
  <sheetViews>
    <sheetView showGridLines="0" showZeros="0" tabSelected="1" zoomScale="60" zoomScaleNormal="60" workbookViewId="0">
      <pane ySplit="4" topLeftCell="A90" activePane="bottomLeft" state="frozen"/>
      <selection pane="bottomLeft" activeCell="I12" sqref="I12"/>
    </sheetView>
  </sheetViews>
  <sheetFormatPr defaultColWidth="9.08984375" defaultRowHeight="14.5" x14ac:dyDescent="0.35"/>
  <cols>
    <col min="1" max="1" width="9.08984375" style="34"/>
    <col min="2" max="2" width="30.7265625" style="34" customWidth="1"/>
    <col min="3" max="3" width="32.36328125" style="34" customWidth="1"/>
    <col min="4" max="4" width="25.08984375" style="34" customWidth="1"/>
    <col min="5" max="6" width="25.7265625" style="34" customWidth="1"/>
    <col min="7" max="7" width="23.08984375" style="34" customWidth="1"/>
    <col min="8" max="8" width="22.36328125" style="34" customWidth="1"/>
    <col min="9" max="9" width="22.36328125" style="151" customWidth="1"/>
    <col min="10" max="10" width="25.7265625" style="199" customWidth="1"/>
    <col min="11" max="11" width="35.7265625" style="34" customWidth="1"/>
    <col min="12" max="12" width="18.81640625" style="34" customWidth="1"/>
    <col min="13" max="13" width="9.08984375" style="34"/>
    <col min="14" max="14" width="17.7265625" style="34" customWidth="1"/>
    <col min="15" max="15" width="26.36328125" style="34" customWidth="1"/>
    <col min="16" max="16" width="22.36328125" style="34" customWidth="1"/>
    <col min="17" max="17" width="29.7265625" style="34" customWidth="1"/>
    <col min="18" max="18" width="23.36328125" style="34" customWidth="1"/>
    <col min="19" max="19" width="18.36328125" style="34" customWidth="1"/>
    <col min="20" max="20" width="17.36328125" style="34" customWidth="1"/>
    <col min="21" max="21" width="25.08984375" style="34" customWidth="1"/>
    <col min="22" max="16384" width="9.08984375" style="34"/>
  </cols>
  <sheetData>
    <row r="1" spans="1:12" ht="30.75" customHeight="1" x14ac:dyDescent="1">
      <c r="B1" s="238" t="s">
        <v>446</v>
      </c>
      <c r="C1" s="238"/>
      <c r="D1" s="238"/>
      <c r="E1" s="238"/>
      <c r="F1" s="32"/>
      <c r="G1" s="32"/>
      <c r="H1" s="33"/>
      <c r="I1" s="150"/>
      <c r="J1" s="193"/>
      <c r="K1" s="33"/>
    </row>
    <row r="2" spans="1:12" ht="16.5" customHeight="1" x14ac:dyDescent="0.6">
      <c r="B2" s="247" t="s">
        <v>82</v>
      </c>
      <c r="C2" s="247"/>
      <c r="D2" s="247"/>
      <c r="E2" s="247"/>
      <c r="F2" s="177"/>
      <c r="G2" s="177"/>
      <c r="H2" s="177"/>
      <c r="I2" s="161"/>
      <c r="J2" s="192"/>
    </row>
    <row r="4" spans="1:12" ht="141.75" customHeight="1" x14ac:dyDescent="0.35">
      <c r="B4" s="42" t="s">
        <v>459</v>
      </c>
      <c r="C4" s="42" t="s">
        <v>460</v>
      </c>
      <c r="D4" s="67" t="s">
        <v>515</v>
      </c>
      <c r="E4" s="67" t="s">
        <v>516</v>
      </c>
      <c r="F4" s="67" t="s">
        <v>447</v>
      </c>
      <c r="G4" s="97" t="s">
        <v>41</v>
      </c>
      <c r="H4" s="42" t="s">
        <v>461</v>
      </c>
      <c r="I4" s="162" t="s">
        <v>465</v>
      </c>
      <c r="J4" s="174" t="s">
        <v>471</v>
      </c>
      <c r="K4" s="174" t="s">
        <v>473</v>
      </c>
      <c r="L4" s="41"/>
    </row>
    <row r="5" spans="1:12" ht="51" customHeight="1" x14ac:dyDescent="0.35">
      <c r="B5" s="94" t="s">
        <v>0</v>
      </c>
      <c r="C5" s="251" t="s">
        <v>475</v>
      </c>
      <c r="D5" s="252"/>
      <c r="E5" s="252"/>
      <c r="F5" s="252"/>
      <c r="G5" s="252"/>
      <c r="H5" s="252"/>
      <c r="I5" s="252"/>
      <c r="J5" s="252"/>
      <c r="K5" s="253"/>
      <c r="L5" s="18"/>
    </row>
    <row r="6" spans="1:12" ht="51" customHeight="1" x14ac:dyDescent="0.35">
      <c r="B6" s="94" t="s">
        <v>1</v>
      </c>
      <c r="C6" s="242" t="s">
        <v>476</v>
      </c>
      <c r="D6" s="243"/>
      <c r="E6" s="243"/>
      <c r="F6" s="243"/>
      <c r="G6" s="243"/>
      <c r="H6" s="243"/>
      <c r="I6" s="243"/>
      <c r="J6" s="243"/>
      <c r="K6" s="244"/>
      <c r="L6" s="44"/>
    </row>
    <row r="7" spans="1:12" ht="62" x14ac:dyDescent="0.35">
      <c r="B7" s="140" t="s">
        <v>2</v>
      </c>
      <c r="C7" s="181" t="s">
        <v>510</v>
      </c>
      <c r="D7" s="182">
        <v>60000</v>
      </c>
      <c r="E7" s="182"/>
      <c r="F7" s="182"/>
      <c r="G7" s="183">
        <f>SUM(D7:F7)</f>
        <v>60000</v>
      </c>
      <c r="H7" s="184">
        <v>0.3</v>
      </c>
      <c r="I7" s="182">
        <v>0</v>
      </c>
      <c r="J7" s="194" t="s">
        <v>517</v>
      </c>
      <c r="K7" s="185"/>
      <c r="L7" s="45"/>
    </row>
    <row r="8" spans="1:12" ht="62" x14ac:dyDescent="0.35">
      <c r="B8" s="140" t="s">
        <v>3</v>
      </c>
      <c r="C8" s="181" t="s">
        <v>511</v>
      </c>
      <c r="D8" s="182">
        <v>60000</v>
      </c>
      <c r="E8" s="182"/>
      <c r="F8" s="182"/>
      <c r="G8" s="183">
        <f t="shared" ref="G8" si="0">SUM(D8:F8)</f>
        <v>60000</v>
      </c>
      <c r="H8" s="184">
        <v>0.3</v>
      </c>
      <c r="I8" s="182">
        <v>0</v>
      </c>
      <c r="J8" s="194" t="s">
        <v>518</v>
      </c>
      <c r="K8" s="185"/>
      <c r="L8" s="45"/>
    </row>
    <row r="9" spans="1:12" ht="62" x14ac:dyDescent="0.35">
      <c r="B9" s="140" t="s">
        <v>4</v>
      </c>
      <c r="C9" s="186" t="s">
        <v>477</v>
      </c>
      <c r="D9" s="19">
        <v>40000</v>
      </c>
      <c r="E9" s="19"/>
      <c r="F9" s="19"/>
      <c r="G9" s="123">
        <v>40000</v>
      </c>
      <c r="H9" s="120">
        <v>0.3</v>
      </c>
      <c r="I9" s="19">
        <v>0</v>
      </c>
      <c r="J9" s="194" t="s">
        <v>519</v>
      </c>
      <c r="K9" s="109"/>
      <c r="L9" s="45"/>
    </row>
    <row r="10" spans="1:12" ht="77.5" x14ac:dyDescent="0.35">
      <c r="B10" s="140" t="s">
        <v>30</v>
      </c>
      <c r="C10" s="181" t="s">
        <v>520</v>
      </c>
      <c r="D10" s="19">
        <v>20000</v>
      </c>
      <c r="E10" s="19"/>
      <c r="F10" s="19"/>
      <c r="G10" s="123">
        <f t="shared" ref="G10:G11" si="1">SUM(D10:F10)</f>
        <v>20000</v>
      </c>
      <c r="H10" s="120">
        <v>0.3</v>
      </c>
      <c r="I10" s="19">
        <v>0</v>
      </c>
      <c r="J10" s="194" t="s">
        <v>521</v>
      </c>
      <c r="K10" s="109"/>
      <c r="L10" s="45"/>
    </row>
    <row r="11" spans="1:12" ht="108.5" x14ac:dyDescent="0.35">
      <c r="B11" s="140" t="s">
        <v>31</v>
      </c>
      <c r="C11" s="181" t="s">
        <v>522</v>
      </c>
      <c r="D11" s="19">
        <v>100000</v>
      </c>
      <c r="E11" s="19"/>
      <c r="F11" s="19"/>
      <c r="G11" s="123">
        <f t="shared" si="1"/>
        <v>100000</v>
      </c>
      <c r="H11" s="120">
        <v>0.3</v>
      </c>
      <c r="I11" s="19">
        <v>41027</v>
      </c>
      <c r="J11" s="194" t="s">
        <v>523</v>
      </c>
      <c r="K11" s="109"/>
      <c r="L11" s="45"/>
    </row>
    <row r="12" spans="1:12" ht="15.5" x14ac:dyDescent="0.35">
      <c r="A12" s="35"/>
      <c r="C12" s="94" t="s">
        <v>81</v>
      </c>
      <c r="D12" s="21">
        <f>SUM(D7:D11)</f>
        <v>280000</v>
      </c>
      <c r="E12" s="21">
        <f>SUM(E7:E11)</f>
        <v>0</v>
      </c>
      <c r="F12" s="21">
        <f>SUM(F7:F11)</f>
        <v>0</v>
      </c>
      <c r="G12" s="21">
        <f>SUM(G7:G11)</f>
        <v>280000</v>
      </c>
      <c r="H12" s="21">
        <f>(H7*G7)+(H8*G8)+(H9*G9)+(H10*G10)+(H11*G11)</f>
        <v>84000</v>
      </c>
      <c r="I12" s="21">
        <f>SUM(I7:I11)</f>
        <v>41027</v>
      </c>
      <c r="J12" s="195"/>
      <c r="K12" s="110"/>
      <c r="L12" s="46"/>
    </row>
    <row r="13" spans="1:12" ht="51" customHeight="1" x14ac:dyDescent="0.35">
      <c r="A13" s="35"/>
      <c r="B13" s="94" t="s">
        <v>5</v>
      </c>
      <c r="C13" s="239" t="s">
        <v>478</v>
      </c>
      <c r="D13" s="240"/>
      <c r="E13" s="240"/>
      <c r="F13" s="240"/>
      <c r="G13" s="240"/>
      <c r="H13" s="240"/>
      <c r="I13" s="240"/>
      <c r="J13" s="240"/>
      <c r="K13" s="241"/>
      <c r="L13" s="44"/>
    </row>
    <row r="14" spans="1:12" ht="118" customHeight="1" x14ac:dyDescent="0.35">
      <c r="A14" s="35"/>
      <c r="B14" s="140" t="s">
        <v>38</v>
      </c>
      <c r="C14" s="181" t="s">
        <v>479</v>
      </c>
      <c r="D14" s="182">
        <v>80000</v>
      </c>
      <c r="E14" s="182"/>
      <c r="F14" s="182"/>
      <c r="G14" s="183">
        <f>SUM(D14:F14)</f>
        <v>80000</v>
      </c>
      <c r="H14" s="187">
        <v>0.4</v>
      </c>
      <c r="I14" s="182">
        <v>56695.63</v>
      </c>
      <c r="J14" s="194" t="s">
        <v>524</v>
      </c>
      <c r="K14" s="185"/>
      <c r="L14" s="45"/>
    </row>
    <row r="15" spans="1:12" ht="46.5" x14ac:dyDescent="0.35">
      <c r="A15" s="35"/>
      <c r="B15" s="140" t="s">
        <v>39</v>
      </c>
      <c r="C15" s="181" t="s">
        <v>512</v>
      </c>
      <c r="D15" s="182">
        <v>60000</v>
      </c>
      <c r="E15" s="182"/>
      <c r="F15" s="182"/>
      <c r="G15" s="183">
        <f t="shared" ref="G15:G16" si="2">SUM(D15:F15)</f>
        <v>60000</v>
      </c>
      <c r="H15" s="187">
        <v>0.4</v>
      </c>
      <c r="I15" s="182">
        <v>0</v>
      </c>
      <c r="J15" s="194" t="s">
        <v>525</v>
      </c>
      <c r="K15" s="185"/>
      <c r="L15" s="45"/>
    </row>
    <row r="16" spans="1:12" ht="77.5" x14ac:dyDescent="0.35">
      <c r="A16" s="35"/>
      <c r="B16" s="140" t="s">
        <v>32</v>
      </c>
      <c r="C16" s="181" t="s">
        <v>480</v>
      </c>
      <c r="D16" s="182">
        <v>30000</v>
      </c>
      <c r="E16" s="182"/>
      <c r="F16" s="182"/>
      <c r="G16" s="183">
        <f t="shared" si="2"/>
        <v>30000</v>
      </c>
      <c r="H16" s="184">
        <v>0.4</v>
      </c>
      <c r="I16" s="182">
        <v>0</v>
      </c>
      <c r="J16" s="194" t="s">
        <v>526</v>
      </c>
      <c r="K16" s="185"/>
      <c r="L16" s="45"/>
    </row>
    <row r="17" spans="1:12" ht="108.5" x14ac:dyDescent="0.35">
      <c r="A17" s="35"/>
      <c r="B17" s="140" t="s">
        <v>33</v>
      </c>
      <c r="C17" s="181" t="s">
        <v>481</v>
      </c>
      <c r="D17" s="182">
        <v>60000</v>
      </c>
      <c r="E17" s="182"/>
      <c r="F17" s="182"/>
      <c r="G17" s="183">
        <f>SUM(D17:F17)</f>
        <v>60000</v>
      </c>
      <c r="H17" s="187">
        <v>0.4</v>
      </c>
      <c r="I17" s="182">
        <v>0</v>
      </c>
      <c r="J17" s="194" t="s">
        <v>526</v>
      </c>
      <c r="K17" s="185"/>
      <c r="L17" s="45"/>
    </row>
    <row r="18" spans="1:12" ht="46.5" x14ac:dyDescent="0.35">
      <c r="A18" s="35"/>
      <c r="B18" s="140" t="s">
        <v>34</v>
      </c>
      <c r="C18" s="181" t="s">
        <v>482</v>
      </c>
      <c r="D18" s="182">
        <v>25000</v>
      </c>
      <c r="E18" s="182"/>
      <c r="F18" s="182"/>
      <c r="G18" s="183">
        <f t="shared" ref="G18:G20" si="3">SUM(D18:F18)</f>
        <v>25000</v>
      </c>
      <c r="H18" s="184">
        <v>0.4</v>
      </c>
      <c r="I18" s="182">
        <v>0</v>
      </c>
      <c r="J18" s="194" t="s">
        <v>525</v>
      </c>
      <c r="K18" s="185"/>
      <c r="L18" s="45"/>
    </row>
    <row r="19" spans="1:12" ht="77.5" x14ac:dyDescent="0.35">
      <c r="A19" s="35"/>
      <c r="B19" s="140" t="s">
        <v>35</v>
      </c>
      <c r="C19" s="181" t="s">
        <v>527</v>
      </c>
      <c r="D19" s="182">
        <v>30000</v>
      </c>
      <c r="E19" s="182"/>
      <c r="F19" s="182"/>
      <c r="G19" s="183">
        <f t="shared" si="3"/>
        <v>30000</v>
      </c>
      <c r="H19" s="184">
        <v>0.4</v>
      </c>
      <c r="I19" s="182">
        <v>6323.14</v>
      </c>
      <c r="J19" s="194" t="s">
        <v>526</v>
      </c>
      <c r="K19" s="185"/>
      <c r="L19" s="45"/>
    </row>
    <row r="20" spans="1:12" ht="46.5" x14ac:dyDescent="0.35">
      <c r="A20" s="35"/>
      <c r="B20" s="140" t="s">
        <v>36</v>
      </c>
      <c r="C20" s="188" t="s">
        <v>483</v>
      </c>
      <c r="D20" s="182">
        <v>50000</v>
      </c>
      <c r="E20" s="182"/>
      <c r="F20" s="182"/>
      <c r="G20" s="183">
        <f t="shared" si="3"/>
        <v>50000</v>
      </c>
      <c r="H20" s="184">
        <v>0.4</v>
      </c>
      <c r="I20" s="182">
        <v>16549.34</v>
      </c>
      <c r="J20" s="194" t="s">
        <v>526</v>
      </c>
      <c r="K20" s="185"/>
      <c r="L20" s="45"/>
    </row>
    <row r="21" spans="1:12" ht="15.5" x14ac:dyDescent="0.35">
      <c r="A21" s="35"/>
      <c r="B21" s="140" t="s">
        <v>37</v>
      </c>
      <c r="C21" s="40"/>
      <c r="D21" s="20"/>
      <c r="E21" s="20"/>
      <c r="F21" s="20"/>
      <c r="G21" s="123">
        <f t="shared" ref="G21" si="4">SUM(D21:F21)</f>
        <v>0</v>
      </c>
      <c r="H21" s="121"/>
      <c r="I21" s="20"/>
      <c r="J21" s="196"/>
      <c r="K21" s="110"/>
      <c r="L21" s="45"/>
    </row>
    <row r="22" spans="1:12" ht="15.5" x14ac:dyDescent="0.35">
      <c r="A22" s="35"/>
      <c r="C22" s="94" t="s">
        <v>81</v>
      </c>
      <c r="D22" s="21">
        <f>SUM(D14:D21)</f>
        <v>335000</v>
      </c>
      <c r="E22" s="21">
        <f>SUM(E14:E21)</f>
        <v>0</v>
      </c>
      <c r="F22" s="21">
        <f>SUM(F14:F21)</f>
        <v>0</v>
      </c>
      <c r="G22" s="21">
        <f>SUM(G14:G21)</f>
        <v>335000</v>
      </c>
      <c r="H22" s="21">
        <f>(H14*G14)+(H15*G15)+(H16*G16)+(H17*G17)+(H18*G18)+(H19*G19)+(H20*G20)+(H21*G21)</f>
        <v>134000</v>
      </c>
      <c r="I22" s="21">
        <f>SUM(I14:I21)</f>
        <v>79568.11</v>
      </c>
      <c r="J22" s="195"/>
      <c r="K22" s="110"/>
      <c r="L22" s="46"/>
    </row>
    <row r="23" spans="1:12" ht="15.5" x14ac:dyDescent="0.35">
      <c r="B23" s="11"/>
      <c r="C23" s="12"/>
      <c r="D23" s="10"/>
      <c r="E23" s="10"/>
      <c r="F23" s="10"/>
      <c r="G23" s="10"/>
      <c r="H23" s="10"/>
      <c r="I23" s="10"/>
      <c r="J23" s="197"/>
      <c r="K23" s="10"/>
      <c r="L23" s="45"/>
    </row>
    <row r="24" spans="1:12" ht="51" customHeight="1" x14ac:dyDescent="0.35">
      <c r="B24" s="94" t="s">
        <v>6</v>
      </c>
      <c r="C24" s="248" t="s">
        <v>513</v>
      </c>
      <c r="D24" s="249"/>
      <c r="E24" s="249"/>
      <c r="F24" s="249"/>
      <c r="G24" s="249"/>
      <c r="H24" s="249"/>
      <c r="I24" s="249"/>
      <c r="J24" s="249"/>
      <c r="K24" s="250"/>
      <c r="L24" s="18"/>
    </row>
    <row r="25" spans="1:12" ht="51" customHeight="1" x14ac:dyDescent="0.35">
      <c r="B25" s="94" t="s">
        <v>43</v>
      </c>
      <c r="C25" s="239" t="s">
        <v>484</v>
      </c>
      <c r="D25" s="240"/>
      <c r="E25" s="240"/>
      <c r="F25" s="240"/>
      <c r="G25" s="240"/>
      <c r="H25" s="240"/>
      <c r="I25" s="240"/>
      <c r="J25" s="240"/>
      <c r="K25" s="241"/>
      <c r="L25" s="44"/>
    </row>
    <row r="26" spans="1:12" ht="77.5" x14ac:dyDescent="0.35">
      <c r="B26" s="140" t="s">
        <v>45</v>
      </c>
      <c r="C26" s="181" t="s">
        <v>485</v>
      </c>
      <c r="D26" s="182">
        <v>15000</v>
      </c>
      <c r="E26" s="182"/>
      <c r="F26" s="182"/>
      <c r="G26" s="183">
        <f>SUM(D26:F26)</f>
        <v>15000</v>
      </c>
      <c r="H26" s="184">
        <v>1</v>
      </c>
      <c r="I26" s="182">
        <v>12651.09</v>
      </c>
      <c r="J26" s="194" t="s">
        <v>528</v>
      </c>
      <c r="K26" s="185"/>
      <c r="L26" s="45"/>
    </row>
    <row r="27" spans="1:12" ht="108.5" x14ac:dyDescent="0.35">
      <c r="B27" s="140" t="s">
        <v>44</v>
      </c>
      <c r="C27" s="181" t="s">
        <v>487</v>
      </c>
      <c r="D27" s="182">
        <v>50000</v>
      </c>
      <c r="E27" s="182"/>
      <c r="F27" s="182"/>
      <c r="G27" s="183">
        <f t="shared" ref="G27:G28" si="5">SUM(D27:F27)</f>
        <v>50000</v>
      </c>
      <c r="H27" s="184">
        <v>1</v>
      </c>
      <c r="I27" s="182">
        <v>17336.68</v>
      </c>
      <c r="J27" s="194" t="s">
        <v>486</v>
      </c>
      <c r="K27" s="185"/>
      <c r="L27" s="45"/>
    </row>
    <row r="28" spans="1:12" ht="77.5" x14ac:dyDescent="0.35">
      <c r="B28" s="140" t="s">
        <v>46</v>
      </c>
      <c r="C28" s="181" t="s">
        <v>488</v>
      </c>
      <c r="D28" s="182">
        <v>45000</v>
      </c>
      <c r="E28" s="182"/>
      <c r="F28" s="182"/>
      <c r="G28" s="183">
        <f t="shared" si="5"/>
        <v>45000</v>
      </c>
      <c r="H28" s="184">
        <v>1</v>
      </c>
      <c r="I28" s="182">
        <f>15462.45+14000</f>
        <v>29462.45</v>
      </c>
      <c r="J28" s="194" t="s">
        <v>486</v>
      </c>
      <c r="K28" s="185"/>
      <c r="L28" s="45"/>
    </row>
    <row r="29" spans="1:12" ht="155" x14ac:dyDescent="0.35">
      <c r="B29" s="140" t="s">
        <v>47</v>
      </c>
      <c r="C29" s="181" t="s">
        <v>489</v>
      </c>
      <c r="D29" s="19">
        <v>37283</v>
      </c>
      <c r="E29" s="19"/>
      <c r="F29" s="19"/>
      <c r="G29" s="123">
        <f t="shared" ref="G29:G33" si="6">SUM(D29:F29)</f>
        <v>37283</v>
      </c>
      <c r="H29" s="120">
        <v>1</v>
      </c>
      <c r="I29" s="19">
        <v>35479.83</v>
      </c>
      <c r="J29" s="194" t="s">
        <v>530</v>
      </c>
      <c r="K29" s="109"/>
      <c r="L29" s="45"/>
    </row>
    <row r="30" spans="1:12" ht="170.5" x14ac:dyDescent="0.35">
      <c r="B30" s="140" t="s">
        <v>48</v>
      </c>
      <c r="C30" s="181" t="s">
        <v>529</v>
      </c>
      <c r="D30" s="182">
        <v>30000</v>
      </c>
      <c r="E30" s="182"/>
      <c r="F30" s="182"/>
      <c r="G30" s="183">
        <f t="shared" si="6"/>
        <v>30000</v>
      </c>
      <c r="H30" s="184">
        <v>0.7</v>
      </c>
      <c r="I30" s="182">
        <v>7184.57</v>
      </c>
      <c r="J30" s="194" t="s">
        <v>531</v>
      </c>
      <c r="K30" s="185"/>
      <c r="L30" s="45"/>
    </row>
    <row r="31" spans="1:12" ht="93" x14ac:dyDescent="0.35">
      <c r="B31" s="140" t="s">
        <v>49</v>
      </c>
      <c r="C31" s="181" t="s">
        <v>490</v>
      </c>
      <c r="D31" s="182">
        <v>20000</v>
      </c>
      <c r="E31" s="182"/>
      <c r="F31" s="182"/>
      <c r="G31" s="183">
        <f>SUM(D31:F31)</f>
        <v>20000</v>
      </c>
      <c r="H31" s="184">
        <v>1</v>
      </c>
      <c r="I31" s="182">
        <v>0</v>
      </c>
      <c r="J31" s="194" t="s">
        <v>532</v>
      </c>
      <c r="K31" s="185"/>
      <c r="L31" s="45"/>
    </row>
    <row r="32" spans="1:12" ht="15.5" x14ac:dyDescent="0.35">
      <c r="A32" s="35"/>
      <c r="B32" s="140" t="s">
        <v>50</v>
      </c>
      <c r="C32" s="40"/>
      <c r="D32" s="20"/>
      <c r="E32" s="20"/>
      <c r="F32" s="20"/>
      <c r="G32" s="123">
        <f t="shared" si="6"/>
        <v>0</v>
      </c>
      <c r="H32" s="121"/>
      <c r="I32" s="20"/>
      <c r="J32" s="196"/>
      <c r="K32" s="110"/>
      <c r="L32" s="45"/>
    </row>
    <row r="33" spans="1:12" s="35" customFormat="1" ht="15.5" x14ac:dyDescent="0.35">
      <c r="B33" s="140" t="s">
        <v>51</v>
      </c>
      <c r="C33" s="40"/>
      <c r="D33" s="20"/>
      <c r="E33" s="20"/>
      <c r="F33" s="20"/>
      <c r="G33" s="123">
        <f t="shared" si="6"/>
        <v>0</v>
      </c>
      <c r="H33" s="121"/>
      <c r="I33" s="20"/>
      <c r="J33" s="196"/>
      <c r="K33" s="110"/>
      <c r="L33" s="45"/>
    </row>
    <row r="34" spans="1:12" s="35" customFormat="1" ht="15.5" x14ac:dyDescent="0.35">
      <c r="A34" s="34"/>
      <c r="B34" s="34"/>
      <c r="C34" s="94" t="s">
        <v>81</v>
      </c>
      <c r="D34" s="21">
        <f>SUM(D26:D33)</f>
        <v>197283</v>
      </c>
      <c r="E34" s="21">
        <f>SUM(E26:E33)</f>
        <v>0</v>
      </c>
      <c r="F34" s="21">
        <f>SUM(F26:F33)</f>
        <v>0</v>
      </c>
      <c r="G34" s="24">
        <f>SUM(G26:G33)</f>
        <v>197283</v>
      </c>
      <c r="H34" s="21">
        <f>(H26*G26)+(H27*G27)+(H28*G28)+(H29*G29)+(H30*G30)+(H31*G31)+(H32*G32)+(H33*G33)</f>
        <v>188283</v>
      </c>
      <c r="I34" s="21">
        <f>SUM(I26:I33)</f>
        <v>102114.62</v>
      </c>
      <c r="J34" s="195"/>
      <c r="K34" s="110"/>
      <c r="L34" s="46"/>
    </row>
    <row r="35" spans="1:12" ht="51" customHeight="1" x14ac:dyDescent="0.35">
      <c r="B35" s="94" t="s">
        <v>52</v>
      </c>
      <c r="C35" s="239" t="s">
        <v>491</v>
      </c>
      <c r="D35" s="240"/>
      <c r="E35" s="240"/>
      <c r="F35" s="240"/>
      <c r="G35" s="240"/>
      <c r="H35" s="240"/>
      <c r="I35" s="240"/>
      <c r="J35" s="240"/>
      <c r="K35" s="241"/>
      <c r="L35" s="44"/>
    </row>
    <row r="36" spans="1:12" ht="93" x14ac:dyDescent="0.35">
      <c r="B36" s="140" t="s">
        <v>53</v>
      </c>
      <c r="C36" s="181" t="s">
        <v>492</v>
      </c>
      <c r="D36" s="182">
        <v>40000</v>
      </c>
      <c r="E36" s="189"/>
      <c r="F36" s="182"/>
      <c r="G36" s="183">
        <f>SUM(D36:F36)</f>
        <v>40000</v>
      </c>
      <c r="H36" s="184">
        <v>1</v>
      </c>
      <c r="I36" s="182">
        <f>15618.63+11186.16</f>
        <v>26804.79</v>
      </c>
      <c r="J36" s="194" t="s">
        <v>486</v>
      </c>
      <c r="K36" s="185"/>
      <c r="L36" s="45"/>
    </row>
    <row r="37" spans="1:12" ht="73.5" customHeight="1" x14ac:dyDescent="0.35">
      <c r="B37" s="140" t="s">
        <v>54</v>
      </c>
      <c r="C37" s="181" t="s">
        <v>493</v>
      </c>
      <c r="D37" s="182">
        <v>35000</v>
      </c>
      <c r="E37" s="182"/>
      <c r="F37" s="182"/>
      <c r="G37" s="183">
        <f t="shared" ref="G37:G39" si="7">SUM(D37:F37)</f>
        <v>35000</v>
      </c>
      <c r="H37" s="184">
        <v>1</v>
      </c>
      <c r="I37" s="182">
        <v>0</v>
      </c>
      <c r="J37" s="194" t="s">
        <v>486</v>
      </c>
      <c r="K37" s="185"/>
      <c r="L37" s="45"/>
    </row>
    <row r="38" spans="1:12" ht="62" x14ac:dyDescent="0.35">
      <c r="B38" s="140" t="s">
        <v>55</v>
      </c>
      <c r="C38" s="181" t="s">
        <v>494</v>
      </c>
      <c r="D38" s="182">
        <v>20000</v>
      </c>
      <c r="E38" s="182"/>
      <c r="F38" s="182"/>
      <c r="G38" s="183">
        <f t="shared" si="7"/>
        <v>20000</v>
      </c>
      <c r="H38" s="184">
        <v>1</v>
      </c>
      <c r="I38" s="182">
        <v>11713.97</v>
      </c>
      <c r="J38" s="194" t="s">
        <v>486</v>
      </c>
      <c r="K38" s="185"/>
      <c r="L38" s="45"/>
    </row>
    <row r="39" spans="1:12" ht="46.5" x14ac:dyDescent="0.35">
      <c r="B39" s="140" t="s">
        <v>56</v>
      </c>
      <c r="C39" s="181" t="s">
        <v>495</v>
      </c>
      <c r="D39" s="182">
        <v>23000</v>
      </c>
      <c r="E39" s="182"/>
      <c r="F39" s="182"/>
      <c r="G39" s="183">
        <f t="shared" si="7"/>
        <v>23000</v>
      </c>
      <c r="H39" s="184">
        <v>1</v>
      </c>
      <c r="I39" s="182">
        <v>0</v>
      </c>
      <c r="J39" s="194" t="s">
        <v>486</v>
      </c>
      <c r="K39" s="185"/>
      <c r="L39" s="45"/>
    </row>
    <row r="40" spans="1:12" ht="15.5" x14ac:dyDescent="0.35">
      <c r="C40" s="94" t="s">
        <v>81</v>
      </c>
      <c r="D40" s="24">
        <f>SUM(D36:D39)</f>
        <v>118000</v>
      </c>
      <c r="E40" s="24">
        <f>SUM(E36:E39)</f>
        <v>0</v>
      </c>
      <c r="F40" s="24">
        <f>SUM(F36:F39)</f>
        <v>0</v>
      </c>
      <c r="G40" s="24">
        <f>SUM(G36:G39)</f>
        <v>118000</v>
      </c>
      <c r="H40" s="21">
        <f>(H36*G36)+(H37*G37)+(H38*G38)+(H39*G39)</f>
        <v>118000</v>
      </c>
      <c r="I40" s="158">
        <f>SUM(I36:I39)</f>
        <v>38518.76</v>
      </c>
      <c r="J40" s="198"/>
      <c r="K40" s="110"/>
      <c r="L40" s="46"/>
    </row>
    <row r="41" spans="1:12" ht="15.75" customHeight="1" x14ac:dyDescent="0.35">
      <c r="B41" s="6"/>
      <c r="C41" s="11"/>
      <c r="D41" s="26"/>
      <c r="E41" s="26"/>
      <c r="F41" s="26"/>
      <c r="G41" s="26"/>
      <c r="H41" s="26"/>
      <c r="I41" s="26"/>
      <c r="J41" s="197"/>
      <c r="K41" s="11"/>
      <c r="L41" s="3"/>
    </row>
    <row r="42" spans="1:12" ht="51" customHeight="1" x14ac:dyDescent="0.35">
      <c r="B42" s="94" t="s">
        <v>59</v>
      </c>
      <c r="C42" s="248" t="s">
        <v>514</v>
      </c>
      <c r="D42" s="249"/>
      <c r="E42" s="249"/>
      <c r="F42" s="249"/>
      <c r="G42" s="249"/>
      <c r="H42" s="249"/>
      <c r="I42" s="249"/>
      <c r="J42" s="249"/>
      <c r="K42" s="250"/>
      <c r="L42" s="18"/>
    </row>
    <row r="43" spans="1:12" ht="51" customHeight="1" x14ac:dyDescent="0.35">
      <c r="B43" s="94" t="s">
        <v>60</v>
      </c>
      <c r="C43" s="239" t="s">
        <v>496</v>
      </c>
      <c r="D43" s="240"/>
      <c r="E43" s="240"/>
      <c r="F43" s="240"/>
      <c r="G43" s="240"/>
      <c r="H43" s="240"/>
      <c r="I43" s="240"/>
      <c r="J43" s="240"/>
      <c r="K43" s="241"/>
      <c r="L43" s="44"/>
    </row>
    <row r="44" spans="1:12" ht="77.5" x14ac:dyDescent="0.35">
      <c r="B44" s="140" t="s">
        <v>61</v>
      </c>
      <c r="C44" s="181" t="s">
        <v>497</v>
      </c>
      <c r="D44" s="182"/>
      <c r="E44" s="182">
        <v>120000</v>
      </c>
      <c r="F44" s="182"/>
      <c r="G44" s="183">
        <f>SUM(E44:F44)</f>
        <v>120000</v>
      </c>
      <c r="H44" s="187">
        <v>0.4</v>
      </c>
      <c r="I44" s="182">
        <v>10000</v>
      </c>
      <c r="J44" s="194" t="s">
        <v>534</v>
      </c>
      <c r="K44" s="185"/>
      <c r="L44" s="45"/>
    </row>
    <row r="45" spans="1:12" ht="155" x14ac:dyDescent="0.35">
      <c r="B45" s="140" t="s">
        <v>62</v>
      </c>
      <c r="C45" s="181" t="s">
        <v>498</v>
      </c>
      <c r="D45" s="182"/>
      <c r="E45" s="182">
        <v>60000</v>
      </c>
      <c r="F45" s="182"/>
      <c r="G45" s="183">
        <f>SUM(E45:F45)</f>
        <v>60000</v>
      </c>
      <c r="H45" s="187">
        <v>0.4</v>
      </c>
      <c r="I45" s="182">
        <v>0</v>
      </c>
      <c r="J45" s="194" t="s">
        <v>534</v>
      </c>
      <c r="K45" s="185"/>
      <c r="L45" s="45"/>
    </row>
    <row r="46" spans="1:12" ht="15.5" x14ac:dyDescent="0.35">
      <c r="C46" s="94" t="s">
        <v>81</v>
      </c>
      <c r="D46" s="21">
        <f>SUM(D44:D45)</f>
        <v>0</v>
      </c>
      <c r="E46" s="21">
        <f>SUM(E44:E45)</f>
        <v>180000</v>
      </c>
      <c r="F46" s="21">
        <f>SUM(F44:F45)</f>
        <v>0</v>
      </c>
      <c r="G46" s="24">
        <f>SUM(G44:G45)</f>
        <v>180000</v>
      </c>
      <c r="H46" s="21">
        <f>(H44*G44)+(H45*G45)</f>
        <v>72000</v>
      </c>
      <c r="I46" s="158">
        <f>SUM(I44:I45)</f>
        <v>10000</v>
      </c>
      <c r="J46" s="198"/>
      <c r="K46" s="110"/>
      <c r="L46" s="46"/>
    </row>
    <row r="47" spans="1:12" ht="51" customHeight="1" x14ac:dyDescent="0.35">
      <c r="B47" s="94" t="s">
        <v>7</v>
      </c>
      <c r="C47" s="239" t="s">
        <v>542</v>
      </c>
      <c r="D47" s="240"/>
      <c r="E47" s="240"/>
      <c r="F47" s="240"/>
      <c r="G47" s="240"/>
      <c r="H47" s="240"/>
      <c r="I47" s="240"/>
      <c r="J47" s="240"/>
      <c r="K47" s="241"/>
      <c r="L47" s="44"/>
    </row>
    <row r="48" spans="1:12" ht="77.5" x14ac:dyDescent="0.35">
      <c r="B48" s="140" t="s">
        <v>63</v>
      </c>
      <c r="C48" s="181" t="s">
        <v>499</v>
      </c>
      <c r="D48" s="182"/>
      <c r="E48" s="182">
        <v>30000</v>
      </c>
      <c r="F48" s="182"/>
      <c r="G48" s="183">
        <f>SUM(E48:F48)</f>
        <v>30000</v>
      </c>
      <c r="H48" s="187">
        <v>0.4</v>
      </c>
      <c r="I48" s="182">
        <v>30000</v>
      </c>
      <c r="J48" s="194" t="s">
        <v>533</v>
      </c>
      <c r="K48" s="185"/>
      <c r="L48" s="45"/>
    </row>
    <row r="49" spans="2:12" ht="62" x14ac:dyDescent="0.35">
      <c r="B49" s="140" t="s">
        <v>64</v>
      </c>
      <c r="C49" s="181" t="s">
        <v>500</v>
      </c>
      <c r="D49" s="190"/>
      <c r="E49" s="190">
        <v>100000</v>
      </c>
      <c r="F49" s="182"/>
      <c r="G49" s="183">
        <f>SUM(E49:F49)</f>
        <v>100000</v>
      </c>
      <c r="H49" s="187">
        <v>0.4</v>
      </c>
      <c r="I49" s="182">
        <v>20000</v>
      </c>
      <c r="J49" s="194" t="s">
        <v>535</v>
      </c>
      <c r="K49" s="185"/>
      <c r="L49" s="45"/>
    </row>
    <row r="50" spans="2:12" ht="93" x14ac:dyDescent="0.35">
      <c r="B50" s="140" t="s">
        <v>65</v>
      </c>
      <c r="C50" s="181" t="s">
        <v>501</v>
      </c>
      <c r="D50" s="19"/>
      <c r="E50" s="19">
        <v>30000</v>
      </c>
      <c r="F50" s="19"/>
      <c r="G50" s="123">
        <f>SUM(E50:F50)</f>
        <v>30000</v>
      </c>
      <c r="H50" s="120">
        <v>0.4</v>
      </c>
      <c r="I50" s="19">
        <v>0</v>
      </c>
      <c r="J50" s="194" t="s">
        <v>536</v>
      </c>
      <c r="K50" s="109"/>
      <c r="L50" s="45"/>
    </row>
    <row r="51" spans="2:12" ht="46.5" x14ac:dyDescent="0.35">
      <c r="B51" s="140" t="s">
        <v>66</v>
      </c>
      <c r="C51" s="181" t="s">
        <v>502</v>
      </c>
      <c r="D51" s="182"/>
      <c r="E51" s="182">
        <v>10000</v>
      </c>
      <c r="F51" s="182"/>
      <c r="G51" s="183">
        <f>SUM(E51:F51)</f>
        <v>10000</v>
      </c>
      <c r="H51" s="187">
        <v>0.4</v>
      </c>
      <c r="I51" s="182">
        <v>0</v>
      </c>
      <c r="J51" s="194" t="s">
        <v>537</v>
      </c>
      <c r="K51" s="185"/>
      <c r="L51" s="45"/>
    </row>
    <row r="52" spans="2:12" ht="15.5" x14ac:dyDescent="0.35">
      <c r="B52" s="140" t="s">
        <v>67</v>
      </c>
      <c r="C52" s="17"/>
      <c r="D52" s="19"/>
      <c r="E52" s="19"/>
      <c r="F52" s="19"/>
      <c r="G52" s="123">
        <f t="shared" ref="G52:G55" si="8">SUM(D52:F52)</f>
        <v>0</v>
      </c>
      <c r="H52" s="120"/>
      <c r="I52" s="19"/>
      <c r="J52" s="196"/>
      <c r="K52" s="109"/>
      <c r="L52" s="45"/>
    </row>
    <row r="53" spans="2:12" ht="15.5" x14ac:dyDescent="0.35">
      <c r="B53" s="140" t="s">
        <v>68</v>
      </c>
      <c r="C53" s="17"/>
      <c r="D53" s="19"/>
      <c r="E53" s="19"/>
      <c r="F53" s="19"/>
      <c r="G53" s="123">
        <f t="shared" si="8"/>
        <v>0</v>
      </c>
      <c r="H53" s="120"/>
      <c r="I53" s="19"/>
      <c r="J53" s="196"/>
      <c r="K53" s="109"/>
      <c r="L53" s="45"/>
    </row>
    <row r="54" spans="2:12" ht="15.5" x14ac:dyDescent="0.35">
      <c r="B54" s="140" t="s">
        <v>69</v>
      </c>
      <c r="C54" s="40"/>
      <c r="D54" s="20"/>
      <c r="E54" s="20"/>
      <c r="F54" s="20"/>
      <c r="G54" s="123">
        <f t="shared" si="8"/>
        <v>0</v>
      </c>
      <c r="H54" s="121"/>
      <c r="I54" s="20"/>
      <c r="J54" s="196"/>
      <c r="K54" s="110"/>
      <c r="L54" s="45"/>
    </row>
    <row r="55" spans="2:12" ht="15.5" x14ac:dyDescent="0.35">
      <c r="B55" s="140" t="s">
        <v>70</v>
      </c>
      <c r="C55" s="40"/>
      <c r="D55" s="20"/>
      <c r="E55" s="20"/>
      <c r="F55" s="20"/>
      <c r="G55" s="123">
        <f t="shared" si="8"/>
        <v>0</v>
      </c>
      <c r="H55" s="121"/>
      <c r="I55" s="20"/>
      <c r="J55" s="196"/>
      <c r="K55" s="110"/>
      <c r="L55" s="45"/>
    </row>
    <row r="56" spans="2:12" ht="15.5" x14ac:dyDescent="0.35">
      <c r="C56" s="94" t="s">
        <v>81</v>
      </c>
      <c r="D56" s="24">
        <f>SUM(D48:D55)</f>
        <v>0</v>
      </c>
      <c r="E56" s="24">
        <f>SUM(E48:E55)</f>
        <v>170000</v>
      </c>
      <c r="F56" s="24">
        <f>SUM(F48:F55)</f>
        <v>0</v>
      </c>
      <c r="G56" s="24">
        <f>SUM(G48:G55)</f>
        <v>170000</v>
      </c>
      <c r="H56" s="21">
        <f>(H48*G48)+(H49*G49)+(H50*G50)+(H51*G51)+(H52*G52)+(H53*G53)+(H54*G54)+(H55*G55)</f>
        <v>68000</v>
      </c>
      <c r="I56" s="158">
        <f>SUM(I48:I55)</f>
        <v>50000</v>
      </c>
      <c r="J56" s="198"/>
      <c r="K56" s="110"/>
      <c r="L56" s="46"/>
    </row>
    <row r="57" spans="2:12" ht="51" customHeight="1" x14ac:dyDescent="0.35">
      <c r="B57" s="94" t="s">
        <v>71</v>
      </c>
      <c r="C57" s="239" t="s">
        <v>503</v>
      </c>
      <c r="D57" s="240"/>
      <c r="E57" s="240"/>
      <c r="F57" s="240"/>
      <c r="G57" s="240"/>
      <c r="H57" s="240"/>
      <c r="I57" s="240"/>
      <c r="J57" s="240"/>
      <c r="K57" s="241"/>
      <c r="L57" s="44"/>
    </row>
    <row r="58" spans="2:12" ht="93" x14ac:dyDescent="0.35">
      <c r="B58" s="140" t="s">
        <v>72</v>
      </c>
      <c r="C58" s="181" t="s">
        <v>504</v>
      </c>
      <c r="D58" s="182"/>
      <c r="E58" s="182">
        <v>50000</v>
      </c>
      <c r="F58" s="182"/>
      <c r="G58" s="183">
        <f>SUM(E58:F58)</f>
        <v>50000</v>
      </c>
      <c r="H58" s="187">
        <v>0.4</v>
      </c>
      <c r="I58" s="182">
        <v>14000</v>
      </c>
      <c r="J58" s="194" t="s">
        <v>538</v>
      </c>
      <c r="K58" s="185"/>
      <c r="L58" s="45"/>
    </row>
    <row r="59" spans="2:12" ht="155" x14ac:dyDescent="0.35">
      <c r="B59" s="140" t="s">
        <v>73</v>
      </c>
      <c r="C59" s="181" t="s">
        <v>505</v>
      </c>
      <c r="D59" s="182"/>
      <c r="E59" s="182">
        <v>40000</v>
      </c>
      <c r="F59" s="182"/>
      <c r="G59" s="183">
        <f>SUM(E59:F59)</f>
        <v>40000</v>
      </c>
      <c r="H59" s="187">
        <v>0.4</v>
      </c>
      <c r="I59" s="182"/>
      <c r="J59" s="194" t="s">
        <v>539</v>
      </c>
      <c r="K59" s="185"/>
      <c r="L59" s="45"/>
    </row>
    <row r="60" spans="2:12" ht="62" x14ac:dyDescent="0.35">
      <c r="B60" s="140" t="s">
        <v>74</v>
      </c>
      <c r="C60" s="181" t="s">
        <v>506</v>
      </c>
      <c r="D60" s="182"/>
      <c r="E60" s="182">
        <v>10000</v>
      </c>
      <c r="F60" s="182"/>
      <c r="G60" s="183">
        <f>SUM(E60:F60)</f>
        <v>10000</v>
      </c>
      <c r="H60" s="187">
        <v>0.4</v>
      </c>
      <c r="I60" s="182"/>
      <c r="J60" s="194" t="s">
        <v>537</v>
      </c>
      <c r="K60" s="185"/>
      <c r="L60" s="45"/>
    </row>
    <row r="61" spans="2:12" ht="62" x14ac:dyDescent="0.35">
      <c r="B61" s="140" t="s">
        <v>75</v>
      </c>
      <c r="C61" s="181" t="s">
        <v>540</v>
      </c>
      <c r="D61" s="182"/>
      <c r="E61" s="182">
        <v>50000</v>
      </c>
      <c r="F61" s="182"/>
      <c r="G61" s="183">
        <f t="shared" ref="G61" si="9">SUM(D61:F61)</f>
        <v>50000</v>
      </c>
      <c r="H61" s="187">
        <v>0.4</v>
      </c>
      <c r="I61" s="182"/>
      <c r="J61" s="194" t="s">
        <v>541</v>
      </c>
      <c r="K61" s="185"/>
      <c r="L61" s="45"/>
    </row>
    <row r="62" spans="2:12" ht="15.5" x14ac:dyDescent="0.35">
      <c r="C62" s="94" t="s">
        <v>81</v>
      </c>
      <c r="D62" s="24">
        <f>SUM(D58:D61)</f>
        <v>0</v>
      </c>
      <c r="E62" s="24">
        <f>SUM(E58:E61)</f>
        <v>150000</v>
      </c>
      <c r="F62" s="24">
        <f>SUM(F58:F61)</f>
        <v>0</v>
      </c>
      <c r="G62" s="24">
        <f>SUM(G58:G61)</f>
        <v>150000</v>
      </c>
      <c r="H62" s="21">
        <f>(H58*G58)+(H59*G59)+(H60*G60)+(H61*G61)</f>
        <v>60000</v>
      </c>
      <c r="I62" s="158">
        <f>SUM(I58:I61)</f>
        <v>14000</v>
      </c>
      <c r="J62" s="198"/>
      <c r="K62" s="110"/>
      <c r="L62" s="46"/>
    </row>
    <row r="63" spans="2:12" ht="15.75" customHeight="1" x14ac:dyDescent="0.35">
      <c r="B63" s="6"/>
      <c r="C63" s="11"/>
      <c r="D63" s="26"/>
      <c r="E63" s="26"/>
      <c r="F63" s="26"/>
      <c r="G63" s="26"/>
      <c r="H63" s="26"/>
      <c r="I63" s="26"/>
      <c r="J63" s="197"/>
      <c r="K63" s="205"/>
      <c r="L63" s="3"/>
    </row>
    <row r="64" spans="2:12" ht="15.75" customHeight="1" x14ac:dyDescent="0.35">
      <c r="B64" s="6"/>
      <c r="C64" s="11"/>
      <c r="D64" s="26"/>
      <c r="E64" s="26"/>
      <c r="F64" s="26"/>
      <c r="G64" s="26"/>
      <c r="H64" s="26"/>
      <c r="I64" s="26"/>
      <c r="J64" s="197"/>
      <c r="K64" s="206"/>
      <c r="L64" s="3"/>
    </row>
    <row r="65" spans="2:12" ht="15.75" customHeight="1" x14ac:dyDescent="0.35">
      <c r="B65" s="6"/>
      <c r="C65" s="11"/>
      <c r="D65" s="26"/>
      <c r="E65" s="26"/>
      <c r="F65" s="26"/>
      <c r="G65" s="26"/>
      <c r="H65" s="26"/>
      <c r="I65" s="26"/>
      <c r="J65" s="197"/>
      <c r="K65" s="11"/>
      <c r="L65" s="3"/>
    </row>
    <row r="66" spans="2:12" ht="163.5" customHeight="1" x14ac:dyDescent="0.35">
      <c r="B66" s="94" t="s">
        <v>449</v>
      </c>
      <c r="C66" s="181" t="s">
        <v>543</v>
      </c>
      <c r="D66" s="28">
        <v>170000</v>
      </c>
      <c r="E66" s="28">
        <v>90000</v>
      </c>
      <c r="F66" s="28"/>
      <c r="G66" s="111">
        <f>SUM(D66:F66)</f>
        <v>260000</v>
      </c>
      <c r="H66" s="122"/>
      <c r="I66" s="28">
        <v>4813.5600000000004</v>
      </c>
      <c r="J66" s="196"/>
      <c r="K66" s="204" t="s">
        <v>544</v>
      </c>
      <c r="L66" s="46"/>
    </row>
    <row r="67" spans="2:12" ht="89.5" customHeight="1" x14ac:dyDescent="0.35">
      <c r="B67" s="94" t="s">
        <v>472</v>
      </c>
      <c r="C67" s="181" t="s">
        <v>507</v>
      </c>
      <c r="D67" s="28">
        <v>11523.54</v>
      </c>
      <c r="E67" s="28">
        <v>10000</v>
      </c>
      <c r="F67" s="28"/>
      <c r="G67" s="111">
        <f>SUM(D67:F67)</f>
        <v>21523.54</v>
      </c>
      <c r="H67" s="122"/>
      <c r="I67" s="28">
        <v>7124.5</v>
      </c>
      <c r="J67" s="196"/>
      <c r="K67" s="115"/>
      <c r="L67" s="46"/>
    </row>
    <row r="68" spans="2:12" ht="77.5" customHeight="1" x14ac:dyDescent="0.35">
      <c r="B68" s="94" t="s">
        <v>450</v>
      </c>
      <c r="C68" s="181" t="s">
        <v>508</v>
      </c>
      <c r="D68" s="28">
        <v>71000</v>
      </c>
      <c r="E68" s="28">
        <v>22100</v>
      </c>
      <c r="F68" s="28"/>
      <c r="G68" s="111">
        <f>SUM(D68:F68)</f>
        <v>93100</v>
      </c>
      <c r="H68" s="122">
        <v>0.2</v>
      </c>
      <c r="I68" s="28">
        <f>2230+1095.5</f>
        <v>3325.5</v>
      </c>
      <c r="J68" s="196"/>
      <c r="K68" s="115"/>
      <c r="L68" s="46"/>
    </row>
    <row r="69" spans="2:12" ht="65.25" customHeight="1" x14ac:dyDescent="0.35">
      <c r="B69" s="116" t="s">
        <v>454</v>
      </c>
      <c r="C69" s="191" t="s">
        <v>509</v>
      </c>
      <c r="D69" s="28">
        <v>60000</v>
      </c>
      <c r="E69" s="28"/>
      <c r="F69" s="28"/>
      <c r="G69" s="111">
        <v>60000</v>
      </c>
      <c r="H69" s="122">
        <v>0.2</v>
      </c>
      <c r="I69" s="28"/>
      <c r="J69" s="196"/>
      <c r="K69" s="115"/>
      <c r="L69" s="46"/>
    </row>
    <row r="70" spans="2:12" ht="21.75" customHeight="1" x14ac:dyDescent="0.35">
      <c r="B70" s="6"/>
      <c r="C70" s="117" t="s">
        <v>448</v>
      </c>
      <c r="D70" s="124">
        <f>SUM(D66:D69)</f>
        <v>312523.54000000004</v>
      </c>
      <c r="E70" s="124">
        <f>SUM(E66:E69)</f>
        <v>122100</v>
      </c>
      <c r="F70" s="124">
        <f>SUM(F66:F69)</f>
        <v>0</v>
      </c>
      <c r="G70" s="124">
        <f>SUM(G66:G69)</f>
        <v>434623.54</v>
      </c>
      <c r="H70" s="21">
        <f>(H66*G66)+(H67*G67)+(H68*G68)+(H69*G69)</f>
        <v>30620</v>
      </c>
      <c r="I70" s="158">
        <f>SUM(I66:I69)</f>
        <v>15263.560000000001</v>
      </c>
      <c r="J70" s="198"/>
      <c r="K70" s="16"/>
      <c r="L70" s="14"/>
    </row>
    <row r="71" spans="2:12" ht="15.75" customHeight="1" x14ac:dyDescent="0.35">
      <c r="B71" s="6"/>
      <c r="C71" s="11"/>
      <c r="D71" s="26"/>
      <c r="E71" s="26"/>
      <c r="F71" s="26"/>
      <c r="G71" s="26"/>
      <c r="H71" s="26"/>
      <c r="I71" s="26"/>
      <c r="J71" s="197"/>
      <c r="K71" s="11"/>
      <c r="L71" s="14"/>
    </row>
    <row r="72" spans="2:12" ht="15.75" customHeight="1" x14ac:dyDescent="0.35">
      <c r="B72" s="6"/>
      <c r="C72" s="11"/>
      <c r="D72" s="26"/>
      <c r="E72" s="26"/>
      <c r="F72" s="26"/>
      <c r="G72" s="26"/>
      <c r="H72" s="26"/>
      <c r="I72" s="26"/>
      <c r="J72" s="197"/>
      <c r="K72" s="11"/>
      <c r="L72" s="14"/>
    </row>
    <row r="73" spans="2:12" ht="15.75" customHeight="1" x14ac:dyDescent="0.35">
      <c r="B73" s="6"/>
      <c r="C73" s="11"/>
      <c r="D73" s="26"/>
      <c r="E73" s="26"/>
      <c r="F73" s="26"/>
      <c r="G73" s="26"/>
      <c r="H73" s="26"/>
      <c r="I73" s="26"/>
      <c r="J73" s="197"/>
      <c r="K73" s="11"/>
      <c r="L73" s="14"/>
    </row>
    <row r="74" spans="2:12" ht="15.75" customHeight="1" x14ac:dyDescent="0.35">
      <c r="B74" s="6"/>
      <c r="C74" s="11"/>
      <c r="D74" s="26"/>
      <c r="E74" s="26"/>
      <c r="F74" s="26"/>
      <c r="G74" s="26"/>
      <c r="H74" s="26"/>
      <c r="I74" s="26"/>
      <c r="J74" s="197"/>
      <c r="K74" s="11"/>
      <c r="L74" s="14"/>
    </row>
    <row r="75" spans="2:12" ht="15.75" customHeight="1" x14ac:dyDescent="0.35">
      <c r="B75" s="6"/>
      <c r="C75" s="11"/>
      <c r="D75" s="26"/>
      <c r="E75" s="26"/>
      <c r="F75" s="26"/>
      <c r="G75" s="26"/>
      <c r="H75" s="26"/>
      <c r="I75" s="26"/>
      <c r="J75" s="197"/>
      <c r="K75" s="11"/>
      <c r="L75" s="14"/>
    </row>
    <row r="76" spans="2:12" ht="15.75" customHeight="1" x14ac:dyDescent="0.35">
      <c r="B76" s="6"/>
      <c r="C76" s="11"/>
      <c r="D76" s="26"/>
      <c r="E76" s="26"/>
      <c r="F76" s="26"/>
      <c r="G76" s="26"/>
      <c r="H76" s="26"/>
      <c r="I76" s="26"/>
      <c r="J76" s="197"/>
      <c r="K76" s="11"/>
      <c r="L76" s="14"/>
    </row>
    <row r="77" spans="2:12" ht="15.75" customHeight="1" thickBot="1" x14ac:dyDescent="0.4">
      <c r="B77" s="6"/>
      <c r="C77" s="11"/>
      <c r="D77" s="26"/>
      <c r="E77" s="26"/>
      <c r="F77" s="26"/>
      <c r="G77" s="26"/>
      <c r="H77" s="26"/>
      <c r="I77" s="26"/>
      <c r="J77" s="197"/>
      <c r="K77" s="11"/>
      <c r="L77" s="14"/>
    </row>
    <row r="78" spans="2:12" ht="15.5" x14ac:dyDescent="0.35">
      <c r="B78" s="6"/>
      <c r="C78" s="254" t="s">
        <v>17</v>
      </c>
      <c r="D78" s="255"/>
      <c r="E78" s="255"/>
      <c r="F78" s="255"/>
      <c r="G78" s="256"/>
      <c r="H78" s="14"/>
      <c r="I78" s="26"/>
      <c r="J78" s="197"/>
      <c r="K78" s="14"/>
    </row>
    <row r="79" spans="2:12" ht="40.5" customHeight="1" x14ac:dyDescent="0.35">
      <c r="B79" s="6"/>
      <c r="C79" s="265"/>
      <c r="D79" s="257" t="str">
        <f>D4</f>
        <v>UNDP</v>
      </c>
      <c r="E79" s="257" t="str">
        <f>E4</f>
        <v>UNCDF</v>
      </c>
      <c r="F79" s="257" t="str">
        <f>F4</f>
        <v>Recipient Organization 3</v>
      </c>
      <c r="G79" s="267" t="s">
        <v>41</v>
      </c>
      <c r="H79" s="11"/>
      <c r="I79" s="26"/>
      <c r="J79" s="197"/>
      <c r="K79" s="14"/>
    </row>
    <row r="80" spans="2:12" ht="24.75" customHeight="1" x14ac:dyDescent="0.35">
      <c r="B80" s="6"/>
      <c r="C80" s="266"/>
      <c r="D80" s="258"/>
      <c r="E80" s="258"/>
      <c r="F80" s="258"/>
      <c r="G80" s="268"/>
      <c r="H80" s="11"/>
      <c r="I80" s="26"/>
      <c r="J80" s="197"/>
      <c r="K80" s="14"/>
    </row>
    <row r="81" spans="2:12" ht="41.25" customHeight="1" x14ac:dyDescent="0.35">
      <c r="B81" s="15"/>
      <c r="C81" s="112" t="s">
        <v>40</v>
      </c>
      <c r="D81" s="95">
        <f>SUM(D12,D22,D34,D40,D46,D56,D62,D66,D67,D68,D69)</f>
        <v>1242806.54</v>
      </c>
      <c r="E81" s="95">
        <f>SUM(E12,E22,E34,E40,E46,E56,E62,E66,E67,E68,E69)</f>
        <v>622100</v>
      </c>
      <c r="F81" s="95">
        <f>SUM(F12,F22,F34,F40,F46,F56,F62,F66,F67,F68,F69)</f>
        <v>0</v>
      </c>
      <c r="G81" s="113">
        <f>SUM(D81:F81)</f>
        <v>1864906.54</v>
      </c>
      <c r="H81" s="11"/>
      <c r="I81" s="154"/>
      <c r="J81" s="197"/>
      <c r="K81" s="15"/>
    </row>
    <row r="82" spans="2:12" ht="51.75" customHeight="1" x14ac:dyDescent="0.35">
      <c r="B82" s="4"/>
      <c r="C82" s="112" t="s">
        <v>8</v>
      </c>
      <c r="D82" s="95">
        <f>D81*0.07</f>
        <v>86996.457800000004</v>
      </c>
      <c r="E82" s="95">
        <f>E81*0.07</f>
        <v>43547.000000000007</v>
      </c>
      <c r="F82" s="95">
        <f>F81*0.07</f>
        <v>0</v>
      </c>
      <c r="G82" s="113">
        <f>G81*0.07</f>
        <v>130543.45780000002</v>
      </c>
      <c r="H82" s="4"/>
      <c r="I82" s="154"/>
      <c r="J82" s="197"/>
      <c r="K82" s="1"/>
    </row>
    <row r="83" spans="2:12" ht="51.75" customHeight="1" thickBot="1" x14ac:dyDescent="0.4">
      <c r="B83" s="4"/>
      <c r="C83" s="9" t="s">
        <v>41</v>
      </c>
      <c r="D83" s="100">
        <f>SUM(D81:D82)</f>
        <v>1329802.9978</v>
      </c>
      <c r="E83" s="100">
        <f>SUM(E81:E82)</f>
        <v>665647</v>
      </c>
      <c r="F83" s="100">
        <f>SUM(F81:F82)</f>
        <v>0</v>
      </c>
      <c r="G83" s="114">
        <f>SUM(G81:G82)</f>
        <v>1995449.9978</v>
      </c>
      <c r="H83" s="4"/>
      <c r="K83" s="1"/>
    </row>
    <row r="84" spans="2:12" ht="42" customHeight="1" x14ac:dyDescent="0.35">
      <c r="B84" s="4"/>
      <c r="I84" s="155"/>
      <c r="J84" s="200"/>
      <c r="K84" s="3"/>
      <c r="L84" s="1"/>
    </row>
    <row r="85" spans="2:12" s="35" customFormat="1" ht="29.25" customHeight="1" thickBot="1" x14ac:dyDescent="0.4">
      <c r="B85" s="11"/>
      <c r="C85" s="6"/>
      <c r="D85" s="30"/>
      <c r="E85" s="30"/>
      <c r="F85" s="30"/>
      <c r="G85" s="30"/>
      <c r="H85" s="30"/>
      <c r="I85" s="159"/>
      <c r="J85" s="201"/>
      <c r="K85" s="14"/>
      <c r="L85" s="15"/>
    </row>
    <row r="86" spans="2:12" ht="23.25" customHeight="1" x14ac:dyDescent="0.35">
      <c r="B86" s="1"/>
      <c r="C86" s="260" t="s">
        <v>26</v>
      </c>
      <c r="D86" s="261"/>
      <c r="E86" s="261"/>
      <c r="F86" s="261"/>
      <c r="G86" s="261"/>
      <c r="H86" s="262"/>
      <c r="I86" s="159"/>
      <c r="J86" s="201"/>
      <c r="K86" s="1"/>
    </row>
    <row r="87" spans="2:12" ht="41.25" customHeight="1" x14ac:dyDescent="0.35">
      <c r="B87" s="1"/>
      <c r="C87" s="96"/>
      <c r="D87" s="245" t="str">
        <f>D4</f>
        <v>UNDP</v>
      </c>
      <c r="E87" s="245" t="str">
        <f>E4</f>
        <v>UNCDF</v>
      </c>
      <c r="F87" s="245" t="str">
        <f>F4</f>
        <v>Recipient Organization 3</v>
      </c>
      <c r="G87" s="269" t="s">
        <v>41</v>
      </c>
      <c r="H87" s="271" t="s">
        <v>28</v>
      </c>
      <c r="I87" s="159"/>
      <c r="J87" s="201"/>
      <c r="K87" s="1"/>
    </row>
    <row r="88" spans="2:12" ht="27.75" customHeight="1" x14ac:dyDescent="0.35">
      <c r="B88" s="1"/>
      <c r="C88" s="96"/>
      <c r="D88" s="246"/>
      <c r="E88" s="246"/>
      <c r="F88" s="246"/>
      <c r="G88" s="270"/>
      <c r="H88" s="272"/>
      <c r="I88" s="153"/>
      <c r="J88" s="202"/>
      <c r="K88" s="1"/>
    </row>
    <row r="89" spans="2:12" ht="55.5" customHeight="1" x14ac:dyDescent="0.35">
      <c r="B89" s="1"/>
      <c r="C89" s="27" t="s">
        <v>27</v>
      </c>
      <c r="D89" s="98">
        <f>$D$83*H89</f>
        <v>930862.09845999989</v>
      </c>
      <c r="E89" s="99">
        <f>$E$83*H89</f>
        <v>465952.89999999997</v>
      </c>
      <c r="F89" s="99">
        <f>$F$83*H89</f>
        <v>0</v>
      </c>
      <c r="G89" s="99">
        <f>SUM(D89:F89)</f>
        <v>1396814.9984599999</v>
      </c>
      <c r="H89" s="132">
        <v>0.7</v>
      </c>
      <c r="I89" s="153"/>
      <c r="J89" s="202"/>
      <c r="K89" s="1"/>
    </row>
    <row r="90" spans="2:12" ht="57.75" customHeight="1" x14ac:dyDescent="0.35">
      <c r="B90" s="259"/>
      <c r="C90" s="118" t="s">
        <v>29</v>
      </c>
      <c r="D90" s="98">
        <f>$D$83*H90</f>
        <v>398940.89934</v>
      </c>
      <c r="E90" s="99">
        <f>$E$83*H90</f>
        <v>199694.1</v>
      </c>
      <c r="F90" s="99">
        <f>$F$83*H90</f>
        <v>0</v>
      </c>
      <c r="G90" s="119">
        <f>SUM(D90:F90)</f>
        <v>598634.99933999998</v>
      </c>
      <c r="H90" s="133">
        <v>0.3</v>
      </c>
      <c r="I90" s="156"/>
      <c r="J90" s="202"/>
    </row>
    <row r="91" spans="2:12" ht="57.75" customHeight="1" x14ac:dyDescent="0.35">
      <c r="B91" s="259"/>
      <c r="C91" s="118" t="s">
        <v>458</v>
      </c>
      <c r="D91" s="98">
        <f>$D$83*H91</f>
        <v>0</v>
      </c>
      <c r="E91" s="99">
        <f>$E$83*H91</f>
        <v>0</v>
      </c>
      <c r="F91" s="99">
        <f>$F$83*H91</f>
        <v>0</v>
      </c>
      <c r="G91" s="119">
        <f>SUM(D91:F91)</f>
        <v>0</v>
      </c>
      <c r="H91" s="134">
        <v>0</v>
      </c>
      <c r="I91" s="160"/>
      <c r="J91" s="201"/>
    </row>
    <row r="92" spans="2:12" ht="38.25" customHeight="1" thickBot="1" x14ac:dyDescent="0.4">
      <c r="B92" s="259"/>
      <c r="C92" s="9" t="s">
        <v>453</v>
      </c>
      <c r="D92" s="100">
        <f>SUM(D89:D91)</f>
        <v>1329802.9978</v>
      </c>
      <c r="E92" s="100">
        <f>SUM(E89:E91)</f>
        <v>665647</v>
      </c>
      <c r="F92" s="100">
        <f>SUM(F89:F91)</f>
        <v>0</v>
      </c>
      <c r="G92" s="100">
        <f>SUM(G89:G91)</f>
        <v>1995449.9978</v>
      </c>
      <c r="H92" s="101">
        <f>SUM(H89:H91)</f>
        <v>1</v>
      </c>
      <c r="I92" s="157"/>
      <c r="J92" s="200"/>
    </row>
    <row r="93" spans="2:12" ht="21.75" customHeight="1" thickBot="1" x14ac:dyDescent="0.4">
      <c r="B93" s="259"/>
      <c r="C93" s="2"/>
      <c r="D93" s="7"/>
      <c r="E93" s="7"/>
      <c r="F93" s="7"/>
      <c r="G93" s="7"/>
      <c r="H93" s="7"/>
      <c r="I93" s="157"/>
      <c r="J93" s="200"/>
    </row>
    <row r="94" spans="2:12" ht="49.5" customHeight="1" x14ac:dyDescent="0.35">
      <c r="B94" s="259"/>
      <c r="C94" s="102" t="s">
        <v>466</v>
      </c>
      <c r="D94" s="103">
        <f>SUM(H12,H22,H34,H40,H46,H56,H62,H70)*1.07</f>
        <v>807746.21000000008</v>
      </c>
      <c r="E94" s="30"/>
      <c r="F94" s="30"/>
      <c r="G94" s="30"/>
      <c r="H94" s="163" t="s">
        <v>468</v>
      </c>
      <c r="I94" s="164">
        <f>SUM(I70,I62,I56,I46,I40,I34,I22,I12)</f>
        <v>350492.05</v>
      </c>
    </row>
    <row r="95" spans="2:12" ht="28.5" customHeight="1" thickBot="1" x14ac:dyDescent="0.4">
      <c r="B95" s="259"/>
      <c r="C95" s="104" t="s">
        <v>14</v>
      </c>
      <c r="D95" s="149">
        <f>D94/G83</f>
        <v>0.4047940118221689</v>
      </c>
      <c r="E95" s="37"/>
      <c r="F95" s="37"/>
      <c r="G95" s="37"/>
      <c r="H95" s="165" t="s">
        <v>469</v>
      </c>
      <c r="I95" s="166">
        <f>I94/G81</f>
        <v>0.18794081230472814</v>
      </c>
      <c r="J95" s="203"/>
    </row>
    <row r="96" spans="2:12" ht="28.5" customHeight="1" x14ac:dyDescent="0.35">
      <c r="B96" s="259"/>
      <c r="C96" s="273"/>
      <c r="D96" s="274"/>
      <c r="E96" s="38"/>
      <c r="F96" s="38"/>
      <c r="G96" s="38"/>
    </row>
    <row r="97" spans="2:12" ht="32.25" customHeight="1" x14ac:dyDescent="0.35">
      <c r="B97" s="259"/>
      <c r="C97" s="104" t="s">
        <v>467</v>
      </c>
      <c r="D97" s="105">
        <f>SUM(D68:F69)*1.07</f>
        <v>163817</v>
      </c>
      <c r="E97" s="39"/>
      <c r="F97" s="39"/>
      <c r="G97" s="39"/>
    </row>
    <row r="98" spans="2:12" ht="23.25" customHeight="1" x14ac:dyDescent="0.35">
      <c r="B98" s="259"/>
      <c r="C98" s="104" t="s">
        <v>15</v>
      </c>
      <c r="D98" s="149">
        <f>D97/G83</f>
        <v>8.2095266822325583E-2</v>
      </c>
      <c r="E98" s="39"/>
      <c r="F98" s="39"/>
      <c r="G98" s="39"/>
      <c r="I98" s="152"/>
    </row>
    <row r="99" spans="2:12" ht="66.75" customHeight="1" thickBot="1" x14ac:dyDescent="0.4">
      <c r="B99" s="259"/>
      <c r="C99" s="263" t="s">
        <v>463</v>
      </c>
      <c r="D99" s="264"/>
      <c r="E99" s="31"/>
      <c r="F99" s="31"/>
      <c r="G99" s="31"/>
    </row>
    <row r="100" spans="2:12" ht="55.5" customHeight="1" x14ac:dyDescent="0.35">
      <c r="B100" s="259"/>
      <c r="L100" s="35"/>
    </row>
    <row r="101" spans="2:12" ht="42.75" customHeight="1" x14ac:dyDescent="0.35">
      <c r="B101" s="259"/>
    </row>
    <row r="102" spans="2:12" ht="21.75" customHeight="1" x14ac:dyDescent="0.35">
      <c r="B102" s="259"/>
    </row>
    <row r="103" spans="2:12" ht="21.75" customHeight="1" x14ac:dyDescent="0.35">
      <c r="B103" s="259"/>
    </row>
    <row r="104" spans="2:12" ht="23.25" customHeight="1" x14ac:dyDescent="0.35">
      <c r="B104" s="259"/>
    </row>
    <row r="105" spans="2:12" ht="23.25" customHeight="1" x14ac:dyDescent="0.35"/>
    <row r="106" spans="2:12" ht="21.75" customHeight="1" x14ac:dyDescent="0.35"/>
    <row r="107" spans="2:12" ht="16.5" customHeight="1" x14ac:dyDescent="0.35"/>
    <row r="108" spans="2:12" ht="29.25" customHeight="1" x14ac:dyDescent="0.35"/>
    <row r="109" spans="2:12" ht="24.75" customHeight="1" x14ac:dyDescent="0.35"/>
    <row r="110" spans="2:12" ht="33" customHeight="1" x14ac:dyDescent="0.35"/>
    <row r="112" spans="2:12" ht="15" customHeight="1" x14ac:dyDescent="0.35"/>
    <row r="113" ht="25.5" customHeight="1" x14ac:dyDescent="0.35"/>
  </sheetData>
  <sheetProtection formatCells="0" formatColumns="0" formatRows="0"/>
  <mergeCells count="27">
    <mergeCell ref="F79:F80"/>
    <mergeCell ref="D87:D88"/>
    <mergeCell ref="E87:E88"/>
    <mergeCell ref="B90:B104"/>
    <mergeCell ref="C86:H86"/>
    <mergeCell ref="C99:D99"/>
    <mergeCell ref="C79:C80"/>
    <mergeCell ref="G79:G80"/>
    <mergeCell ref="G87:G88"/>
    <mergeCell ref="H87:H88"/>
    <mergeCell ref="C96:D96"/>
    <mergeCell ref="C25:K25"/>
    <mergeCell ref="B1:E1"/>
    <mergeCell ref="C13:K13"/>
    <mergeCell ref="C6:K6"/>
    <mergeCell ref="F87:F88"/>
    <mergeCell ref="B2:E2"/>
    <mergeCell ref="C47:K47"/>
    <mergeCell ref="C57:K57"/>
    <mergeCell ref="C35:K35"/>
    <mergeCell ref="C42:K42"/>
    <mergeCell ref="C43:K43"/>
    <mergeCell ref="C5:K5"/>
    <mergeCell ref="C24:K24"/>
    <mergeCell ref="C78:G78"/>
    <mergeCell ref="D79:D80"/>
    <mergeCell ref="E79:E80"/>
  </mergeCells>
  <conditionalFormatting sqref="D95">
    <cfRule type="cellIs" dxfId="25" priority="46" operator="lessThan">
      <formula>0.15</formula>
    </cfRule>
  </conditionalFormatting>
  <conditionalFormatting sqref="D98">
    <cfRule type="cellIs" dxfId="24" priority="44" operator="lessThan">
      <formula>0.05</formula>
    </cfRule>
  </conditionalFormatting>
  <conditionalFormatting sqref="H92 I91:J91">
    <cfRule type="cellIs" dxfId="23" priority="1" operator="greaterThan">
      <formula>1</formula>
    </cfRule>
  </conditionalFormatting>
  <dataValidations xWindow="431" yWindow="475" count="6">
    <dataValidation allowBlank="1" showInputMessage="1" showErrorMessage="1" prompt="% Towards Gender Equality and Women's Empowerment Must be Higher than 15%_x000a_" sqref="D95:G95" xr:uid="{E72508C7-C8DD-46A5-878C-E4FA07CAB6AF}"/>
    <dataValidation allowBlank="1" showInputMessage="1" showErrorMessage="1" prompt="M&amp;E Budget Cannot be Less than 5%_x000a_" sqref="D98:G98" xr:uid="{53928C0A-D548-4B6B-97FC-07D38B0E5FA7}"/>
    <dataValidation allowBlank="1" showInputMessage="1" showErrorMessage="1" prompt="Insert *text* description of Outcome here" sqref="C5:K5 C24:K24 C42:K42" xr:uid="{89ACADD6-F982-42D9-AC8D-CCF9750605B2}"/>
    <dataValidation allowBlank="1" showInputMessage="1" showErrorMessage="1" prompt="Insert *text* description of Output here" sqref="C6 C13 C25 C35 C43 C47 C57" xr:uid="{31AC9CA6-D499-4711-A99F-BECD0A64F3A8}"/>
    <dataValidation allowBlank="1" showInputMessage="1" showErrorMessage="1" prompt="Insert *text* description of Activity here" sqref="C14 C26 C36 C44 C48 C58 C7" xr:uid="{E7A390F5-03DD-4A67-B842-17326B4F2DA4}"/>
    <dataValidation allowBlank="1" showErrorMessage="1" prompt="% Towards Gender Equality and Women's Empowerment Must be Higher than 15%_x000a_" sqref="D97:G97" xr:uid="{8C6643DA-1D03-44FB-AC1F-C4CB706ED3AA}"/>
  </dataValidations>
  <pageMargins left="0.7" right="0.7" top="0.75" bottom="0.75" header="0.3" footer="0.3"/>
  <pageSetup scale="74" orientation="landscape" r:id="rId1"/>
  <rowBreaks count="1" manualBreakCount="1">
    <brk id="35" max="16383" man="1"/>
  </rowBreaks>
  <ignoredErrors>
    <ignoredError sqref="D79:F80 D87:F88"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5"/>
  <sheetViews>
    <sheetView showGridLines="0" showZeros="0" zoomScale="70" zoomScaleNormal="70" workbookViewId="0">
      <pane ySplit="4" topLeftCell="A105" activePane="bottomLeft" state="frozen"/>
      <selection pane="bottomLeft" activeCell="H105" sqref="H105"/>
    </sheetView>
  </sheetViews>
  <sheetFormatPr defaultColWidth="9.08984375" defaultRowHeight="15.5" x14ac:dyDescent="0.35"/>
  <cols>
    <col min="1" max="1" width="4.36328125" style="49" customWidth="1"/>
    <col min="2" max="2" width="3.26953125" style="49" customWidth="1"/>
    <col min="3" max="3" width="51.36328125" style="49" customWidth="1"/>
    <col min="4" max="4" width="34.26953125" style="50" customWidth="1"/>
    <col min="5" max="5" width="35" style="50" customWidth="1"/>
    <col min="6" max="6" width="36.54296875" style="50" customWidth="1"/>
    <col min="7" max="7" width="25.7265625" style="49" customWidth="1"/>
    <col min="8" max="8" width="21.36328125" style="49" customWidth="1"/>
    <col min="9" max="9" width="16.81640625" style="49" customWidth="1"/>
    <col min="10" max="10" width="19.36328125" style="49" customWidth="1"/>
    <col min="11" max="11" width="19" style="49" customWidth="1"/>
    <col min="12" max="12" width="26" style="49" customWidth="1"/>
    <col min="13" max="13" width="21.08984375" style="49" customWidth="1"/>
    <col min="14" max="14" width="7" style="49" customWidth="1"/>
    <col min="15" max="15" width="24.26953125" style="49" customWidth="1"/>
    <col min="16" max="16" width="26.36328125" style="49" customWidth="1"/>
    <col min="17" max="17" width="30.08984375" style="49" customWidth="1"/>
    <col min="18" max="18" width="33" style="49" customWidth="1"/>
    <col min="19" max="20" width="22.7265625" style="49" customWidth="1"/>
    <col min="21" max="21" width="23.36328125" style="49" customWidth="1"/>
    <col min="22" max="22" width="32.08984375" style="49" customWidth="1"/>
    <col min="23" max="23" width="9.08984375" style="49"/>
    <col min="24" max="24" width="17.7265625" style="49" customWidth="1"/>
    <col min="25" max="25" width="26.36328125" style="49" customWidth="1"/>
    <col min="26" max="26" width="22.36328125" style="49" customWidth="1"/>
    <col min="27" max="27" width="29.7265625" style="49" customWidth="1"/>
    <col min="28" max="28" width="23.36328125" style="49" customWidth="1"/>
    <col min="29" max="29" width="18.36328125" style="49" customWidth="1"/>
    <col min="30" max="30" width="17.36328125" style="49" customWidth="1"/>
    <col min="31" max="31" width="25.08984375" style="49" customWidth="1"/>
    <col min="32" max="16384" width="9.08984375" style="49"/>
  </cols>
  <sheetData>
    <row r="1" spans="2:13" ht="31.5" customHeight="1" x14ac:dyDescent="1">
      <c r="C1" s="238" t="s">
        <v>446</v>
      </c>
      <c r="D1" s="238"/>
      <c r="E1" s="238"/>
      <c r="F1" s="238"/>
      <c r="G1" s="32"/>
      <c r="H1" s="33"/>
      <c r="I1" s="33"/>
      <c r="L1" s="23"/>
      <c r="M1" s="5"/>
    </row>
    <row r="2" spans="2:13" ht="24" customHeight="1" x14ac:dyDescent="0.45">
      <c r="C2" s="247" t="s">
        <v>83</v>
      </c>
      <c r="D2" s="247"/>
      <c r="E2" s="247"/>
      <c r="F2" s="178"/>
      <c r="L2" s="23"/>
      <c r="M2" s="5"/>
    </row>
    <row r="3" spans="2:13" ht="24" customHeight="1" x14ac:dyDescent="0.35">
      <c r="C3" s="43"/>
      <c r="D3" s="43"/>
      <c r="E3" s="43"/>
      <c r="F3" s="43"/>
      <c r="L3" s="23"/>
      <c r="M3" s="5"/>
    </row>
    <row r="4" spans="2:13" ht="116.25" customHeight="1" x14ac:dyDescent="0.35">
      <c r="C4" s="43"/>
      <c r="D4" s="175" t="str">
        <f>'1) Budget Table'!D4</f>
        <v>UNDP</v>
      </c>
      <c r="E4" s="175" t="str">
        <f>'1) Budget Table'!E4</f>
        <v>UNCDF</v>
      </c>
      <c r="F4" s="175" t="str">
        <f>'1) Budget Table'!F4</f>
        <v>Recipient Organization 3</v>
      </c>
      <c r="G4" s="173" t="s">
        <v>41</v>
      </c>
      <c r="H4" s="235" t="s">
        <v>465</v>
      </c>
      <c r="L4" s="23"/>
      <c r="M4" s="5"/>
    </row>
    <row r="5" spans="2:13" ht="24" customHeight="1" x14ac:dyDescent="0.35">
      <c r="B5" s="276" t="s">
        <v>89</v>
      </c>
      <c r="C5" s="277"/>
      <c r="D5" s="277"/>
      <c r="E5" s="277"/>
      <c r="F5" s="277"/>
      <c r="G5" s="277"/>
      <c r="H5" s="234"/>
      <c r="L5" s="23"/>
      <c r="M5" s="5"/>
    </row>
    <row r="6" spans="2:13" ht="22.5" customHeight="1" x14ac:dyDescent="0.35">
      <c r="C6" s="276" t="s">
        <v>86</v>
      </c>
      <c r="D6" s="278"/>
      <c r="E6" s="278"/>
      <c r="F6" s="278"/>
      <c r="G6" s="278"/>
      <c r="H6" s="236"/>
      <c r="L6" s="23"/>
      <c r="M6" s="5"/>
    </row>
    <row r="7" spans="2:13" ht="24.75" customHeight="1" thickBot="1" x14ac:dyDescent="0.4">
      <c r="C7" s="218" t="s">
        <v>85</v>
      </c>
      <c r="D7" s="219">
        <f>'1) Budget Table'!D12</f>
        <v>280000</v>
      </c>
      <c r="E7" s="219">
        <f>'1) Budget Table'!E12</f>
        <v>0</v>
      </c>
      <c r="F7" s="219">
        <f>'1) Budget Table'!F12</f>
        <v>0</v>
      </c>
      <c r="G7" s="130">
        <f>SUM(D7:F7)</f>
        <v>280000</v>
      </c>
      <c r="H7" s="130"/>
      <c r="L7" s="23"/>
      <c r="M7" s="5"/>
    </row>
    <row r="8" spans="2:13" ht="21.75" customHeight="1" x14ac:dyDescent="0.35">
      <c r="C8" s="56" t="s">
        <v>9</v>
      </c>
      <c r="D8" s="91">
        <v>0</v>
      </c>
      <c r="E8" s="92"/>
      <c r="F8" s="92"/>
      <c r="G8" s="211">
        <f t="shared" ref="G8:G15" si="0">SUM(D8:F8)</f>
        <v>0</v>
      </c>
      <c r="H8" s="210"/>
    </row>
    <row r="9" spans="2:13" x14ac:dyDescent="0.35">
      <c r="C9" s="47" t="s">
        <v>10</v>
      </c>
      <c r="D9" s="93">
        <v>0</v>
      </c>
      <c r="E9" s="20"/>
      <c r="F9" s="20"/>
      <c r="G9" s="125">
        <f t="shared" si="0"/>
        <v>0</v>
      </c>
      <c r="H9" s="212"/>
    </row>
    <row r="10" spans="2:13" ht="15.75" customHeight="1" x14ac:dyDescent="0.35">
      <c r="C10" s="47" t="s">
        <v>11</v>
      </c>
      <c r="D10" s="93">
        <v>0</v>
      </c>
      <c r="E10" s="93"/>
      <c r="F10" s="93"/>
      <c r="G10" s="125">
        <f t="shared" si="0"/>
        <v>0</v>
      </c>
      <c r="H10" s="210"/>
    </row>
    <row r="11" spans="2:13" x14ac:dyDescent="0.35">
      <c r="C11" s="48" t="s">
        <v>12</v>
      </c>
      <c r="D11" s="93">
        <v>0</v>
      </c>
      <c r="E11" s="93"/>
      <c r="F11" s="93"/>
      <c r="G11" s="125">
        <f t="shared" si="0"/>
        <v>0</v>
      </c>
      <c r="H11" s="210"/>
    </row>
    <row r="12" spans="2:13" x14ac:dyDescent="0.35">
      <c r="C12" s="47" t="s">
        <v>16</v>
      </c>
      <c r="D12" s="93">
        <v>0</v>
      </c>
      <c r="E12" s="93"/>
      <c r="F12" s="93"/>
      <c r="G12" s="125">
        <f t="shared" si="0"/>
        <v>0</v>
      </c>
      <c r="H12" s="210"/>
    </row>
    <row r="13" spans="2:13" ht="21.75" customHeight="1" x14ac:dyDescent="0.35">
      <c r="C13" s="47" t="s">
        <v>13</v>
      </c>
      <c r="D13" s="93">
        <v>280000</v>
      </c>
      <c r="E13" s="93"/>
      <c r="F13" s="93"/>
      <c r="G13" s="125">
        <f>SUM(D13:F13)</f>
        <v>280000</v>
      </c>
      <c r="H13" s="212"/>
    </row>
    <row r="14" spans="2:13" ht="21.75" customHeight="1" x14ac:dyDescent="0.35">
      <c r="C14" s="47" t="s">
        <v>84</v>
      </c>
      <c r="D14" s="93">
        <v>0</v>
      </c>
      <c r="E14" s="93"/>
      <c r="F14" s="93"/>
      <c r="G14" s="125">
        <f t="shared" si="0"/>
        <v>0</v>
      </c>
      <c r="H14" s="210"/>
    </row>
    <row r="15" spans="2:13" ht="15.75" customHeight="1" thickBot="1" x14ac:dyDescent="0.4">
      <c r="C15" s="51" t="s">
        <v>87</v>
      </c>
      <c r="D15" s="61">
        <f>SUM(D8:D14)</f>
        <v>280000</v>
      </c>
      <c r="E15" s="61">
        <f>SUM(E8:E14)</f>
        <v>0</v>
      </c>
      <c r="F15" s="61">
        <f>SUM(F8:F14)</f>
        <v>0</v>
      </c>
      <c r="G15" s="125">
        <f t="shared" si="0"/>
        <v>280000</v>
      </c>
      <c r="H15" s="60">
        <f>SUM(H8:H14)</f>
        <v>0</v>
      </c>
    </row>
    <row r="16" spans="2:13" s="50" customFormat="1" x14ac:dyDescent="0.35">
      <c r="C16" s="215"/>
      <c r="D16" s="216"/>
      <c r="E16" s="216"/>
      <c r="F16" s="216"/>
      <c r="G16" s="217"/>
      <c r="H16" s="237"/>
    </row>
    <row r="17" spans="3:8" x14ac:dyDescent="0.35">
      <c r="C17" s="276" t="s">
        <v>90</v>
      </c>
      <c r="D17" s="278"/>
      <c r="E17" s="278"/>
      <c r="F17" s="278"/>
      <c r="G17" s="278"/>
      <c r="H17" s="214"/>
    </row>
    <row r="18" spans="3:8" ht="27" customHeight="1" thickBot="1" x14ac:dyDescent="0.4">
      <c r="C18" s="218" t="s">
        <v>85</v>
      </c>
      <c r="D18" s="219">
        <f>'1) Budget Table'!D22</f>
        <v>335000</v>
      </c>
      <c r="E18" s="219">
        <f>'1) Budget Table'!E22</f>
        <v>0</v>
      </c>
      <c r="F18" s="219">
        <f>'1) Budget Table'!F22</f>
        <v>0</v>
      </c>
      <c r="G18" s="130">
        <f t="shared" ref="G18:G26" si="1">SUM(D18:F18)</f>
        <v>335000</v>
      </c>
      <c r="H18" s="130"/>
    </row>
    <row r="19" spans="3:8" x14ac:dyDescent="0.35">
      <c r="C19" s="56" t="s">
        <v>9</v>
      </c>
      <c r="D19" s="91">
        <v>0</v>
      </c>
      <c r="E19" s="92"/>
      <c r="F19" s="92"/>
      <c r="G19" s="57">
        <f t="shared" si="1"/>
        <v>0</v>
      </c>
      <c r="H19" s="210"/>
    </row>
    <row r="20" spans="3:8" x14ac:dyDescent="0.35">
      <c r="C20" s="47" t="s">
        <v>10</v>
      </c>
      <c r="D20" s="93">
        <v>85000</v>
      </c>
      <c r="E20" s="20"/>
      <c r="F20" s="20"/>
      <c r="G20" s="55">
        <f t="shared" si="1"/>
        <v>85000</v>
      </c>
      <c r="H20" s="210"/>
    </row>
    <row r="21" spans="3:8" ht="31" x14ac:dyDescent="0.35">
      <c r="C21" s="47" t="s">
        <v>11</v>
      </c>
      <c r="D21" s="93"/>
      <c r="E21" s="93"/>
      <c r="F21" s="93"/>
      <c r="G21" s="55">
        <f t="shared" si="1"/>
        <v>0</v>
      </c>
      <c r="H21" s="210"/>
    </row>
    <row r="22" spans="3:8" x14ac:dyDescent="0.35">
      <c r="C22" s="48" t="s">
        <v>12</v>
      </c>
      <c r="D22" s="93">
        <v>0</v>
      </c>
      <c r="E22" s="93"/>
      <c r="F22" s="93"/>
      <c r="G22" s="55">
        <f t="shared" si="1"/>
        <v>0</v>
      </c>
      <c r="H22" s="210"/>
    </row>
    <row r="23" spans="3:8" x14ac:dyDescent="0.35">
      <c r="C23" s="47" t="s">
        <v>16</v>
      </c>
      <c r="D23" s="93">
        <v>0</v>
      </c>
      <c r="E23" s="93"/>
      <c r="F23" s="93"/>
      <c r="G23" s="55">
        <f t="shared" si="1"/>
        <v>0</v>
      </c>
      <c r="H23" s="210"/>
    </row>
    <row r="24" spans="3:8" x14ac:dyDescent="0.35">
      <c r="C24" s="47" t="s">
        <v>13</v>
      </c>
      <c r="D24" s="93">
        <v>250000</v>
      </c>
      <c r="E24" s="93"/>
      <c r="F24" s="93"/>
      <c r="G24" s="55">
        <f t="shared" si="1"/>
        <v>250000</v>
      </c>
      <c r="H24" s="212"/>
    </row>
    <row r="25" spans="3:8" x14ac:dyDescent="0.35">
      <c r="C25" s="47" t="s">
        <v>84</v>
      </c>
      <c r="D25" s="93">
        <v>0</v>
      </c>
      <c r="E25" s="93"/>
      <c r="F25" s="93"/>
      <c r="G25" s="55">
        <f t="shared" si="1"/>
        <v>0</v>
      </c>
      <c r="H25" s="210"/>
    </row>
    <row r="26" spans="3:8" x14ac:dyDescent="0.35">
      <c r="C26" s="51" t="s">
        <v>87</v>
      </c>
      <c r="D26" s="61">
        <f>SUM(D19:D25)</f>
        <v>335000</v>
      </c>
      <c r="E26" s="61">
        <f>SUM(E19:E25)</f>
        <v>0</v>
      </c>
      <c r="F26" s="61">
        <f>SUM(F19:F25)</f>
        <v>0</v>
      </c>
      <c r="G26" s="55">
        <f t="shared" si="1"/>
        <v>335000</v>
      </c>
      <c r="H26" s="61">
        <f>SUM(H19:H25)</f>
        <v>0</v>
      </c>
    </row>
    <row r="27" spans="3:8" s="50" customFormat="1" x14ac:dyDescent="0.35">
      <c r="C27" s="215"/>
      <c r="D27" s="216"/>
      <c r="E27" s="216"/>
      <c r="F27" s="216"/>
      <c r="G27" s="225"/>
      <c r="H27" s="226"/>
    </row>
    <row r="28" spans="3:8" hidden="1" x14ac:dyDescent="0.35">
      <c r="C28" s="207" t="s">
        <v>91</v>
      </c>
      <c r="D28" s="208"/>
      <c r="E28" s="208"/>
      <c r="F28" s="208"/>
      <c r="G28" s="208"/>
      <c r="H28" s="209"/>
    </row>
    <row r="29" spans="3:8" ht="21.75" hidden="1" customHeight="1" thickBot="1" x14ac:dyDescent="0.4">
      <c r="C29" s="218" t="s">
        <v>85</v>
      </c>
      <c r="D29" s="219">
        <f>'1) Budget Table'!D12</f>
        <v>280000</v>
      </c>
      <c r="E29" s="219">
        <f>'1) Budget Table'!E12</f>
        <v>0</v>
      </c>
      <c r="F29" s="219">
        <f>'1) Budget Table'!F12</f>
        <v>0</v>
      </c>
      <c r="G29" s="130">
        <f t="shared" ref="G29:G37" si="2">SUM(D29:F29)</f>
        <v>280000</v>
      </c>
      <c r="H29" s="60"/>
    </row>
    <row r="30" spans="3:8" hidden="1" x14ac:dyDescent="0.35">
      <c r="C30" s="56" t="s">
        <v>9</v>
      </c>
      <c r="D30" s="91"/>
      <c r="E30" s="92"/>
      <c r="F30" s="92"/>
      <c r="G30" s="57">
        <f t="shared" si="2"/>
        <v>0</v>
      </c>
      <c r="H30" s="210"/>
    </row>
    <row r="31" spans="3:8" s="50" customFormat="1" ht="15.75" hidden="1" customHeight="1" x14ac:dyDescent="0.35">
      <c r="C31" s="47" t="s">
        <v>10</v>
      </c>
      <c r="D31" s="93"/>
      <c r="E31" s="20"/>
      <c r="F31" s="20"/>
      <c r="G31" s="55">
        <f t="shared" si="2"/>
        <v>0</v>
      </c>
      <c r="H31" s="221"/>
    </row>
    <row r="32" spans="3:8" s="50" customFormat="1" ht="31" hidden="1" x14ac:dyDescent="0.35">
      <c r="C32" s="47" t="s">
        <v>11</v>
      </c>
      <c r="D32" s="93"/>
      <c r="E32" s="93"/>
      <c r="F32" s="93"/>
      <c r="G32" s="55">
        <f t="shared" si="2"/>
        <v>0</v>
      </c>
      <c r="H32" s="221"/>
    </row>
    <row r="33" spans="3:8" s="50" customFormat="1" hidden="1" x14ac:dyDescent="0.35">
      <c r="C33" s="48" t="s">
        <v>12</v>
      </c>
      <c r="D33" s="93">
        <v>0</v>
      </c>
      <c r="E33" s="93"/>
      <c r="F33" s="93"/>
      <c r="G33" s="55">
        <f t="shared" si="2"/>
        <v>0</v>
      </c>
      <c r="H33" s="221"/>
    </row>
    <row r="34" spans="3:8" hidden="1" x14ac:dyDescent="0.35">
      <c r="C34" s="47" t="s">
        <v>16</v>
      </c>
      <c r="D34" s="93">
        <v>0</v>
      </c>
      <c r="E34" s="93"/>
      <c r="F34" s="93"/>
      <c r="G34" s="55">
        <f t="shared" si="2"/>
        <v>0</v>
      </c>
      <c r="H34" s="210"/>
    </row>
    <row r="35" spans="3:8" hidden="1" x14ac:dyDescent="0.35">
      <c r="C35" s="47" t="s">
        <v>13</v>
      </c>
      <c r="D35" s="93"/>
      <c r="E35" s="93"/>
      <c r="F35" s="93"/>
      <c r="G35" s="55">
        <f t="shared" si="2"/>
        <v>0</v>
      </c>
      <c r="H35" s="210"/>
    </row>
    <row r="36" spans="3:8" hidden="1" x14ac:dyDescent="0.35">
      <c r="C36" s="47" t="s">
        <v>84</v>
      </c>
      <c r="D36" s="93"/>
      <c r="E36" s="93"/>
      <c r="F36" s="93"/>
      <c r="G36" s="55">
        <f t="shared" si="2"/>
        <v>0</v>
      </c>
      <c r="H36" s="210"/>
    </row>
    <row r="37" spans="3:8" hidden="1" x14ac:dyDescent="0.35">
      <c r="C37" s="51" t="s">
        <v>87</v>
      </c>
      <c r="D37" s="61">
        <f>SUM(D30:D36)</f>
        <v>0</v>
      </c>
      <c r="E37" s="61">
        <f>SUM(E30:E36)</f>
        <v>0</v>
      </c>
      <c r="F37" s="61">
        <f>SUM(F30:F36)</f>
        <v>0</v>
      </c>
      <c r="G37" s="55">
        <f t="shared" si="2"/>
        <v>0</v>
      </c>
      <c r="H37" s="210"/>
    </row>
    <row r="38" spans="3:8" s="50" customFormat="1" hidden="1" x14ac:dyDescent="0.35">
      <c r="C38" s="62"/>
      <c r="D38" s="63"/>
      <c r="E38" s="63"/>
      <c r="F38" s="63"/>
      <c r="G38" s="222"/>
      <c r="H38" s="224"/>
    </row>
    <row r="39" spans="3:8" hidden="1" x14ac:dyDescent="0.35">
      <c r="C39" s="179" t="s">
        <v>92</v>
      </c>
      <c r="D39" s="180"/>
      <c r="E39" s="180"/>
      <c r="F39" s="180"/>
      <c r="G39" s="223"/>
      <c r="H39" s="209"/>
    </row>
    <row r="40" spans="3:8" ht="20.25" hidden="1" customHeight="1" thickBot="1" x14ac:dyDescent="0.4">
      <c r="C40" s="58" t="s">
        <v>85</v>
      </c>
      <c r="D40" s="59"/>
      <c r="E40" s="59"/>
      <c r="F40" s="59"/>
      <c r="G40" s="55">
        <f t="shared" ref="G40:G48" si="3">SUM(D40:F40)</f>
        <v>0</v>
      </c>
      <c r="H40" s="220"/>
    </row>
    <row r="41" spans="3:8" hidden="1" x14ac:dyDescent="0.35">
      <c r="C41" s="56" t="s">
        <v>9</v>
      </c>
      <c r="D41" s="91"/>
      <c r="E41" s="92"/>
      <c r="F41" s="92"/>
      <c r="G41" s="57">
        <f t="shared" si="3"/>
        <v>0</v>
      </c>
      <c r="H41" s="210"/>
    </row>
    <row r="42" spans="3:8" ht="15.75" hidden="1" customHeight="1" x14ac:dyDescent="0.35">
      <c r="C42" s="47" t="s">
        <v>10</v>
      </c>
      <c r="D42" s="93"/>
      <c r="E42" s="20"/>
      <c r="F42" s="20"/>
      <c r="G42" s="55">
        <f t="shared" si="3"/>
        <v>0</v>
      </c>
      <c r="H42" s="210"/>
    </row>
    <row r="43" spans="3:8" ht="32.25" hidden="1" customHeight="1" x14ac:dyDescent="0.35">
      <c r="C43" s="47" t="s">
        <v>11</v>
      </c>
      <c r="D43" s="93"/>
      <c r="E43" s="93"/>
      <c r="F43" s="93"/>
      <c r="G43" s="55">
        <f t="shared" si="3"/>
        <v>0</v>
      </c>
      <c r="H43" s="210"/>
    </row>
    <row r="44" spans="3:8" s="50" customFormat="1" hidden="1" x14ac:dyDescent="0.35">
      <c r="C44" s="48" t="s">
        <v>12</v>
      </c>
      <c r="D44" s="93"/>
      <c r="E44" s="93"/>
      <c r="F44" s="93"/>
      <c r="G44" s="55">
        <f t="shared" si="3"/>
        <v>0</v>
      </c>
      <c r="H44" s="221"/>
    </row>
    <row r="45" spans="3:8" hidden="1" x14ac:dyDescent="0.35">
      <c r="C45" s="47" t="s">
        <v>16</v>
      </c>
      <c r="D45" s="93"/>
      <c r="E45" s="93"/>
      <c r="F45" s="93"/>
      <c r="G45" s="55">
        <f t="shared" si="3"/>
        <v>0</v>
      </c>
      <c r="H45" s="210"/>
    </row>
    <row r="46" spans="3:8" hidden="1" x14ac:dyDescent="0.35">
      <c r="C46" s="47" t="s">
        <v>13</v>
      </c>
      <c r="D46" s="93"/>
      <c r="E46" s="93"/>
      <c r="F46" s="93"/>
      <c r="G46" s="55">
        <f t="shared" si="3"/>
        <v>0</v>
      </c>
      <c r="H46" s="210"/>
    </row>
    <row r="47" spans="3:8" hidden="1" x14ac:dyDescent="0.35">
      <c r="C47" s="47" t="s">
        <v>84</v>
      </c>
      <c r="D47" s="93"/>
      <c r="E47" s="93"/>
      <c r="F47" s="93"/>
      <c r="G47" s="55">
        <f t="shared" si="3"/>
        <v>0</v>
      </c>
      <c r="H47" s="210"/>
    </row>
    <row r="48" spans="3:8" ht="21" hidden="1" customHeight="1" x14ac:dyDescent="0.35">
      <c r="C48" s="51" t="s">
        <v>87</v>
      </c>
      <c r="D48" s="61">
        <f>SUM(D41:D47)</f>
        <v>0</v>
      </c>
      <c r="E48" s="61">
        <f>SUM(E41:E47)</f>
        <v>0</v>
      </c>
      <c r="F48" s="61">
        <f>SUM(F41:F47)</f>
        <v>0</v>
      </c>
      <c r="G48" s="55">
        <f t="shared" si="3"/>
        <v>0</v>
      </c>
      <c r="H48" s="61">
        <f>SUM(H41:H47)</f>
        <v>0</v>
      </c>
    </row>
    <row r="49" spans="2:8" s="50" customFormat="1" ht="22.5" hidden="1" customHeight="1" x14ac:dyDescent="0.35">
      <c r="C49" s="229"/>
      <c r="D49" s="216"/>
      <c r="E49" s="216"/>
      <c r="F49" s="216"/>
      <c r="G49" s="225"/>
      <c r="H49" s="226"/>
    </row>
    <row r="50" spans="2:8" ht="16" customHeight="1" x14ac:dyDescent="0.35">
      <c r="B50" s="276" t="s">
        <v>93</v>
      </c>
      <c r="C50" s="277"/>
      <c r="D50" s="277"/>
      <c r="E50" s="277"/>
      <c r="F50" s="277"/>
      <c r="G50" s="277"/>
      <c r="H50" s="234"/>
    </row>
    <row r="51" spans="2:8" x14ac:dyDescent="0.35">
      <c r="C51" s="276" t="s">
        <v>94</v>
      </c>
      <c r="D51" s="278"/>
      <c r="E51" s="278"/>
      <c r="F51" s="278"/>
      <c r="G51" s="278"/>
      <c r="H51" s="233"/>
    </row>
    <row r="52" spans="2:8" ht="24" customHeight="1" thickBot="1" x14ac:dyDescent="0.4">
      <c r="C52" s="218" t="s">
        <v>85</v>
      </c>
      <c r="D52" s="219">
        <f>'1) Budget Table'!D34</f>
        <v>197283</v>
      </c>
      <c r="E52" s="219">
        <f>'1) Budget Table'!E34</f>
        <v>0</v>
      </c>
      <c r="F52" s="219">
        <f>'1) Budget Table'!F34</f>
        <v>0</v>
      </c>
      <c r="G52" s="130">
        <f>SUM(D52:F52)</f>
        <v>197283</v>
      </c>
      <c r="H52" s="130"/>
    </row>
    <row r="53" spans="2:8" ht="15.75" customHeight="1" x14ac:dyDescent="0.35">
      <c r="C53" s="56" t="s">
        <v>9</v>
      </c>
      <c r="D53" s="91">
        <v>0</v>
      </c>
      <c r="E53" s="92"/>
      <c r="F53" s="92"/>
      <c r="G53" s="57">
        <f t="shared" ref="G53:G60" si="4">SUM(D53:F53)</f>
        <v>0</v>
      </c>
      <c r="H53" s="210"/>
    </row>
    <row r="54" spans="2:8" ht="15.75" customHeight="1" x14ac:dyDescent="0.35">
      <c r="C54" s="47" t="s">
        <v>10</v>
      </c>
      <c r="D54" s="93">
        <v>0</v>
      </c>
      <c r="E54" s="20"/>
      <c r="F54" s="20"/>
      <c r="G54" s="55">
        <f t="shared" si="4"/>
        <v>0</v>
      </c>
      <c r="H54" s="210"/>
    </row>
    <row r="55" spans="2:8" ht="15.75" customHeight="1" x14ac:dyDescent="0.35">
      <c r="C55" s="47" t="s">
        <v>11</v>
      </c>
      <c r="D55" s="93">
        <v>0</v>
      </c>
      <c r="E55" s="93"/>
      <c r="F55" s="93"/>
      <c r="G55" s="55">
        <f t="shared" si="4"/>
        <v>0</v>
      </c>
      <c r="H55" s="210"/>
    </row>
    <row r="56" spans="2:8" ht="18.75" customHeight="1" x14ac:dyDescent="0.35">
      <c r="C56" s="48" t="s">
        <v>12</v>
      </c>
      <c r="D56" s="93">
        <v>20000</v>
      </c>
      <c r="E56" s="93"/>
      <c r="F56" s="93"/>
      <c r="G56" s="55">
        <f t="shared" si="4"/>
        <v>20000</v>
      </c>
      <c r="H56" s="210"/>
    </row>
    <row r="57" spans="2:8" x14ac:dyDescent="0.35">
      <c r="C57" s="47" t="s">
        <v>16</v>
      </c>
      <c r="D57" s="93">
        <v>0</v>
      </c>
      <c r="E57" s="93"/>
      <c r="F57" s="93"/>
      <c r="G57" s="55">
        <f t="shared" si="4"/>
        <v>0</v>
      </c>
      <c r="H57" s="210"/>
    </row>
    <row r="58" spans="2:8" s="50" customFormat="1" ht="21.75" customHeight="1" x14ac:dyDescent="0.35">
      <c r="B58" s="49"/>
      <c r="C58" s="47" t="s">
        <v>13</v>
      </c>
      <c r="D58" s="93">
        <v>177283</v>
      </c>
      <c r="E58" s="93"/>
      <c r="F58" s="93"/>
      <c r="G58" s="55">
        <f t="shared" si="4"/>
        <v>177283</v>
      </c>
      <c r="H58" s="230"/>
    </row>
    <row r="59" spans="2:8" s="50" customFormat="1" x14ac:dyDescent="0.35">
      <c r="B59" s="49"/>
      <c r="C59" s="47" t="s">
        <v>84</v>
      </c>
      <c r="D59" s="93"/>
      <c r="E59" s="93"/>
      <c r="F59" s="93"/>
      <c r="G59" s="55">
        <f t="shared" si="4"/>
        <v>0</v>
      </c>
      <c r="H59" s="221"/>
    </row>
    <row r="60" spans="2:8" x14ac:dyDescent="0.35">
      <c r="C60" s="51" t="s">
        <v>87</v>
      </c>
      <c r="D60" s="61">
        <f>SUM(D53:D59)</f>
        <v>197283</v>
      </c>
      <c r="E60" s="61">
        <f>SUM(E53:E59)</f>
        <v>0</v>
      </c>
      <c r="F60" s="61">
        <f>SUM(F53:F59)</f>
        <v>0</v>
      </c>
      <c r="G60" s="55">
        <f t="shared" si="4"/>
        <v>197283</v>
      </c>
      <c r="H60" s="61">
        <f>SUM(H53:H59)</f>
        <v>0</v>
      </c>
    </row>
    <row r="61" spans="2:8" s="50" customFormat="1" x14ac:dyDescent="0.35">
      <c r="C61" s="215"/>
      <c r="D61" s="216"/>
      <c r="E61" s="216"/>
      <c r="F61" s="216"/>
      <c r="G61" s="225"/>
      <c r="H61" s="226"/>
    </row>
    <row r="62" spans="2:8" x14ac:dyDescent="0.35">
      <c r="B62" s="50"/>
      <c r="C62" s="276" t="s">
        <v>52</v>
      </c>
      <c r="D62" s="278"/>
      <c r="E62" s="278"/>
      <c r="F62" s="278"/>
      <c r="G62" s="278"/>
      <c r="H62" s="233"/>
    </row>
    <row r="63" spans="2:8" ht="21.75" customHeight="1" thickBot="1" x14ac:dyDescent="0.4">
      <c r="C63" s="218" t="s">
        <v>85</v>
      </c>
      <c r="D63" s="219">
        <f>'1) Budget Table'!D40</f>
        <v>118000</v>
      </c>
      <c r="E63" s="219">
        <f>'1) Budget Table'!E40</f>
        <v>0</v>
      </c>
      <c r="F63" s="219">
        <f>'1) Budget Table'!F40</f>
        <v>0</v>
      </c>
      <c r="G63" s="130">
        <f t="shared" ref="G63:G71" si="5">SUM(D63:F63)</f>
        <v>118000</v>
      </c>
      <c r="H63" s="130"/>
    </row>
    <row r="64" spans="2:8" ht="15.75" customHeight="1" x14ac:dyDescent="0.35">
      <c r="C64" s="56" t="s">
        <v>9</v>
      </c>
      <c r="D64" s="91">
        <v>0</v>
      </c>
      <c r="E64" s="92"/>
      <c r="F64" s="92"/>
      <c r="G64" s="57">
        <f t="shared" si="5"/>
        <v>0</v>
      </c>
      <c r="H64" s="210"/>
    </row>
    <row r="65" spans="2:8" ht="15.75" customHeight="1" x14ac:dyDescent="0.35">
      <c r="C65" s="47" t="s">
        <v>10</v>
      </c>
      <c r="D65" s="93">
        <v>43000</v>
      </c>
      <c r="E65" s="20"/>
      <c r="F65" s="20"/>
      <c r="G65" s="55">
        <f t="shared" si="5"/>
        <v>43000</v>
      </c>
      <c r="H65" s="210"/>
    </row>
    <row r="66" spans="2:8" ht="15.75" customHeight="1" x14ac:dyDescent="0.35">
      <c r="C66" s="47" t="s">
        <v>11</v>
      </c>
      <c r="D66" s="93">
        <v>0</v>
      </c>
      <c r="E66" s="93"/>
      <c r="F66" s="93"/>
      <c r="G66" s="55">
        <f t="shared" si="5"/>
        <v>0</v>
      </c>
      <c r="H66" s="210"/>
    </row>
    <row r="67" spans="2:8" x14ac:dyDescent="0.35">
      <c r="C67" s="48" t="s">
        <v>12</v>
      </c>
      <c r="D67" s="93">
        <v>0</v>
      </c>
      <c r="E67" s="93"/>
      <c r="F67" s="93"/>
      <c r="G67" s="55">
        <f t="shared" si="5"/>
        <v>0</v>
      </c>
      <c r="H67" s="210"/>
    </row>
    <row r="68" spans="2:8" x14ac:dyDescent="0.35">
      <c r="C68" s="47" t="s">
        <v>16</v>
      </c>
      <c r="D68" s="93">
        <v>0</v>
      </c>
      <c r="E68" s="93"/>
      <c r="F68" s="93"/>
      <c r="G68" s="55">
        <f t="shared" si="5"/>
        <v>0</v>
      </c>
      <c r="H68" s="210"/>
    </row>
    <row r="69" spans="2:8" x14ac:dyDescent="0.35">
      <c r="C69" s="47" t="s">
        <v>13</v>
      </c>
      <c r="D69" s="93">
        <v>75000</v>
      </c>
      <c r="E69" s="93"/>
      <c r="F69" s="93"/>
      <c r="G69" s="55">
        <f t="shared" si="5"/>
        <v>75000</v>
      </c>
      <c r="H69" s="212"/>
    </row>
    <row r="70" spans="2:8" x14ac:dyDescent="0.35">
      <c r="C70" s="47" t="s">
        <v>84</v>
      </c>
      <c r="D70" s="93">
        <v>0</v>
      </c>
      <c r="E70" s="93"/>
      <c r="F70" s="93"/>
      <c r="G70" s="55">
        <f t="shared" si="5"/>
        <v>0</v>
      </c>
      <c r="H70" s="212"/>
    </row>
    <row r="71" spans="2:8" x14ac:dyDescent="0.35">
      <c r="C71" s="51" t="s">
        <v>87</v>
      </c>
      <c r="D71" s="61">
        <f>SUM(D64:D70)</f>
        <v>118000</v>
      </c>
      <c r="E71" s="61">
        <f>SUM(E64:E70)</f>
        <v>0</v>
      </c>
      <c r="F71" s="61">
        <f>SUM(F64:F70)</f>
        <v>0</v>
      </c>
      <c r="G71" s="55">
        <f t="shared" si="5"/>
        <v>118000</v>
      </c>
      <c r="H71" s="61">
        <f>SUM(H64:H70)</f>
        <v>0</v>
      </c>
    </row>
    <row r="72" spans="2:8" s="50" customFormat="1" x14ac:dyDescent="0.35">
      <c r="C72" s="215"/>
      <c r="D72" s="216"/>
      <c r="E72" s="216"/>
      <c r="F72" s="216"/>
      <c r="G72" s="225"/>
      <c r="H72" s="224"/>
    </row>
    <row r="73" spans="2:8" hidden="1" x14ac:dyDescent="0.35">
      <c r="C73" s="275" t="s">
        <v>57</v>
      </c>
      <c r="D73" s="275"/>
      <c r="E73" s="275"/>
      <c r="F73" s="275"/>
      <c r="G73" s="275"/>
      <c r="H73" s="213"/>
    </row>
    <row r="74" spans="2:8" ht="21.75" hidden="1" customHeight="1" thickBot="1" x14ac:dyDescent="0.4">
      <c r="B74" s="50"/>
      <c r="C74" s="58" t="s">
        <v>85</v>
      </c>
      <c r="D74" s="59"/>
      <c r="E74" s="59"/>
      <c r="F74" s="59"/>
      <c r="G74" s="60">
        <f>SUM(D74:F74)</f>
        <v>0</v>
      </c>
      <c r="H74" s="60"/>
    </row>
    <row r="75" spans="2:8" ht="18" hidden="1" customHeight="1" x14ac:dyDescent="0.35">
      <c r="C75" s="56" t="s">
        <v>9</v>
      </c>
      <c r="D75" s="91"/>
      <c r="E75" s="92"/>
      <c r="F75" s="92"/>
      <c r="G75" s="57">
        <f t="shared" ref="G75:G82" si="6">SUM(D75:F75)</f>
        <v>0</v>
      </c>
      <c r="H75" s="210"/>
    </row>
    <row r="76" spans="2:8" ht="15.75" hidden="1" customHeight="1" x14ac:dyDescent="0.35">
      <c r="C76" s="47" t="s">
        <v>10</v>
      </c>
      <c r="D76" s="93"/>
      <c r="E76" s="20"/>
      <c r="F76" s="20"/>
      <c r="G76" s="55">
        <f t="shared" si="6"/>
        <v>0</v>
      </c>
      <c r="H76" s="210"/>
    </row>
    <row r="77" spans="2:8" s="50" customFormat="1" ht="15.75" hidden="1" customHeight="1" x14ac:dyDescent="0.35">
      <c r="B77" s="49"/>
      <c r="C77" s="47" t="s">
        <v>11</v>
      </c>
      <c r="D77" s="93"/>
      <c r="E77" s="93"/>
      <c r="F77" s="93"/>
      <c r="G77" s="55">
        <f t="shared" si="6"/>
        <v>0</v>
      </c>
      <c r="H77" s="221"/>
    </row>
    <row r="78" spans="2:8" hidden="1" x14ac:dyDescent="0.35">
      <c r="B78" s="50"/>
      <c r="C78" s="48" t="s">
        <v>12</v>
      </c>
      <c r="D78" s="93"/>
      <c r="E78" s="93"/>
      <c r="F78" s="93"/>
      <c r="G78" s="55">
        <f t="shared" si="6"/>
        <v>0</v>
      </c>
      <c r="H78" s="210"/>
    </row>
    <row r="79" spans="2:8" hidden="1" x14ac:dyDescent="0.35">
      <c r="B79" s="50"/>
      <c r="C79" s="47" t="s">
        <v>16</v>
      </c>
      <c r="D79" s="93"/>
      <c r="E79" s="93"/>
      <c r="F79" s="93"/>
      <c r="G79" s="55">
        <f t="shared" si="6"/>
        <v>0</v>
      </c>
      <c r="H79" s="210"/>
    </row>
    <row r="80" spans="2:8" hidden="1" x14ac:dyDescent="0.35">
      <c r="B80" s="50"/>
      <c r="C80" s="47" t="s">
        <v>13</v>
      </c>
      <c r="D80" s="93"/>
      <c r="E80" s="93"/>
      <c r="F80" s="93"/>
      <c r="G80" s="55">
        <f t="shared" si="6"/>
        <v>0</v>
      </c>
      <c r="H80" s="210"/>
    </row>
    <row r="81" spans="2:8" hidden="1" x14ac:dyDescent="0.35">
      <c r="C81" s="47" t="s">
        <v>84</v>
      </c>
      <c r="D81" s="93"/>
      <c r="E81" s="93"/>
      <c r="F81" s="93"/>
      <c r="G81" s="55">
        <f t="shared" si="6"/>
        <v>0</v>
      </c>
      <c r="H81" s="210"/>
    </row>
    <row r="82" spans="2:8" hidden="1" x14ac:dyDescent="0.35">
      <c r="C82" s="51" t="s">
        <v>87</v>
      </c>
      <c r="D82" s="61">
        <f>SUM(D75:D81)</f>
        <v>0</v>
      </c>
      <c r="E82" s="61">
        <f>SUM(E75:E81)</f>
        <v>0</v>
      </c>
      <c r="F82" s="61">
        <f>SUM(F75:F81)</f>
        <v>0</v>
      </c>
      <c r="G82" s="55">
        <f t="shared" si="6"/>
        <v>0</v>
      </c>
      <c r="H82" s="61">
        <f>SUM(H75:H81)</f>
        <v>0</v>
      </c>
    </row>
    <row r="83" spans="2:8" s="50" customFormat="1" hidden="1" x14ac:dyDescent="0.35">
      <c r="C83" s="215"/>
      <c r="D83" s="216"/>
      <c r="E83" s="216"/>
      <c r="F83" s="216"/>
      <c r="G83" s="225"/>
      <c r="H83" s="224"/>
    </row>
    <row r="84" spans="2:8" hidden="1" x14ac:dyDescent="0.35">
      <c r="C84" s="275" t="s">
        <v>58</v>
      </c>
      <c r="D84" s="275"/>
      <c r="E84" s="275"/>
      <c r="F84" s="275"/>
      <c r="G84" s="275"/>
      <c r="H84" s="231"/>
    </row>
    <row r="85" spans="2:8" ht="21.75" hidden="1" customHeight="1" thickBot="1" x14ac:dyDescent="0.4">
      <c r="C85" s="58" t="s">
        <v>85</v>
      </c>
      <c r="D85" s="59"/>
      <c r="E85" s="59"/>
      <c r="F85" s="59"/>
      <c r="G85" s="60">
        <f t="shared" ref="G85:G93" si="7">SUM(D85:F85)</f>
        <v>0</v>
      </c>
      <c r="H85" s="61"/>
    </row>
    <row r="86" spans="2:8" ht="15.75" hidden="1" customHeight="1" x14ac:dyDescent="0.35">
      <c r="C86" s="56" t="s">
        <v>9</v>
      </c>
      <c r="D86" s="91"/>
      <c r="E86" s="92"/>
      <c r="F86" s="92"/>
      <c r="G86" s="57">
        <f t="shared" si="7"/>
        <v>0</v>
      </c>
      <c r="H86" s="210"/>
    </row>
    <row r="87" spans="2:8" ht="15.75" hidden="1" customHeight="1" x14ac:dyDescent="0.35">
      <c r="B87" s="50"/>
      <c r="C87" s="47" t="s">
        <v>10</v>
      </c>
      <c r="D87" s="93"/>
      <c r="E87" s="20"/>
      <c r="F87" s="20"/>
      <c r="G87" s="55">
        <f t="shared" si="7"/>
        <v>0</v>
      </c>
      <c r="H87" s="210"/>
    </row>
    <row r="88" spans="2:8" ht="15.75" hidden="1" customHeight="1" x14ac:dyDescent="0.35">
      <c r="C88" s="47" t="s">
        <v>11</v>
      </c>
      <c r="D88" s="93"/>
      <c r="E88" s="93"/>
      <c r="F88" s="93"/>
      <c r="G88" s="55">
        <f t="shared" si="7"/>
        <v>0</v>
      </c>
      <c r="H88" s="210"/>
    </row>
    <row r="89" spans="2:8" hidden="1" x14ac:dyDescent="0.35">
      <c r="C89" s="48" t="s">
        <v>12</v>
      </c>
      <c r="D89" s="93"/>
      <c r="E89" s="93"/>
      <c r="F89" s="93"/>
      <c r="G89" s="55">
        <f t="shared" si="7"/>
        <v>0</v>
      </c>
      <c r="H89" s="210"/>
    </row>
    <row r="90" spans="2:8" hidden="1" x14ac:dyDescent="0.35">
      <c r="C90" s="47" t="s">
        <v>16</v>
      </c>
      <c r="D90" s="93"/>
      <c r="E90" s="93"/>
      <c r="F90" s="93"/>
      <c r="G90" s="55">
        <f t="shared" si="7"/>
        <v>0</v>
      </c>
      <c r="H90" s="210"/>
    </row>
    <row r="91" spans="2:8" ht="25.5" hidden="1" customHeight="1" x14ac:dyDescent="0.35">
      <c r="C91" s="47" t="s">
        <v>13</v>
      </c>
      <c r="D91" s="93"/>
      <c r="E91" s="93"/>
      <c r="F91" s="93"/>
      <c r="G91" s="55">
        <f t="shared" si="7"/>
        <v>0</v>
      </c>
      <c r="H91" s="210"/>
    </row>
    <row r="92" spans="2:8" hidden="1" x14ac:dyDescent="0.35">
      <c r="B92" s="50"/>
      <c r="C92" s="47" t="s">
        <v>84</v>
      </c>
      <c r="D92" s="93"/>
      <c r="E92" s="93"/>
      <c r="F92" s="93"/>
      <c r="G92" s="55">
        <f t="shared" si="7"/>
        <v>0</v>
      </c>
      <c r="H92" s="210"/>
    </row>
    <row r="93" spans="2:8" ht="15.75" hidden="1" customHeight="1" x14ac:dyDescent="0.35">
      <c r="C93" s="51" t="s">
        <v>87</v>
      </c>
      <c r="D93" s="61">
        <f>SUM(D86:D92)</f>
        <v>0</v>
      </c>
      <c r="E93" s="61">
        <f>SUM(E86:E92)</f>
        <v>0</v>
      </c>
      <c r="F93" s="61">
        <f>SUM(F86:F92)</f>
        <v>0</v>
      </c>
      <c r="G93" s="55">
        <f t="shared" si="7"/>
        <v>0</v>
      </c>
      <c r="H93" s="61">
        <f>SUM(H86:H92)</f>
        <v>0</v>
      </c>
    </row>
    <row r="94" spans="2:8" ht="25.5" hidden="1" customHeight="1" x14ac:dyDescent="0.35">
      <c r="D94" s="49"/>
      <c r="E94" s="49"/>
      <c r="F94" s="49"/>
    </row>
    <row r="95" spans="2:8" x14ac:dyDescent="0.35">
      <c r="B95" s="276" t="s">
        <v>95</v>
      </c>
      <c r="C95" s="277"/>
      <c r="D95" s="277"/>
      <c r="E95" s="277"/>
      <c r="F95" s="277"/>
      <c r="G95" s="277"/>
      <c r="H95" s="234"/>
    </row>
    <row r="96" spans="2:8" x14ac:dyDescent="0.35">
      <c r="C96" s="276" t="s">
        <v>60</v>
      </c>
      <c r="D96" s="278"/>
      <c r="E96" s="278"/>
      <c r="F96" s="278"/>
      <c r="G96" s="278"/>
      <c r="H96" s="233"/>
    </row>
    <row r="97" spans="3:8" ht="22.5" customHeight="1" thickBot="1" x14ac:dyDescent="0.4">
      <c r="C97" s="218" t="s">
        <v>85</v>
      </c>
      <c r="D97" s="219">
        <f>'1) Budget Table'!D46</f>
        <v>0</v>
      </c>
      <c r="E97" s="219">
        <f>'1) Budget Table'!E46</f>
        <v>180000</v>
      </c>
      <c r="F97" s="219">
        <f>'1) Budget Table'!F46</f>
        <v>0</v>
      </c>
      <c r="G97" s="130">
        <f>SUM(D97:F97)</f>
        <v>180000</v>
      </c>
      <c r="H97" s="130"/>
    </row>
    <row r="98" spans="3:8" x14ac:dyDescent="0.35">
      <c r="C98" s="56" t="s">
        <v>9</v>
      </c>
      <c r="D98" s="91"/>
      <c r="E98" s="92"/>
      <c r="F98" s="92"/>
      <c r="G98" s="57">
        <f t="shared" ref="G98:G105" si="8">SUM(D98:F98)</f>
        <v>0</v>
      </c>
      <c r="H98" s="210"/>
    </row>
    <row r="99" spans="3:8" x14ac:dyDescent="0.35">
      <c r="C99" s="47" t="s">
        <v>10</v>
      </c>
      <c r="D99" s="93"/>
      <c r="E99" s="20"/>
      <c r="F99" s="20"/>
      <c r="G99" s="55">
        <f t="shared" si="8"/>
        <v>0</v>
      </c>
      <c r="H99" s="210"/>
    </row>
    <row r="100" spans="3:8" ht="15.75" customHeight="1" x14ac:dyDescent="0.35">
      <c r="C100" s="47" t="s">
        <v>11</v>
      </c>
      <c r="D100" s="93"/>
      <c r="E100" s="93"/>
      <c r="F100" s="93"/>
      <c r="G100" s="55">
        <f t="shared" si="8"/>
        <v>0</v>
      </c>
      <c r="H100" s="210"/>
    </row>
    <row r="101" spans="3:8" x14ac:dyDescent="0.35">
      <c r="C101" s="48" t="s">
        <v>12</v>
      </c>
      <c r="D101" s="93"/>
      <c r="E101" s="93"/>
      <c r="F101" s="93"/>
      <c r="G101" s="55">
        <f t="shared" si="8"/>
        <v>0</v>
      </c>
      <c r="H101" s="210"/>
    </row>
    <row r="102" spans="3:8" x14ac:dyDescent="0.35">
      <c r="C102" s="47" t="s">
        <v>16</v>
      </c>
      <c r="D102" s="93"/>
      <c r="E102" s="93"/>
      <c r="F102" s="93"/>
      <c r="G102" s="55">
        <f t="shared" si="8"/>
        <v>0</v>
      </c>
      <c r="H102" s="210"/>
    </row>
    <row r="103" spans="3:8" x14ac:dyDescent="0.35">
      <c r="C103" s="47" t="s">
        <v>13</v>
      </c>
      <c r="D103" s="93"/>
      <c r="E103" s="93">
        <v>180000</v>
      </c>
      <c r="F103" s="93"/>
      <c r="G103" s="55">
        <f t="shared" si="8"/>
        <v>180000</v>
      </c>
      <c r="H103" s="210"/>
    </row>
    <row r="104" spans="3:8" x14ac:dyDescent="0.35">
      <c r="C104" s="47" t="s">
        <v>84</v>
      </c>
      <c r="D104" s="93"/>
      <c r="E104" s="93"/>
      <c r="F104" s="93"/>
      <c r="G104" s="55">
        <f t="shared" si="8"/>
        <v>0</v>
      </c>
      <c r="H104" s="210"/>
    </row>
    <row r="105" spans="3:8" x14ac:dyDescent="0.35">
      <c r="C105" s="51" t="s">
        <v>87</v>
      </c>
      <c r="D105" s="61">
        <f>SUM(D98:D104)</f>
        <v>0</v>
      </c>
      <c r="E105" s="61">
        <f>SUM(E98:E104)</f>
        <v>180000</v>
      </c>
      <c r="F105" s="61">
        <f>SUM(F98:F104)</f>
        <v>0</v>
      </c>
      <c r="G105" s="55">
        <f t="shared" si="8"/>
        <v>180000</v>
      </c>
      <c r="H105" s="61">
        <f>SUM(H98:H104)</f>
        <v>0</v>
      </c>
    </row>
    <row r="106" spans="3:8" s="50" customFormat="1" x14ac:dyDescent="0.35">
      <c r="C106" s="215"/>
      <c r="D106" s="216"/>
      <c r="E106" s="216"/>
      <c r="F106" s="216"/>
      <c r="G106" s="225"/>
      <c r="H106" s="226"/>
    </row>
    <row r="107" spans="3:8" ht="15.75" customHeight="1" x14ac:dyDescent="0.35">
      <c r="C107" s="276" t="s">
        <v>96</v>
      </c>
      <c r="D107" s="278"/>
      <c r="E107" s="278"/>
      <c r="F107" s="278"/>
      <c r="G107" s="278"/>
      <c r="H107" s="233"/>
    </row>
    <row r="108" spans="3:8" ht="21.75" customHeight="1" thickBot="1" x14ac:dyDescent="0.4">
      <c r="C108" s="218" t="s">
        <v>85</v>
      </c>
      <c r="D108" s="219">
        <f>'1) Budget Table'!D56</f>
        <v>0</v>
      </c>
      <c r="E108" s="219">
        <f>'1) Budget Table'!E56</f>
        <v>170000</v>
      </c>
      <c r="F108" s="219">
        <f>'1) Budget Table'!F56</f>
        <v>0</v>
      </c>
      <c r="G108" s="130">
        <f t="shared" ref="G108:G116" si="9">SUM(D108:F108)</f>
        <v>170000</v>
      </c>
      <c r="H108" s="130"/>
    </row>
    <row r="109" spans="3:8" x14ac:dyDescent="0.35">
      <c r="C109" s="56" t="s">
        <v>9</v>
      </c>
      <c r="D109" s="91"/>
      <c r="E109" s="92"/>
      <c r="F109" s="92"/>
      <c r="G109" s="57">
        <f t="shared" si="9"/>
        <v>0</v>
      </c>
      <c r="H109" s="210"/>
    </row>
    <row r="110" spans="3:8" x14ac:dyDescent="0.35">
      <c r="C110" s="47" t="s">
        <v>10</v>
      </c>
      <c r="D110" s="93"/>
      <c r="E110" s="20"/>
      <c r="F110" s="20"/>
      <c r="G110" s="55">
        <f t="shared" si="9"/>
        <v>0</v>
      </c>
      <c r="H110" s="210"/>
    </row>
    <row r="111" spans="3:8" ht="31" x14ac:dyDescent="0.35">
      <c r="C111" s="47" t="s">
        <v>11</v>
      </c>
      <c r="D111" s="93"/>
      <c r="E111" s="93"/>
      <c r="F111" s="93"/>
      <c r="G111" s="55">
        <f t="shared" si="9"/>
        <v>0</v>
      </c>
      <c r="H111" s="210"/>
    </row>
    <row r="112" spans="3:8" x14ac:dyDescent="0.35">
      <c r="C112" s="48" t="s">
        <v>12</v>
      </c>
      <c r="D112" s="93"/>
      <c r="E112" s="93">
        <v>40000</v>
      </c>
      <c r="F112" s="93"/>
      <c r="G112" s="55">
        <f t="shared" si="9"/>
        <v>40000</v>
      </c>
      <c r="H112" s="210"/>
    </row>
    <row r="113" spans="3:8" x14ac:dyDescent="0.35">
      <c r="C113" s="47" t="s">
        <v>16</v>
      </c>
      <c r="D113" s="93"/>
      <c r="E113" s="93"/>
      <c r="F113" s="93"/>
      <c r="G113" s="55">
        <f t="shared" si="9"/>
        <v>0</v>
      </c>
      <c r="H113" s="210"/>
    </row>
    <row r="114" spans="3:8" x14ac:dyDescent="0.35">
      <c r="C114" s="47" t="s">
        <v>13</v>
      </c>
      <c r="D114" s="93"/>
      <c r="E114" s="93">
        <v>130000</v>
      </c>
      <c r="F114" s="93"/>
      <c r="G114" s="55">
        <f t="shared" si="9"/>
        <v>130000</v>
      </c>
      <c r="H114" s="210"/>
    </row>
    <row r="115" spans="3:8" x14ac:dyDescent="0.35">
      <c r="C115" s="47" t="s">
        <v>84</v>
      </c>
      <c r="D115" s="93"/>
      <c r="E115" s="93"/>
      <c r="F115" s="93"/>
      <c r="G115" s="55">
        <f t="shared" si="9"/>
        <v>0</v>
      </c>
      <c r="H115" s="210"/>
    </row>
    <row r="116" spans="3:8" x14ac:dyDescent="0.35">
      <c r="C116" s="51" t="s">
        <v>87</v>
      </c>
      <c r="D116" s="61">
        <f>SUM(D109:D115)</f>
        <v>0</v>
      </c>
      <c r="E116" s="61">
        <f>SUM(E109:E115)</f>
        <v>170000</v>
      </c>
      <c r="F116" s="61">
        <f>SUM(F109:F115)</f>
        <v>0</v>
      </c>
      <c r="G116" s="55">
        <f t="shared" si="9"/>
        <v>170000</v>
      </c>
      <c r="H116" s="61">
        <f>SUM(H109:H115)</f>
        <v>0</v>
      </c>
    </row>
    <row r="117" spans="3:8" s="50" customFormat="1" x14ac:dyDescent="0.35">
      <c r="C117" s="215"/>
      <c r="D117" s="216"/>
      <c r="E117" s="216"/>
      <c r="F117" s="216"/>
      <c r="G117" s="225"/>
      <c r="H117" s="226"/>
    </row>
    <row r="118" spans="3:8" x14ac:dyDescent="0.35">
      <c r="C118" s="276" t="s">
        <v>71</v>
      </c>
      <c r="D118" s="278"/>
      <c r="E118" s="278"/>
      <c r="F118" s="278"/>
      <c r="G118" s="278"/>
      <c r="H118" s="233"/>
    </row>
    <row r="119" spans="3:8" ht="21" customHeight="1" thickBot="1" x14ac:dyDescent="0.4">
      <c r="C119" s="218" t="s">
        <v>85</v>
      </c>
      <c r="D119" s="219">
        <f>'1) Budget Table'!D62</f>
        <v>0</v>
      </c>
      <c r="E119" s="219">
        <f>'1) Budget Table'!E62</f>
        <v>150000</v>
      </c>
      <c r="F119" s="219">
        <f>'1) Budget Table'!F62</f>
        <v>0</v>
      </c>
      <c r="G119" s="130">
        <f t="shared" ref="G119:G127" si="10">SUM(D119:F119)</f>
        <v>150000</v>
      </c>
      <c r="H119" s="130"/>
    </row>
    <row r="120" spans="3:8" x14ac:dyDescent="0.35">
      <c r="C120" s="56" t="s">
        <v>9</v>
      </c>
      <c r="D120" s="91"/>
      <c r="E120" s="92"/>
      <c r="F120" s="92"/>
      <c r="G120" s="57">
        <f t="shared" si="10"/>
        <v>0</v>
      </c>
      <c r="H120" s="210"/>
    </row>
    <row r="121" spans="3:8" x14ac:dyDescent="0.35">
      <c r="C121" s="47" t="s">
        <v>10</v>
      </c>
      <c r="D121" s="93"/>
      <c r="E121" s="20"/>
      <c r="F121" s="20"/>
      <c r="G121" s="55">
        <f t="shared" si="10"/>
        <v>0</v>
      </c>
      <c r="H121" s="210"/>
    </row>
    <row r="122" spans="3:8" ht="31" x14ac:dyDescent="0.35">
      <c r="C122" s="47" t="s">
        <v>11</v>
      </c>
      <c r="D122" s="93"/>
      <c r="E122" s="93"/>
      <c r="F122" s="93"/>
      <c r="G122" s="55">
        <f t="shared" si="10"/>
        <v>0</v>
      </c>
      <c r="H122" s="210"/>
    </row>
    <row r="123" spans="3:8" x14ac:dyDescent="0.35">
      <c r="C123" s="48" t="s">
        <v>12</v>
      </c>
      <c r="D123" s="93"/>
      <c r="E123" s="93">
        <v>10000</v>
      </c>
      <c r="F123" s="93"/>
      <c r="G123" s="55">
        <f t="shared" si="10"/>
        <v>10000</v>
      </c>
      <c r="H123" s="210"/>
    </row>
    <row r="124" spans="3:8" x14ac:dyDescent="0.35">
      <c r="C124" s="47" t="s">
        <v>16</v>
      </c>
      <c r="D124" s="93"/>
      <c r="E124" s="93"/>
      <c r="F124" s="93"/>
      <c r="G124" s="55">
        <f t="shared" si="10"/>
        <v>0</v>
      </c>
      <c r="H124" s="210"/>
    </row>
    <row r="125" spans="3:8" x14ac:dyDescent="0.35">
      <c r="C125" s="47" t="s">
        <v>13</v>
      </c>
      <c r="D125" s="93"/>
      <c r="E125" s="93">
        <v>140000</v>
      </c>
      <c r="F125" s="93"/>
      <c r="G125" s="55">
        <f t="shared" si="10"/>
        <v>140000</v>
      </c>
      <c r="H125" s="210"/>
    </row>
    <row r="126" spans="3:8" x14ac:dyDescent="0.35">
      <c r="C126" s="47" t="s">
        <v>84</v>
      </c>
      <c r="D126" s="93"/>
      <c r="E126" s="93"/>
      <c r="F126" s="93"/>
      <c r="G126" s="55">
        <f t="shared" si="10"/>
        <v>0</v>
      </c>
      <c r="H126" s="210"/>
    </row>
    <row r="127" spans="3:8" x14ac:dyDescent="0.35">
      <c r="C127" s="51" t="s">
        <v>87</v>
      </c>
      <c r="D127" s="61">
        <f>SUM(D120:D126)</f>
        <v>0</v>
      </c>
      <c r="E127" s="61">
        <f>SUM(E120:E126)</f>
        <v>150000</v>
      </c>
      <c r="F127" s="61">
        <f>SUM(F120:F126)</f>
        <v>0</v>
      </c>
      <c r="G127" s="55">
        <f t="shared" si="10"/>
        <v>150000</v>
      </c>
      <c r="H127" s="61">
        <f>SUM(H120:H126)</f>
        <v>0</v>
      </c>
    </row>
    <row r="128" spans="3:8" s="50" customFormat="1" hidden="1" x14ac:dyDescent="0.35">
      <c r="C128" s="215"/>
      <c r="D128" s="216"/>
      <c r="E128" s="216"/>
      <c r="F128" s="216"/>
      <c r="G128" s="225"/>
      <c r="H128" s="224"/>
    </row>
    <row r="129" spans="2:8" hidden="1" x14ac:dyDescent="0.35">
      <c r="C129" s="275" t="s">
        <v>76</v>
      </c>
      <c r="D129" s="275"/>
      <c r="E129" s="275"/>
      <c r="F129" s="275"/>
      <c r="G129" s="275"/>
      <c r="H129" s="231"/>
    </row>
    <row r="130" spans="2:8" ht="24" hidden="1" customHeight="1" thickBot="1" x14ac:dyDescent="0.4">
      <c r="C130" s="58" t="s">
        <v>85</v>
      </c>
      <c r="D130" s="59"/>
      <c r="E130" s="59"/>
      <c r="F130" s="59"/>
      <c r="G130" s="60">
        <f t="shared" ref="G130:G138" si="11">SUM(D130:F130)</f>
        <v>0</v>
      </c>
      <c r="H130" s="220"/>
    </row>
    <row r="131" spans="2:8" ht="15.75" hidden="1" customHeight="1" x14ac:dyDescent="0.35">
      <c r="C131" s="56" t="s">
        <v>9</v>
      </c>
      <c r="D131" s="91"/>
      <c r="E131" s="92"/>
      <c r="F131" s="92"/>
      <c r="G131" s="57">
        <f t="shared" si="11"/>
        <v>0</v>
      </c>
      <c r="H131" s="210"/>
    </row>
    <row r="132" spans="2:8" hidden="1" x14ac:dyDescent="0.35">
      <c r="C132" s="47" t="s">
        <v>10</v>
      </c>
      <c r="D132" s="93"/>
      <c r="E132" s="20"/>
      <c r="F132" s="20"/>
      <c r="G132" s="55">
        <f t="shared" si="11"/>
        <v>0</v>
      </c>
      <c r="H132" s="210"/>
    </row>
    <row r="133" spans="2:8" ht="15.75" hidden="1" customHeight="1" x14ac:dyDescent="0.35">
      <c r="C133" s="47" t="s">
        <v>11</v>
      </c>
      <c r="D133" s="93"/>
      <c r="E133" s="93"/>
      <c r="F133" s="93"/>
      <c r="G133" s="55">
        <f t="shared" si="11"/>
        <v>0</v>
      </c>
      <c r="H133" s="210"/>
    </row>
    <row r="134" spans="2:8" hidden="1" x14ac:dyDescent="0.35">
      <c r="C134" s="48" t="s">
        <v>12</v>
      </c>
      <c r="D134" s="93"/>
      <c r="E134" s="93"/>
      <c r="F134" s="93"/>
      <c r="G134" s="55">
        <f t="shared" si="11"/>
        <v>0</v>
      </c>
      <c r="H134" s="210"/>
    </row>
    <row r="135" spans="2:8" hidden="1" x14ac:dyDescent="0.35">
      <c r="C135" s="47" t="s">
        <v>16</v>
      </c>
      <c r="D135" s="93"/>
      <c r="E135" s="93"/>
      <c r="F135" s="93"/>
      <c r="G135" s="55">
        <f t="shared" si="11"/>
        <v>0</v>
      </c>
      <c r="H135" s="210"/>
    </row>
    <row r="136" spans="2:8" ht="15.75" hidden="1" customHeight="1" x14ac:dyDescent="0.35">
      <c r="C136" s="47" t="s">
        <v>13</v>
      </c>
      <c r="D136" s="93"/>
      <c r="E136" s="93"/>
      <c r="F136" s="93"/>
      <c r="G136" s="55">
        <f t="shared" si="11"/>
        <v>0</v>
      </c>
      <c r="H136" s="210"/>
    </row>
    <row r="137" spans="2:8" hidden="1" x14ac:dyDescent="0.35">
      <c r="C137" s="47" t="s">
        <v>84</v>
      </c>
      <c r="D137" s="93"/>
      <c r="E137" s="93"/>
      <c r="F137" s="93"/>
      <c r="G137" s="55">
        <f t="shared" si="11"/>
        <v>0</v>
      </c>
      <c r="H137" s="210"/>
    </row>
    <row r="138" spans="2:8" hidden="1" x14ac:dyDescent="0.35">
      <c r="C138" s="51" t="s">
        <v>87</v>
      </c>
      <c r="D138" s="61">
        <f>SUM(D131:D137)</f>
        <v>0</v>
      </c>
      <c r="E138" s="61">
        <f>SUM(E131:E137)</f>
        <v>0</v>
      </c>
      <c r="F138" s="61">
        <f>SUM(F131:F137)</f>
        <v>0</v>
      </c>
      <c r="G138" s="55">
        <f t="shared" si="11"/>
        <v>0</v>
      </c>
      <c r="H138" s="61">
        <f>SUM(H131:H137)</f>
        <v>0</v>
      </c>
    </row>
    <row r="139" spans="2:8" hidden="1" x14ac:dyDescent="0.35">
      <c r="H139" s="232"/>
    </row>
    <row r="140" spans="2:8" hidden="1" x14ac:dyDescent="0.35">
      <c r="B140" s="276" t="s">
        <v>97</v>
      </c>
      <c r="C140" s="278"/>
      <c r="D140" s="278"/>
      <c r="E140" s="278"/>
      <c r="F140" s="278"/>
      <c r="G140" s="279"/>
      <c r="H140" s="231"/>
    </row>
    <row r="141" spans="2:8" hidden="1" x14ac:dyDescent="0.35">
      <c r="C141" s="276" t="s">
        <v>77</v>
      </c>
      <c r="D141" s="278"/>
      <c r="E141" s="278"/>
      <c r="F141" s="278"/>
      <c r="G141" s="279"/>
      <c r="H141" s="231"/>
    </row>
    <row r="142" spans="2:8" ht="24" hidden="1" customHeight="1" thickBot="1" x14ac:dyDescent="0.4">
      <c r="C142" s="58" t="s">
        <v>85</v>
      </c>
      <c r="D142" s="59"/>
      <c r="E142" s="59"/>
      <c r="F142" s="59"/>
      <c r="G142" s="60">
        <f>SUM(D142:F142)</f>
        <v>0</v>
      </c>
      <c r="H142" s="60"/>
    </row>
    <row r="143" spans="2:8" ht="24.75" hidden="1" customHeight="1" x14ac:dyDescent="0.35">
      <c r="C143" s="56" t="s">
        <v>9</v>
      </c>
      <c r="D143" s="91"/>
      <c r="E143" s="92"/>
      <c r="F143" s="92"/>
      <c r="G143" s="57">
        <f t="shared" ref="G143:G150" si="12">SUM(D143:F143)</f>
        <v>0</v>
      </c>
      <c r="H143" s="210"/>
    </row>
    <row r="144" spans="2:8" ht="15.75" hidden="1" customHeight="1" x14ac:dyDescent="0.35">
      <c r="C144" s="47" t="s">
        <v>10</v>
      </c>
      <c r="D144" s="93"/>
      <c r="E144" s="20"/>
      <c r="F144" s="20"/>
      <c r="G144" s="55">
        <f t="shared" si="12"/>
        <v>0</v>
      </c>
      <c r="H144" s="210"/>
    </row>
    <row r="145" spans="3:8" ht="15.75" hidden="1" customHeight="1" x14ac:dyDescent="0.35">
      <c r="C145" s="47" t="s">
        <v>11</v>
      </c>
      <c r="D145" s="93"/>
      <c r="E145" s="93"/>
      <c r="F145" s="93"/>
      <c r="G145" s="55">
        <f t="shared" si="12"/>
        <v>0</v>
      </c>
      <c r="H145" s="210"/>
    </row>
    <row r="146" spans="3:8" ht="15.75" hidden="1" customHeight="1" x14ac:dyDescent="0.35">
      <c r="C146" s="48" t="s">
        <v>12</v>
      </c>
      <c r="D146" s="93"/>
      <c r="E146" s="93"/>
      <c r="F146" s="93"/>
      <c r="G146" s="55">
        <f t="shared" si="12"/>
        <v>0</v>
      </c>
      <c r="H146" s="210"/>
    </row>
    <row r="147" spans="3:8" ht="15.75" hidden="1" customHeight="1" x14ac:dyDescent="0.35">
      <c r="C147" s="47" t="s">
        <v>16</v>
      </c>
      <c r="D147" s="93"/>
      <c r="E147" s="93"/>
      <c r="F147" s="93"/>
      <c r="G147" s="55">
        <f t="shared" si="12"/>
        <v>0</v>
      </c>
      <c r="H147" s="210"/>
    </row>
    <row r="148" spans="3:8" ht="15.75" hidden="1" customHeight="1" x14ac:dyDescent="0.35">
      <c r="C148" s="47" t="s">
        <v>13</v>
      </c>
      <c r="D148" s="93"/>
      <c r="E148" s="93"/>
      <c r="F148" s="93"/>
      <c r="G148" s="55">
        <f t="shared" si="12"/>
        <v>0</v>
      </c>
      <c r="H148" s="210"/>
    </row>
    <row r="149" spans="3:8" ht="15.75" hidden="1" customHeight="1" x14ac:dyDescent="0.35">
      <c r="C149" s="47" t="s">
        <v>84</v>
      </c>
      <c r="D149" s="93"/>
      <c r="E149" s="93"/>
      <c r="F149" s="93"/>
      <c r="G149" s="55">
        <f t="shared" si="12"/>
        <v>0</v>
      </c>
      <c r="H149" s="210"/>
    </row>
    <row r="150" spans="3:8" ht="15.75" hidden="1" customHeight="1" x14ac:dyDescent="0.35">
      <c r="C150" s="51" t="s">
        <v>87</v>
      </c>
      <c r="D150" s="61">
        <f>SUM(D143:D149)</f>
        <v>0</v>
      </c>
      <c r="E150" s="61">
        <f>SUM(E143:E149)</f>
        <v>0</v>
      </c>
      <c r="F150" s="61">
        <f>SUM(F143:F149)</f>
        <v>0</v>
      </c>
      <c r="G150" s="55">
        <f t="shared" si="12"/>
        <v>0</v>
      </c>
      <c r="H150" s="61">
        <f>SUM(H143:H149)</f>
        <v>0</v>
      </c>
    </row>
    <row r="151" spans="3:8" s="50" customFormat="1" ht="15.75" hidden="1" customHeight="1" x14ac:dyDescent="0.35">
      <c r="C151" s="64"/>
      <c r="D151" s="65"/>
      <c r="E151" s="65"/>
      <c r="F151" s="65"/>
      <c r="G151" s="66"/>
    </row>
    <row r="152" spans="3:8" ht="15.75" hidden="1" customHeight="1" x14ac:dyDescent="0.35">
      <c r="C152" s="276" t="s">
        <v>78</v>
      </c>
      <c r="D152" s="278"/>
      <c r="E152" s="278"/>
      <c r="F152" s="278"/>
      <c r="G152" s="279"/>
      <c r="H152" s="231"/>
    </row>
    <row r="153" spans="3:8" ht="21" hidden="1" customHeight="1" thickBot="1" x14ac:dyDescent="0.4">
      <c r="C153" s="58" t="s">
        <v>85</v>
      </c>
      <c r="D153" s="59"/>
      <c r="E153" s="59"/>
      <c r="F153" s="59"/>
      <c r="G153" s="60">
        <f t="shared" ref="G153:G161" si="13">SUM(D153:F153)</f>
        <v>0</v>
      </c>
      <c r="H153" s="60"/>
    </row>
    <row r="154" spans="3:8" ht="15.75" hidden="1" customHeight="1" x14ac:dyDescent="0.35">
      <c r="C154" s="56" t="s">
        <v>9</v>
      </c>
      <c r="D154" s="91"/>
      <c r="E154" s="92"/>
      <c r="F154" s="92"/>
      <c r="G154" s="57">
        <f t="shared" si="13"/>
        <v>0</v>
      </c>
      <c r="H154" s="210"/>
    </row>
    <row r="155" spans="3:8" ht="15.75" hidden="1" customHeight="1" x14ac:dyDescent="0.35">
      <c r="C155" s="47" t="s">
        <v>10</v>
      </c>
      <c r="D155" s="93"/>
      <c r="E155" s="20"/>
      <c r="F155" s="20"/>
      <c r="G155" s="55">
        <f t="shared" si="13"/>
        <v>0</v>
      </c>
      <c r="H155" s="210"/>
    </row>
    <row r="156" spans="3:8" ht="15.75" hidden="1" customHeight="1" x14ac:dyDescent="0.35">
      <c r="C156" s="47" t="s">
        <v>11</v>
      </c>
      <c r="D156" s="93"/>
      <c r="E156" s="93"/>
      <c r="F156" s="93"/>
      <c r="G156" s="55">
        <f t="shared" si="13"/>
        <v>0</v>
      </c>
      <c r="H156" s="210"/>
    </row>
    <row r="157" spans="3:8" ht="15.75" hidden="1" customHeight="1" x14ac:dyDescent="0.35">
      <c r="C157" s="48" t="s">
        <v>12</v>
      </c>
      <c r="D157" s="93"/>
      <c r="E157" s="93"/>
      <c r="F157" s="93"/>
      <c r="G157" s="55">
        <f t="shared" si="13"/>
        <v>0</v>
      </c>
      <c r="H157" s="210"/>
    </row>
    <row r="158" spans="3:8" ht="15.75" hidden="1" customHeight="1" x14ac:dyDescent="0.35">
      <c r="C158" s="47" t="s">
        <v>16</v>
      </c>
      <c r="D158" s="93"/>
      <c r="E158" s="93"/>
      <c r="F158" s="93"/>
      <c r="G158" s="55">
        <f t="shared" si="13"/>
        <v>0</v>
      </c>
      <c r="H158" s="210"/>
    </row>
    <row r="159" spans="3:8" ht="15.75" hidden="1" customHeight="1" x14ac:dyDescent="0.35">
      <c r="C159" s="47" t="s">
        <v>13</v>
      </c>
      <c r="D159" s="93"/>
      <c r="E159" s="93"/>
      <c r="F159" s="93"/>
      <c r="G159" s="55">
        <f t="shared" si="13"/>
        <v>0</v>
      </c>
      <c r="H159" s="210"/>
    </row>
    <row r="160" spans="3:8" ht="15.75" hidden="1" customHeight="1" x14ac:dyDescent="0.35">
      <c r="C160" s="47" t="s">
        <v>84</v>
      </c>
      <c r="D160" s="93"/>
      <c r="E160" s="93"/>
      <c r="F160" s="93"/>
      <c r="G160" s="55">
        <f t="shared" si="13"/>
        <v>0</v>
      </c>
      <c r="H160" s="210"/>
    </row>
    <row r="161" spans="3:8" ht="15.75" hidden="1" customHeight="1" x14ac:dyDescent="0.35">
      <c r="C161" s="51" t="s">
        <v>87</v>
      </c>
      <c r="D161" s="61">
        <f>SUM(D154:D160)</f>
        <v>0</v>
      </c>
      <c r="E161" s="61">
        <f>SUM(E154:E160)</f>
        <v>0</v>
      </c>
      <c r="F161" s="61">
        <f>SUM(F154:F160)</f>
        <v>0</v>
      </c>
      <c r="G161" s="55">
        <f t="shared" si="13"/>
        <v>0</v>
      </c>
      <c r="H161" s="61">
        <f>SUM(H154:H160)</f>
        <v>0</v>
      </c>
    </row>
    <row r="162" spans="3:8" s="50" customFormat="1" ht="15.75" hidden="1" customHeight="1" x14ac:dyDescent="0.35">
      <c r="C162" s="215"/>
      <c r="D162" s="216"/>
      <c r="E162" s="216"/>
      <c r="F162" s="216"/>
      <c r="G162" s="225"/>
      <c r="H162" s="224"/>
    </row>
    <row r="163" spans="3:8" ht="15.75" hidden="1" customHeight="1" x14ac:dyDescent="0.35">
      <c r="C163" s="275" t="s">
        <v>79</v>
      </c>
      <c r="D163" s="275"/>
      <c r="E163" s="275"/>
      <c r="F163" s="275"/>
      <c r="G163" s="275"/>
      <c r="H163" s="231"/>
    </row>
    <row r="164" spans="3:8" ht="19.5" hidden="1" customHeight="1" thickBot="1" x14ac:dyDescent="0.4">
      <c r="C164" s="58" t="s">
        <v>85</v>
      </c>
      <c r="D164" s="59"/>
      <c r="E164" s="59"/>
      <c r="F164" s="59"/>
      <c r="G164" s="60">
        <f t="shared" ref="G164:G172" si="14">SUM(D164:F164)</f>
        <v>0</v>
      </c>
      <c r="H164" s="60"/>
    </row>
    <row r="165" spans="3:8" ht="15.75" hidden="1" customHeight="1" x14ac:dyDescent="0.35">
      <c r="C165" s="56" t="s">
        <v>9</v>
      </c>
      <c r="D165" s="91"/>
      <c r="E165" s="92"/>
      <c r="F165" s="92"/>
      <c r="G165" s="57">
        <f t="shared" si="14"/>
        <v>0</v>
      </c>
      <c r="H165" s="210"/>
    </row>
    <row r="166" spans="3:8" ht="15.75" hidden="1" customHeight="1" x14ac:dyDescent="0.35">
      <c r="C166" s="47" t="s">
        <v>10</v>
      </c>
      <c r="D166" s="93"/>
      <c r="E166" s="20"/>
      <c r="F166" s="20"/>
      <c r="G166" s="55">
        <f t="shared" si="14"/>
        <v>0</v>
      </c>
      <c r="H166" s="210"/>
    </row>
    <row r="167" spans="3:8" ht="15.75" hidden="1" customHeight="1" x14ac:dyDescent="0.35">
      <c r="C167" s="47" t="s">
        <v>11</v>
      </c>
      <c r="D167" s="93"/>
      <c r="E167" s="93"/>
      <c r="F167" s="93"/>
      <c r="G167" s="55">
        <f t="shared" si="14"/>
        <v>0</v>
      </c>
      <c r="H167" s="210"/>
    </row>
    <row r="168" spans="3:8" ht="15.75" hidden="1" customHeight="1" x14ac:dyDescent="0.35">
      <c r="C168" s="48" t="s">
        <v>12</v>
      </c>
      <c r="D168" s="93"/>
      <c r="E168" s="93"/>
      <c r="F168" s="93"/>
      <c r="G168" s="55">
        <f t="shared" si="14"/>
        <v>0</v>
      </c>
      <c r="H168" s="210"/>
    </row>
    <row r="169" spans="3:8" ht="15.75" hidden="1" customHeight="1" x14ac:dyDescent="0.35">
      <c r="C169" s="47" t="s">
        <v>16</v>
      </c>
      <c r="D169" s="93"/>
      <c r="E169" s="93"/>
      <c r="F169" s="93"/>
      <c r="G169" s="55">
        <f t="shared" si="14"/>
        <v>0</v>
      </c>
      <c r="H169" s="210"/>
    </row>
    <row r="170" spans="3:8" ht="15.75" hidden="1" customHeight="1" x14ac:dyDescent="0.35">
      <c r="C170" s="47" t="s">
        <v>13</v>
      </c>
      <c r="D170" s="93"/>
      <c r="E170" s="93"/>
      <c r="F170" s="93"/>
      <c r="G170" s="55">
        <f t="shared" si="14"/>
        <v>0</v>
      </c>
      <c r="H170" s="210"/>
    </row>
    <row r="171" spans="3:8" ht="15.75" hidden="1" customHeight="1" x14ac:dyDescent="0.35">
      <c r="C171" s="47" t="s">
        <v>84</v>
      </c>
      <c r="D171" s="93"/>
      <c r="E171" s="93"/>
      <c r="F171" s="93"/>
      <c r="G171" s="55">
        <f t="shared" si="14"/>
        <v>0</v>
      </c>
      <c r="H171" s="210"/>
    </row>
    <row r="172" spans="3:8" ht="15.75" hidden="1" customHeight="1" x14ac:dyDescent="0.35">
      <c r="C172" s="51" t="s">
        <v>87</v>
      </c>
      <c r="D172" s="61">
        <f>SUM(D165:D171)</f>
        <v>0</v>
      </c>
      <c r="E172" s="61">
        <f>SUM(E165:E171)</f>
        <v>0</v>
      </c>
      <c r="F172" s="61">
        <f>SUM(F165:F171)</f>
        <v>0</v>
      </c>
      <c r="G172" s="55">
        <f t="shared" si="14"/>
        <v>0</v>
      </c>
      <c r="H172" s="61">
        <f>SUM(H165:H171)</f>
        <v>0</v>
      </c>
    </row>
    <row r="173" spans="3:8" s="50" customFormat="1" ht="15.75" hidden="1" customHeight="1" x14ac:dyDescent="0.35">
      <c r="C173" s="215"/>
      <c r="D173" s="216"/>
      <c r="E173" s="216"/>
      <c r="F173" s="216"/>
      <c r="G173" s="225"/>
      <c r="H173" s="224"/>
    </row>
    <row r="174" spans="3:8" ht="15.75" hidden="1" customHeight="1" x14ac:dyDescent="0.35">
      <c r="C174" s="275" t="s">
        <v>80</v>
      </c>
      <c r="D174" s="275"/>
      <c r="E174" s="275"/>
      <c r="F174" s="275"/>
      <c r="G174" s="275"/>
      <c r="H174" s="231"/>
    </row>
    <row r="175" spans="3:8" ht="22.5" hidden="1" customHeight="1" thickBot="1" x14ac:dyDescent="0.4">
      <c r="C175" s="58" t="s">
        <v>85</v>
      </c>
      <c r="D175" s="59"/>
      <c r="E175" s="59"/>
      <c r="F175" s="59"/>
      <c r="G175" s="60">
        <f t="shared" ref="G175:G183" si="15">SUM(D175:F175)</f>
        <v>0</v>
      </c>
      <c r="H175" s="60"/>
    </row>
    <row r="176" spans="3:8" ht="15.75" hidden="1" customHeight="1" x14ac:dyDescent="0.35">
      <c r="C176" s="56" t="s">
        <v>9</v>
      </c>
      <c r="D176" s="91"/>
      <c r="E176" s="92"/>
      <c r="F176" s="92"/>
      <c r="G176" s="57">
        <f t="shared" si="15"/>
        <v>0</v>
      </c>
      <c r="H176" s="210"/>
    </row>
    <row r="177" spans="3:8" ht="15.75" hidden="1" customHeight="1" x14ac:dyDescent="0.35">
      <c r="C177" s="47" t="s">
        <v>10</v>
      </c>
      <c r="D177" s="93"/>
      <c r="E177" s="20"/>
      <c r="F177" s="20"/>
      <c r="G177" s="55">
        <f t="shared" si="15"/>
        <v>0</v>
      </c>
      <c r="H177" s="210"/>
    </row>
    <row r="178" spans="3:8" ht="15.75" hidden="1" customHeight="1" x14ac:dyDescent="0.35">
      <c r="C178" s="47" t="s">
        <v>11</v>
      </c>
      <c r="D178" s="93"/>
      <c r="E178" s="93"/>
      <c r="F178" s="93"/>
      <c r="G178" s="55">
        <f t="shared" si="15"/>
        <v>0</v>
      </c>
      <c r="H178" s="210"/>
    </row>
    <row r="179" spans="3:8" ht="15.75" hidden="1" customHeight="1" x14ac:dyDescent="0.35">
      <c r="C179" s="48" t="s">
        <v>12</v>
      </c>
      <c r="D179" s="93"/>
      <c r="E179" s="93"/>
      <c r="F179" s="93"/>
      <c r="G179" s="55">
        <f t="shared" si="15"/>
        <v>0</v>
      </c>
      <c r="H179" s="210"/>
    </row>
    <row r="180" spans="3:8" ht="15.75" hidden="1" customHeight="1" x14ac:dyDescent="0.35">
      <c r="C180" s="47" t="s">
        <v>16</v>
      </c>
      <c r="D180" s="93"/>
      <c r="E180" s="93"/>
      <c r="F180" s="93"/>
      <c r="G180" s="55">
        <f t="shared" si="15"/>
        <v>0</v>
      </c>
      <c r="H180" s="210"/>
    </row>
    <row r="181" spans="3:8" ht="15.75" hidden="1" customHeight="1" x14ac:dyDescent="0.35">
      <c r="C181" s="47" t="s">
        <v>13</v>
      </c>
      <c r="D181" s="93"/>
      <c r="E181" s="93"/>
      <c r="F181" s="93"/>
      <c r="G181" s="55">
        <f t="shared" si="15"/>
        <v>0</v>
      </c>
      <c r="H181" s="210"/>
    </row>
    <row r="182" spans="3:8" ht="15.75" hidden="1" customHeight="1" x14ac:dyDescent="0.35">
      <c r="C182" s="47" t="s">
        <v>84</v>
      </c>
      <c r="D182" s="93"/>
      <c r="E182" s="93"/>
      <c r="F182" s="93"/>
      <c r="G182" s="55">
        <f t="shared" si="15"/>
        <v>0</v>
      </c>
      <c r="H182" s="210"/>
    </row>
    <row r="183" spans="3:8" ht="15.75" hidden="1" customHeight="1" x14ac:dyDescent="0.35">
      <c r="C183" s="51" t="s">
        <v>87</v>
      </c>
      <c r="D183" s="61">
        <f>SUM(D176:D182)</f>
        <v>0</v>
      </c>
      <c r="E183" s="61">
        <f>SUM(E176:E182)</f>
        <v>0</v>
      </c>
      <c r="F183" s="61">
        <f>SUM(F176:F182)</f>
        <v>0</v>
      </c>
      <c r="G183" s="55">
        <f t="shared" si="15"/>
        <v>0</v>
      </c>
      <c r="H183" s="61">
        <f>SUM(H176:H182)</f>
        <v>0</v>
      </c>
    </row>
    <row r="184" spans="3:8" ht="15.75" hidden="1" customHeight="1" x14ac:dyDescent="0.35">
      <c r="H184" s="232"/>
    </row>
    <row r="185" spans="3:8" ht="15.75" hidden="1" customHeight="1" x14ac:dyDescent="0.35">
      <c r="C185" s="276" t="s">
        <v>451</v>
      </c>
      <c r="D185" s="278"/>
      <c r="E185" s="278"/>
      <c r="F185" s="278"/>
      <c r="G185" s="279"/>
      <c r="H185" s="231"/>
    </row>
    <row r="186" spans="3:8" ht="19.5" hidden="1" customHeight="1" thickBot="1" x14ac:dyDescent="0.4">
      <c r="C186" s="58" t="s">
        <v>452</v>
      </c>
      <c r="D186" s="59">
        <f>'1) Budget Table'!D70</f>
        <v>312523.54000000004</v>
      </c>
      <c r="E186" s="59">
        <f>'1) Budget Table'!E70</f>
        <v>122100</v>
      </c>
      <c r="F186" s="59">
        <f>'1) Budget Table'!F70</f>
        <v>0</v>
      </c>
      <c r="G186" s="60">
        <f t="shared" ref="G186:G194" si="16">SUM(D186:F186)</f>
        <v>434623.54000000004</v>
      </c>
      <c r="H186" s="146"/>
    </row>
    <row r="187" spans="3:8" ht="15.75" hidden="1" customHeight="1" x14ac:dyDescent="0.35">
      <c r="C187" s="56" t="s">
        <v>9</v>
      </c>
      <c r="D187" s="91">
        <v>170000</v>
      </c>
      <c r="E187" s="92">
        <v>90000</v>
      </c>
      <c r="F187" s="92"/>
      <c r="G187" s="57">
        <f t="shared" si="16"/>
        <v>260000</v>
      </c>
      <c r="H187" s="210"/>
    </row>
    <row r="188" spans="3:8" ht="15.75" hidden="1" customHeight="1" x14ac:dyDescent="0.35">
      <c r="C188" s="47" t="s">
        <v>10</v>
      </c>
      <c r="D188" s="93"/>
      <c r="E188" s="20"/>
      <c r="F188" s="20"/>
      <c r="G188" s="55">
        <f t="shared" si="16"/>
        <v>0</v>
      </c>
      <c r="H188" s="210"/>
    </row>
    <row r="189" spans="3:8" ht="15.75" hidden="1" customHeight="1" x14ac:dyDescent="0.35">
      <c r="C189" s="47" t="s">
        <v>11</v>
      </c>
      <c r="D189" s="93"/>
      <c r="E189" s="93"/>
      <c r="F189" s="93"/>
      <c r="G189" s="55">
        <f t="shared" si="16"/>
        <v>0</v>
      </c>
      <c r="H189" s="210"/>
    </row>
    <row r="190" spans="3:8" ht="15.75" hidden="1" customHeight="1" x14ac:dyDescent="0.35">
      <c r="C190" s="48" t="s">
        <v>12</v>
      </c>
      <c r="D190" s="93">
        <v>77000</v>
      </c>
      <c r="E190" s="93"/>
      <c r="F190" s="93"/>
      <c r="G190" s="55">
        <f t="shared" si="16"/>
        <v>77000</v>
      </c>
      <c r="H190" s="210"/>
    </row>
    <row r="191" spans="3:8" ht="15.75" hidden="1" customHeight="1" x14ac:dyDescent="0.35">
      <c r="C191" s="47" t="s">
        <v>16</v>
      </c>
      <c r="D191" s="93">
        <v>54000</v>
      </c>
      <c r="E191" s="93">
        <v>22100</v>
      </c>
      <c r="F191" s="93"/>
      <c r="G191" s="55">
        <f t="shared" si="16"/>
        <v>76100</v>
      </c>
      <c r="H191" s="210"/>
    </row>
    <row r="192" spans="3:8" ht="15.75" hidden="1" customHeight="1" x14ac:dyDescent="0.35">
      <c r="C192" s="47" t="s">
        <v>13</v>
      </c>
      <c r="D192" s="93"/>
      <c r="E192" s="93"/>
      <c r="F192" s="93"/>
      <c r="G192" s="55">
        <f t="shared" si="16"/>
        <v>0</v>
      </c>
      <c r="H192" s="210"/>
    </row>
    <row r="193" spans="3:13" ht="15.75" hidden="1" customHeight="1" x14ac:dyDescent="0.35">
      <c r="C193" s="47" t="s">
        <v>84</v>
      </c>
      <c r="D193" s="93">
        <v>11523.54</v>
      </c>
      <c r="E193" s="93">
        <v>10000</v>
      </c>
      <c r="F193" s="93"/>
      <c r="G193" s="55">
        <f t="shared" si="16"/>
        <v>21523.54</v>
      </c>
      <c r="H193" s="210"/>
    </row>
    <row r="194" spans="3:13" ht="15.75" hidden="1" customHeight="1" x14ac:dyDescent="0.35">
      <c r="C194" s="51" t="s">
        <v>87</v>
      </c>
      <c r="D194" s="61">
        <f>SUM(D187:D193)</f>
        <v>312523.53999999998</v>
      </c>
      <c r="E194" s="61">
        <f>SUM(E187:E193)</f>
        <v>122100</v>
      </c>
      <c r="F194" s="61">
        <f>SUM(F187:F193)</f>
        <v>0</v>
      </c>
      <c r="G194" s="55">
        <f t="shared" si="16"/>
        <v>434623.54</v>
      </c>
      <c r="H194" s="61">
        <f>SUM(H187:H193)</f>
        <v>0</v>
      </c>
    </row>
    <row r="195" spans="3:13" ht="15.75" customHeight="1" thickBot="1" x14ac:dyDescent="0.4"/>
    <row r="196" spans="3:13" ht="19.5" customHeight="1" thickBot="1" x14ac:dyDescent="0.4">
      <c r="C196" s="283" t="s">
        <v>17</v>
      </c>
      <c r="D196" s="284"/>
      <c r="E196" s="284"/>
      <c r="F196" s="284"/>
      <c r="G196" s="284"/>
      <c r="H196" s="285"/>
    </row>
    <row r="197" spans="3:13" ht="19.5" customHeight="1" x14ac:dyDescent="0.35">
      <c r="C197" s="70"/>
      <c r="D197" s="286" t="str">
        <f>'1) Budget Table'!D4</f>
        <v>UNDP</v>
      </c>
      <c r="E197" s="286" t="str">
        <f>'1) Budget Table'!E4</f>
        <v>UNCDF</v>
      </c>
      <c r="F197" s="286" t="str">
        <f>'1) Budget Table'!F4</f>
        <v>Recipient Organization 3</v>
      </c>
      <c r="G197" s="280" t="s">
        <v>17</v>
      </c>
      <c r="H197" s="282" t="s">
        <v>17</v>
      </c>
    </row>
    <row r="198" spans="3:13" ht="19.5" customHeight="1" x14ac:dyDescent="0.35">
      <c r="C198" s="70"/>
      <c r="D198" s="287"/>
      <c r="E198" s="287"/>
      <c r="F198" s="287"/>
      <c r="G198" s="281"/>
      <c r="H198" s="270"/>
    </row>
    <row r="199" spans="3:13" ht="19.5" customHeight="1" x14ac:dyDescent="0.35">
      <c r="C199" s="22" t="s">
        <v>9</v>
      </c>
      <c r="D199" s="71">
        <f t="shared" ref="D199:F205" si="17">SUM(D176,D165,D154,D143,D131,D120,D109,D98,D86,D75,D64,D53,D41,D30,D19,D8,D187)</f>
        <v>170000</v>
      </c>
      <c r="E199" s="71">
        <f t="shared" si="17"/>
        <v>90000</v>
      </c>
      <c r="F199" s="71">
        <f t="shared" si="17"/>
        <v>0</v>
      </c>
      <c r="G199" s="211">
        <f t="shared" ref="G199:G206" si="18">SUM(D199:F199)</f>
        <v>260000</v>
      </c>
      <c r="H199" s="71">
        <f t="shared" ref="H199:H205" si="19">SUM(H176,H165,H154,H143,H131,H120,H109,H98,H86,H75,H64,H53,H41,H30,H19,H8,H187)</f>
        <v>0</v>
      </c>
    </row>
    <row r="200" spans="3:13" ht="34.5" customHeight="1" x14ac:dyDescent="0.35">
      <c r="C200" s="22" t="s">
        <v>10</v>
      </c>
      <c r="D200" s="71">
        <f t="shared" si="17"/>
        <v>128000</v>
      </c>
      <c r="E200" s="71">
        <f t="shared" si="17"/>
        <v>0</v>
      </c>
      <c r="F200" s="71">
        <f t="shared" si="17"/>
        <v>0</v>
      </c>
      <c r="G200" s="125">
        <f t="shared" si="18"/>
        <v>128000</v>
      </c>
      <c r="H200" s="71">
        <f t="shared" si="19"/>
        <v>0</v>
      </c>
    </row>
    <row r="201" spans="3:13" ht="48" customHeight="1" x14ac:dyDescent="0.35">
      <c r="C201" s="22" t="s">
        <v>11</v>
      </c>
      <c r="D201" s="71">
        <f t="shared" si="17"/>
        <v>0</v>
      </c>
      <c r="E201" s="71">
        <f t="shared" si="17"/>
        <v>0</v>
      </c>
      <c r="F201" s="71">
        <f t="shared" si="17"/>
        <v>0</v>
      </c>
      <c r="G201" s="125">
        <f t="shared" si="18"/>
        <v>0</v>
      </c>
      <c r="H201" s="71">
        <f t="shared" si="19"/>
        <v>0</v>
      </c>
    </row>
    <row r="202" spans="3:13" ht="33" customHeight="1" x14ac:dyDescent="0.35">
      <c r="C202" s="29" t="s">
        <v>12</v>
      </c>
      <c r="D202" s="71">
        <f t="shared" si="17"/>
        <v>97000</v>
      </c>
      <c r="E202" s="71">
        <f t="shared" si="17"/>
        <v>50000</v>
      </c>
      <c r="F202" s="71">
        <f t="shared" si="17"/>
        <v>0</v>
      </c>
      <c r="G202" s="125">
        <f t="shared" si="18"/>
        <v>147000</v>
      </c>
      <c r="H202" s="71">
        <f t="shared" si="19"/>
        <v>0</v>
      </c>
    </row>
    <row r="203" spans="3:13" ht="21" customHeight="1" x14ac:dyDescent="0.35">
      <c r="C203" s="22" t="s">
        <v>16</v>
      </c>
      <c r="D203" s="71">
        <f t="shared" si="17"/>
        <v>54000</v>
      </c>
      <c r="E203" s="71">
        <f t="shared" si="17"/>
        <v>22100</v>
      </c>
      <c r="F203" s="71">
        <f t="shared" si="17"/>
        <v>0</v>
      </c>
      <c r="G203" s="125">
        <f t="shared" si="18"/>
        <v>76100</v>
      </c>
      <c r="H203" s="71">
        <f t="shared" si="19"/>
        <v>0</v>
      </c>
      <c r="I203" s="26"/>
      <c r="J203" s="26"/>
      <c r="K203" s="26"/>
      <c r="L203" s="26"/>
      <c r="M203" s="25"/>
    </row>
    <row r="204" spans="3:13" ht="39.75" customHeight="1" x14ac:dyDescent="0.35">
      <c r="C204" s="22" t="s">
        <v>13</v>
      </c>
      <c r="D204" s="71">
        <f t="shared" si="17"/>
        <v>782283</v>
      </c>
      <c r="E204" s="71">
        <f t="shared" si="17"/>
        <v>450000</v>
      </c>
      <c r="F204" s="71">
        <f t="shared" si="17"/>
        <v>0</v>
      </c>
      <c r="G204" s="125">
        <f t="shared" si="18"/>
        <v>1232283</v>
      </c>
      <c r="H204" s="71"/>
      <c r="I204" s="26"/>
      <c r="J204" s="26"/>
      <c r="K204" s="26"/>
      <c r="L204" s="26"/>
      <c r="M204" s="25"/>
    </row>
    <row r="205" spans="3:13" ht="23.25" customHeight="1" x14ac:dyDescent="0.35">
      <c r="C205" s="22" t="s">
        <v>84</v>
      </c>
      <c r="D205" s="126">
        <f t="shared" si="17"/>
        <v>11523.54</v>
      </c>
      <c r="E205" s="126">
        <f t="shared" si="17"/>
        <v>10000</v>
      </c>
      <c r="F205" s="126">
        <f t="shared" si="17"/>
        <v>0</v>
      </c>
      <c r="G205" s="125">
        <f t="shared" si="18"/>
        <v>21523.54</v>
      </c>
      <c r="H205" s="126">
        <f t="shared" si="19"/>
        <v>0</v>
      </c>
      <c r="I205" s="26"/>
      <c r="J205" s="26"/>
      <c r="K205" s="26"/>
      <c r="L205" s="26"/>
      <c r="M205" s="25"/>
    </row>
    <row r="206" spans="3:13" ht="22.5" customHeight="1" x14ac:dyDescent="0.35">
      <c r="C206" s="128" t="s">
        <v>457</v>
      </c>
      <c r="D206" s="127">
        <f>SUM(D199:D205)</f>
        <v>1242806.54</v>
      </c>
      <c r="E206" s="127">
        <f>SUM(E199:E205)</f>
        <v>622100</v>
      </c>
      <c r="F206" s="127">
        <f>SUM(F199:F205)</f>
        <v>0</v>
      </c>
      <c r="G206" s="227">
        <f t="shared" si="18"/>
        <v>1864906.54</v>
      </c>
      <c r="H206" s="127">
        <f>SUM(H199:H205)</f>
        <v>0</v>
      </c>
      <c r="I206" s="26"/>
      <c r="J206" s="26"/>
      <c r="K206" s="26"/>
      <c r="L206" s="26"/>
      <c r="M206" s="25"/>
    </row>
    <row r="207" spans="3:13" ht="26.25" customHeight="1" thickBot="1" x14ac:dyDescent="0.4">
      <c r="C207" s="131" t="s">
        <v>455</v>
      </c>
      <c r="D207" s="73">
        <f>D206*0.07</f>
        <v>86996.457800000004</v>
      </c>
      <c r="E207" s="73">
        <f t="shared" ref="E207:G207" si="20">E206*0.07</f>
        <v>43547.000000000007</v>
      </c>
      <c r="F207" s="73">
        <f t="shared" si="20"/>
        <v>0</v>
      </c>
      <c r="G207" s="228">
        <f t="shared" si="20"/>
        <v>130543.45780000002</v>
      </c>
      <c r="H207" s="73"/>
      <c r="I207" s="30"/>
      <c r="J207" s="30"/>
      <c r="K207" s="30"/>
      <c r="L207" s="52"/>
      <c r="M207" s="50"/>
    </row>
    <row r="208" spans="3:13" ht="23.25" customHeight="1" thickBot="1" x14ac:dyDescent="0.4">
      <c r="C208" s="129" t="s">
        <v>456</v>
      </c>
      <c r="D208" s="130">
        <f>SUM(D206:D207)</f>
        <v>1329802.9978</v>
      </c>
      <c r="E208" s="130">
        <f t="shared" ref="E208:G208" si="21">SUM(E206:E207)</f>
        <v>665647</v>
      </c>
      <c r="F208" s="130">
        <f t="shared" si="21"/>
        <v>0</v>
      </c>
      <c r="G208" s="72">
        <f t="shared" si="21"/>
        <v>1995449.9978</v>
      </c>
      <c r="H208" s="130">
        <f>SUM(H206:H207)</f>
        <v>0</v>
      </c>
      <c r="I208" s="30"/>
      <c r="J208" s="30"/>
      <c r="K208" s="30"/>
      <c r="L208" s="52"/>
      <c r="M208" s="50"/>
    </row>
    <row r="209" spans="3:13" ht="15.75" customHeight="1" x14ac:dyDescent="0.35">
      <c r="L209" s="53"/>
    </row>
    <row r="210" spans="3:13" ht="15.75" customHeight="1" x14ac:dyDescent="0.35">
      <c r="H210" s="36"/>
      <c r="I210" s="36"/>
      <c r="L210" s="53"/>
    </row>
    <row r="211" spans="3:13" ht="15.75" customHeight="1" x14ac:dyDescent="0.35">
      <c r="H211" s="36"/>
      <c r="I211" s="36"/>
    </row>
    <row r="212" spans="3:13" ht="40.5" customHeight="1" x14ac:dyDescent="0.35">
      <c r="H212" s="36"/>
      <c r="I212" s="36"/>
      <c r="L212" s="54"/>
    </row>
    <row r="213" spans="3:13" ht="24.75" customHeight="1" x14ac:dyDescent="0.35">
      <c r="H213" s="36"/>
      <c r="I213" s="36"/>
      <c r="L213" s="54"/>
    </row>
    <row r="214" spans="3:13" ht="41.25" customHeight="1" x14ac:dyDescent="0.35">
      <c r="H214" s="13"/>
      <c r="I214" s="36"/>
      <c r="L214" s="54"/>
    </row>
    <row r="215" spans="3:13" ht="51.75" customHeight="1" x14ac:dyDescent="0.35">
      <c r="H215" s="13"/>
      <c r="I215" s="36"/>
      <c r="L215" s="54"/>
    </row>
    <row r="216" spans="3:13" ht="42" customHeight="1" x14ac:dyDescent="0.35">
      <c r="H216" s="36"/>
      <c r="I216" s="36"/>
      <c r="L216" s="54"/>
    </row>
    <row r="217" spans="3:13" s="50" customFormat="1" ht="42" customHeight="1" x14ac:dyDescent="0.35">
      <c r="C217" s="49"/>
      <c r="G217" s="49"/>
      <c r="H217" s="49"/>
      <c r="I217" s="36"/>
      <c r="J217" s="49"/>
      <c r="K217" s="49"/>
      <c r="L217" s="54"/>
      <c r="M217" s="49"/>
    </row>
    <row r="218" spans="3:13" s="50" customFormat="1" ht="42" customHeight="1" x14ac:dyDescent="0.35">
      <c r="C218" s="49"/>
      <c r="G218" s="49"/>
      <c r="H218" s="49"/>
      <c r="I218" s="36"/>
      <c r="J218" s="49"/>
      <c r="K218" s="49"/>
      <c r="L218" s="49"/>
      <c r="M218" s="49"/>
    </row>
    <row r="219" spans="3:13" s="50" customFormat="1" ht="63.75" customHeight="1" x14ac:dyDescent="0.35">
      <c r="C219" s="49"/>
      <c r="G219" s="49"/>
      <c r="H219" s="49"/>
      <c r="I219" s="53"/>
      <c r="J219" s="49"/>
      <c r="K219" s="49"/>
      <c r="L219" s="49"/>
      <c r="M219" s="49"/>
    </row>
    <row r="220" spans="3:13" s="50" customFormat="1" ht="42" customHeight="1" x14ac:dyDescent="0.35">
      <c r="C220" s="49"/>
      <c r="G220" s="49"/>
      <c r="H220" s="49"/>
      <c r="I220" s="49"/>
      <c r="J220" s="49"/>
      <c r="K220" s="49"/>
      <c r="L220" s="49"/>
      <c r="M220" s="53"/>
    </row>
    <row r="221" spans="3:13" ht="23.25" customHeight="1" x14ac:dyDescent="0.35"/>
    <row r="222" spans="3:13" ht="27.75" customHeight="1" x14ac:dyDescent="0.35"/>
    <row r="223" spans="3:13" ht="55.5" customHeight="1" x14ac:dyDescent="0.35"/>
    <row r="224" spans="3:13" ht="57.75" customHeight="1" x14ac:dyDescent="0.35"/>
    <row r="225" spans="14:14" ht="21.75" customHeight="1" x14ac:dyDescent="0.35"/>
    <row r="226" spans="14:14" ht="49.5" customHeight="1" x14ac:dyDescent="0.35"/>
    <row r="227" spans="14:14" ht="28.5" customHeight="1" x14ac:dyDescent="0.35"/>
    <row r="228" spans="14:14" ht="28.5" customHeight="1" x14ac:dyDescent="0.35"/>
    <row r="229" spans="14:14" ht="28.5" customHeight="1" x14ac:dyDescent="0.35"/>
    <row r="230" spans="14:14" ht="23.25" customHeight="1" x14ac:dyDescent="0.35">
      <c r="N230" s="53"/>
    </row>
    <row r="231" spans="14:14" ht="43.5" customHeight="1" x14ac:dyDescent="0.35">
      <c r="N231" s="53"/>
    </row>
    <row r="232" spans="14:14" ht="55.5" customHeight="1" x14ac:dyDescent="0.35"/>
    <row r="233" spans="14:14" ht="42.75" customHeight="1" x14ac:dyDescent="0.35">
      <c r="N233" s="53"/>
    </row>
    <row r="234" spans="14:14" ht="21.75" customHeight="1" x14ac:dyDescent="0.35">
      <c r="N234" s="53"/>
    </row>
    <row r="235" spans="14:14" ht="21.75" customHeight="1" x14ac:dyDescent="0.35">
      <c r="N235" s="53"/>
    </row>
    <row r="236" spans="14:14" ht="23.25" customHeight="1" x14ac:dyDescent="0.35"/>
    <row r="237" spans="14:14" ht="23.25" customHeight="1" x14ac:dyDescent="0.35"/>
    <row r="238" spans="14:14" ht="21.75" customHeight="1" x14ac:dyDescent="0.35"/>
    <row r="239" spans="14:14" ht="16.5" customHeight="1" x14ac:dyDescent="0.35"/>
    <row r="240" spans="14:14" ht="29.25" customHeight="1" x14ac:dyDescent="0.35"/>
    <row r="241" ht="24.75" customHeight="1" x14ac:dyDescent="0.35"/>
    <row r="242" ht="33" customHeight="1" x14ac:dyDescent="0.35"/>
    <row r="244" ht="15" customHeight="1" x14ac:dyDescent="0.35"/>
    <row r="245" ht="25.5" customHeight="1" x14ac:dyDescent="0.35"/>
  </sheetData>
  <sheetProtection insertColumns="0" insertRows="0" deleteRows="0"/>
  <mergeCells count="27">
    <mergeCell ref="H197:H198"/>
    <mergeCell ref="C196:H196"/>
    <mergeCell ref="C129:G129"/>
    <mergeCell ref="B140:G140"/>
    <mergeCell ref="C141:G141"/>
    <mergeCell ref="D197:D198"/>
    <mergeCell ref="E197:E198"/>
    <mergeCell ref="F197:F198"/>
    <mergeCell ref="C62:G62"/>
    <mergeCell ref="C73:G73"/>
    <mergeCell ref="C1:F1"/>
    <mergeCell ref="B5:G5"/>
    <mergeCell ref="C6:G6"/>
    <mergeCell ref="B50:G50"/>
    <mergeCell ref="C17:G17"/>
    <mergeCell ref="C2:E2"/>
    <mergeCell ref="C51:G51"/>
    <mergeCell ref="C84:G84"/>
    <mergeCell ref="B95:G95"/>
    <mergeCell ref="C185:G185"/>
    <mergeCell ref="G197:G198"/>
    <mergeCell ref="C163:G163"/>
    <mergeCell ref="C174:G174"/>
    <mergeCell ref="C152:G152"/>
    <mergeCell ref="C96:G96"/>
    <mergeCell ref="C107:G107"/>
    <mergeCell ref="C118:G118"/>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48">
    <cfRule type="cellIs" dxfId="20" priority="15" operator="notEqual">
      <formula>$G$40</formula>
    </cfRule>
  </conditionalFormatting>
  <conditionalFormatting sqref="G60">
    <cfRule type="cellIs" dxfId="19" priority="14" operator="notEqual">
      <formula>$G$52</formula>
    </cfRule>
  </conditionalFormatting>
  <conditionalFormatting sqref="G71">
    <cfRule type="cellIs" dxfId="18" priority="13" operator="notEqual">
      <formula>$G$63</formula>
    </cfRule>
  </conditionalFormatting>
  <conditionalFormatting sqref="G82">
    <cfRule type="cellIs" dxfId="17" priority="12" operator="notEqual">
      <formula>$G$74</formula>
    </cfRule>
  </conditionalFormatting>
  <conditionalFormatting sqref="G93">
    <cfRule type="cellIs" dxfId="16" priority="11" operator="notEqual">
      <formula>$G$85</formula>
    </cfRule>
  </conditionalFormatting>
  <conditionalFormatting sqref="G105">
    <cfRule type="cellIs" dxfId="15" priority="10" operator="notEqual">
      <formula>$G$97</formula>
    </cfRule>
  </conditionalFormatting>
  <conditionalFormatting sqref="G116">
    <cfRule type="cellIs" dxfId="14" priority="9" operator="notEqual">
      <formula>$G$108</formula>
    </cfRule>
  </conditionalFormatting>
  <conditionalFormatting sqref="G127">
    <cfRule type="cellIs" dxfId="13" priority="8" operator="notEqual">
      <formula>$G$119</formula>
    </cfRule>
  </conditionalFormatting>
  <conditionalFormatting sqref="G138">
    <cfRule type="cellIs" dxfId="12" priority="7" operator="notEqual">
      <formula>$G$130</formula>
    </cfRule>
  </conditionalFormatting>
  <conditionalFormatting sqref="G150">
    <cfRule type="cellIs" dxfId="11" priority="6" operator="notEqual">
      <formula>$G$142</formula>
    </cfRule>
  </conditionalFormatting>
  <conditionalFormatting sqref="G161">
    <cfRule type="cellIs" dxfId="10" priority="5" operator="notEqual">
      <formula>$G$153</formula>
    </cfRule>
  </conditionalFormatting>
  <conditionalFormatting sqref="G172">
    <cfRule type="cellIs" dxfId="9" priority="4" operator="notEqual">
      <formula>$G$153</formula>
    </cfRule>
  </conditionalFormatting>
  <conditionalFormatting sqref="G183">
    <cfRule type="cellIs" dxfId="8" priority="3" operator="notEqual">
      <formula>$G$175</formula>
    </cfRule>
  </conditionalFormatting>
  <conditionalFormatting sqref="G194">
    <cfRule type="cellIs" dxfId="7"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9DD30DAD-252C-43C8-B2D2-D70E24558917}"/>
    <dataValidation allowBlank="1" showInputMessage="1" showErrorMessage="1" prompt="Services contracted by an organization which follow the normal procurement processes." sqref="C11 C22 C33 C44 C56 C67 C78 C89 C101 C112 C123 C134 C146 C157 C168 C179 C202 C190" xr:uid="{D2D4883A-DF6E-4599-89E1-C25704DD6B71}"/>
    <dataValidation allowBlank="1" showInputMessage="1" showErrorMessage="1" prompt="Includes staff and non-staff travel paid for by the organization directly related to a project." sqref="C12 C23 C34 C45 C57 C68 C79 C90 C102 C113 C124 C135 C147 C158 C169 C180 C203 C191"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F098AF50-6738-49DD-B927-47F3EEE74261}"/>
    <dataValidation allowBlank="1" showInputMessage="1" showErrorMessage="1" prompt="Includes all related staff and temporary staff costs including base salary, post adjustment and all staff entitlements." sqref="C8 C19 C30 C41 C53 C64 C75 C86 C98 C109 C120 C131 C143 C154 C165 C176 C199 C187"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74" orientation="landscape" r:id="rId1"/>
  <rowBreaks count="1" manualBreakCount="1">
    <brk id="61" max="16383" man="1"/>
  </rowBreaks>
  <ignoredErrors>
    <ignoredError sqref="D4:F4 D198:F198 E197:F197" unlockedFormula="1"/>
    <ignoredError sqref="H71" formulaRange="1"/>
  </ignoredError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Table'!$G$83</xm:f>
            <x14:dxf>
              <font>
                <color rgb="FF9C0006"/>
              </font>
              <fill>
                <patternFill>
                  <bgColor rgb="FFFFC7CE"/>
                </patternFill>
              </fill>
            </x14:dxf>
          </x14:cfRule>
          <xm:sqref>G208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6"/>
  <sheetViews>
    <sheetView showGridLines="0" workbookViewId="0"/>
  </sheetViews>
  <sheetFormatPr defaultColWidth="8.81640625" defaultRowHeight="14.5" x14ac:dyDescent="0.35"/>
  <cols>
    <col min="2" max="2" width="73.26953125" customWidth="1"/>
  </cols>
  <sheetData>
    <row r="1" spans="2:2" ht="15" thickBot="1" x14ac:dyDescent="0.4"/>
    <row r="2" spans="2:2" ht="15" thickBot="1" x14ac:dyDescent="0.4">
      <c r="B2" s="136" t="s">
        <v>25</v>
      </c>
    </row>
    <row r="3" spans="2:2" x14ac:dyDescent="0.35">
      <c r="B3" s="137"/>
    </row>
    <row r="4" spans="2:2" ht="30.75" customHeight="1" x14ac:dyDescent="0.35">
      <c r="B4" s="138" t="s">
        <v>18</v>
      </c>
    </row>
    <row r="5" spans="2:2" ht="30.75" customHeight="1" x14ac:dyDescent="0.35">
      <c r="B5" s="138"/>
    </row>
    <row r="6" spans="2:2" ht="58" x14ac:dyDescent="0.35">
      <c r="B6" s="138" t="s">
        <v>19</v>
      </c>
    </row>
    <row r="7" spans="2:2" x14ac:dyDescent="0.35">
      <c r="B7" s="138"/>
    </row>
    <row r="8" spans="2:2" ht="58" x14ac:dyDescent="0.35">
      <c r="B8" s="138" t="s">
        <v>20</v>
      </c>
    </row>
    <row r="9" spans="2:2" x14ac:dyDescent="0.35">
      <c r="B9" s="138"/>
    </row>
    <row r="10" spans="2:2" ht="58" x14ac:dyDescent="0.35">
      <c r="B10" s="138" t="s">
        <v>21</v>
      </c>
    </row>
    <row r="11" spans="2:2" x14ac:dyDescent="0.35">
      <c r="B11" s="138"/>
    </row>
    <row r="12" spans="2:2" ht="29" x14ac:dyDescent="0.35">
      <c r="B12" s="138" t="s">
        <v>22</v>
      </c>
    </row>
    <row r="13" spans="2:2" x14ac:dyDescent="0.35">
      <c r="B13" s="138"/>
    </row>
    <row r="14" spans="2:2" ht="58" x14ac:dyDescent="0.35">
      <c r="B14" s="138" t="s">
        <v>23</v>
      </c>
    </row>
    <row r="15" spans="2:2" x14ac:dyDescent="0.35">
      <c r="B15" s="138"/>
    </row>
    <row r="16" spans="2:2" ht="44" thickBot="1" x14ac:dyDescent="0.4">
      <c r="B16" s="139" t="s">
        <v>24</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M47"/>
  <sheetViews>
    <sheetView showGridLines="0" showZeros="0" topLeftCell="A33" zoomScale="80" zoomScaleNormal="80" zoomScaleSheetLayoutView="70" workbookViewId="0">
      <selection activeCell="O13" sqref="O13"/>
    </sheetView>
  </sheetViews>
  <sheetFormatPr defaultColWidth="8.81640625" defaultRowHeight="14.5" x14ac:dyDescent="0.35"/>
  <cols>
    <col min="2" max="2" width="61.81640625" customWidth="1"/>
    <col min="4" max="4" width="17.81640625" customWidth="1"/>
  </cols>
  <sheetData>
    <row r="1" spans="2:13" ht="15" thickBot="1" x14ac:dyDescent="0.4"/>
    <row r="2" spans="2:13" x14ac:dyDescent="0.35">
      <c r="B2" s="301" t="s">
        <v>462</v>
      </c>
      <c r="C2" s="302"/>
      <c r="D2" s="303"/>
    </row>
    <row r="3" spans="2:13" ht="15" thickBot="1" x14ac:dyDescent="0.4">
      <c r="B3" s="304"/>
      <c r="C3" s="305"/>
      <c r="D3" s="306"/>
    </row>
    <row r="4" spans="2:13" ht="15" thickBot="1" x14ac:dyDescent="0.4"/>
    <row r="5" spans="2:13" x14ac:dyDescent="0.35">
      <c r="B5" s="292" t="s">
        <v>88</v>
      </c>
      <c r="C5" s="293"/>
      <c r="D5" s="294"/>
    </row>
    <row r="6" spans="2:13" ht="15" thickBot="1" x14ac:dyDescent="0.4">
      <c r="B6" s="295"/>
      <c r="C6" s="296"/>
      <c r="D6" s="297"/>
    </row>
    <row r="7" spans="2:13" x14ac:dyDescent="0.35">
      <c r="B7" s="80" t="s">
        <v>98</v>
      </c>
      <c r="C7" s="290">
        <f>SUM('1) Budget Table'!D12:F12,'1) Budget Table'!D22:F22)</f>
        <v>615000</v>
      </c>
      <c r="D7" s="291"/>
    </row>
    <row r="8" spans="2:13" x14ac:dyDescent="0.35">
      <c r="B8" s="80" t="s">
        <v>445</v>
      </c>
      <c r="C8" s="288">
        <f>SUM(D10:D14)</f>
        <v>0</v>
      </c>
      <c r="D8" s="289"/>
    </row>
    <row r="9" spans="2:13" x14ac:dyDescent="0.35">
      <c r="B9" s="81" t="s">
        <v>439</v>
      </c>
      <c r="C9" s="82" t="s">
        <v>440</v>
      </c>
      <c r="D9" s="83" t="s">
        <v>441</v>
      </c>
    </row>
    <row r="10" spans="2:13" ht="35.15" customHeight="1" x14ac:dyDescent="0.35">
      <c r="B10" s="106"/>
      <c r="C10" s="85"/>
      <c r="D10" s="86">
        <f>$C$7*C10</f>
        <v>0</v>
      </c>
      <c r="M10" t="s">
        <v>545</v>
      </c>
    </row>
    <row r="11" spans="2:13" ht="35.15" customHeight="1" x14ac:dyDescent="0.35">
      <c r="B11" s="106"/>
      <c r="C11" s="85"/>
      <c r="D11" s="86">
        <f>C7*C11</f>
        <v>0</v>
      </c>
    </row>
    <row r="12" spans="2:13" ht="35.15" customHeight="1" x14ac:dyDescent="0.35">
      <c r="B12" s="107"/>
      <c r="C12" s="85"/>
      <c r="D12" s="86">
        <f>C7*C12</f>
        <v>0</v>
      </c>
    </row>
    <row r="13" spans="2:13" ht="35.15" customHeight="1" x14ac:dyDescent="0.35">
      <c r="B13" s="107"/>
      <c r="C13" s="85"/>
      <c r="D13" s="86">
        <f>C7*C13</f>
        <v>0</v>
      </c>
    </row>
    <row r="14" spans="2:13" ht="35.15" customHeight="1" thickBot="1" x14ac:dyDescent="0.4">
      <c r="B14" s="108"/>
      <c r="C14" s="85"/>
      <c r="D14" s="90">
        <f>C7*C14</f>
        <v>0</v>
      </c>
    </row>
    <row r="15" spans="2:13" ht="15" thickBot="1" x14ac:dyDescent="0.4"/>
    <row r="16" spans="2:13" x14ac:dyDescent="0.35">
      <c r="B16" s="292" t="s">
        <v>442</v>
      </c>
      <c r="C16" s="293"/>
      <c r="D16" s="294"/>
    </row>
    <row r="17" spans="2:4" ht="15" thickBot="1" x14ac:dyDescent="0.4">
      <c r="B17" s="298"/>
      <c r="C17" s="299"/>
      <c r="D17" s="300"/>
    </row>
    <row r="18" spans="2:4" x14ac:dyDescent="0.35">
      <c r="B18" s="80" t="s">
        <v>98</v>
      </c>
      <c r="C18" s="290">
        <f>SUM('1) Budget Table'!D34:F34,'1) Budget Table'!D40:F40)</f>
        <v>315283</v>
      </c>
      <c r="D18" s="291"/>
    </row>
    <row r="19" spans="2:4" x14ac:dyDescent="0.35">
      <c r="B19" s="80" t="s">
        <v>445</v>
      </c>
      <c r="C19" s="288">
        <f>SUM(D21:D25)</f>
        <v>0</v>
      </c>
      <c r="D19" s="289"/>
    </row>
    <row r="20" spans="2:4" x14ac:dyDescent="0.35">
      <c r="B20" s="81" t="s">
        <v>439</v>
      </c>
      <c r="C20" s="82" t="s">
        <v>440</v>
      </c>
      <c r="D20" s="83" t="s">
        <v>441</v>
      </c>
    </row>
    <row r="21" spans="2:4" ht="35.15" customHeight="1" x14ac:dyDescent="0.35">
      <c r="B21" s="84"/>
      <c r="C21" s="85"/>
      <c r="D21" s="86">
        <f>$C$18*C21</f>
        <v>0</v>
      </c>
    </row>
    <row r="22" spans="2:4" ht="35.15" customHeight="1" x14ac:dyDescent="0.35">
      <c r="B22" s="87"/>
      <c r="C22" s="85"/>
      <c r="D22" s="86">
        <f>$C$18*C22</f>
        <v>0</v>
      </c>
    </row>
    <row r="23" spans="2:4" ht="35.15" customHeight="1" x14ac:dyDescent="0.35">
      <c r="B23" s="88"/>
      <c r="C23" s="85"/>
      <c r="D23" s="86">
        <f>$C$18*C23</f>
        <v>0</v>
      </c>
    </row>
    <row r="24" spans="2:4" ht="35.15" customHeight="1" x14ac:dyDescent="0.35">
      <c r="B24" s="88"/>
      <c r="C24" s="85"/>
      <c r="D24" s="86">
        <f>$C$18*C24</f>
        <v>0</v>
      </c>
    </row>
    <row r="25" spans="2:4" ht="35.15" customHeight="1" thickBot="1" x14ac:dyDescent="0.4">
      <c r="B25" s="89"/>
      <c r="C25" s="85"/>
      <c r="D25" s="86">
        <f>$C$18*C25</f>
        <v>0</v>
      </c>
    </row>
    <row r="26" spans="2:4" ht="15" thickBot="1" x14ac:dyDescent="0.4"/>
    <row r="27" spans="2:4" x14ac:dyDescent="0.35">
      <c r="B27" s="292" t="s">
        <v>443</v>
      </c>
      <c r="C27" s="293"/>
      <c r="D27" s="294"/>
    </row>
    <row r="28" spans="2:4" ht="15" thickBot="1" x14ac:dyDescent="0.4">
      <c r="B28" s="295"/>
      <c r="C28" s="296"/>
      <c r="D28" s="297"/>
    </row>
    <row r="29" spans="2:4" x14ac:dyDescent="0.35">
      <c r="B29" s="80" t="s">
        <v>98</v>
      </c>
      <c r="C29" s="290">
        <f>SUM('1) Budget Table'!D46:F46,'1) Budget Table'!D56:F56)</f>
        <v>350000</v>
      </c>
      <c r="D29" s="291"/>
    </row>
    <row r="30" spans="2:4" x14ac:dyDescent="0.35">
      <c r="B30" s="80" t="s">
        <v>445</v>
      </c>
      <c r="C30" s="288">
        <f>SUM(D32:D36)</f>
        <v>0</v>
      </c>
      <c r="D30" s="289"/>
    </row>
    <row r="31" spans="2:4" x14ac:dyDescent="0.35">
      <c r="B31" s="81" t="s">
        <v>439</v>
      </c>
      <c r="C31" s="82" t="s">
        <v>440</v>
      </c>
      <c r="D31" s="83" t="s">
        <v>441</v>
      </c>
    </row>
    <row r="32" spans="2:4" ht="35.15" customHeight="1" x14ac:dyDescent="0.35">
      <c r="B32" s="84"/>
      <c r="C32" s="85"/>
      <c r="D32" s="86">
        <f>$C$29*C32</f>
        <v>0</v>
      </c>
    </row>
    <row r="33" spans="2:4" ht="35.15" customHeight="1" x14ac:dyDescent="0.35">
      <c r="B33" s="87"/>
      <c r="C33" s="85"/>
      <c r="D33" s="86">
        <f>$C$29*C33</f>
        <v>0</v>
      </c>
    </row>
    <row r="34" spans="2:4" ht="35.15" customHeight="1" x14ac:dyDescent="0.35">
      <c r="B34" s="88"/>
      <c r="C34" s="85"/>
      <c r="D34" s="86">
        <f>$C$29*C34</f>
        <v>0</v>
      </c>
    </row>
    <row r="35" spans="2:4" ht="35.15" customHeight="1" x14ac:dyDescent="0.35">
      <c r="B35" s="88"/>
      <c r="C35" s="85"/>
      <c r="D35" s="86">
        <f>$C$29*C35</f>
        <v>0</v>
      </c>
    </row>
    <row r="36" spans="2:4" ht="35.15" customHeight="1" thickBot="1" x14ac:dyDescent="0.4">
      <c r="B36" s="89"/>
      <c r="C36" s="85"/>
      <c r="D36" s="86">
        <f>$C$29*C36</f>
        <v>0</v>
      </c>
    </row>
    <row r="37" spans="2:4" ht="15" thickBot="1" x14ac:dyDescent="0.4"/>
    <row r="38" spans="2:4" x14ac:dyDescent="0.35">
      <c r="B38" s="292" t="s">
        <v>444</v>
      </c>
      <c r="C38" s="293"/>
      <c r="D38" s="294"/>
    </row>
    <row r="39" spans="2:4" ht="15" thickBot="1" x14ac:dyDescent="0.4">
      <c r="B39" s="295"/>
      <c r="C39" s="296"/>
      <c r="D39" s="297"/>
    </row>
    <row r="40" spans="2:4" x14ac:dyDescent="0.35">
      <c r="B40" s="80" t="s">
        <v>98</v>
      </c>
      <c r="C40" s="290"/>
      <c r="D40" s="291"/>
    </row>
    <row r="41" spans="2:4" x14ac:dyDescent="0.35">
      <c r="B41" s="80" t="s">
        <v>445</v>
      </c>
      <c r="C41" s="288">
        <f>SUM(D43:D47)</f>
        <v>0</v>
      </c>
      <c r="D41" s="289"/>
    </row>
    <row r="42" spans="2:4" x14ac:dyDescent="0.35">
      <c r="B42" s="81" t="s">
        <v>439</v>
      </c>
      <c r="C42" s="82" t="s">
        <v>440</v>
      </c>
      <c r="D42" s="83" t="s">
        <v>441</v>
      </c>
    </row>
    <row r="43" spans="2:4" ht="35.15" customHeight="1" x14ac:dyDescent="0.35">
      <c r="B43" s="84"/>
      <c r="C43" s="85"/>
      <c r="D43" s="86">
        <f>$C$40*C43</f>
        <v>0</v>
      </c>
    </row>
    <row r="44" spans="2:4" ht="35.15" customHeight="1" x14ac:dyDescent="0.35">
      <c r="B44" s="87"/>
      <c r="C44" s="85"/>
      <c r="D44" s="86">
        <f>$C$40*C44</f>
        <v>0</v>
      </c>
    </row>
    <row r="45" spans="2:4" ht="35.15" customHeight="1" x14ac:dyDescent="0.35">
      <c r="B45" s="88"/>
      <c r="C45" s="85"/>
      <c r="D45" s="86">
        <f>$C$40*C45</f>
        <v>0</v>
      </c>
    </row>
    <row r="46" spans="2:4" ht="35.15" customHeight="1" x14ac:dyDescent="0.35">
      <c r="B46" s="88"/>
      <c r="C46" s="85"/>
      <c r="D46" s="86">
        <f>$C$40*C46</f>
        <v>0</v>
      </c>
    </row>
    <row r="47" spans="2:4" ht="35.15" customHeight="1" thickBot="1" x14ac:dyDescent="0.4">
      <c r="B47" s="89"/>
      <c r="C47" s="85"/>
      <c r="D47" s="90">
        <f>$C$40*C47</f>
        <v>0</v>
      </c>
    </row>
  </sheetData>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30:D30">
    <cfRule type="cellIs" dxfId="5" priority="2" operator="greaterThan">
      <formula>$C$29</formula>
    </cfRule>
    <cfRule type="cellIs" dxfId="4" priority="5" operator="greaterThan">
      <formula>$C$29</formula>
    </cfRule>
  </conditionalFormatting>
  <conditionalFormatting sqref="C8:D8">
    <cfRule type="cellIs" dxfId="3" priority="4" operator="greaterThan">
      <formula>$C$7</formula>
    </cfRule>
  </conditionalFormatting>
  <conditionalFormatting sqref="C19:D19">
    <cfRule type="cellIs" dxfId="2" priority="3" operator="greaterThan">
      <formula>$C$18</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G25"/>
  <sheetViews>
    <sheetView showGridLines="0" topLeftCell="A10" zoomScale="80" zoomScaleNormal="80" workbookViewId="0"/>
  </sheetViews>
  <sheetFormatPr defaultColWidth="8.81640625" defaultRowHeight="14.5" x14ac:dyDescent="0.35"/>
  <cols>
    <col min="1" max="1" width="12.36328125" customWidth="1"/>
    <col min="2" max="2" width="20.36328125" customWidth="1"/>
    <col min="3" max="5" width="25.36328125" customWidth="1"/>
    <col min="6" max="6" width="24.36328125" customWidth="1"/>
    <col min="7" max="7" width="18.36328125" customWidth="1"/>
    <col min="8" max="8" width="21.7265625" customWidth="1"/>
    <col min="9" max="10" width="15.81640625" bestFit="1" customWidth="1"/>
    <col min="11" max="11" width="11.08984375" bestFit="1" customWidth="1"/>
  </cols>
  <sheetData>
    <row r="1" spans="2:6" ht="15" thickBot="1" x14ac:dyDescent="0.4"/>
    <row r="2" spans="2:6" s="74" customFormat="1" ht="15.5" x14ac:dyDescent="0.35">
      <c r="B2" s="307" t="s">
        <v>42</v>
      </c>
      <c r="C2" s="308"/>
      <c r="D2" s="308"/>
      <c r="E2" s="308"/>
      <c r="F2" s="309"/>
    </row>
    <row r="3" spans="2:6" s="74" customFormat="1" ht="16" thickBot="1" x14ac:dyDescent="0.4">
      <c r="B3" s="310"/>
      <c r="C3" s="311"/>
      <c r="D3" s="311"/>
      <c r="E3" s="311"/>
      <c r="F3" s="312"/>
    </row>
    <row r="4" spans="2:6" s="74" customFormat="1" ht="16" thickBot="1" x14ac:dyDescent="0.4"/>
    <row r="5" spans="2:6" s="74" customFormat="1" ht="16" thickBot="1" x14ac:dyDescent="0.4">
      <c r="B5" s="283" t="s">
        <v>17</v>
      </c>
      <c r="C5" s="284"/>
      <c r="D5" s="284"/>
      <c r="E5" s="284"/>
      <c r="F5" s="285"/>
    </row>
    <row r="6" spans="2:6" s="74" customFormat="1" ht="15.5" x14ac:dyDescent="0.35">
      <c r="B6" s="70"/>
      <c r="C6" s="313" t="str">
        <f>'1) Budget Table'!D4</f>
        <v>UNDP</v>
      </c>
      <c r="D6" s="313" t="str">
        <f>'1) Budget Table'!E4</f>
        <v>UNCDF</v>
      </c>
      <c r="E6" s="313" t="str">
        <f>'1) Budget Table'!F4</f>
        <v>Recipient Organization 3</v>
      </c>
      <c r="F6" s="318" t="s">
        <v>17</v>
      </c>
    </row>
    <row r="7" spans="2:6" s="74" customFormat="1" ht="15.5" x14ac:dyDescent="0.35">
      <c r="B7" s="70"/>
      <c r="C7" s="314"/>
      <c r="D7" s="314"/>
      <c r="E7" s="314"/>
      <c r="F7" s="272"/>
    </row>
    <row r="8" spans="2:6" s="74" customFormat="1" ht="31" x14ac:dyDescent="0.35">
      <c r="B8" s="22" t="s">
        <v>9</v>
      </c>
      <c r="C8" s="71">
        <f>'2) By Category'!D199</f>
        <v>170000</v>
      </c>
      <c r="D8" s="71">
        <f>'2) By Category'!E199</f>
        <v>90000</v>
      </c>
      <c r="E8" s="71">
        <f>'2) By Category'!F199</f>
        <v>0</v>
      </c>
      <c r="F8" s="68">
        <f t="shared" ref="F8:F15" si="0">SUM(C8:E8)</f>
        <v>260000</v>
      </c>
    </row>
    <row r="9" spans="2:6" s="74" customFormat="1" ht="46.5" x14ac:dyDescent="0.35">
      <c r="B9" s="22" t="s">
        <v>10</v>
      </c>
      <c r="C9" s="71">
        <f>'2) By Category'!D200</f>
        <v>128000</v>
      </c>
      <c r="D9" s="71">
        <f>'2) By Category'!E200</f>
        <v>0</v>
      </c>
      <c r="E9" s="71">
        <f>'2) By Category'!F200</f>
        <v>0</v>
      </c>
      <c r="F9" s="69">
        <f t="shared" si="0"/>
        <v>128000</v>
      </c>
    </row>
    <row r="10" spans="2:6" s="74" customFormat="1" ht="62" x14ac:dyDescent="0.35">
      <c r="B10" s="22" t="s">
        <v>11</v>
      </c>
      <c r="C10" s="71">
        <f>'2) By Category'!D201</f>
        <v>0</v>
      </c>
      <c r="D10" s="71">
        <f>'2) By Category'!E201</f>
        <v>0</v>
      </c>
      <c r="E10" s="71">
        <f>'2) By Category'!F201</f>
        <v>0</v>
      </c>
      <c r="F10" s="69">
        <f t="shared" si="0"/>
        <v>0</v>
      </c>
    </row>
    <row r="11" spans="2:6" s="74" customFormat="1" ht="31" x14ac:dyDescent="0.35">
      <c r="B11" s="29" t="s">
        <v>12</v>
      </c>
      <c r="C11" s="71">
        <f>'2) By Category'!D202</f>
        <v>97000</v>
      </c>
      <c r="D11" s="71">
        <f>'2) By Category'!E202</f>
        <v>50000</v>
      </c>
      <c r="E11" s="71">
        <f>'2) By Category'!F202</f>
        <v>0</v>
      </c>
      <c r="F11" s="69">
        <f t="shared" si="0"/>
        <v>147000</v>
      </c>
    </row>
    <row r="12" spans="2:6" s="74" customFormat="1" ht="15.5" x14ac:dyDescent="0.35">
      <c r="B12" s="22" t="s">
        <v>16</v>
      </c>
      <c r="C12" s="71">
        <f>'2) By Category'!D203</f>
        <v>54000</v>
      </c>
      <c r="D12" s="71">
        <f>'2) By Category'!E203</f>
        <v>22100</v>
      </c>
      <c r="E12" s="71">
        <f>'2) By Category'!F203</f>
        <v>0</v>
      </c>
      <c r="F12" s="69">
        <f t="shared" si="0"/>
        <v>76100</v>
      </c>
    </row>
    <row r="13" spans="2:6" s="74" customFormat="1" ht="46.5" x14ac:dyDescent="0.35">
      <c r="B13" s="22" t="s">
        <v>13</v>
      </c>
      <c r="C13" s="71">
        <f>'2) By Category'!D204</f>
        <v>782283</v>
      </c>
      <c r="D13" s="71">
        <f>'2) By Category'!E204</f>
        <v>450000</v>
      </c>
      <c r="E13" s="71">
        <f>'2) By Category'!F204</f>
        <v>0</v>
      </c>
      <c r="F13" s="69">
        <f t="shared" si="0"/>
        <v>1232283</v>
      </c>
    </row>
    <row r="14" spans="2:6" s="74" customFormat="1" ht="31.5" thickBot="1" x14ac:dyDescent="0.4">
      <c r="B14" s="141" t="s">
        <v>84</v>
      </c>
      <c r="C14" s="73">
        <f>'2) By Category'!D205</f>
        <v>11523.54</v>
      </c>
      <c r="D14" s="73">
        <f>'2) By Category'!E205</f>
        <v>10000</v>
      </c>
      <c r="E14" s="73">
        <f>'2) By Category'!F205</f>
        <v>0</v>
      </c>
      <c r="F14" s="142">
        <f t="shared" si="0"/>
        <v>21523.54</v>
      </c>
    </row>
    <row r="15" spans="2:6" s="74" customFormat="1" ht="30" customHeight="1" x14ac:dyDescent="0.35">
      <c r="B15" s="143" t="s">
        <v>464</v>
      </c>
      <c r="C15" s="144">
        <f>SUM(C8:C14)</f>
        <v>1242806.54</v>
      </c>
      <c r="D15" s="144">
        <f>SUM(D8:D14)</f>
        <v>622100</v>
      </c>
      <c r="E15" s="144">
        <f>SUM(E8:E14)</f>
        <v>0</v>
      </c>
      <c r="F15" s="145">
        <f t="shared" si="0"/>
        <v>1864906.54</v>
      </c>
    </row>
    <row r="16" spans="2:6" s="74" customFormat="1" ht="19.5" customHeight="1" x14ac:dyDescent="0.35">
      <c r="B16" s="128" t="s">
        <v>455</v>
      </c>
      <c r="C16" s="146">
        <f>C15*0.07</f>
        <v>86996.457800000004</v>
      </c>
      <c r="D16" s="146">
        <f t="shared" ref="D16:F16" si="1">D15*0.07</f>
        <v>43547.000000000007</v>
      </c>
      <c r="E16" s="146">
        <f t="shared" si="1"/>
        <v>0</v>
      </c>
      <c r="F16" s="146">
        <f t="shared" si="1"/>
        <v>130543.45780000002</v>
      </c>
    </row>
    <row r="17" spans="2:7" s="74" customFormat="1" ht="25.5" customHeight="1" thickBot="1" x14ac:dyDescent="0.4">
      <c r="B17" s="147" t="s">
        <v>41</v>
      </c>
      <c r="C17" s="148">
        <f>C15+C16</f>
        <v>1329802.9978</v>
      </c>
      <c r="D17" s="148">
        <f t="shared" ref="D17:F17" si="2">D15+D16</f>
        <v>665647</v>
      </c>
      <c r="E17" s="148">
        <f t="shared" si="2"/>
        <v>0</v>
      </c>
      <c r="F17" s="148">
        <f t="shared" si="2"/>
        <v>1995449.9978</v>
      </c>
    </row>
    <row r="18" spans="2:7" s="74" customFormat="1" ht="16" thickBot="1" x14ac:dyDescent="0.4"/>
    <row r="19" spans="2:7" s="74" customFormat="1" ht="15.75" customHeight="1" x14ac:dyDescent="0.35">
      <c r="B19" s="315" t="s">
        <v>26</v>
      </c>
      <c r="C19" s="316"/>
      <c r="D19" s="316"/>
      <c r="E19" s="316"/>
      <c r="F19" s="317"/>
      <c r="G19" s="171"/>
    </row>
    <row r="20" spans="2:7" ht="15.75" customHeight="1" x14ac:dyDescent="0.35">
      <c r="B20" s="319"/>
      <c r="C20" s="269" t="str">
        <f>'1) Budget Table'!D4</f>
        <v>UNDP</v>
      </c>
      <c r="D20" s="269" t="str">
        <f>'1) Budget Table'!E4</f>
        <v>UNCDF</v>
      </c>
      <c r="E20" s="269" t="str">
        <f>'1) Budget Table'!F4</f>
        <v>Recipient Organization 3</v>
      </c>
      <c r="F20" s="269" t="s">
        <v>456</v>
      </c>
      <c r="G20" s="271" t="s">
        <v>28</v>
      </c>
    </row>
    <row r="21" spans="2:7" ht="15.75" customHeight="1" x14ac:dyDescent="0.35">
      <c r="B21" s="320"/>
      <c r="C21" s="270"/>
      <c r="D21" s="270"/>
      <c r="E21" s="270"/>
      <c r="F21" s="270"/>
      <c r="G21" s="272"/>
    </row>
    <row r="22" spans="2:7" ht="23.25" customHeight="1" x14ac:dyDescent="0.35">
      <c r="B22" s="27" t="s">
        <v>27</v>
      </c>
      <c r="C22" s="167">
        <f>'1) Budget Table'!D89</f>
        <v>930862.09845999989</v>
      </c>
      <c r="D22" s="167">
        <f>'1) Budget Table'!E89</f>
        <v>465952.89999999997</v>
      </c>
      <c r="E22" s="167">
        <f>'1) Budget Table'!F89</f>
        <v>0</v>
      </c>
      <c r="F22" s="169">
        <f>'1) Budget Table'!G89</f>
        <v>1396814.9984599999</v>
      </c>
      <c r="G22" s="8">
        <f>'1) Budget Table'!H89</f>
        <v>0.7</v>
      </c>
    </row>
    <row r="23" spans="2:7" ht="24.75" customHeight="1" x14ac:dyDescent="0.35">
      <c r="B23" s="27" t="s">
        <v>29</v>
      </c>
      <c r="C23" s="167">
        <f>'1) Budget Table'!D90</f>
        <v>398940.89934</v>
      </c>
      <c r="D23" s="167">
        <f>'1) Budget Table'!E90</f>
        <v>199694.1</v>
      </c>
      <c r="E23" s="167">
        <f>'1) Budget Table'!F90</f>
        <v>0</v>
      </c>
      <c r="F23" s="169">
        <f>'1) Budget Table'!G90</f>
        <v>598634.99933999998</v>
      </c>
      <c r="G23" s="8">
        <f>'1) Budget Table'!H90</f>
        <v>0.3</v>
      </c>
    </row>
    <row r="24" spans="2:7" ht="24.75" customHeight="1" x14ac:dyDescent="0.35">
      <c r="B24" s="27" t="s">
        <v>470</v>
      </c>
      <c r="C24" s="167">
        <f>'1) Budget Table'!D91</f>
        <v>0</v>
      </c>
      <c r="D24" s="167">
        <f>'1) Budget Table'!E91</f>
        <v>0</v>
      </c>
      <c r="E24" s="167">
        <f>'1) Budget Table'!F91</f>
        <v>0</v>
      </c>
      <c r="F24" s="169">
        <f>'1) Budget Table'!G91</f>
        <v>0</v>
      </c>
      <c r="G24" s="8">
        <f>'1) Budget Table'!H91</f>
        <v>0</v>
      </c>
    </row>
    <row r="25" spans="2:7" ht="16" thickBot="1" x14ac:dyDescent="0.4">
      <c r="B25" s="9" t="s">
        <v>456</v>
      </c>
      <c r="C25" s="168">
        <f>'1) Budget Table'!D92</f>
        <v>1329802.9978</v>
      </c>
      <c r="D25" s="168">
        <f>'1) Budget Table'!E92</f>
        <v>665647</v>
      </c>
      <c r="E25" s="168">
        <f>'1) Budget Table'!F92</f>
        <v>0</v>
      </c>
      <c r="F25" s="170">
        <f>'1) Budget Table'!G92</f>
        <v>1995449.9978</v>
      </c>
      <c r="G25" s="172"/>
    </row>
  </sheetData>
  <sheetProtection sheet="1" objects="1" scenarios="1" formatCells="0" formatColumns="0" formatRows="0"/>
  <mergeCells count="13">
    <mergeCell ref="G20:G21"/>
    <mergeCell ref="B2:F3"/>
    <mergeCell ref="C6:C7"/>
    <mergeCell ref="D6:D7"/>
    <mergeCell ref="E6:E7"/>
    <mergeCell ref="C20:C21"/>
    <mergeCell ref="D20:D21"/>
    <mergeCell ref="E20:E21"/>
    <mergeCell ref="B19:F19"/>
    <mergeCell ref="B5:F5"/>
    <mergeCell ref="F6:F7"/>
    <mergeCell ref="B20:B21"/>
    <mergeCell ref="F20:F21"/>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orientation="portrait" r:id="rId1"/>
  <ignoredErrors>
    <ignoredError sqref="C6:E7 C20:E21"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Table'!$G$83</xm:f>
            <x14:dxf>
              <font>
                <color rgb="FF9C0006"/>
              </font>
              <fill>
                <patternFill>
                  <bgColor rgb="FFFFC7CE"/>
                </patternFill>
              </fill>
            </x14:dxf>
          </x14:cfRule>
          <xm:sqref>F17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J6" sqref="J6"/>
    </sheetView>
  </sheetViews>
  <sheetFormatPr defaultColWidth="8.81640625" defaultRowHeight="14.5" x14ac:dyDescent="0.35"/>
  <sheetData>
    <row r="1" spans="1:1" x14ac:dyDescent="0.35">
      <c r="A1" s="135">
        <v>0</v>
      </c>
    </row>
    <row r="2" spans="1:1" x14ac:dyDescent="0.35">
      <c r="A2" s="135">
        <v>0.2</v>
      </c>
    </row>
    <row r="3" spans="1:1" x14ac:dyDescent="0.35">
      <c r="A3" s="135">
        <v>0.4</v>
      </c>
    </row>
    <row r="4" spans="1:1" x14ac:dyDescent="0.35">
      <c r="A4" s="135">
        <v>0.6</v>
      </c>
    </row>
    <row r="5" spans="1:1" x14ac:dyDescent="0.35">
      <c r="A5" s="135">
        <v>0.8</v>
      </c>
    </row>
    <row r="6" spans="1:1" x14ac:dyDescent="0.35">
      <c r="A6" s="135">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defaultColWidth="8.81640625" defaultRowHeight="14.5" x14ac:dyDescent="0.35"/>
  <sheetData>
    <row r="1" spans="1:2" x14ac:dyDescent="0.35">
      <c r="A1" s="75" t="s">
        <v>99</v>
      </c>
      <c r="B1" s="76" t="s">
        <v>100</v>
      </c>
    </row>
    <row r="2" spans="1:2" x14ac:dyDescent="0.35">
      <c r="A2" s="77" t="s">
        <v>101</v>
      </c>
      <c r="B2" s="78" t="s">
        <v>102</v>
      </c>
    </row>
    <row r="3" spans="1:2" x14ac:dyDescent="0.35">
      <c r="A3" s="77" t="s">
        <v>103</v>
      </c>
      <c r="B3" s="78" t="s">
        <v>104</v>
      </c>
    </row>
    <row r="4" spans="1:2" x14ac:dyDescent="0.35">
      <c r="A4" s="77" t="s">
        <v>105</v>
      </c>
      <c r="B4" s="78" t="s">
        <v>106</v>
      </c>
    </row>
    <row r="5" spans="1:2" x14ac:dyDescent="0.35">
      <c r="A5" s="77" t="s">
        <v>107</v>
      </c>
      <c r="B5" s="78" t="s">
        <v>108</v>
      </c>
    </row>
    <row r="6" spans="1:2" x14ac:dyDescent="0.35">
      <c r="A6" s="77" t="s">
        <v>109</v>
      </c>
      <c r="B6" s="78" t="s">
        <v>110</v>
      </c>
    </row>
    <row r="7" spans="1:2" x14ac:dyDescent="0.35">
      <c r="A7" s="77" t="s">
        <v>111</v>
      </c>
      <c r="B7" s="78" t="s">
        <v>112</v>
      </c>
    </row>
    <row r="8" spans="1:2" x14ac:dyDescent="0.35">
      <c r="A8" s="77" t="s">
        <v>113</v>
      </c>
      <c r="B8" s="78" t="s">
        <v>114</v>
      </c>
    </row>
    <row r="9" spans="1:2" x14ac:dyDescent="0.35">
      <c r="A9" s="77" t="s">
        <v>115</v>
      </c>
      <c r="B9" s="78" t="s">
        <v>116</v>
      </c>
    </row>
    <row r="10" spans="1:2" x14ac:dyDescent="0.35">
      <c r="A10" s="77" t="s">
        <v>117</v>
      </c>
      <c r="B10" s="78" t="s">
        <v>118</v>
      </c>
    </row>
    <row r="11" spans="1:2" x14ac:dyDescent="0.35">
      <c r="A11" s="77" t="s">
        <v>119</v>
      </c>
      <c r="B11" s="78" t="s">
        <v>120</v>
      </c>
    </row>
    <row r="12" spans="1:2" x14ac:dyDescent="0.35">
      <c r="A12" s="77" t="s">
        <v>121</v>
      </c>
      <c r="B12" s="78" t="s">
        <v>122</v>
      </c>
    </row>
    <row r="13" spans="1:2" x14ac:dyDescent="0.35">
      <c r="A13" s="77" t="s">
        <v>123</v>
      </c>
      <c r="B13" s="78" t="s">
        <v>124</v>
      </c>
    </row>
    <row r="14" spans="1:2" x14ac:dyDescent="0.35">
      <c r="A14" s="77" t="s">
        <v>125</v>
      </c>
      <c r="B14" s="78" t="s">
        <v>126</v>
      </c>
    </row>
    <row r="15" spans="1:2" x14ac:dyDescent="0.35">
      <c r="A15" s="77" t="s">
        <v>127</v>
      </c>
      <c r="B15" s="78" t="s">
        <v>128</v>
      </c>
    </row>
    <row r="16" spans="1:2" x14ac:dyDescent="0.35">
      <c r="A16" s="77" t="s">
        <v>129</v>
      </c>
      <c r="B16" s="78" t="s">
        <v>130</v>
      </c>
    </row>
    <row r="17" spans="1:2" x14ac:dyDescent="0.35">
      <c r="A17" s="77" t="s">
        <v>131</v>
      </c>
      <c r="B17" s="78" t="s">
        <v>132</v>
      </c>
    </row>
    <row r="18" spans="1:2" x14ac:dyDescent="0.35">
      <c r="A18" s="77" t="s">
        <v>133</v>
      </c>
      <c r="B18" s="78" t="s">
        <v>134</v>
      </c>
    </row>
    <row r="19" spans="1:2" x14ac:dyDescent="0.35">
      <c r="A19" s="77" t="s">
        <v>135</v>
      </c>
      <c r="B19" s="78" t="s">
        <v>136</v>
      </c>
    </row>
    <row r="20" spans="1:2" x14ac:dyDescent="0.35">
      <c r="A20" s="77" t="s">
        <v>137</v>
      </c>
      <c r="B20" s="78" t="s">
        <v>138</v>
      </c>
    </row>
    <row r="21" spans="1:2" x14ac:dyDescent="0.35">
      <c r="A21" s="77" t="s">
        <v>139</v>
      </c>
      <c r="B21" s="78" t="s">
        <v>140</v>
      </c>
    </row>
    <row r="22" spans="1:2" x14ac:dyDescent="0.35">
      <c r="A22" s="77" t="s">
        <v>141</v>
      </c>
      <c r="B22" s="78" t="s">
        <v>142</v>
      </c>
    </row>
    <row r="23" spans="1:2" x14ac:dyDescent="0.35">
      <c r="A23" s="77" t="s">
        <v>143</v>
      </c>
      <c r="B23" s="78" t="s">
        <v>144</v>
      </c>
    </row>
    <row r="24" spans="1:2" x14ac:dyDescent="0.35">
      <c r="A24" s="77" t="s">
        <v>145</v>
      </c>
      <c r="B24" s="78" t="s">
        <v>146</v>
      </c>
    </row>
    <row r="25" spans="1:2" x14ac:dyDescent="0.35">
      <c r="A25" s="77" t="s">
        <v>147</v>
      </c>
      <c r="B25" s="78" t="s">
        <v>148</v>
      </c>
    </row>
    <row r="26" spans="1:2" x14ac:dyDescent="0.35">
      <c r="A26" s="77" t="s">
        <v>149</v>
      </c>
      <c r="B26" s="78" t="s">
        <v>150</v>
      </c>
    </row>
    <row r="27" spans="1:2" x14ac:dyDescent="0.35">
      <c r="A27" s="77" t="s">
        <v>151</v>
      </c>
      <c r="B27" s="78" t="s">
        <v>152</v>
      </c>
    </row>
    <row r="28" spans="1:2" x14ac:dyDescent="0.35">
      <c r="A28" s="77" t="s">
        <v>153</v>
      </c>
      <c r="B28" s="78" t="s">
        <v>154</v>
      </c>
    </row>
    <row r="29" spans="1:2" x14ac:dyDescent="0.35">
      <c r="A29" s="77" t="s">
        <v>155</v>
      </c>
      <c r="B29" s="78" t="s">
        <v>156</v>
      </c>
    </row>
    <row r="30" spans="1:2" x14ac:dyDescent="0.35">
      <c r="A30" s="77" t="s">
        <v>157</v>
      </c>
      <c r="B30" s="78" t="s">
        <v>158</v>
      </c>
    </row>
    <row r="31" spans="1:2" x14ac:dyDescent="0.35">
      <c r="A31" s="77" t="s">
        <v>159</v>
      </c>
      <c r="B31" s="78" t="s">
        <v>160</v>
      </c>
    </row>
    <row r="32" spans="1:2" x14ac:dyDescent="0.35">
      <c r="A32" s="77" t="s">
        <v>161</v>
      </c>
      <c r="B32" s="78" t="s">
        <v>162</v>
      </c>
    </row>
    <row r="33" spans="1:2" x14ac:dyDescent="0.35">
      <c r="A33" s="77" t="s">
        <v>163</v>
      </c>
      <c r="B33" s="78" t="s">
        <v>164</v>
      </c>
    </row>
    <row r="34" spans="1:2" x14ac:dyDescent="0.35">
      <c r="A34" s="77" t="s">
        <v>165</v>
      </c>
      <c r="B34" s="78" t="s">
        <v>166</v>
      </c>
    </row>
    <row r="35" spans="1:2" x14ac:dyDescent="0.35">
      <c r="A35" s="77" t="s">
        <v>167</v>
      </c>
      <c r="B35" s="78" t="s">
        <v>168</v>
      </c>
    </row>
    <row r="36" spans="1:2" x14ac:dyDescent="0.35">
      <c r="A36" s="77" t="s">
        <v>169</v>
      </c>
      <c r="B36" s="78" t="s">
        <v>170</v>
      </c>
    </row>
    <row r="37" spans="1:2" x14ac:dyDescent="0.35">
      <c r="A37" s="77" t="s">
        <v>171</v>
      </c>
      <c r="B37" s="78" t="s">
        <v>172</v>
      </c>
    </row>
    <row r="38" spans="1:2" x14ac:dyDescent="0.35">
      <c r="A38" s="77" t="s">
        <v>173</v>
      </c>
      <c r="B38" s="78" t="s">
        <v>174</v>
      </c>
    </row>
    <row r="39" spans="1:2" x14ac:dyDescent="0.35">
      <c r="A39" s="77" t="s">
        <v>175</v>
      </c>
      <c r="B39" s="78" t="s">
        <v>176</v>
      </c>
    </row>
    <row r="40" spans="1:2" x14ac:dyDescent="0.35">
      <c r="A40" s="77" t="s">
        <v>177</v>
      </c>
      <c r="B40" s="78" t="s">
        <v>178</v>
      </c>
    </row>
    <row r="41" spans="1:2" x14ac:dyDescent="0.35">
      <c r="A41" s="77" t="s">
        <v>179</v>
      </c>
      <c r="B41" s="78" t="s">
        <v>180</v>
      </c>
    </row>
    <row r="42" spans="1:2" x14ac:dyDescent="0.35">
      <c r="A42" s="77" t="s">
        <v>181</v>
      </c>
      <c r="B42" s="78" t="s">
        <v>182</v>
      </c>
    </row>
    <row r="43" spans="1:2" x14ac:dyDescent="0.35">
      <c r="A43" s="77" t="s">
        <v>183</v>
      </c>
      <c r="B43" s="78" t="s">
        <v>184</v>
      </c>
    </row>
    <row r="44" spans="1:2" x14ac:dyDescent="0.35">
      <c r="A44" s="77" t="s">
        <v>185</v>
      </c>
      <c r="B44" s="78" t="s">
        <v>186</v>
      </c>
    </row>
    <row r="45" spans="1:2" x14ac:dyDescent="0.35">
      <c r="A45" s="77" t="s">
        <v>187</v>
      </c>
      <c r="B45" s="78" t="s">
        <v>188</v>
      </c>
    </row>
    <row r="46" spans="1:2" x14ac:dyDescent="0.35">
      <c r="A46" s="77" t="s">
        <v>189</v>
      </c>
      <c r="B46" s="78" t="s">
        <v>190</v>
      </c>
    </row>
    <row r="47" spans="1:2" x14ac:dyDescent="0.35">
      <c r="A47" s="77" t="s">
        <v>191</v>
      </c>
      <c r="B47" s="78" t="s">
        <v>192</v>
      </c>
    </row>
    <row r="48" spans="1:2" x14ac:dyDescent="0.35">
      <c r="A48" s="77" t="s">
        <v>193</v>
      </c>
      <c r="B48" s="78" t="s">
        <v>194</v>
      </c>
    </row>
    <row r="49" spans="1:2" x14ac:dyDescent="0.35">
      <c r="A49" s="77" t="s">
        <v>195</v>
      </c>
      <c r="B49" s="78" t="s">
        <v>196</v>
      </c>
    </row>
    <row r="50" spans="1:2" x14ac:dyDescent="0.35">
      <c r="A50" s="77" t="s">
        <v>197</v>
      </c>
      <c r="B50" s="78" t="s">
        <v>198</v>
      </c>
    </row>
    <row r="51" spans="1:2" x14ac:dyDescent="0.35">
      <c r="A51" s="77" t="s">
        <v>199</v>
      </c>
      <c r="B51" s="78" t="s">
        <v>200</v>
      </c>
    </row>
    <row r="52" spans="1:2" x14ac:dyDescent="0.35">
      <c r="A52" s="77" t="s">
        <v>201</v>
      </c>
      <c r="B52" s="78" t="s">
        <v>202</v>
      </c>
    </row>
    <row r="53" spans="1:2" x14ac:dyDescent="0.35">
      <c r="A53" s="77" t="s">
        <v>203</v>
      </c>
      <c r="B53" s="78" t="s">
        <v>204</v>
      </c>
    </row>
    <row r="54" spans="1:2" x14ac:dyDescent="0.35">
      <c r="A54" s="77" t="s">
        <v>205</v>
      </c>
      <c r="B54" s="78" t="s">
        <v>206</v>
      </c>
    </row>
    <row r="55" spans="1:2" x14ac:dyDescent="0.35">
      <c r="A55" s="77" t="s">
        <v>207</v>
      </c>
      <c r="B55" s="78" t="s">
        <v>208</v>
      </c>
    </row>
    <row r="56" spans="1:2" x14ac:dyDescent="0.35">
      <c r="A56" s="77" t="s">
        <v>209</v>
      </c>
      <c r="B56" s="78" t="s">
        <v>210</v>
      </c>
    </row>
    <row r="57" spans="1:2" x14ac:dyDescent="0.35">
      <c r="A57" s="77" t="s">
        <v>211</v>
      </c>
      <c r="B57" s="78" t="s">
        <v>212</v>
      </c>
    </row>
    <row r="58" spans="1:2" x14ac:dyDescent="0.35">
      <c r="A58" s="77" t="s">
        <v>213</v>
      </c>
      <c r="B58" s="78" t="s">
        <v>214</v>
      </c>
    </row>
    <row r="59" spans="1:2" x14ac:dyDescent="0.35">
      <c r="A59" s="77" t="s">
        <v>215</v>
      </c>
      <c r="B59" s="78" t="s">
        <v>216</v>
      </c>
    </row>
    <row r="60" spans="1:2" x14ac:dyDescent="0.35">
      <c r="A60" s="77" t="s">
        <v>217</v>
      </c>
      <c r="B60" s="78" t="s">
        <v>218</v>
      </c>
    </row>
    <row r="61" spans="1:2" x14ac:dyDescent="0.35">
      <c r="A61" s="77" t="s">
        <v>219</v>
      </c>
      <c r="B61" s="78" t="s">
        <v>220</v>
      </c>
    </row>
    <row r="62" spans="1:2" x14ac:dyDescent="0.35">
      <c r="A62" s="77" t="s">
        <v>221</v>
      </c>
      <c r="B62" s="78" t="s">
        <v>222</v>
      </c>
    </row>
    <row r="63" spans="1:2" x14ac:dyDescent="0.35">
      <c r="A63" s="77" t="s">
        <v>223</v>
      </c>
      <c r="B63" s="78" t="s">
        <v>224</v>
      </c>
    </row>
    <row r="64" spans="1:2" x14ac:dyDescent="0.35">
      <c r="A64" s="77" t="s">
        <v>225</v>
      </c>
      <c r="B64" s="78" t="s">
        <v>226</v>
      </c>
    </row>
    <row r="65" spans="1:2" x14ac:dyDescent="0.35">
      <c r="A65" s="77" t="s">
        <v>227</v>
      </c>
      <c r="B65" s="78" t="s">
        <v>228</v>
      </c>
    </row>
    <row r="66" spans="1:2" x14ac:dyDescent="0.35">
      <c r="A66" s="77" t="s">
        <v>229</v>
      </c>
      <c r="B66" s="78" t="s">
        <v>230</v>
      </c>
    </row>
    <row r="67" spans="1:2" x14ac:dyDescent="0.35">
      <c r="A67" s="77" t="s">
        <v>231</v>
      </c>
      <c r="B67" s="78" t="s">
        <v>232</v>
      </c>
    </row>
    <row r="68" spans="1:2" x14ac:dyDescent="0.35">
      <c r="A68" s="77" t="s">
        <v>233</v>
      </c>
      <c r="B68" s="78" t="s">
        <v>234</v>
      </c>
    </row>
    <row r="69" spans="1:2" x14ac:dyDescent="0.35">
      <c r="A69" s="77" t="s">
        <v>235</v>
      </c>
      <c r="B69" s="78" t="s">
        <v>236</v>
      </c>
    </row>
    <row r="70" spans="1:2" x14ac:dyDescent="0.35">
      <c r="A70" s="77" t="s">
        <v>237</v>
      </c>
      <c r="B70" s="78" t="s">
        <v>238</v>
      </c>
    </row>
    <row r="71" spans="1:2" x14ac:dyDescent="0.35">
      <c r="A71" s="77" t="s">
        <v>239</v>
      </c>
      <c r="B71" s="78" t="s">
        <v>240</v>
      </c>
    </row>
    <row r="72" spans="1:2" x14ac:dyDescent="0.35">
      <c r="A72" s="77" t="s">
        <v>241</v>
      </c>
      <c r="B72" s="78" t="s">
        <v>242</v>
      </c>
    </row>
    <row r="73" spans="1:2" x14ac:dyDescent="0.35">
      <c r="A73" s="77" t="s">
        <v>243</v>
      </c>
      <c r="B73" s="78" t="s">
        <v>244</v>
      </c>
    </row>
    <row r="74" spans="1:2" x14ac:dyDescent="0.35">
      <c r="A74" s="77" t="s">
        <v>245</v>
      </c>
      <c r="B74" s="78" t="s">
        <v>246</v>
      </c>
    </row>
    <row r="75" spans="1:2" x14ac:dyDescent="0.35">
      <c r="A75" s="77" t="s">
        <v>247</v>
      </c>
      <c r="B75" s="79" t="s">
        <v>248</v>
      </c>
    </row>
    <row r="76" spans="1:2" x14ac:dyDescent="0.35">
      <c r="A76" s="77" t="s">
        <v>249</v>
      </c>
      <c r="B76" s="79" t="s">
        <v>250</v>
      </c>
    </row>
    <row r="77" spans="1:2" x14ac:dyDescent="0.35">
      <c r="A77" s="77" t="s">
        <v>251</v>
      </c>
      <c r="B77" s="79" t="s">
        <v>252</v>
      </c>
    </row>
    <row r="78" spans="1:2" x14ac:dyDescent="0.35">
      <c r="A78" s="77" t="s">
        <v>253</v>
      </c>
      <c r="B78" s="79" t="s">
        <v>254</v>
      </c>
    </row>
    <row r="79" spans="1:2" x14ac:dyDescent="0.35">
      <c r="A79" s="77" t="s">
        <v>255</v>
      </c>
      <c r="B79" s="79" t="s">
        <v>256</v>
      </c>
    </row>
    <row r="80" spans="1:2" x14ac:dyDescent="0.35">
      <c r="A80" s="77" t="s">
        <v>257</v>
      </c>
      <c r="B80" s="79" t="s">
        <v>258</v>
      </c>
    </row>
    <row r="81" spans="1:2" x14ac:dyDescent="0.35">
      <c r="A81" s="77" t="s">
        <v>259</v>
      </c>
      <c r="B81" s="79" t="s">
        <v>260</v>
      </c>
    </row>
    <row r="82" spans="1:2" x14ac:dyDescent="0.35">
      <c r="A82" s="77" t="s">
        <v>261</v>
      </c>
      <c r="B82" s="79" t="s">
        <v>262</v>
      </c>
    </row>
    <row r="83" spans="1:2" x14ac:dyDescent="0.35">
      <c r="A83" s="77" t="s">
        <v>263</v>
      </c>
      <c r="B83" s="79" t="s">
        <v>264</v>
      </c>
    </row>
    <row r="84" spans="1:2" x14ac:dyDescent="0.35">
      <c r="A84" s="77" t="s">
        <v>265</v>
      </c>
      <c r="B84" s="79" t="s">
        <v>266</v>
      </c>
    </row>
    <row r="85" spans="1:2" x14ac:dyDescent="0.35">
      <c r="A85" s="77" t="s">
        <v>267</v>
      </c>
      <c r="B85" s="79" t="s">
        <v>268</v>
      </c>
    </row>
    <row r="86" spans="1:2" x14ac:dyDescent="0.35">
      <c r="A86" s="77" t="s">
        <v>269</v>
      </c>
      <c r="B86" s="79" t="s">
        <v>270</v>
      </c>
    </row>
    <row r="87" spans="1:2" x14ac:dyDescent="0.35">
      <c r="A87" s="77" t="s">
        <v>271</v>
      </c>
      <c r="B87" s="79" t="s">
        <v>272</v>
      </c>
    </row>
    <row r="88" spans="1:2" x14ac:dyDescent="0.35">
      <c r="A88" s="77" t="s">
        <v>273</v>
      </c>
      <c r="B88" s="79" t="s">
        <v>274</v>
      </c>
    </row>
    <row r="89" spans="1:2" x14ac:dyDescent="0.35">
      <c r="A89" s="77" t="s">
        <v>275</v>
      </c>
      <c r="B89" s="79" t="s">
        <v>276</v>
      </c>
    </row>
    <row r="90" spans="1:2" x14ac:dyDescent="0.35">
      <c r="A90" s="77" t="s">
        <v>277</v>
      </c>
      <c r="B90" s="79" t="s">
        <v>278</v>
      </c>
    </row>
    <row r="91" spans="1:2" x14ac:dyDescent="0.35">
      <c r="A91" s="77" t="s">
        <v>279</v>
      </c>
      <c r="B91" s="79" t="s">
        <v>280</v>
      </c>
    </row>
    <row r="92" spans="1:2" x14ac:dyDescent="0.35">
      <c r="A92" s="77" t="s">
        <v>281</v>
      </c>
      <c r="B92" s="79" t="s">
        <v>282</v>
      </c>
    </row>
    <row r="93" spans="1:2" x14ac:dyDescent="0.35">
      <c r="A93" s="77" t="s">
        <v>283</v>
      </c>
      <c r="B93" s="79" t="s">
        <v>284</v>
      </c>
    </row>
    <row r="94" spans="1:2" x14ac:dyDescent="0.35">
      <c r="A94" s="77" t="s">
        <v>285</v>
      </c>
      <c r="B94" s="79" t="s">
        <v>286</v>
      </c>
    </row>
    <row r="95" spans="1:2" x14ac:dyDescent="0.35">
      <c r="A95" s="77" t="s">
        <v>287</v>
      </c>
      <c r="B95" s="79" t="s">
        <v>288</v>
      </c>
    </row>
    <row r="96" spans="1:2" x14ac:dyDescent="0.35">
      <c r="A96" s="77" t="s">
        <v>289</v>
      </c>
      <c r="B96" s="79" t="s">
        <v>290</v>
      </c>
    </row>
    <row r="97" spans="1:2" x14ac:dyDescent="0.35">
      <c r="A97" s="77" t="s">
        <v>291</v>
      </c>
      <c r="B97" s="79" t="s">
        <v>292</v>
      </c>
    </row>
    <row r="98" spans="1:2" x14ac:dyDescent="0.35">
      <c r="A98" s="77" t="s">
        <v>293</v>
      </c>
      <c r="B98" s="79" t="s">
        <v>294</v>
      </c>
    </row>
    <row r="99" spans="1:2" x14ac:dyDescent="0.35">
      <c r="A99" s="77" t="s">
        <v>295</v>
      </c>
      <c r="B99" s="79" t="s">
        <v>296</v>
      </c>
    </row>
    <row r="100" spans="1:2" x14ac:dyDescent="0.35">
      <c r="A100" s="77" t="s">
        <v>297</v>
      </c>
      <c r="B100" s="79" t="s">
        <v>298</v>
      </c>
    </row>
    <row r="101" spans="1:2" x14ac:dyDescent="0.35">
      <c r="A101" s="77" t="s">
        <v>299</v>
      </c>
      <c r="B101" s="79" t="s">
        <v>300</v>
      </c>
    </row>
    <row r="102" spans="1:2" x14ac:dyDescent="0.35">
      <c r="A102" s="77" t="s">
        <v>301</v>
      </c>
      <c r="B102" s="79" t="s">
        <v>302</v>
      </c>
    </row>
    <row r="103" spans="1:2" x14ac:dyDescent="0.35">
      <c r="A103" s="77" t="s">
        <v>303</v>
      </c>
      <c r="B103" s="79" t="s">
        <v>304</v>
      </c>
    </row>
    <row r="104" spans="1:2" x14ac:dyDescent="0.35">
      <c r="A104" s="77" t="s">
        <v>305</v>
      </c>
      <c r="B104" s="79" t="s">
        <v>306</v>
      </c>
    </row>
    <row r="105" spans="1:2" x14ac:dyDescent="0.35">
      <c r="A105" s="77" t="s">
        <v>307</v>
      </c>
      <c r="B105" s="79" t="s">
        <v>308</v>
      </c>
    </row>
    <row r="106" spans="1:2" x14ac:dyDescent="0.35">
      <c r="A106" s="77" t="s">
        <v>309</v>
      </c>
      <c r="B106" s="79" t="s">
        <v>310</v>
      </c>
    </row>
    <row r="107" spans="1:2" x14ac:dyDescent="0.35">
      <c r="A107" s="77" t="s">
        <v>311</v>
      </c>
      <c r="B107" s="79" t="s">
        <v>312</v>
      </c>
    </row>
    <row r="108" spans="1:2" x14ac:dyDescent="0.35">
      <c r="A108" s="77" t="s">
        <v>313</v>
      </c>
      <c r="B108" s="79" t="s">
        <v>314</v>
      </c>
    </row>
    <row r="109" spans="1:2" x14ac:dyDescent="0.35">
      <c r="A109" s="77" t="s">
        <v>315</v>
      </c>
      <c r="B109" s="79" t="s">
        <v>316</v>
      </c>
    </row>
    <row r="110" spans="1:2" x14ac:dyDescent="0.35">
      <c r="A110" s="77" t="s">
        <v>317</v>
      </c>
      <c r="B110" s="79" t="s">
        <v>318</v>
      </c>
    </row>
    <row r="111" spans="1:2" x14ac:dyDescent="0.35">
      <c r="A111" s="77" t="s">
        <v>319</v>
      </c>
      <c r="B111" s="79" t="s">
        <v>320</v>
      </c>
    </row>
    <row r="112" spans="1:2" x14ac:dyDescent="0.35">
      <c r="A112" s="77" t="s">
        <v>321</v>
      </c>
      <c r="B112" s="79" t="s">
        <v>322</v>
      </c>
    </row>
    <row r="113" spans="1:2" x14ac:dyDescent="0.35">
      <c r="A113" s="77" t="s">
        <v>323</v>
      </c>
      <c r="B113" s="79" t="s">
        <v>324</v>
      </c>
    </row>
    <row r="114" spans="1:2" x14ac:dyDescent="0.35">
      <c r="A114" s="77" t="s">
        <v>325</v>
      </c>
      <c r="B114" s="79" t="s">
        <v>326</v>
      </c>
    </row>
    <row r="115" spans="1:2" x14ac:dyDescent="0.35">
      <c r="A115" s="77" t="s">
        <v>327</v>
      </c>
      <c r="B115" s="79" t="s">
        <v>328</v>
      </c>
    </row>
    <row r="116" spans="1:2" x14ac:dyDescent="0.35">
      <c r="A116" s="77" t="s">
        <v>329</v>
      </c>
      <c r="B116" s="79" t="s">
        <v>330</v>
      </c>
    </row>
    <row r="117" spans="1:2" x14ac:dyDescent="0.35">
      <c r="A117" s="77" t="s">
        <v>331</v>
      </c>
      <c r="B117" s="79" t="s">
        <v>332</v>
      </c>
    </row>
    <row r="118" spans="1:2" x14ac:dyDescent="0.35">
      <c r="A118" s="77" t="s">
        <v>333</v>
      </c>
      <c r="B118" s="79" t="s">
        <v>334</v>
      </c>
    </row>
    <row r="119" spans="1:2" x14ac:dyDescent="0.35">
      <c r="A119" s="77" t="s">
        <v>335</v>
      </c>
      <c r="B119" s="79" t="s">
        <v>336</v>
      </c>
    </row>
    <row r="120" spans="1:2" x14ac:dyDescent="0.35">
      <c r="A120" s="77" t="s">
        <v>337</v>
      </c>
      <c r="B120" s="79" t="s">
        <v>338</v>
      </c>
    </row>
    <row r="121" spans="1:2" x14ac:dyDescent="0.35">
      <c r="A121" s="77" t="s">
        <v>339</v>
      </c>
      <c r="B121" s="79" t="s">
        <v>340</v>
      </c>
    </row>
    <row r="122" spans="1:2" x14ac:dyDescent="0.35">
      <c r="A122" s="77" t="s">
        <v>341</v>
      </c>
      <c r="B122" s="79" t="s">
        <v>342</v>
      </c>
    </row>
    <row r="123" spans="1:2" x14ac:dyDescent="0.35">
      <c r="A123" s="77" t="s">
        <v>343</v>
      </c>
      <c r="B123" s="79" t="s">
        <v>344</v>
      </c>
    </row>
    <row r="124" spans="1:2" x14ac:dyDescent="0.35">
      <c r="A124" s="77" t="s">
        <v>345</v>
      </c>
      <c r="B124" s="79" t="s">
        <v>346</v>
      </c>
    </row>
    <row r="125" spans="1:2" x14ac:dyDescent="0.35">
      <c r="A125" s="77" t="s">
        <v>347</v>
      </c>
      <c r="B125" s="79" t="s">
        <v>348</v>
      </c>
    </row>
    <row r="126" spans="1:2" x14ac:dyDescent="0.35">
      <c r="A126" s="77" t="s">
        <v>349</v>
      </c>
      <c r="B126" s="79" t="s">
        <v>350</v>
      </c>
    </row>
    <row r="127" spans="1:2" x14ac:dyDescent="0.35">
      <c r="A127" s="77" t="s">
        <v>351</v>
      </c>
      <c r="B127" s="79" t="s">
        <v>352</v>
      </c>
    </row>
    <row r="128" spans="1:2" x14ac:dyDescent="0.35">
      <c r="A128" s="77" t="s">
        <v>353</v>
      </c>
      <c r="B128" s="79" t="s">
        <v>354</v>
      </c>
    </row>
    <row r="129" spans="1:2" x14ac:dyDescent="0.35">
      <c r="A129" s="77" t="s">
        <v>355</v>
      </c>
      <c r="B129" s="79" t="s">
        <v>356</v>
      </c>
    </row>
    <row r="130" spans="1:2" x14ac:dyDescent="0.35">
      <c r="A130" s="77" t="s">
        <v>357</v>
      </c>
      <c r="B130" s="79" t="s">
        <v>358</v>
      </c>
    </row>
    <row r="131" spans="1:2" x14ac:dyDescent="0.35">
      <c r="A131" s="77" t="s">
        <v>359</v>
      </c>
      <c r="B131" s="79" t="s">
        <v>360</v>
      </c>
    </row>
    <row r="132" spans="1:2" x14ac:dyDescent="0.35">
      <c r="A132" s="77" t="s">
        <v>361</v>
      </c>
      <c r="B132" s="79" t="s">
        <v>362</v>
      </c>
    </row>
    <row r="133" spans="1:2" x14ac:dyDescent="0.35">
      <c r="A133" s="77" t="s">
        <v>363</v>
      </c>
      <c r="B133" s="79" t="s">
        <v>364</v>
      </c>
    </row>
    <row r="134" spans="1:2" x14ac:dyDescent="0.35">
      <c r="A134" s="77" t="s">
        <v>365</v>
      </c>
      <c r="B134" s="79" t="s">
        <v>366</v>
      </c>
    </row>
    <row r="135" spans="1:2" x14ac:dyDescent="0.35">
      <c r="A135" s="77" t="s">
        <v>367</v>
      </c>
      <c r="B135" s="79" t="s">
        <v>368</v>
      </c>
    </row>
    <row r="136" spans="1:2" x14ac:dyDescent="0.35">
      <c r="A136" s="77" t="s">
        <v>369</v>
      </c>
      <c r="B136" s="79" t="s">
        <v>370</v>
      </c>
    </row>
    <row r="137" spans="1:2" x14ac:dyDescent="0.35">
      <c r="A137" s="77" t="s">
        <v>371</v>
      </c>
      <c r="B137" s="79" t="s">
        <v>372</v>
      </c>
    </row>
    <row r="138" spans="1:2" x14ac:dyDescent="0.35">
      <c r="A138" s="77" t="s">
        <v>373</v>
      </c>
      <c r="B138" s="79" t="s">
        <v>374</v>
      </c>
    </row>
    <row r="139" spans="1:2" x14ac:dyDescent="0.35">
      <c r="A139" s="77" t="s">
        <v>375</v>
      </c>
      <c r="B139" s="79" t="s">
        <v>376</v>
      </c>
    </row>
    <row r="140" spans="1:2" x14ac:dyDescent="0.35">
      <c r="A140" s="77" t="s">
        <v>377</v>
      </c>
      <c r="B140" s="79" t="s">
        <v>378</v>
      </c>
    </row>
    <row r="141" spans="1:2" x14ac:dyDescent="0.35">
      <c r="A141" s="77" t="s">
        <v>379</v>
      </c>
      <c r="B141" s="79" t="s">
        <v>380</v>
      </c>
    </row>
    <row r="142" spans="1:2" x14ac:dyDescent="0.35">
      <c r="A142" s="77" t="s">
        <v>381</v>
      </c>
      <c r="B142" s="79" t="s">
        <v>382</v>
      </c>
    </row>
    <row r="143" spans="1:2" x14ac:dyDescent="0.35">
      <c r="A143" s="77" t="s">
        <v>383</v>
      </c>
      <c r="B143" s="79" t="s">
        <v>384</v>
      </c>
    </row>
    <row r="144" spans="1:2" x14ac:dyDescent="0.35">
      <c r="A144" s="77" t="s">
        <v>385</v>
      </c>
      <c r="B144" s="79" t="s">
        <v>386</v>
      </c>
    </row>
    <row r="145" spans="1:2" x14ac:dyDescent="0.35">
      <c r="A145" s="77" t="s">
        <v>387</v>
      </c>
      <c r="B145" s="79" t="s">
        <v>388</v>
      </c>
    </row>
    <row r="146" spans="1:2" x14ac:dyDescent="0.35">
      <c r="A146" s="77" t="s">
        <v>389</v>
      </c>
      <c r="B146" s="79" t="s">
        <v>390</v>
      </c>
    </row>
    <row r="147" spans="1:2" x14ac:dyDescent="0.35">
      <c r="A147" s="77" t="s">
        <v>391</v>
      </c>
      <c r="B147" s="79" t="s">
        <v>392</v>
      </c>
    </row>
    <row r="148" spans="1:2" x14ac:dyDescent="0.35">
      <c r="A148" s="77" t="s">
        <v>393</v>
      </c>
      <c r="B148" s="79" t="s">
        <v>394</v>
      </c>
    </row>
    <row r="149" spans="1:2" x14ac:dyDescent="0.35">
      <c r="A149" s="77" t="s">
        <v>395</v>
      </c>
      <c r="B149" s="79" t="s">
        <v>396</v>
      </c>
    </row>
    <row r="150" spans="1:2" x14ac:dyDescent="0.35">
      <c r="A150" s="77" t="s">
        <v>397</v>
      </c>
      <c r="B150" s="79" t="s">
        <v>398</v>
      </c>
    </row>
    <row r="151" spans="1:2" x14ac:dyDescent="0.35">
      <c r="A151" s="77" t="s">
        <v>399</v>
      </c>
      <c r="B151" s="79" t="s">
        <v>400</v>
      </c>
    </row>
    <row r="152" spans="1:2" x14ac:dyDescent="0.35">
      <c r="A152" s="77" t="s">
        <v>401</v>
      </c>
      <c r="B152" s="79" t="s">
        <v>402</v>
      </c>
    </row>
    <row r="153" spans="1:2" x14ac:dyDescent="0.35">
      <c r="A153" s="77" t="s">
        <v>403</v>
      </c>
      <c r="B153" s="79" t="s">
        <v>404</v>
      </c>
    </row>
    <row r="154" spans="1:2" x14ac:dyDescent="0.35">
      <c r="A154" s="77" t="s">
        <v>405</v>
      </c>
      <c r="B154" s="79" t="s">
        <v>406</v>
      </c>
    </row>
    <row r="155" spans="1:2" x14ac:dyDescent="0.35">
      <c r="A155" s="77" t="s">
        <v>407</v>
      </c>
      <c r="B155" s="79" t="s">
        <v>408</v>
      </c>
    </row>
    <row r="156" spans="1:2" x14ac:dyDescent="0.35">
      <c r="A156" s="77" t="s">
        <v>409</v>
      </c>
      <c r="B156" s="79" t="s">
        <v>410</v>
      </c>
    </row>
    <row r="157" spans="1:2" x14ac:dyDescent="0.35">
      <c r="A157" s="77" t="s">
        <v>411</v>
      </c>
      <c r="B157" s="79" t="s">
        <v>412</v>
      </c>
    </row>
    <row r="158" spans="1:2" x14ac:dyDescent="0.35">
      <c r="A158" s="77" t="s">
        <v>413</v>
      </c>
      <c r="B158" s="79" t="s">
        <v>414</v>
      </c>
    </row>
    <row r="159" spans="1:2" x14ac:dyDescent="0.35">
      <c r="A159" s="77" t="s">
        <v>415</v>
      </c>
      <c r="B159" s="79" t="s">
        <v>416</v>
      </c>
    </row>
    <row r="160" spans="1:2" x14ac:dyDescent="0.35">
      <c r="A160" s="77" t="s">
        <v>417</v>
      </c>
      <c r="B160" s="79" t="s">
        <v>418</v>
      </c>
    </row>
    <row r="161" spans="1:2" x14ac:dyDescent="0.35">
      <c r="A161" s="77" t="s">
        <v>419</v>
      </c>
      <c r="B161" s="79" t="s">
        <v>420</v>
      </c>
    </row>
    <row r="162" spans="1:2" x14ac:dyDescent="0.35">
      <c r="A162" s="77" t="s">
        <v>421</v>
      </c>
      <c r="B162" s="79" t="s">
        <v>422</v>
      </c>
    </row>
    <row r="163" spans="1:2" x14ac:dyDescent="0.35">
      <c r="A163" s="77" t="s">
        <v>423</v>
      </c>
      <c r="B163" s="79" t="s">
        <v>424</v>
      </c>
    </row>
    <row r="164" spans="1:2" x14ac:dyDescent="0.35">
      <c r="A164" s="77" t="s">
        <v>425</v>
      </c>
      <c r="B164" s="79" t="s">
        <v>426</v>
      </c>
    </row>
    <row r="165" spans="1:2" x14ac:dyDescent="0.35">
      <c r="A165" s="77" t="s">
        <v>427</v>
      </c>
      <c r="B165" s="79" t="s">
        <v>428</v>
      </c>
    </row>
    <row r="166" spans="1:2" x14ac:dyDescent="0.35">
      <c r="A166" s="77" t="s">
        <v>429</v>
      </c>
      <c r="B166" s="79" t="s">
        <v>430</v>
      </c>
    </row>
    <row r="167" spans="1:2" x14ac:dyDescent="0.35">
      <c r="A167" s="77" t="s">
        <v>431</v>
      </c>
      <c r="B167" s="79" t="s">
        <v>432</v>
      </c>
    </row>
    <row r="168" spans="1:2" x14ac:dyDescent="0.35">
      <c r="A168" s="77" t="s">
        <v>433</v>
      </c>
      <c r="B168" s="79" t="s">
        <v>434</v>
      </c>
    </row>
    <row r="169" spans="1:2" x14ac:dyDescent="0.35">
      <c r="A169" s="77" t="s">
        <v>435</v>
      </c>
      <c r="B169" s="79" t="s">
        <v>436</v>
      </c>
    </row>
    <row r="170" spans="1:2" x14ac:dyDescent="0.35">
      <c r="A170" s="77" t="s">
        <v>437</v>
      </c>
      <c r="B170" s="79" t="s">
        <v>438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1" ma:contentTypeDescription="Create a new document." ma:contentTypeScope="" ma:versionID="09d98f2c483851fb9a12ad4149d881f7">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1c559da0a93d315d0076e3d2e2295cd6"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Annual Report</DocumentType>
    <UploadedBy xmlns="b1528a4b-5ccb-40f7-a09e-43427183cd95">simonetta.rossi@undp.org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MPTF_00006_01011</ProjectId>
    <FundCode xmlns="f9695bc1-6109-4dcd-a27a-f8a0370b00e2">MPTF_00006</FundCode>
    <Comments xmlns="f9695bc1-6109-4dcd-a27a-f8a0370b00e2">Annual Financial Report</Comments>
    <Active xmlns="f9695bc1-6109-4dcd-a27a-f8a0370b00e2">Yes</Active>
    <DocumentDate xmlns="b1528a4b-5ccb-40f7-a09e-43427183cd95">2023-11-15T08:00:00+00:00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704D02A0-2D3A-4F8D-9A49-583B07354C9A}">
  <ds:schemaRefs>
    <ds:schemaRef ds:uri="http://schemas.microsoft.com/sharepoint/v3/contenttype/forms"/>
  </ds:schemaRefs>
</ds:datastoreItem>
</file>

<file path=customXml/itemProps2.xml><?xml version="1.0" encoding="utf-8"?>
<ds:datastoreItem xmlns:ds="http://schemas.openxmlformats.org/officeDocument/2006/customXml" ds:itemID="{F4DA5F66-20A3-46FC-9D0D-113AF15F2A7F}"/>
</file>

<file path=customXml/itemProps3.xml><?xml version="1.0" encoding="utf-8"?>
<ds:datastoreItem xmlns:ds="http://schemas.openxmlformats.org/officeDocument/2006/customXml" ds:itemID="{3710F683-3ED7-4623-ADFA-8921435CC57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1) Budget Table</vt:lpstr>
      <vt:lpstr>2) By Category</vt:lpstr>
      <vt:lpstr>3) Explanatory Notes</vt:lpstr>
      <vt:lpstr>4) -For PBSO Use-</vt:lpstr>
      <vt:lpstr>5) -For MPTF Use-</vt:lpstr>
      <vt:lpstr>Dropdowns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20231115_Budget Annual Progress Report 2023 (Annex D-2020).xlsx</dc:title>
  <dc:creator>Jelena Zelenovic</dc:creator>
  <cp:lastModifiedBy>Richard Musinguzi</cp:lastModifiedBy>
  <cp:lastPrinted>2017-12-11T22:51:21Z</cp:lastPrinted>
  <dcterms:created xsi:type="dcterms:W3CDTF">2017-11-15T21:17:43Z</dcterms:created>
  <dcterms:modified xsi:type="dcterms:W3CDTF">2023-11-15T21:16:23Z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ies>
</file>