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C:\Users\VivianaCatalinaSosaB\Downloads\"/>
    </mc:Choice>
  </mc:AlternateContent>
  <xr:revisionPtr revIDLastSave="0" documentId="8_{37D7650B-CF5D-40E8-AC5F-0CAC7B3DD492}" xr6:coauthVersionLast="47" xr6:coauthVersionMax="47" xr10:uidLastSave="{00000000-0000-0000-0000-000000000000}"/>
  <bookViews>
    <workbookView xWindow="-110" yWindow="-110" windowWidth="19420" windowHeight="10420" tabRatio="933" activeTab="6" xr2:uid="{00000000-000D-0000-FFFF-FFFF00000000}"/>
  </bookViews>
  <sheets>
    <sheet name="Instructions" sheetId="8" r:id="rId1"/>
    <sheet name="1) Budget Tables" sheetId="1" r:id="rId2"/>
    <sheet name="2) By Category" sheetId="5" r:id="rId3"/>
    <sheet name="3) Explanatory Notes" sheetId="3" r:id="rId4"/>
    <sheet name="4) For PBSO Use" sheetId="6" r:id="rId5"/>
    <sheet name="5) For MPTF Use" sheetId="4" r:id="rId6"/>
    <sheet name="EXPENSES BY CATEGORY" sheetId="9" r:id="rId7"/>
    <sheet name="Sheet2" sheetId="7" state="hidden" r:id="rId8"/>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2" i="9" l="1"/>
  <c r="D12" i="9"/>
  <c r="C12" i="9"/>
  <c r="C13" i="9" s="1"/>
  <c r="C14" i="9" s="1"/>
  <c r="F11" i="9"/>
  <c r="E11" i="9"/>
  <c r="F10" i="9"/>
  <c r="E10" i="9"/>
  <c r="F9" i="9"/>
  <c r="E9" i="9"/>
  <c r="F8" i="9"/>
  <c r="E8" i="9"/>
  <c r="F7" i="9"/>
  <c r="E7" i="9"/>
  <c r="F6" i="9"/>
  <c r="E6" i="9"/>
  <c r="F5" i="9"/>
  <c r="E5" i="9"/>
  <c r="D14" i="9" l="1"/>
  <c r="F12" i="9"/>
  <c r="D13" i="9"/>
  <c r="I180" i="1"/>
  <c r="D180" i="1"/>
  <c r="G175" i="1"/>
  <c r="H180" i="1" s="1"/>
  <c r="G176" i="1"/>
  <c r="G177" i="1"/>
  <c r="G178" i="1"/>
  <c r="C20" i="4"/>
  <c r="C6" i="4"/>
  <c r="D199" i="5"/>
  <c r="D6" i="5"/>
  <c r="D197" i="1"/>
  <c r="D189" i="1"/>
  <c r="D207" i="1"/>
  <c r="F24" i="4"/>
  <c r="F23" i="4"/>
  <c r="F22" i="4"/>
  <c r="I172" i="1"/>
  <c r="I162" i="1"/>
  <c r="I152" i="1"/>
  <c r="I142" i="1"/>
  <c r="I130" i="1"/>
  <c r="I120" i="1"/>
  <c r="I110" i="1"/>
  <c r="I100" i="1"/>
  <c r="I88" i="1"/>
  <c r="I78" i="1"/>
  <c r="I68" i="1"/>
  <c r="I58" i="1"/>
  <c r="I46" i="1"/>
  <c r="I36" i="1"/>
  <c r="I26" i="1"/>
  <c r="I16" i="1"/>
  <c r="I204" i="1"/>
  <c r="G165" i="1"/>
  <c r="G166" i="1"/>
  <c r="G167" i="1"/>
  <c r="G168" i="1"/>
  <c r="G169" i="1"/>
  <c r="G170" i="1"/>
  <c r="G171" i="1"/>
  <c r="G164" i="1"/>
  <c r="G155" i="1"/>
  <c r="G156" i="1"/>
  <c r="G157" i="1"/>
  <c r="G158" i="1"/>
  <c r="G159" i="1"/>
  <c r="G160" i="1"/>
  <c r="G161" i="1"/>
  <c r="G154" i="1"/>
  <c r="G145" i="1"/>
  <c r="G146" i="1"/>
  <c r="G147" i="1"/>
  <c r="G148" i="1"/>
  <c r="G149" i="1"/>
  <c r="G150" i="1"/>
  <c r="G151" i="1"/>
  <c r="G144" i="1"/>
  <c r="G135" i="1"/>
  <c r="G136" i="1"/>
  <c r="G137" i="1"/>
  <c r="G138" i="1"/>
  <c r="G139" i="1"/>
  <c r="G140" i="1"/>
  <c r="G141" i="1"/>
  <c r="G134" i="1"/>
  <c r="G123" i="1"/>
  <c r="G124" i="1"/>
  <c r="G125" i="1"/>
  <c r="G126" i="1"/>
  <c r="G127" i="1"/>
  <c r="G128" i="1"/>
  <c r="G129" i="1"/>
  <c r="G122" i="1"/>
  <c r="G113" i="1"/>
  <c r="G114" i="1"/>
  <c r="G115" i="1"/>
  <c r="G116" i="1"/>
  <c r="G117" i="1"/>
  <c r="G118" i="1"/>
  <c r="G119" i="1"/>
  <c r="G112" i="1"/>
  <c r="G103" i="1"/>
  <c r="G110" i="1" s="1"/>
  <c r="G104" i="1"/>
  <c r="G105" i="1"/>
  <c r="G106" i="1"/>
  <c r="G107" i="1"/>
  <c r="H110" i="1" s="1"/>
  <c r="G108" i="1"/>
  <c r="G109" i="1"/>
  <c r="G102" i="1"/>
  <c r="G93" i="1"/>
  <c r="G94" i="1"/>
  <c r="G95" i="1"/>
  <c r="G96" i="1"/>
  <c r="G97" i="1"/>
  <c r="G98" i="1"/>
  <c r="G99" i="1"/>
  <c r="G92" i="1"/>
  <c r="G81" i="1"/>
  <c r="G82" i="1"/>
  <c r="G83" i="1"/>
  <c r="G84" i="1"/>
  <c r="G85" i="1"/>
  <c r="G86" i="1"/>
  <c r="G87" i="1"/>
  <c r="G80" i="1"/>
  <c r="H88" i="1" s="1"/>
  <c r="G71" i="1"/>
  <c r="G72" i="1"/>
  <c r="G73" i="1"/>
  <c r="G74" i="1"/>
  <c r="G75" i="1"/>
  <c r="G76" i="1"/>
  <c r="G77" i="1"/>
  <c r="G70" i="1"/>
  <c r="H78" i="1" s="1"/>
  <c r="G61" i="1"/>
  <c r="G62" i="1"/>
  <c r="G63" i="1"/>
  <c r="G64" i="1"/>
  <c r="G65" i="1"/>
  <c r="G66" i="1"/>
  <c r="G67" i="1"/>
  <c r="G60" i="1"/>
  <c r="G51" i="1"/>
  <c r="G52" i="1"/>
  <c r="G53" i="1"/>
  <c r="G54" i="1"/>
  <c r="G55" i="1"/>
  <c r="G56" i="1"/>
  <c r="G57" i="1"/>
  <c r="G50" i="1"/>
  <c r="G58" i="1" s="1"/>
  <c r="G39" i="1"/>
  <c r="G40" i="1"/>
  <c r="G41" i="1"/>
  <c r="G42" i="1"/>
  <c r="G43" i="1"/>
  <c r="G44" i="1"/>
  <c r="G45" i="1"/>
  <c r="G38" i="1"/>
  <c r="G46" i="1" s="1"/>
  <c r="G29" i="1"/>
  <c r="G30" i="1"/>
  <c r="G31" i="1"/>
  <c r="G32" i="1"/>
  <c r="H36" i="1" s="1"/>
  <c r="G33" i="1"/>
  <c r="G34" i="1"/>
  <c r="G35" i="1"/>
  <c r="G28" i="1"/>
  <c r="G19" i="1"/>
  <c r="G20" i="1"/>
  <c r="G21" i="1"/>
  <c r="G22" i="1"/>
  <c r="G23" i="1"/>
  <c r="G24" i="1"/>
  <c r="G25" i="1"/>
  <c r="G18" i="1"/>
  <c r="G9" i="1"/>
  <c r="G10" i="1"/>
  <c r="G11" i="1"/>
  <c r="G12" i="1"/>
  <c r="G13" i="1"/>
  <c r="G14" i="1"/>
  <c r="G15" i="1"/>
  <c r="G8" i="1"/>
  <c r="H16" i="1" s="1"/>
  <c r="D207" i="5"/>
  <c r="D202" i="5"/>
  <c r="D203" i="5"/>
  <c r="C10" i="4" s="1"/>
  <c r="D204" i="5"/>
  <c r="D205" i="5"/>
  <c r="D206" i="5"/>
  <c r="C13" i="4" s="1"/>
  <c r="D201" i="5"/>
  <c r="D152" i="1"/>
  <c r="E152" i="1"/>
  <c r="E198" i="1"/>
  <c r="F198" i="1"/>
  <c r="E190" i="1"/>
  <c r="F190" i="1"/>
  <c r="F196" i="5"/>
  <c r="E196" i="5"/>
  <c r="D196" i="5"/>
  <c r="G196" i="5" s="1"/>
  <c r="G195" i="5"/>
  <c r="G194" i="5"/>
  <c r="G193" i="5"/>
  <c r="G192" i="5"/>
  <c r="G191" i="5"/>
  <c r="G190" i="5"/>
  <c r="G189" i="5"/>
  <c r="E180" i="1"/>
  <c r="E188" i="5"/>
  <c r="F180" i="1"/>
  <c r="F188" i="5"/>
  <c r="D188" i="5"/>
  <c r="G130" i="1"/>
  <c r="G120" i="1"/>
  <c r="G152" i="1"/>
  <c r="H172" i="1"/>
  <c r="H162" i="1"/>
  <c r="G142" i="1"/>
  <c r="G162" i="1"/>
  <c r="H120" i="1"/>
  <c r="G180" i="1"/>
  <c r="H130" i="1"/>
  <c r="H142" i="1"/>
  <c r="H152" i="1"/>
  <c r="G172" i="1"/>
  <c r="G16" i="1"/>
  <c r="G188" i="5"/>
  <c r="E207" i="5"/>
  <c r="D14" i="4" s="1"/>
  <c r="F207" i="5"/>
  <c r="E14" i="4" s="1"/>
  <c r="E206" i="5"/>
  <c r="F206" i="5"/>
  <c r="E13" i="4" s="1"/>
  <c r="E205" i="5"/>
  <c r="D12" i="4" s="1"/>
  <c r="F205" i="5"/>
  <c r="E12" i="4" s="1"/>
  <c r="E204" i="5"/>
  <c r="D11" i="4" s="1"/>
  <c r="F204" i="5"/>
  <c r="E11" i="4" s="1"/>
  <c r="E203" i="5"/>
  <c r="D10" i="4"/>
  <c r="F203" i="5"/>
  <c r="E10" i="4" s="1"/>
  <c r="E202" i="5"/>
  <c r="D9" i="4" s="1"/>
  <c r="F202" i="5"/>
  <c r="E9" i="4" s="1"/>
  <c r="E201" i="5"/>
  <c r="D8" i="4" s="1"/>
  <c r="F201" i="5"/>
  <c r="E8" i="4" s="1"/>
  <c r="G156" i="5"/>
  <c r="G157" i="5"/>
  <c r="G158" i="5"/>
  <c r="G159" i="5"/>
  <c r="G160" i="5"/>
  <c r="G161" i="5"/>
  <c r="G162" i="5"/>
  <c r="D163" i="5"/>
  <c r="E163" i="5"/>
  <c r="F163" i="5"/>
  <c r="G167" i="5"/>
  <c r="G168" i="5"/>
  <c r="G169" i="5"/>
  <c r="G170" i="5"/>
  <c r="G171" i="5"/>
  <c r="G172" i="5"/>
  <c r="G173" i="5"/>
  <c r="D174" i="5"/>
  <c r="E174" i="5"/>
  <c r="G174" i="5" s="1"/>
  <c r="F174" i="5"/>
  <c r="G178" i="5"/>
  <c r="G179" i="5"/>
  <c r="G180" i="5"/>
  <c r="G181" i="5"/>
  <c r="G182" i="5"/>
  <c r="G183" i="5"/>
  <c r="G184" i="5"/>
  <c r="D185" i="5"/>
  <c r="E185" i="5"/>
  <c r="F185" i="5"/>
  <c r="F152" i="5"/>
  <c r="E152" i="5"/>
  <c r="D152" i="5"/>
  <c r="G152" i="5" s="1"/>
  <c r="G151" i="5"/>
  <c r="G150" i="5"/>
  <c r="G149" i="5"/>
  <c r="G148" i="5"/>
  <c r="G147" i="5"/>
  <c r="G146" i="5"/>
  <c r="G145" i="5"/>
  <c r="G111" i="5"/>
  <c r="G112" i="5"/>
  <c r="G113" i="5"/>
  <c r="G114" i="5"/>
  <c r="G115" i="5"/>
  <c r="G116" i="5"/>
  <c r="G117" i="5"/>
  <c r="D118" i="5"/>
  <c r="G118" i="5" s="1"/>
  <c r="E118" i="5"/>
  <c r="F118" i="5"/>
  <c r="G122" i="5"/>
  <c r="G123" i="5"/>
  <c r="G124" i="5"/>
  <c r="G125" i="5"/>
  <c r="G126" i="5"/>
  <c r="G127" i="5"/>
  <c r="G128" i="5"/>
  <c r="D129" i="5"/>
  <c r="E129" i="5"/>
  <c r="F129" i="5"/>
  <c r="G133" i="5"/>
  <c r="G134" i="5"/>
  <c r="G135" i="5"/>
  <c r="G136" i="5"/>
  <c r="G137" i="5"/>
  <c r="G138" i="5"/>
  <c r="G139" i="5"/>
  <c r="D140" i="5"/>
  <c r="E140" i="5"/>
  <c r="F140" i="5"/>
  <c r="F107" i="5"/>
  <c r="E107" i="5"/>
  <c r="D107" i="5"/>
  <c r="G107" i="5" s="1"/>
  <c r="G106" i="5"/>
  <c r="G105" i="5"/>
  <c r="G104" i="5"/>
  <c r="G103" i="5"/>
  <c r="G102" i="5"/>
  <c r="G101" i="5"/>
  <c r="G100" i="5"/>
  <c r="G66" i="5"/>
  <c r="G67" i="5"/>
  <c r="G68" i="5"/>
  <c r="G69" i="5"/>
  <c r="G70" i="5"/>
  <c r="G71" i="5"/>
  <c r="G72" i="5"/>
  <c r="D73" i="5"/>
  <c r="G73" i="5" s="1"/>
  <c r="E73" i="5"/>
  <c r="F73" i="5"/>
  <c r="G77" i="5"/>
  <c r="G78" i="5"/>
  <c r="G79" i="5"/>
  <c r="G80" i="5"/>
  <c r="G81" i="5"/>
  <c r="G82" i="5"/>
  <c r="G83" i="5"/>
  <c r="D84" i="5"/>
  <c r="E84" i="5"/>
  <c r="F84" i="5"/>
  <c r="G88" i="5"/>
  <c r="G89" i="5"/>
  <c r="G90" i="5"/>
  <c r="G91" i="5"/>
  <c r="G92" i="5"/>
  <c r="G93" i="5"/>
  <c r="G94" i="5"/>
  <c r="D95" i="5"/>
  <c r="G95" i="5" s="1"/>
  <c r="E95" i="5"/>
  <c r="F95" i="5"/>
  <c r="G55" i="5"/>
  <c r="G56" i="5"/>
  <c r="G57" i="5"/>
  <c r="G58" i="5"/>
  <c r="G59" i="5"/>
  <c r="G60" i="5"/>
  <c r="G61" i="5"/>
  <c r="D62" i="5"/>
  <c r="E62" i="5"/>
  <c r="F62" i="5"/>
  <c r="G21" i="5"/>
  <c r="G22" i="5"/>
  <c r="G23" i="5"/>
  <c r="G24" i="5"/>
  <c r="G25" i="5"/>
  <c r="G26" i="5"/>
  <c r="G27" i="5"/>
  <c r="D28" i="5"/>
  <c r="G28" i="5" s="1"/>
  <c r="E28" i="5"/>
  <c r="F28" i="5"/>
  <c r="G32" i="5"/>
  <c r="G33" i="5"/>
  <c r="G34" i="5"/>
  <c r="G35" i="5"/>
  <c r="G36" i="5"/>
  <c r="G37" i="5"/>
  <c r="G38" i="5"/>
  <c r="D39" i="5"/>
  <c r="G39" i="5" s="1"/>
  <c r="E39" i="5"/>
  <c r="F39" i="5"/>
  <c r="G43" i="5"/>
  <c r="G44" i="5"/>
  <c r="G45" i="5"/>
  <c r="G46" i="5"/>
  <c r="G47" i="5"/>
  <c r="G48" i="5"/>
  <c r="G49" i="5"/>
  <c r="D50" i="5"/>
  <c r="G50" i="5" s="1"/>
  <c r="E50" i="5"/>
  <c r="F50" i="5"/>
  <c r="E17" i="5"/>
  <c r="F17" i="5"/>
  <c r="G10" i="5"/>
  <c r="G11" i="5"/>
  <c r="G12" i="5"/>
  <c r="G13" i="5"/>
  <c r="G14" i="5"/>
  <c r="G15" i="5"/>
  <c r="G16" i="5"/>
  <c r="D17" i="5"/>
  <c r="D13" i="4"/>
  <c r="G163" i="5"/>
  <c r="G140" i="5"/>
  <c r="G185" i="5"/>
  <c r="G84" i="5"/>
  <c r="G62" i="5"/>
  <c r="G17" i="5"/>
  <c r="E172" i="1"/>
  <c r="E177" i="5"/>
  <c r="F172" i="1"/>
  <c r="F177" i="5"/>
  <c r="E162" i="1"/>
  <c r="E166" i="5"/>
  <c r="F162" i="1"/>
  <c r="F166" i="5"/>
  <c r="E155" i="5"/>
  <c r="F152" i="1"/>
  <c r="F155" i="5"/>
  <c r="E142" i="1"/>
  <c r="E144" i="5"/>
  <c r="F142" i="1"/>
  <c r="F144" i="5"/>
  <c r="E130" i="1"/>
  <c r="E132" i="5"/>
  <c r="F130" i="1"/>
  <c r="F132" i="5"/>
  <c r="E120" i="1"/>
  <c r="E121" i="5"/>
  <c r="F120" i="1"/>
  <c r="F121" i="5"/>
  <c r="E110" i="1"/>
  <c r="E110" i="5"/>
  <c r="F110" i="1"/>
  <c r="F110" i="5"/>
  <c r="E100" i="1"/>
  <c r="F100" i="1"/>
  <c r="F99" i="5"/>
  <c r="E88" i="1"/>
  <c r="E87" i="5"/>
  <c r="G87" i="5" s="1"/>
  <c r="F88" i="1"/>
  <c r="F87" i="5" s="1"/>
  <c r="E78" i="1"/>
  <c r="E76" i="5" s="1"/>
  <c r="F78" i="1"/>
  <c r="F76" i="5"/>
  <c r="E68" i="1"/>
  <c r="E65" i="5"/>
  <c r="F68" i="1"/>
  <c r="F65" i="5"/>
  <c r="E58" i="1"/>
  <c r="E54" i="5"/>
  <c r="F58" i="1"/>
  <c r="F54" i="5"/>
  <c r="E46" i="1"/>
  <c r="E42" i="5"/>
  <c r="F46" i="1"/>
  <c r="F42" i="5"/>
  <c r="E36" i="1"/>
  <c r="F36" i="1"/>
  <c r="E26" i="1"/>
  <c r="E20" i="5" s="1"/>
  <c r="F26" i="1"/>
  <c r="F20" i="5" s="1"/>
  <c r="D26" i="1"/>
  <c r="D20" i="5" s="1"/>
  <c r="F16" i="1"/>
  <c r="F9" i="5"/>
  <c r="E16" i="1"/>
  <c r="E9" i="5" s="1"/>
  <c r="E99" i="5"/>
  <c r="E31" i="5"/>
  <c r="D172" i="1"/>
  <c r="D162" i="1"/>
  <c r="D166" i="5"/>
  <c r="G166" i="5"/>
  <c r="D155" i="5"/>
  <c r="G155" i="5"/>
  <c r="D142" i="1"/>
  <c r="D130" i="1"/>
  <c r="D132" i="5"/>
  <c r="G132" i="5"/>
  <c r="D120" i="1"/>
  <c r="D121" i="5"/>
  <c r="G121" i="5"/>
  <c r="D110" i="1"/>
  <c r="D110" i="5" s="1"/>
  <c r="G110" i="5" s="1"/>
  <c r="D100" i="1"/>
  <c r="D99" i="5" s="1"/>
  <c r="D88" i="1"/>
  <c r="D87" i="5"/>
  <c r="D78" i="1"/>
  <c r="D76" i="5" s="1"/>
  <c r="D68" i="1"/>
  <c r="D58" i="1"/>
  <c r="D46" i="1"/>
  <c r="D42" i="5"/>
  <c r="G42" i="5" s="1"/>
  <c r="D36" i="1"/>
  <c r="D16" i="1"/>
  <c r="D9" i="5"/>
  <c r="D177" i="5"/>
  <c r="G177" i="5"/>
  <c r="D65" i="5"/>
  <c r="G65" i="5" s="1"/>
  <c r="C29" i="6"/>
  <c r="D34" i="6" s="1"/>
  <c r="D144" i="5"/>
  <c r="G144" i="5"/>
  <c r="C40" i="6"/>
  <c r="D54" i="5"/>
  <c r="G54" i="5" s="1"/>
  <c r="D31" i="5"/>
  <c r="D45" i="6"/>
  <c r="D47" i="6"/>
  <c r="D46" i="6"/>
  <c r="D43" i="6"/>
  <c r="D44" i="6"/>
  <c r="C41" i="6"/>
  <c r="G129" i="5" l="1"/>
  <c r="H100" i="1"/>
  <c r="G99" i="5"/>
  <c r="D35" i="6"/>
  <c r="D33" i="6"/>
  <c r="G100" i="1"/>
  <c r="D32" i="6"/>
  <c r="D36" i="6"/>
  <c r="G88" i="1"/>
  <c r="G76" i="5"/>
  <c r="D191" i="1"/>
  <c r="D192" i="1" s="1"/>
  <c r="D193" i="1" s="1"/>
  <c r="C18" i="6"/>
  <c r="D25" i="6" s="1"/>
  <c r="G78" i="1"/>
  <c r="H68" i="1"/>
  <c r="G68" i="1"/>
  <c r="F191" i="1"/>
  <c r="F192" i="1" s="1"/>
  <c r="F200" i="1" s="1"/>
  <c r="E23" i="4" s="1"/>
  <c r="D24" i="6"/>
  <c r="H58" i="1"/>
  <c r="D23" i="6"/>
  <c r="D22" i="6"/>
  <c r="H46" i="1"/>
  <c r="G36" i="1"/>
  <c r="F31" i="5"/>
  <c r="G31" i="5" s="1"/>
  <c r="G20" i="5"/>
  <c r="G26" i="1"/>
  <c r="H26" i="1"/>
  <c r="G9" i="5"/>
  <c r="E191" i="1"/>
  <c r="C7" i="6"/>
  <c r="E208" i="5"/>
  <c r="F208" i="5"/>
  <c r="D15" i="4"/>
  <c r="E15" i="4"/>
  <c r="G205" i="5"/>
  <c r="G204" i="5"/>
  <c r="G202" i="5"/>
  <c r="G207" i="5"/>
  <c r="C11" i="4"/>
  <c r="G206" i="5"/>
  <c r="C9" i="4"/>
  <c r="C12" i="4"/>
  <c r="C14" i="4"/>
  <c r="G203" i="5"/>
  <c r="D208" i="5"/>
  <c r="D209" i="5" s="1"/>
  <c r="D210" i="5" s="1"/>
  <c r="C8" i="4"/>
  <c r="G201" i="5"/>
  <c r="C30" i="6" l="1"/>
  <c r="I205" i="1"/>
  <c r="D21" i="6"/>
  <c r="C19" i="6" s="1"/>
  <c r="D204" i="1"/>
  <c r="D205" i="1" s="1"/>
  <c r="F199" i="1"/>
  <c r="E22" i="4" s="1"/>
  <c r="F193" i="1"/>
  <c r="G191" i="1"/>
  <c r="G192" i="1" s="1"/>
  <c r="G193" i="1" s="1"/>
  <c r="E192" i="1"/>
  <c r="E199" i="1" s="1"/>
  <c r="D200" i="1"/>
  <c r="C23" i="4" s="1"/>
  <c r="D208" i="1"/>
  <c r="D199" i="1"/>
  <c r="D201" i="1"/>
  <c r="C24" i="4" s="1"/>
  <c r="D11" i="6"/>
  <c r="D14" i="6"/>
  <c r="D10" i="6"/>
  <c r="D13" i="6"/>
  <c r="D12" i="6"/>
  <c r="G208" i="5"/>
  <c r="C15" i="4"/>
  <c r="C16" i="4" s="1"/>
  <c r="F202" i="1" l="1"/>
  <c r="E200" i="1"/>
  <c r="D23" i="4" s="1"/>
  <c r="E193" i="1"/>
  <c r="C8" i="6"/>
  <c r="D22" i="4"/>
  <c r="D202" i="1"/>
  <c r="C25" i="4" s="1"/>
  <c r="C22" i="4"/>
  <c r="C17" i="4"/>
  <c r="E202" i="1" l="1"/>
</calcChain>
</file>

<file path=xl/sharedStrings.xml><?xml version="1.0" encoding="utf-8"?>
<sst xmlns="http://schemas.openxmlformats.org/spreadsheetml/2006/main" count="899" uniqueCount="664">
  <si>
    <t>Annex D - PBF Project Budget</t>
  </si>
  <si>
    <t>CSO Version</t>
  </si>
  <si>
    <r>
      <rPr>
        <b/>
        <u/>
        <sz val="18"/>
        <color theme="1"/>
        <rFont val="Calibri"/>
        <family val="2"/>
        <scheme val="minor"/>
      </rPr>
      <t>Instructions</t>
    </r>
    <r>
      <rPr>
        <b/>
        <sz val="28"/>
        <color theme="1"/>
        <rFont val="Calibri"/>
        <family val="2"/>
        <scheme val="minor"/>
      </rPr>
      <t xml:space="preserve">
</t>
    </r>
    <r>
      <rPr>
        <b/>
        <sz val="12"/>
        <color theme="1"/>
        <rFont val="Calibri"/>
        <family val="2"/>
        <scheme val="minor"/>
      </rPr>
      <t xml:space="preserve">1. Only fill in white cells. Grey cells are locked and/or contain spreadsheet formulas.
2. Complete both Sheet 1 and Sheet 2. 
   </t>
    </r>
    <r>
      <rPr>
        <sz val="12"/>
        <color theme="1"/>
        <rFont val="Calibri"/>
        <family val="2"/>
        <scheme val="minor"/>
      </rPr>
      <t xml:space="preserve">  a)</t>
    </r>
    <r>
      <rPr>
        <b/>
        <sz val="12"/>
        <color theme="1"/>
        <rFont val="Calibri"/>
        <family val="2"/>
        <scheme val="minor"/>
      </rPr>
      <t xml:space="preserve"> </t>
    </r>
    <r>
      <rPr>
        <sz val="12"/>
        <color theme="1"/>
        <rFont val="Calibri"/>
        <family val="2"/>
        <scheme val="minor"/>
      </rPr>
      <t xml:space="preserve">First, prepare a budget </t>
    </r>
    <r>
      <rPr>
        <b/>
        <sz val="12"/>
        <color theme="1"/>
        <rFont val="Calibri"/>
        <family val="2"/>
        <scheme val="minor"/>
      </rPr>
      <t>organized by activity/output/outcome in Sheet 1</t>
    </r>
    <r>
      <rPr>
        <sz val="12"/>
        <color theme="1"/>
        <rFont val="Calibri"/>
        <family val="2"/>
        <scheme val="minor"/>
      </rPr>
      <t xml:space="preserve">. (Activity amounts can be indicative estimates.)  </t>
    </r>
    <r>
      <rPr>
        <b/>
        <sz val="12"/>
        <color theme="1"/>
        <rFont val="Calibri"/>
        <family val="2"/>
        <scheme val="minor"/>
      </rPr>
      <t xml:space="preserve">
     </t>
    </r>
    <r>
      <rPr>
        <sz val="12"/>
        <color theme="1"/>
        <rFont val="Calibri"/>
        <family val="2"/>
        <scheme val="minor"/>
      </rPr>
      <t xml:space="preserve">b) Then, divide each output budget </t>
    </r>
    <r>
      <rPr>
        <b/>
        <sz val="12"/>
        <color theme="1"/>
        <rFont val="Calibri"/>
        <family val="2"/>
        <scheme val="minor"/>
      </rPr>
      <t>along UN Budget Categories in Sheet 2.</t>
    </r>
    <r>
      <rPr>
        <sz val="12"/>
        <color theme="1"/>
        <rFont val="Calibri"/>
        <family val="2"/>
        <scheme val="minor"/>
      </rPr>
      <t xml:space="preserve">
3.</t>
    </r>
    <r>
      <rPr>
        <b/>
        <sz val="12"/>
        <color theme="1"/>
        <rFont val="Calibri"/>
        <family val="2"/>
        <scheme val="minor"/>
      </rPr>
      <t xml:space="preserve"> Do not use Sheet 4 or 5</t>
    </r>
    <r>
      <rPr>
        <sz val="12"/>
        <color theme="1"/>
        <rFont val="Calibri"/>
        <family val="2"/>
        <scheme val="minor"/>
      </rPr>
      <t xml:space="preserve">, which are for MPTF and PBF use. 
4. Leave blank or hide any Organizations/Outcomes/Outputs/Activities that aren't needed. </t>
    </r>
    <r>
      <rPr>
        <b/>
        <sz val="12"/>
        <color theme="1"/>
        <rFont val="Calibri"/>
        <family val="2"/>
        <scheme val="minor"/>
      </rPr>
      <t>DO NOT delete cells.</t>
    </r>
    <r>
      <rPr>
        <sz val="12"/>
        <color theme="1"/>
        <rFont val="Calibri"/>
        <family val="2"/>
        <scheme val="minor"/>
      </rPr>
      <t xml:space="preserve">
</t>
    </r>
    <r>
      <rPr>
        <sz val="14"/>
        <color theme="1"/>
        <rFont val="Calibri"/>
        <family val="2"/>
        <scheme val="minor"/>
      </rPr>
      <t xml:space="preserve">
</t>
    </r>
    <r>
      <rPr>
        <i/>
        <sz val="14"/>
        <color theme="1"/>
        <rFont val="Calibri"/>
        <family val="2"/>
        <scheme val="minor"/>
      </rPr>
      <t>For Table 1</t>
    </r>
    <r>
      <rPr>
        <b/>
        <sz val="14"/>
        <color theme="1"/>
        <rFont val="Calibri"/>
        <family val="2"/>
        <scheme val="minor"/>
      </rPr>
      <t xml:space="preserve">
</t>
    </r>
    <r>
      <rPr>
        <sz val="12"/>
        <color theme="1"/>
        <rFont val="Calibri"/>
        <family val="2"/>
        <scheme val="minor"/>
      </rPr>
      <t>1. Be sure to</t>
    </r>
    <r>
      <rPr>
        <b/>
        <sz val="12"/>
        <color theme="1"/>
        <rFont val="Calibri"/>
        <family val="2"/>
        <scheme val="minor"/>
      </rPr>
      <t xml:space="preserve"> include % towards Gender Equality and Women's Empowerment, as well as a justification. 
2. Do not adjust tranche amounts </t>
    </r>
    <r>
      <rPr>
        <sz val="12"/>
        <color theme="1"/>
        <rFont val="Calibri"/>
        <family val="2"/>
        <scheme val="minor"/>
      </rPr>
      <t xml:space="preserve">without consulting PBSO.
</t>
    </r>
    <r>
      <rPr>
        <sz val="14"/>
        <color theme="1"/>
        <rFont val="Calibri"/>
        <family val="2"/>
        <scheme val="minor"/>
      </rPr>
      <t xml:space="preserve">
</t>
    </r>
    <r>
      <rPr>
        <i/>
        <sz val="14"/>
        <color theme="1"/>
        <rFont val="Calibri"/>
        <family val="2"/>
        <scheme val="minor"/>
      </rPr>
      <t>For Table 2</t>
    </r>
    <r>
      <rPr>
        <b/>
        <sz val="14"/>
        <color theme="1"/>
        <rFont val="Calibri"/>
        <family val="2"/>
        <scheme val="minor"/>
      </rPr>
      <t xml:space="preserve">
</t>
    </r>
    <r>
      <rPr>
        <b/>
        <sz val="12"/>
        <color theme="1"/>
        <rFont val="Calibri"/>
        <family val="2"/>
        <scheme val="minor"/>
      </rPr>
      <t xml:space="preserve">1. Divide each output budget total along the relevant UN budget categories.
2. </t>
    </r>
    <r>
      <rPr>
        <sz val="12"/>
        <color theme="1"/>
        <rFont val="Calibri"/>
        <family val="2"/>
        <scheme val="minor"/>
      </rPr>
      <t xml:space="preserve">For reference, output totals from the outcome/output/activity breakdown have been transferred from Table 1. </t>
    </r>
    <r>
      <rPr>
        <b/>
        <sz val="12"/>
        <color theme="1"/>
        <rFont val="Calibri"/>
        <family val="2"/>
        <scheme val="minor"/>
      </rPr>
      <t xml:space="preserve">The output totals should match, and will show as </t>
    </r>
    <r>
      <rPr>
        <b/>
        <sz val="12"/>
        <color rgb="FFFF0000"/>
        <rFont val="Calibri"/>
        <family val="2"/>
        <scheme val="minor"/>
      </rPr>
      <t>red</t>
    </r>
    <r>
      <rPr>
        <b/>
        <sz val="12"/>
        <color theme="1"/>
        <rFont val="Calibri"/>
        <family val="2"/>
        <scheme val="minor"/>
      </rPr>
      <t xml:space="preserve"> if not.</t>
    </r>
  </si>
  <si>
    <t xml:space="preserve">Annex D - PBF Project Budget </t>
  </si>
  <si>
    <t>Table 1 - PBF project budget by outcome, output and activity</t>
  </si>
  <si>
    <r>
      <rPr>
        <b/>
        <sz val="12"/>
        <color theme="1"/>
        <rFont val="Calibri"/>
        <family val="2"/>
        <scheme val="minor"/>
      </rPr>
      <t>Outcome/ Output</t>
    </r>
    <r>
      <rPr>
        <sz val="12"/>
        <color theme="1"/>
        <rFont val="Calibri"/>
        <family val="2"/>
        <scheme val="minor"/>
      </rPr>
      <t xml:space="preserve"> number</t>
    </r>
  </si>
  <si>
    <r>
      <rPr>
        <b/>
        <sz val="12"/>
        <color theme="1"/>
        <rFont val="Calibri"/>
        <family val="2"/>
        <scheme val="minor"/>
      </rPr>
      <t>Description</t>
    </r>
    <r>
      <rPr>
        <sz val="12"/>
        <color theme="1"/>
        <rFont val="Calibri"/>
        <family val="2"/>
        <scheme val="minor"/>
      </rPr>
      <t xml:space="preserve"> (Text)</t>
    </r>
  </si>
  <si>
    <t>Recipient Organization</t>
  </si>
  <si>
    <t>Recipient Organization 2 Budget</t>
  </si>
  <si>
    <t>Recipient Organization 3 Budget</t>
  </si>
  <si>
    <t>Total</t>
  </si>
  <si>
    <r>
      <rPr>
        <b/>
        <sz val="12"/>
        <color theme="1"/>
        <rFont val="Calibri"/>
        <family val="2"/>
        <scheme val="minor"/>
      </rPr>
      <t xml:space="preserve">% of budget </t>
    </r>
    <r>
      <rPr>
        <sz val="12"/>
        <color theme="1"/>
        <rFont val="Calibri"/>
        <family val="2"/>
        <scheme val="minor"/>
      </rPr>
      <t xml:space="preserve">per activity allocated to </t>
    </r>
    <r>
      <rPr>
        <b/>
        <sz val="12"/>
        <color theme="1"/>
        <rFont val="Calibri"/>
        <family val="2"/>
        <scheme val="minor"/>
      </rPr>
      <t xml:space="preserve">Gender Equality and Women's Empowerment (GEWE) </t>
    </r>
    <r>
      <rPr>
        <sz val="12"/>
        <color theme="1"/>
        <rFont val="Calibri"/>
        <family val="2"/>
        <scheme val="minor"/>
      </rPr>
      <t>(if any):</t>
    </r>
  </si>
  <si>
    <r>
      <t xml:space="preserve">Current level of </t>
    </r>
    <r>
      <rPr>
        <b/>
        <sz val="12"/>
        <color theme="1"/>
        <rFont val="Calibri"/>
        <family val="2"/>
        <scheme val="minor"/>
      </rPr>
      <t>expenditure/ commitment</t>
    </r>
    <r>
      <rPr>
        <sz val="12"/>
        <color theme="1"/>
        <rFont val="Calibri"/>
        <family val="2"/>
        <scheme val="minor"/>
      </rPr>
      <t xml:space="preserve"> (to be completed at time of project progress reporting) </t>
    </r>
  </si>
  <si>
    <r>
      <rPr>
        <b/>
        <sz val="12"/>
        <color theme="1"/>
        <rFont val="Calibri"/>
        <family val="2"/>
        <scheme val="minor"/>
      </rPr>
      <t xml:space="preserve">GEWE justification </t>
    </r>
    <r>
      <rPr>
        <sz val="12"/>
        <color theme="1"/>
        <rFont val="Calibri"/>
        <family val="2"/>
        <scheme val="minor"/>
      </rPr>
      <t>(e.g. training includes session on gender equality, specific efforts made to ensure equal representation of women and men etc.)</t>
    </r>
  </si>
  <si>
    <r>
      <t xml:space="preserve">Any other </t>
    </r>
    <r>
      <rPr>
        <b/>
        <sz val="12"/>
        <color theme="1"/>
        <rFont val="Calibri"/>
        <family val="2"/>
        <scheme val="minor"/>
      </rPr>
      <t>remarks</t>
    </r>
    <r>
      <rPr>
        <sz val="12"/>
        <color theme="1"/>
        <rFont val="Calibri"/>
        <family val="2"/>
        <scheme val="minor"/>
      </rPr>
      <t xml:space="preserve"> (e.g. on types of inputs provided or budget justification, esp. for TA or travel costs)</t>
    </r>
  </si>
  <si>
    <t xml:space="preserve">OUTCOME 1: </t>
  </si>
  <si>
    <t>Output 1.1:</t>
  </si>
  <si>
    <t>Activity 1.1.1:</t>
  </si>
  <si>
    <t>Activity 1.1.2:</t>
  </si>
  <si>
    <t>Activity 1.1.3:</t>
  </si>
  <si>
    <t>Activity 1.1.4</t>
  </si>
  <si>
    <t>Activity 1.1.5</t>
  </si>
  <si>
    <t>Activity 1.1.6</t>
  </si>
  <si>
    <t>Activity 1.1.7</t>
  </si>
  <si>
    <t>Activity 1.1.8</t>
  </si>
  <si>
    <t>Output Total</t>
  </si>
  <si>
    <t>Output 1.2:</t>
  </si>
  <si>
    <t>Activity 1.2.1</t>
  </si>
  <si>
    <t>Activity 1.2.2</t>
  </si>
  <si>
    <t>Activity 1.2.3</t>
  </si>
  <si>
    <t>Activity 1.2.4</t>
  </si>
  <si>
    <t>Activity 1.2.5</t>
  </si>
  <si>
    <t>Activity 1.2.6</t>
  </si>
  <si>
    <t>Activity 1.2.7</t>
  </si>
  <si>
    <t>Activity 1.2.8</t>
  </si>
  <si>
    <t>Output 1.3:</t>
  </si>
  <si>
    <t>Activity 1.3.1</t>
  </si>
  <si>
    <t>Activity 1.3.2</t>
  </si>
  <si>
    <t>Activity 1.3.3</t>
  </si>
  <si>
    <t>Activity 1.3.4</t>
  </si>
  <si>
    <t>Activity 1.3.5</t>
  </si>
  <si>
    <t>Activity 1.3.6</t>
  </si>
  <si>
    <t>Activity 1.3.7</t>
  </si>
  <si>
    <t>Activity 1.3.8</t>
  </si>
  <si>
    <t>Output 1.4:</t>
  </si>
  <si>
    <t>Activity 1.4.1</t>
  </si>
  <si>
    <t>Activity 1.4.2</t>
  </si>
  <si>
    <t>Activity 1.4.3</t>
  </si>
  <si>
    <t>Activity 1.4.4</t>
  </si>
  <si>
    <t>Activity 1.4.5</t>
  </si>
  <si>
    <t>Activity 1.4.6</t>
  </si>
  <si>
    <t>Activity 1.4.7</t>
  </si>
  <si>
    <t>Activity 1.4.8</t>
  </si>
  <si>
    <t xml:space="preserve">OUTCOME 2: </t>
  </si>
  <si>
    <t>Outcome 2.1</t>
  </si>
  <si>
    <t>Activity 2.1.1</t>
  </si>
  <si>
    <t>Activity 2.1.2</t>
  </si>
  <si>
    <t>Activity 2.1.3</t>
  </si>
  <si>
    <t>Activity 2.1.4</t>
  </si>
  <si>
    <t>Activity 2.1.5</t>
  </si>
  <si>
    <t>Activity 2.1.6</t>
  </si>
  <si>
    <t>Activity 2.1.7</t>
  </si>
  <si>
    <t>Activity 2.1.8</t>
  </si>
  <si>
    <t>Output 2.2</t>
  </si>
  <si>
    <t>Activity 2.2.1</t>
  </si>
  <si>
    <t>Activity 2.2.2</t>
  </si>
  <si>
    <t>Activity 2.2.3</t>
  </si>
  <si>
    <t>Activity 2.2.4</t>
  </si>
  <si>
    <t>Activity 2.2.5</t>
  </si>
  <si>
    <t>Activity 2.2.6</t>
  </si>
  <si>
    <t>Activity 2.2.7</t>
  </si>
  <si>
    <t>Activity 2.2.8</t>
  </si>
  <si>
    <t>Output 2.3</t>
  </si>
  <si>
    <t>Activity 2.3.1</t>
  </si>
  <si>
    <t>Activity 2.3.2</t>
  </si>
  <si>
    <t>Activity 2.3.3</t>
  </si>
  <si>
    <t>Activity 2.3.4</t>
  </si>
  <si>
    <t>Activity 2.3.5</t>
  </si>
  <si>
    <t>Activity 2.3.6</t>
  </si>
  <si>
    <t>Activity 2.3.7</t>
  </si>
  <si>
    <t>Activity 2.3.8</t>
  </si>
  <si>
    <t>Output 2.4</t>
  </si>
  <si>
    <t>Activity 2.4.1</t>
  </si>
  <si>
    <t>Activity 2.4.2</t>
  </si>
  <si>
    <t>Activity 2.4.3</t>
  </si>
  <si>
    <t>Activity 2.4.4</t>
  </si>
  <si>
    <t>Activity 2.4.5</t>
  </si>
  <si>
    <t>Activity 2.4.6</t>
  </si>
  <si>
    <t>Activity 2.4.7</t>
  </si>
  <si>
    <t>Activity 2.4.8</t>
  </si>
  <si>
    <t xml:space="preserve">OUTCOME 3: </t>
  </si>
  <si>
    <t>Output 3.1</t>
  </si>
  <si>
    <t>Activity 3.1.1</t>
  </si>
  <si>
    <t>Activity 3.1.2</t>
  </si>
  <si>
    <t>Activity 3.1.3</t>
  </si>
  <si>
    <t>Activity 3.1.4</t>
  </si>
  <si>
    <t>Activity 3.1.5</t>
  </si>
  <si>
    <t>Activity 3.1.6</t>
  </si>
  <si>
    <t>Activity 3.1.7</t>
  </si>
  <si>
    <t>Activity 3.1.8</t>
  </si>
  <si>
    <t>Output 3.2:</t>
  </si>
  <si>
    <t>Activity 3.2.1</t>
  </si>
  <si>
    <t>Activity 3.2.2</t>
  </si>
  <si>
    <t>Activity 3.2.3</t>
  </si>
  <si>
    <t>Activity 3.2.4</t>
  </si>
  <si>
    <t>Activity 3.2.5</t>
  </si>
  <si>
    <t>Activity 3.2.6</t>
  </si>
  <si>
    <t>Activity 3.2.7</t>
  </si>
  <si>
    <t>Activity 3.2.8</t>
  </si>
  <si>
    <t>Output 3.3</t>
  </si>
  <si>
    <t>Activity 3.3.1</t>
  </si>
  <si>
    <t>Activity 3.3.2</t>
  </si>
  <si>
    <t>Activity 3.3.3</t>
  </si>
  <si>
    <t>Activity 3.3.4</t>
  </si>
  <si>
    <t>Activity 3.3.5</t>
  </si>
  <si>
    <t>Activity 3.3.6</t>
  </si>
  <si>
    <t>Activity 3.3.7</t>
  </si>
  <si>
    <t>Activity 3.3.8</t>
  </si>
  <si>
    <t>Output 3.4</t>
  </si>
  <si>
    <t>Activity 3.4.1</t>
  </si>
  <si>
    <t>Activity 3.4.2</t>
  </si>
  <si>
    <t>Activity 3.4.3</t>
  </si>
  <si>
    <t>Activity 3.4.4</t>
  </si>
  <si>
    <t>Activity 3.4.5</t>
  </si>
  <si>
    <t>Activity 3.4.6</t>
  </si>
  <si>
    <t>Activity 3.4.7</t>
  </si>
  <si>
    <t>Activity 3.4.8</t>
  </si>
  <si>
    <t xml:space="preserve">OUTCOME 4: </t>
  </si>
  <si>
    <t>Output 4.1</t>
  </si>
  <si>
    <t>Activity 4.1.1</t>
  </si>
  <si>
    <t>Activity 4.1.2</t>
  </si>
  <si>
    <t>Activity 4.1.3</t>
  </si>
  <si>
    <t>Activity 4.1.4</t>
  </si>
  <si>
    <t>Activity 4.1.5</t>
  </si>
  <si>
    <t>Activity 4.1.6</t>
  </si>
  <si>
    <t>Activity 4.1.7</t>
  </si>
  <si>
    <t>Activity 4.1.8</t>
  </si>
  <si>
    <t>Output 4.2</t>
  </si>
  <si>
    <t>Activity 4.2.1</t>
  </si>
  <si>
    <t>Activity 4.2.2</t>
  </si>
  <si>
    <t>Activity 4.2.3</t>
  </si>
  <si>
    <t>Activity 4.2.4</t>
  </si>
  <si>
    <t>Activity 4.2.5</t>
  </si>
  <si>
    <t>Activity 4.2.6</t>
  </si>
  <si>
    <t>Activity 4.2.7</t>
  </si>
  <si>
    <t>Activity 4.2.8</t>
  </si>
  <si>
    <t>Output 4.3</t>
  </si>
  <si>
    <t>Activity 4.3.1</t>
  </si>
  <si>
    <t>Activity 4.3.2</t>
  </si>
  <si>
    <t>Activity 4.3.3</t>
  </si>
  <si>
    <t>Activity 4.3.4</t>
  </si>
  <si>
    <t>Activity 4.3.5</t>
  </si>
  <si>
    <t>Activity 4.3.6</t>
  </si>
  <si>
    <t>Activity 4.3.7</t>
  </si>
  <si>
    <t>Activity 4.3.8</t>
  </si>
  <si>
    <t>Output 4.4</t>
  </si>
  <si>
    <t>Activity 4.4.1</t>
  </si>
  <si>
    <t>Activity 4.4.2</t>
  </si>
  <si>
    <t>Activity 4.4.3</t>
  </si>
  <si>
    <t>Activity 4.4.4</t>
  </si>
  <si>
    <t>Activity 4.4.5</t>
  </si>
  <si>
    <t>Activity 4.4.6</t>
  </si>
  <si>
    <t>Activity 4.4.7</t>
  </si>
  <si>
    <t>Activity 4.4.8</t>
  </si>
  <si>
    <t>Additional personnel costs</t>
  </si>
  <si>
    <t>Additional operational costs</t>
  </si>
  <si>
    <t>Monitoring budget</t>
  </si>
  <si>
    <t>Budget for independent final evaluation</t>
  </si>
  <si>
    <t>Budget for independent audit</t>
  </si>
  <si>
    <t>Total Additional Costs</t>
  </si>
  <si>
    <t>Totals</t>
  </si>
  <si>
    <t>Recipient Organization 2</t>
  </si>
  <si>
    <t>Recipient Organization 3</t>
  </si>
  <si>
    <t>Sub-Total Project Budget</t>
  </si>
  <si>
    <t>Indirect support costs (7%):</t>
  </si>
  <si>
    <t>Performance-Based Tranche Breakdown</t>
  </si>
  <si>
    <t>Tranche %</t>
  </si>
  <si>
    <t>First Tranche:</t>
  </si>
  <si>
    <t>Second Tranche:</t>
  </si>
  <si>
    <t>Third Tranche</t>
  </si>
  <si>
    <t>Total:</t>
  </si>
  <si>
    <r>
      <t xml:space="preserve">$ Towards GEWE </t>
    </r>
    <r>
      <rPr>
        <sz val="11"/>
        <color theme="1"/>
        <rFont val="Calibri"/>
        <family val="2"/>
        <scheme val="minor"/>
      </rPr>
      <t>(includes indirect costs)</t>
    </r>
  </si>
  <si>
    <t>Total Expenditure</t>
  </si>
  <si>
    <t>% Towards GEWE</t>
  </si>
  <si>
    <t>Delivery Rate:</t>
  </si>
  <si>
    <r>
      <t xml:space="preserve">$ Towards M&amp;E </t>
    </r>
    <r>
      <rPr>
        <sz val="11"/>
        <color theme="1"/>
        <rFont val="Calibri"/>
        <family val="2"/>
        <scheme val="minor"/>
      </rPr>
      <t>(includes indirect costs)</t>
    </r>
  </si>
  <si>
    <t>% Towards M&amp;E</t>
  </si>
  <si>
    <r>
      <t xml:space="preserve">Note: PBF does not accept projects with less than </t>
    </r>
    <r>
      <rPr>
        <b/>
        <sz val="11"/>
        <color theme="1"/>
        <rFont val="Calibri"/>
        <family val="2"/>
        <scheme val="minor"/>
      </rPr>
      <t>5%</t>
    </r>
    <r>
      <rPr>
        <sz val="11"/>
        <color theme="1"/>
        <rFont val="Calibri"/>
        <family val="2"/>
        <scheme val="minor"/>
      </rPr>
      <t xml:space="preserve"> towards M&amp;E and less than </t>
    </r>
    <r>
      <rPr>
        <b/>
        <sz val="11"/>
        <color theme="1"/>
        <rFont val="Calibri"/>
        <family val="2"/>
        <scheme val="minor"/>
      </rPr>
      <t xml:space="preserve">15% </t>
    </r>
    <r>
      <rPr>
        <sz val="11"/>
        <color theme="1"/>
        <rFont val="Calibri"/>
        <family val="2"/>
        <scheme val="minor"/>
      </rPr>
      <t xml:space="preserve">towards GEWE. These figures will show as </t>
    </r>
    <r>
      <rPr>
        <sz val="11"/>
        <color rgb="FFFF0000"/>
        <rFont val="Calibri"/>
        <family val="2"/>
        <scheme val="minor"/>
      </rPr>
      <t xml:space="preserve">red </t>
    </r>
    <r>
      <rPr>
        <sz val="11"/>
        <color theme="1"/>
        <rFont val="Calibri"/>
        <family val="2"/>
        <scheme val="minor"/>
      </rPr>
      <t xml:space="preserve">if this minimum threshold is not met.  </t>
    </r>
  </si>
  <si>
    <t>Table 2 - Output breakdown by UN budget categories</t>
  </si>
  <si>
    <t>Recipient Agency 2</t>
  </si>
  <si>
    <t>Recipient Agency 3</t>
  </si>
  <si>
    <t>OUTCOME 1</t>
  </si>
  <si>
    <t>Output 1.1</t>
  </si>
  <si>
    <t>Output Total from Table 1</t>
  </si>
  <si>
    <t>1. Staff and other personnel</t>
  </si>
  <si>
    <t>2. Supplies, Commodities, Materials</t>
  </si>
  <si>
    <t>3. Equipment, Vehicles, and Furniture (including Depreciation)</t>
  </si>
  <si>
    <t>4. Contractual services</t>
  </si>
  <si>
    <t>5. Travel</t>
  </si>
  <si>
    <t>6. Transfers and Grants to Counterparts</t>
  </si>
  <si>
    <t>7. General Operating and other Costs</t>
  </si>
  <si>
    <t xml:space="preserve">Total </t>
  </si>
  <si>
    <t>Output 1.2</t>
  </si>
  <si>
    <t>Output 1.3</t>
  </si>
  <si>
    <t>Output 1.4</t>
  </si>
  <si>
    <t>OUTCOME 2</t>
  </si>
  <si>
    <t>Output 2.1</t>
  </si>
  <si>
    <t>OUTCOME 3</t>
  </si>
  <si>
    <t>Output 3.2</t>
  </si>
  <si>
    <t>OUTCOME 4</t>
  </si>
  <si>
    <t>Additional Costs</t>
  </si>
  <si>
    <t>Additional Cost Totals from Table 1</t>
  </si>
  <si>
    <t>Subtotal</t>
  </si>
  <si>
    <t>7% Indirect Costs</t>
  </si>
  <si>
    <t>TOTAL</t>
  </si>
  <si>
    <t>Annex 1: MPTFO Guidance on UN Cost Categories</t>
  </si>
  <si>
    <r>
      <rPr>
        <b/>
        <sz val="11"/>
        <color theme="1"/>
        <rFont val="Calibri"/>
        <family val="2"/>
        <scheme val="minor"/>
      </rPr>
      <t xml:space="preserve">1. Staff and other personnel costs: </t>
    </r>
    <r>
      <rPr>
        <sz val="11"/>
        <color theme="1"/>
        <rFont val="Calibri"/>
        <family val="2"/>
        <scheme val="minor"/>
      </rPr>
      <t>Includes all related staff and temporary staff costs including base salary, post adjustment and all staff entitlements.</t>
    </r>
  </si>
  <si>
    <r>
      <rPr>
        <b/>
        <sz val="11"/>
        <color theme="1"/>
        <rFont val="Calibri"/>
        <family val="2"/>
        <scheme val="minor"/>
      </rPr>
      <t>2. Supplies, Commodities, Materials:</t>
    </r>
    <r>
      <rPr>
        <sz val="11"/>
        <color theme="1"/>
        <rFont val="Calibri"/>
        <family val="2"/>
        <scheme val="minor"/>
      </rPr>
      <t xml:space="preserve"> Includes all direct and indirect costs (e.g. freight, transport, delivery, distribution) associated with procurement of supplies, commodities and materials. Office supplies should be reported as "General Operating".</t>
    </r>
  </si>
  <si>
    <r>
      <rPr>
        <b/>
        <sz val="11"/>
        <color theme="1"/>
        <rFont val="Calibri"/>
        <family val="2"/>
        <scheme val="minor"/>
      </rPr>
      <t xml:space="preserve">3. Equipment, Vehicles and Furniture including Depreciation: </t>
    </r>
    <r>
      <rPr>
        <sz val="11"/>
        <color theme="1"/>
        <rFont val="Calibri"/>
        <family val="2"/>
        <scheme val="minor"/>
      </rPr>
      <t>For those reporting assets on UNSAS or modified UNSAS basis (i.e. expense up front) this would relate to all costs to put asset into service. For those who do donor reports according to IPSAS this would equal depreciation for period.</t>
    </r>
  </si>
  <si>
    <r>
      <rPr>
        <b/>
        <sz val="11"/>
        <color theme="1"/>
        <rFont val="Calibri"/>
        <family val="2"/>
        <scheme val="minor"/>
      </rPr>
      <t>4. Contractual Services:</t>
    </r>
    <r>
      <rPr>
        <sz val="11"/>
        <color theme="1"/>
        <rFont val="Calibri"/>
        <family val="2"/>
        <scheme val="minor"/>
      </rPr>
      <t xml:space="preserve"> Services contracted by an organization which follow the normal procurement processes. In IPSAS terminology this would be similar to exchange transactions. This could include contracts given to NGOs if they are more similar to procurement of services than a grant transfer.</t>
    </r>
  </si>
  <si>
    <r>
      <rPr>
        <b/>
        <sz val="11"/>
        <color theme="1"/>
        <rFont val="Calibri"/>
        <family val="2"/>
        <scheme val="minor"/>
      </rPr>
      <t>5. Travel:</t>
    </r>
    <r>
      <rPr>
        <sz val="11"/>
        <color theme="1"/>
        <rFont val="Calibri"/>
        <family val="2"/>
        <scheme val="minor"/>
      </rPr>
      <t xml:space="preserve"> Includes staff and non-staff travel paid for by the organization directly related to a project.</t>
    </r>
  </si>
  <si>
    <r>
      <rPr>
        <b/>
        <sz val="11"/>
        <color theme="1"/>
        <rFont val="Calibri"/>
        <family val="2"/>
        <scheme val="minor"/>
      </rPr>
      <t>6. Transfers and Grants to Counterparts:</t>
    </r>
    <r>
      <rPr>
        <sz val="11"/>
        <color theme="1"/>
        <rFont val="Calibri"/>
        <family val="2"/>
        <scheme val="minor"/>
      </rPr>
      <t xml:space="preserve"> Includes transfers to national counterparts and any other transfers given to an implementing partner (e.g. NGO) which is not similar to a commercial service contract as per above. In IPSAS terms this would be more similar to non-exchange transactions.</t>
    </r>
  </si>
  <si>
    <r>
      <rPr>
        <b/>
        <sz val="11"/>
        <color theme="1"/>
        <rFont val="Calibri"/>
        <family val="2"/>
        <scheme val="minor"/>
      </rPr>
      <t>7. General Operating and Other Direct Costs:</t>
    </r>
    <r>
      <rPr>
        <sz val="11"/>
        <color theme="1"/>
        <rFont val="Calibri"/>
        <family val="2"/>
        <scheme val="minor"/>
      </rPr>
      <t xml:space="preserve"> Includes all general operating costs for running an office. Examples include telecommunication, rents, finance charges and other costs which cannot be mapped to other expense categories.</t>
    </r>
  </si>
  <si>
    <t>For PBSO Use</t>
  </si>
  <si>
    <t>Outcome 1</t>
  </si>
  <si>
    <t>Outcome Budget</t>
  </si>
  <si>
    <t>Total Outcome Budget Towards SDGs</t>
  </si>
  <si>
    <t>SDG</t>
  </si>
  <si>
    <t>SDG %</t>
  </si>
  <si>
    <t>Total Towards SDG</t>
  </si>
  <si>
    <t>Outcome 2</t>
  </si>
  <si>
    <t>Outcome 3</t>
  </si>
  <si>
    <t>Outcome 4</t>
  </si>
  <si>
    <t>For MPTFO Use</t>
  </si>
  <si>
    <t xml:space="preserve">Sub-total </t>
  </si>
  <si>
    <t>Recip Agency 2</t>
  </si>
  <si>
    <t>Recip Agency 3</t>
  </si>
  <si>
    <t>Third Tranche:</t>
  </si>
  <si>
    <t>Other peacebuilding objectives not related to specific SDG target</t>
  </si>
  <si>
    <t>Other</t>
  </si>
  <si>
    <t>1.1 By 2030, eradicate extreme poverty for all people everywhere, currently measured as people living on less than $1.25 a day</t>
  </si>
  <si>
    <t>1.1</t>
  </si>
  <si>
    <t>1.2 By 2030, reduce at least by half the proportion of men, women and children of all ages living in poverty in all its dimensions according to national definitions</t>
  </si>
  <si>
    <t>1.2</t>
  </si>
  <si>
    <t>1.3 Implement nationally appropriate social protection systems and measures for all, including floors, and by 2030 achieve substantial coverage of the poor and the vulnerable</t>
  </si>
  <si>
    <t>1.3</t>
  </si>
  <si>
    <t>1.4 By 2030, ensure that all men and women, in particular the poor and the vulnerable, have equal rights to economic resources, as well as access to basic services, ownership and control over land and other forms of property, inheritance, natural resources, appropriate new technology and financial services, including microfinance</t>
  </si>
  <si>
    <t>1.4</t>
  </si>
  <si>
    <t>1.5 By 2030, build the resilience of the poor and those in vulnerable situations and reduce their exposure and vulnerability to climate-related extreme events and other economic, social and environmental shocks and disasters</t>
  </si>
  <si>
    <t>1.5</t>
  </si>
  <si>
    <t>1.a Ensure significant mobilization of resources from a variety of sources, including through enhanced development cooperation, in order to provide adequate and predictable means for developing countries, in particular least developed countries, to implement programmes and policies to end poverty in all its dimensions</t>
  </si>
  <si>
    <t xml:space="preserve">1.a </t>
  </si>
  <si>
    <t>1.b Create sound policy frameworks at the national, regional and international levels, based on pro-poor and gender-sensitive development strategies, to support accelerated investment in poverty eradication actions</t>
  </si>
  <si>
    <t>1.b</t>
  </si>
  <si>
    <t>2.1 By 2030, end hunger and ensure access by all people, in particular the poor and people in vulnerable situations, including infants, to safe, nutritious and sufficient food all year round</t>
  </si>
  <si>
    <t>2.1</t>
  </si>
  <si>
    <t>2.2 By 2030, end all forms of malnutrition, including achieving, by 2025, the internationally agreed targets on stunting and wasting in children under 5 years of age, and address the nutritional needs of adolescent girls, pregnant and lactating women and older persons</t>
  </si>
  <si>
    <t>2.2</t>
  </si>
  <si>
    <t>2.3 By 2030, double the agricultural productivity and incomes of small-scale food producers, in particular women, indigenous peoples, family farmers, pastoralists and fishers, including through secure and equal access to land, other productive resources and inputs, knowledge, financial services, markets and opportunities for value addition and non-farm employment</t>
  </si>
  <si>
    <t>2.3</t>
  </si>
  <si>
    <t>2.4 By 2030, ensure sustainable food production systems and implement resilient agricultural practices that increase productivity and production, that help maintain ecosystems, that strengthen capacity for adaptation to climate change, extreme weather, drought, flooding and other disasters and that progressively improve land and soil quality</t>
  </si>
  <si>
    <t>2.4</t>
  </si>
  <si>
    <t>2.5 By 2020, maintain the genetic diversity of seeds, cultivated plants and farmed and domesticated animals and their related wild species, including through soundly managed and diversified seed and plant banks at the national, regional and international levels, and promote access to and fair and equitable sharing of benefits arising from the utilization of genetic resources and associated traditional knowledge, as internationally agreed</t>
  </si>
  <si>
    <t>2.5</t>
  </si>
  <si>
    <t>2.a Increase investment, including through enhanced international cooperation, in rural infrastructure, agricultural research and extension services, technology development and plant and livestock gene banks in order to enhance agricultural productive capacity in developing countries, in particular least developed countries</t>
  </si>
  <si>
    <t>2.a</t>
  </si>
  <si>
    <t>2.b Correct and prevent trade restrictions and distortions in world agricultural markets, including through the parallel elimination of all forms of agricultural export subsidies and all export measures with equivalent effect, in accordance with the mandate of the Doha Development Round</t>
  </si>
  <si>
    <t>2.b</t>
  </si>
  <si>
    <t>2.c Adopt measures to ensure the proper functioning of food commodity markets and their derivatives and facilitate timely access to market information, including on food reserves, in order to help limit extreme food price volatility</t>
  </si>
  <si>
    <t>2.c</t>
  </si>
  <si>
    <t>3.1 By 2030, reduce the global maternal mortality ratio to less than 70 per 100,000 live births</t>
  </si>
  <si>
    <t>3.1</t>
  </si>
  <si>
    <t>3.2 By 2030, end preventable deaths of newborns and children under 5 years of age, with all countries aiming to reduce neonatal mortality to at least as low as 12 per 1,000 live births and under-5 mortality to at least as low as 25 per 1,000 live births</t>
  </si>
  <si>
    <t>3.2</t>
  </si>
  <si>
    <t>3.3 By 2030, end the epidemics of AIDS, tuberculosis, malaria and neglected tropical diseases and combat hepatitis, water-borne diseases and other communicable diseases</t>
  </si>
  <si>
    <t>3.3</t>
  </si>
  <si>
    <t>3.4  By 2030, reduce by one third premature mortality from non-communicable diseases through prevention and treatment and promote mental health and well-being</t>
  </si>
  <si>
    <t>3.4</t>
  </si>
  <si>
    <t>3.5 Strengthen the prevention and treatment of substance abuse, including narcotic drug abuse and harmful use of alcohol</t>
  </si>
  <si>
    <t>3.5</t>
  </si>
  <si>
    <t>3.6 By 2020, halve the number of global deaths and injuries from road traffic accidents</t>
  </si>
  <si>
    <t>3.6</t>
  </si>
  <si>
    <t>3.7 By 2030, ensure universal access to sexual and reproductive health-care services, including for family planning, information and education, and the integration of reproductive health into national strategies and programmes</t>
  </si>
  <si>
    <t>3.7</t>
  </si>
  <si>
    <t>3.8 Achieve universal health coverage, including financial risk protection, access to quality essential health-care services and access to safe, effective, quality and affordable essential medicines and vaccines for all</t>
  </si>
  <si>
    <t>3.8</t>
  </si>
  <si>
    <t>3.9 By 2030, substantially reduce the number of deaths and illnesses from hazardous chemicals and air, water and soil pollution and contamination</t>
  </si>
  <si>
    <t>3.9</t>
  </si>
  <si>
    <t>3.a Strengthen the implementation of the World Health Organization Framework Convention on Tobacco Control in all countries, as appropriate</t>
  </si>
  <si>
    <t>3.a</t>
  </si>
  <si>
    <t>3.b Support the research and development of vaccines and medicines for the communicable and non‑communicable diseases that primarily affect developing countries, provide access to affordable essential medicines and vaccines, in accordance with the Doha Declaration on the TRIPS Agreement and Public Health, which affirms the right of developing countries to use to the full the provisions in the Agreement on Trade-Related Aspects of Intellectual Property Rights regarding flexibilities to protect public health, and, in particular, provide access to medicines for all</t>
  </si>
  <si>
    <t>3.b</t>
  </si>
  <si>
    <t>3.c Substantially increase health financing and the recruitment, development, training and retention of the health workforce in developing countries, especially in least developed countries and small island developing States</t>
  </si>
  <si>
    <t>3.c</t>
  </si>
  <si>
    <t>3.d Strengthen the capacity of all countries, in particular developing countries, for early warning, risk reduction and management of national and global health risks</t>
  </si>
  <si>
    <t>3.d</t>
  </si>
  <si>
    <t>4.1 By 2030, ensure that all girls and boys complete free, equitable and quality primary and secondary education leading to relevant and effective learning outcomes</t>
  </si>
  <si>
    <t>4.1</t>
  </si>
  <si>
    <t>4.2 By 2030, ensure that all girls and boys have access to quality early childhood development, care and pre-primary education so that they are ready for primary education</t>
  </si>
  <si>
    <t>4.2</t>
  </si>
  <si>
    <t>4.3 By 2030, ensure equal access for all women and men to affordable and quality technical, vocational and tertiary education, including university</t>
  </si>
  <si>
    <t>4.3</t>
  </si>
  <si>
    <t>4.4 By 2030, substantially increase the number of youth and adults who have relevant skills, including technical and vocational skills, for employment, decent jobs and entrepreneurship</t>
  </si>
  <si>
    <t>4.4</t>
  </si>
  <si>
    <t>4.5 By 2030, eliminate gender disparities in education and ensure equal access to all levels of education and vocational training for the vulnerable, including persons with disabilities, indigenous peoples and children in vulnerable situations</t>
  </si>
  <si>
    <t>4.5</t>
  </si>
  <si>
    <t>4.6 By 2030, ensure that all youth and a substantial proportion of adults, both men and women, achieve literacy and numeracy</t>
  </si>
  <si>
    <t>4.6</t>
  </si>
  <si>
    <t>4.7 By 2030, ensure that all learners acquire the knowledge and skills needed to promote sustainable development, including, among others, through education for sustainable development and sustainable lifestyles, human rights, gender equality, promotion of a culture of peace and non-violence, global citizenship and appreciation of cultural diversity and of culture’s contribution to sustainable development</t>
  </si>
  <si>
    <t>4.7</t>
  </si>
  <si>
    <t>4.a Build and upgrade education facilities that are child, disability and gender sensitive and provide safe, non-violent, inclusive and effective learning environments for all</t>
  </si>
  <si>
    <t>4.a</t>
  </si>
  <si>
    <t>4.b By 2020, substantially expand globally the number of scholarships available to developing countries, in particular least developed countries, small island developing States and African countries, for enrolment in higher education, including vocational training and information and communications technology, technical, engineering and scientific programmes, in developed countries and other developing countries</t>
  </si>
  <si>
    <t>4.b</t>
  </si>
  <si>
    <t>4.c By 2030, substantially increase the supply of qualified teachers, including through international cooperation for teacher training in developing countries, especially least developed countries and small island developing States</t>
  </si>
  <si>
    <t>4.c</t>
  </si>
  <si>
    <t>5.1 End all forms of discrimination against all women and girls everywhere</t>
  </si>
  <si>
    <t>5.1</t>
  </si>
  <si>
    <t>5.2 Eliminate all forms of violence against all women and girls in the public and private spheres, including trafficking and sexual and other types of exploitation</t>
  </si>
  <si>
    <t>5.2</t>
  </si>
  <si>
    <t>5.3 Eliminate all harmful practices, such as child, early and forced marriage and female genital mutilation</t>
  </si>
  <si>
    <t>5.3</t>
  </si>
  <si>
    <t>5.4 Recognize and value unpaid care and domestic work through the provision of public services, infrastructure and social protection policies and the promotion of shared responsibility within the household and the family as nationally appropriate</t>
  </si>
  <si>
    <t>5.4</t>
  </si>
  <si>
    <t>5.5 Ensure women’s full and effective participation and equal opportunities for leadership at all levels of decision-making in political, economic and public life</t>
  </si>
  <si>
    <t>5.5</t>
  </si>
  <si>
    <t>5.6 Ensure universal access to sexual and reproductive health and reproductive rights as agreed in accordance with the Programme of Action of the International Conference on Population and Development and the Beijing Platform for Action and the outcome documents of their review conferences</t>
  </si>
  <si>
    <t>5.6</t>
  </si>
  <si>
    <t>5.a Undertake reforms to give women equal rights to economic resources, as well as access to ownership and control over land and other forms of property, financial services, inheritance and natural resources, in accordance with national laws</t>
  </si>
  <si>
    <t>5.a</t>
  </si>
  <si>
    <t>5.b Enhance the use of enabling technology, in particular information and communications technology, to promote the empowerment of women</t>
  </si>
  <si>
    <t>5.b</t>
  </si>
  <si>
    <t>5.c Adopt and strengthen sound policies and enforceable legislation for the promotion of gender equality and the empowerment of all women and girls at all levels</t>
  </si>
  <si>
    <t>5.c</t>
  </si>
  <si>
    <t>6.1 By 2030, achieve universal and equitable access to safe and affordable drinking water for all</t>
  </si>
  <si>
    <t>6.1</t>
  </si>
  <si>
    <t>6.2 By 2030, achieve access to adequate and equitable sanitation and hygiene for all and end open defecation, paying special attention to the needs of women and girls and those in vulnerable situations</t>
  </si>
  <si>
    <t>6.2</t>
  </si>
  <si>
    <t>6.3 By 2030, improve water quality by reducing pollution, eliminating dumping and minimizing release of hazardous chemicals and materials, halving the proportion of untreated wastewater and substantially increasing recycling and safe reuse globally</t>
  </si>
  <si>
    <t>6.3</t>
  </si>
  <si>
    <t>6.4 By 2030, substantially increase water-use efficiency across all sectors and ensure sustainable withdrawals and supply of freshwater to address water scarcity and substantially reduce the number of people suffering from water scarcity</t>
  </si>
  <si>
    <t>6.4</t>
  </si>
  <si>
    <t>6.5 By 2030, implement integrated water resources management at all levels, including through transboundary cooperation as appropriate</t>
  </si>
  <si>
    <t>6.5</t>
  </si>
  <si>
    <t>6.6 By 2020, protect and restore water-related ecosystems, including mountains, forests, wetlands, rivers, aquifers and lakes</t>
  </si>
  <si>
    <t>6.6</t>
  </si>
  <si>
    <t>6.a By 2030, expand international cooperation and capacity-building support to developing countries in water- and sanitation-related activities and programmes, including water harvesting, desalination, water efficiency, wastewater treatment, recycling and reuse technologies</t>
  </si>
  <si>
    <t>6.a</t>
  </si>
  <si>
    <t>6.b Support and strengthen the participation of local communities in improving water and sanitation management</t>
  </si>
  <si>
    <t>6.b</t>
  </si>
  <si>
    <t>7.1 By 2030, ensure universal access to affordable, reliable and modern energy services</t>
  </si>
  <si>
    <t>7.1</t>
  </si>
  <si>
    <t>7.2 By 2030, increase substantially the share of renewable energy in the global energy mix</t>
  </si>
  <si>
    <t>7.2</t>
  </si>
  <si>
    <t>7.3 By 2030, double the global rate of improvement in energy efficiency</t>
  </si>
  <si>
    <t>7.3</t>
  </si>
  <si>
    <t>7.a By 2030, enhance international cooperation to facilitate access to clean energy research and technology, including renewable energy, energy efficiency and advanced and cleaner fossil-fuel technology, and promote investment in energy infrastructure and clean energy technology</t>
  </si>
  <si>
    <t>7.a</t>
  </si>
  <si>
    <t>7.b By 2030, expand infrastructure and upgrade technology for supplying modern and sustainable energy services for all in developing countries, in particular least developed countries, small island developing States and landlocked developing countries, in accordance with their respective programmes of support</t>
  </si>
  <si>
    <t>7.b</t>
  </si>
  <si>
    <t>8.1 Sustain per capita economic growth in accordance with national circumstances and, in particular, at least 7 per cent gross domestic product growth per annum in the least developed countries</t>
  </si>
  <si>
    <t>8.1</t>
  </si>
  <si>
    <t>8.2 Achieve higher levels of economic productivity through diversification, technological upgrading and innovation, including through a focus on high-value added and labour-intensive sectors</t>
  </si>
  <si>
    <t>8.2</t>
  </si>
  <si>
    <t>8.3 Promote development-oriented policies that support productive activities, decent job creation, entrepreneurship, creativity and innovation, and encourage the formalization and growth of micro-, small- and medium-sized enterprises, including through access to financial services</t>
  </si>
  <si>
    <t>8.3</t>
  </si>
  <si>
    <t>8.4 Improve progressively, through 2030, global resource efficiency in consumption and production and endeavour to decouple economic growth from environmental degradation, in accordance with the 10‑Year Framework of Programmes on Sustainable Consumption and Production, with developed countries taking the lead</t>
  </si>
  <si>
    <t>8.4</t>
  </si>
  <si>
    <t>8.5 By 2030, achieve full and productive employment and decent work for all women and men, including for young people and persons with disabilities, and equal pay for work of equal value</t>
  </si>
  <si>
    <t>8.5</t>
  </si>
  <si>
    <t>8.6 By 2020, substantially reduce the proportion of youth not in employment, education or training</t>
  </si>
  <si>
    <t>8.6</t>
  </si>
  <si>
    <t>8.7 Take immediate and effective measures to eradicate forced labour, end modern slavery and human trafficking and secure the prohibition and elimination of the worst forms of child labour, including recruitment and use of child soldiers, and by 2025 end child labour in all its forms</t>
  </si>
  <si>
    <t>8.7</t>
  </si>
  <si>
    <t>8.8  Protect labour rights and promote safe and secure working environments for all workers, including migrant workers, in particular women migrants, and those in precarious employment</t>
  </si>
  <si>
    <t>8.8</t>
  </si>
  <si>
    <t>8.9 By 2030, devise and implement policies to promote sustainable tourism that creates jobs and promotes local culture and products</t>
  </si>
  <si>
    <t>8.9</t>
  </si>
  <si>
    <t>8.10 Strengthen the capacity of domestic financial institutions to encourage and expand access to banking, insurance and financial services for all</t>
  </si>
  <si>
    <t>8.10</t>
  </si>
  <si>
    <t>8.a Increase Aid for Trade support for developing countries, in particular least developed countries, including through the Enhanced Integrated Framework for Trade-related Technical Assistance to Least Developed Countries</t>
  </si>
  <si>
    <t>8.a</t>
  </si>
  <si>
    <t>8.b By 2020, develop and operationalize a global strategy for youth employment and implement the Global Jobs Pact of the International Labour Organization</t>
  </si>
  <si>
    <t>8.b</t>
  </si>
  <si>
    <t>9.1 Develop quality, reliable, sustainable and resilient infrastructure, including regional and trans-border infrastructure, to support economic development and human well-being, with a focus on affordable and equitable access for all</t>
  </si>
  <si>
    <t>9.1</t>
  </si>
  <si>
    <t>9.2 Promote inclusive and sustainable industrialization and, by 2030, significantly raise industry’s share of employment and gross domestic product, in line with national circumstances, and double its share in least developed countries</t>
  </si>
  <si>
    <t>9.2</t>
  </si>
  <si>
    <t>9.3 Increase the access of small-scale industrial and other enterprises, in particular in developing countries, to financial services, including affordable credit, and their integration into value chains and markets</t>
  </si>
  <si>
    <t>9.3</t>
  </si>
  <si>
    <t>9.4 By 2030, upgrade infrastructure and retrofit industries to make them sustainable, with increased resource-use efficiency and greater adoption of clean and environmentally sound technologies and industrial processes, with all countries taking action in accordance with their respective capabilities</t>
  </si>
  <si>
    <t>9.4</t>
  </si>
  <si>
    <t>9.5 Enhance scientific research, upgrade the technological capabilities of industrial sectors in all countries, in particular developing countries, including, by 2030, encouraging innovation and substantially increasing the number of research and development workers per 1 million people and public and private research and development spending</t>
  </si>
  <si>
    <t>9.5</t>
  </si>
  <si>
    <t>9.a Facilitate sustainable and resilient infrastructure development in developing countries through enhanced financial, technological and technical support to African countries, least developed countries, landlocked developing countries and small island developing States</t>
  </si>
  <si>
    <t>9.a</t>
  </si>
  <si>
    <t>9.b Support domestic technology development, research and innovation in developing countries, including by ensuring a conducive policy environment for, inter alia, industrial diversification and value addition to commodities</t>
  </si>
  <si>
    <t>9.b</t>
  </si>
  <si>
    <t>9.c Significantly increase access to information and communications technology and strive to provide universal and affordable access to the Internet in least developed countries by 2020</t>
  </si>
  <si>
    <t>9.c</t>
  </si>
  <si>
    <t>10.1 By 2030, progressively achieve and sustain income growth of the bottom 40 per cent of the population at a rate higher than the national average</t>
  </si>
  <si>
    <t>10.1</t>
  </si>
  <si>
    <t>10.2 By 2030, empower and promote the social, economic and political inclusion of all, irrespective of age, sex, disability, race, ethnicity, origin, religion or economic or other status</t>
  </si>
  <si>
    <t>10.2</t>
  </si>
  <si>
    <t>10.3 Ensure equal opportunity and reduce inequalities of outcome, including by eliminating discriminatory laws, policies and practices and promoting appropriate legislation, policies and action in this regard</t>
  </si>
  <si>
    <t>10.3</t>
  </si>
  <si>
    <t>10.4 Adopt policies, especially fiscal, wage and social protection policies, and progressively achieve greater equality</t>
  </si>
  <si>
    <t>10.4</t>
  </si>
  <si>
    <t>10.5 Improve the regulation and monitoring of global financial markets and institutions and strengthen the implementation of such regulations</t>
  </si>
  <si>
    <t>10.5</t>
  </si>
  <si>
    <t>10.6 Ensure enhanced representation and voice for developing countries in decision-making in global international economic and financial institutions in order to deliver more effective, credible, accountable and legitimate institutions</t>
  </si>
  <si>
    <t>10.6</t>
  </si>
  <si>
    <t>10.7 Facilitate orderly, safe, regular and responsible migration and mobility of people, including through the implementation of planned and well-managed migration policies</t>
  </si>
  <si>
    <t>10.7</t>
  </si>
  <si>
    <t>10.a Implement the principle of special and differential treatment for developing countries, in particular least developed countries, in accordance with World Trade Organization agreements</t>
  </si>
  <si>
    <t>10.a</t>
  </si>
  <si>
    <t>10.b Encourage official development assistance and financial flows, including foreign direct investment, to States where the need is greatest, in particular least developed countries, African countries, small island developing States and landlocked developing countries, in accordance with their national plans and programmes</t>
  </si>
  <si>
    <t>10.b</t>
  </si>
  <si>
    <t>10.c By 2030, reduce to less than 3 per cent the transaction costs of migrant remittances and eliminate remittance corridors with costs higher than 5 per cent</t>
  </si>
  <si>
    <t>10.c</t>
  </si>
  <si>
    <t>11.1 By 2030, ensure access for all to adequate, safe and affordable housing and basic services and upgrade slums</t>
  </si>
  <si>
    <t>11.1</t>
  </si>
  <si>
    <t>11.2 By 2030, provide access to safe, affordable, accessible and sustainable transport systems for all, improving road safety, notably by expanding public transport, with special attention to the needs of those in vulnerable situations, women, children, persons with disabilities and older persons</t>
  </si>
  <si>
    <t>11.2</t>
  </si>
  <si>
    <t>11.3 By 2030, enhance inclusive and sustainable urbanization and capacity for participatory, integrated and sustainable human settlement planning and management in all countries</t>
  </si>
  <si>
    <t>11.3</t>
  </si>
  <si>
    <t>11.4 Strengthen efforts to protect and safeguard the world’s cultural and natural heritage</t>
  </si>
  <si>
    <t>11.4</t>
  </si>
  <si>
    <t>11.5 By 2030, significantly reduce the number of deaths and the number of people affected and substantially decrease the direct economic losses relative to global gross domestic product caused by disasters, including water-related disasters, with a focus on protecting the poor and people in vulnerable situations</t>
  </si>
  <si>
    <t>11.5</t>
  </si>
  <si>
    <t>11.6 By 2030, reduce the adverse per capita environmental impact of cities, including by paying special attention to air quality and municipal and other waste management</t>
  </si>
  <si>
    <t>11.6</t>
  </si>
  <si>
    <t>11.7 By 2030, provide universal access to safe, inclusive and accessible, green and public spaces, in particular for women and children, older persons and persons with disabilities</t>
  </si>
  <si>
    <t>11.7</t>
  </si>
  <si>
    <t>11.a Support positive economic, social and environmental links between urban, peri-urban and rural areas by strengthening national and regional development planning</t>
  </si>
  <si>
    <t>11.a</t>
  </si>
  <si>
    <t>11.b By 2020, substantially increase the number of cities and human settlements adopting and implementing integrated policies and plans towards inclusion, resource efficiency, mitigation and adaptation to climate change, resilience to disasters, and develop and implement, in line with the Sendai Framework for Disaster Risk Reduction 2015-2030, holistic disaster risk management at all levels</t>
  </si>
  <si>
    <t>11.b</t>
  </si>
  <si>
    <t>11.c Support least developed countries, including through financial and technical assistance, in building sustainable and resilient buildings utilizing local materials</t>
  </si>
  <si>
    <t>11.c</t>
  </si>
  <si>
    <t>12.1 Implement the 10-Year Framework of Programmes on Sustainable Consumption and Production Patterns, all countries taking action, with developed countries taking the lead, taking into account the development and capabilities of developing countries</t>
  </si>
  <si>
    <t>12.1</t>
  </si>
  <si>
    <t>12.2 By 2030, achieve the sustainable management and efficient use of natural resources</t>
  </si>
  <si>
    <t>12.2</t>
  </si>
  <si>
    <t>12.3 By 2030, halve per capita global food waste at the retail and consumer levels and reduce food losses along production and supply chains, including post-harvest losses</t>
  </si>
  <si>
    <t>12.3</t>
  </si>
  <si>
    <t>12.4 By 2020, achieve the environmentally sound management of chemicals and all wastes throughout their life cycle, in accordance with agreed international frameworks, and significantly reduce their release to air, water and soil in order to minimize their adverse impacts on human health and the environment</t>
  </si>
  <si>
    <t>12.4</t>
  </si>
  <si>
    <t>12.5 By 2030, substantially reduce waste generation through prevention, reduction, recycling and reuse</t>
  </si>
  <si>
    <t>12.5</t>
  </si>
  <si>
    <t>12.6 Encourage companies, especially large and transnational companies, to adopt sustainable practices and to integrate sustainability information into their reporting cycle</t>
  </si>
  <si>
    <t>12.6</t>
  </si>
  <si>
    <t>12.7 Promote public procurement practices that are sustainable, in accordance with national policies and priorities</t>
  </si>
  <si>
    <t>12.7</t>
  </si>
  <si>
    <t>12.8 By 2030, ensure that people everywhere have the relevant information and awareness for sustainable development and lifestyles in harmony with nature</t>
  </si>
  <si>
    <t>12.8</t>
  </si>
  <si>
    <t>12.a Support developing countries to strengthen their scientific and technological capacity to move towards more sustainable patterns of consumption and production</t>
  </si>
  <si>
    <t>12.a</t>
  </si>
  <si>
    <t>12.b Develop and implement tools to monitor sustainable development impacts for sustainable tourism that creates jobs and promotes local culture and products</t>
  </si>
  <si>
    <t>12.b</t>
  </si>
  <si>
    <t>12.c Rationalize inefficient fossil-fuel subsidies that encourage wasteful consumption by removing market distortions, in accordance with national circumstances, including by restructuring taxation and phasing out those harmful subsidies, where they exist, to reflect their environmental impacts, taking fully into account the specific needs and conditions of developing countries and minimizing the possible adverse impacts on their development in a manner that protects the poor and the affected communities</t>
  </si>
  <si>
    <t>12.c</t>
  </si>
  <si>
    <t>13.1 Strengthen resilience and adaptive capacity to climate-related hazards and natural disasters in all countries</t>
  </si>
  <si>
    <t>13.1</t>
  </si>
  <si>
    <t>13.2 Integrate climate change measures into national policies, strategies and planning</t>
  </si>
  <si>
    <t>13.2</t>
  </si>
  <si>
    <t>13.3 Improve education, awareness-raising and human and institutional capacity on climate change mitigation, adaptation, impact reduction and early warning</t>
  </si>
  <si>
    <t>13.3</t>
  </si>
  <si>
    <t>13.a Implement the commitment undertaken by developed-country parties to the United Nations Framework Convention on Climate Change to a goal of mobilizing jointly $100 billion annually by 2020 from all sources to address the needs of developing countries in the context of meaningful mitigation actions and transparency on implementation and fully operationalize the Green Climate Fund through its capitalization as soon as possible</t>
  </si>
  <si>
    <t>13.a</t>
  </si>
  <si>
    <t>13.b Promote mechanisms for raising capacity for effective climate change-related planning and management in least developed countries and small island developing States, including focusing on women, youth and local and marginalized communities</t>
  </si>
  <si>
    <t>13.b</t>
  </si>
  <si>
    <t>14.1 By 2025, prevent and significantly reduce marine pollution of all kinds, in particular from land-based activities, including marine debris and nutrient pollution</t>
  </si>
  <si>
    <t>14.1</t>
  </si>
  <si>
    <t>14.2 By 2020, sustainably manage and protect marine and coastal ecosystems to avoid significant adverse impacts, including by strengthening their resilience, and take action for their restoration in order to achieve healthy and productive oceans</t>
  </si>
  <si>
    <t>14.2</t>
  </si>
  <si>
    <t>14.3 Minimize and address the impacts of ocean acidification, including through enhanced scientific cooperation at all levels</t>
  </si>
  <si>
    <t>14.3</t>
  </si>
  <si>
    <t>14.4 By 2020, effectively regulate harvesting and end overfishing, illegal, unreported and unregulated fishing and destructive fishing practices and implement science-based management plans, in order to restore fish stocks in the shortest time feasible, at least to levels that can produce maximum sustainable yield as determined by their biological characteristics</t>
  </si>
  <si>
    <t>14.4</t>
  </si>
  <si>
    <t>14.5 By 2020, conserve at least 10 per cent of coastal and marine areas, consistent with national and international law and based on the best available scientific information</t>
  </si>
  <si>
    <t>14.5</t>
  </si>
  <si>
    <t>14.6 By 2020, prohibit certain forms of fisheries subsidies which contribute to overcapacity and overfishing, eliminate subsidies that contribute to illegal, unreported and unregulated fishing and refrain from introducing new such subsidies, recognizing that appropriate and effective special and differential treatment for developing and least developed countries should be an integral part of the World Trade Organization fisheries subsidies negotiation[c]</t>
  </si>
  <si>
    <t>14.6</t>
  </si>
  <si>
    <t>14.7 By 2030, increase the economic benefits to small island developing States and least developed countries from the sustainable use of marine resources, including through sustainable management of fisheries, aquaculture and tourism</t>
  </si>
  <si>
    <t>14.7</t>
  </si>
  <si>
    <t>14.a Increase scientific knowledge, develop research capacity and transfer marine technology, taking into account the Intergovernmental Oceanographic Commission Criteria and Guidelines on the Transfer of Marine Technology, in order to improve ocean health and to enhance the contribution of marine biodiversity to the development of developing countries, in particular small island developing States and least developed countries</t>
  </si>
  <si>
    <t>14.a</t>
  </si>
  <si>
    <t>14.b Provide access for small-scale artisanal fishers to marine resources and markets</t>
  </si>
  <si>
    <t>14.b</t>
  </si>
  <si>
    <t>14.c Enhance the conservation and sustainable use of oceans and their resources by implementing international law as reflected in the United Nations Convention on the Law of the Sea, which provides the legal framework for the conservation and sustainable use of oceans and their resources, as recalled in paragraph 158 of “The future we want”</t>
  </si>
  <si>
    <t>14.c</t>
  </si>
  <si>
    <t>15.1 By 2020, ensure the conservation, restoration and sustainable use of terrestrial and inland freshwater ecosystems and their services, in particular forests, wetlands, mountains and drylands, in line with obligations under international agreements</t>
  </si>
  <si>
    <t>15.1</t>
  </si>
  <si>
    <t>15.2 By 2020, promote the implementation of sustainable management of all types of forests, halt deforestation, restore degraded forests and substantially increase afforestation and reforestation globally</t>
  </si>
  <si>
    <t>15.2</t>
  </si>
  <si>
    <t>15.3 By 2030, combat desertification, restore degraded land and soil, including land affected by desertification, drought and floods, and strive to achieve a land degradation-neutral world</t>
  </si>
  <si>
    <t>15.3</t>
  </si>
  <si>
    <t>15.4 By 2030, ensure the conservation of mountain ecosystems, including their biodiversity, in order to enhance their capacity to provide benefits that are essential for sustainable development</t>
  </si>
  <si>
    <t>15.4</t>
  </si>
  <si>
    <t>15.5 Take urgent and significant action to reduce the degradation of natural habitats, halt the loss of biodiversity and, by 2020, protect and prevent the extinction of threatened species</t>
  </si>
  <si>
    <t>15.5</t>
  </si>
  <si>
    <t>15.6 Promote fair and equitable sharing of the benefits arising from the utilization of genetic resources and promote appropriate access to such resources, as internationally agreed</t>
  </si>
  <si>
    <t>15.6</t>
  </si>
  <si>
    <t>15.7 Take urgent action to end poaching and trafficking of protected species of flora and fauna and address both demand and supply of illegal wildlife products</t>
  </si>
  <si>
    <t>15.7</t>
  </si>
  <si>
    <t>15.8 By 2020, introduce measures to prevent the introduction and significantly reduce the impact of invasive alien species on land and water ecosystems and control or eradicate the priority species</t>
  </si>
  <si>
    <t>15.8</t>
  </si>
  <si>
    <t>15.9 By 2020, integrate ecosystem and biodiversity values into national and local planning, development processes, poverty reduction strategies and accounts</t>
  </si>
  <si>
    <t>15.9</t>
  </si>
  <si>
    <t>15.a Mobilize and significantly increase financial resources from all sources to conserve and sustainably use biodiversity and ecosystems</t>
  </si>
  <si>
    <t>15.a</t>
  </si>
  <si>
    <t>15.b Mobilize significant resources from all sources and at all levels to finance sustainable forest management and provide adequate incentives to developing countries to advance such management, including for conservation and reforestation</t>
  </si>
  <si>
    <t>15.b</t>
  </si>
  <si>
    <t>15.c Enhance global support for efforts to combat poaching and trafficking of protected species, including by increasing the capacity of local communities to pursue sustainable livelihood opportunities</t>
  </si>
  <si>
    <t>15.c</t>
  </si>
  <si>
    <t>16.1 Significantly reduce all forms of violence and related death rates everywhere</t>
  </si>
  <si>
    <t>16.1</t>
  </si>
  <si>
    <t>16.2 End abuse, exploitation, trafficking and all forms of violence against and torture of children</t>
  </si>
  <si>
    <t>16.2</t>
  </si>
  <si>
    <t>16.3 Promote the rule of law at the national and international levels and ensure equal access to justice for all</t>
  </si>
  <si>
    <t>16.3</t>
  </si>
  <si>
    <t>16.4 By 2030, significantly reduce illicit financial and arms flows, strengthen the recovery and return of stolen assets and combat all forms of organized crime</t>
  </si>
  <si>
    <t>16.4</t>
  </si>
  <si>
    <t>16.5 Substantially reduce corruption and bribery in all their forms</t>
  </si>
  <si>
    <t>16.5</t>
  </si>
  <si>
    <t>16.6 Develop effective, accountable and transparent institutions at all levels</t>
  </si>
  <si>
    <t>16.6</t>
  </si>
  <si>
    <t>16.7 Ensure responsive, inclusive, participatory and representative decision-making at all levels</t>
  </si>
  <si>
    <t>16.7</t>
  </si>
  <si>
    <t>16.8 Broaden and strengthen the participation of developing countries in the institutions of global governance</t>
  </si>
  <si>
    <t>16.8</t>
  </si>
  <si>
    <t>16.9 By 2030, provide legal identity for all, including birth registration</t>
  </si>
  <si>
    <t>16.9</t>
  </si>
  <si>
    <t>16.10 Ensure public access to information and protect fundamental freedoms, in accordance with national legislation and international agreements</t>
  </si>
  <si>
    <t>16.10</t>
  </si>
  <si>
    <t>16.a Strengthen relevant national institutions, including through international cooperation, for building capacity at all levels, in particular in developing countries, to prevent violence and combat terrorism and crime</t>
  </si>
  <si>
    <t>16.a</t>
  </si>
  <si>
    <t>16.b Promote and enforce non-discriminatory laws and policies for sustainable development</t>
  </si>
  <si>
    <t>16.b</t>
  </si>
  <si>
    <t>17.1 Strengthen domestic resource mobilization, including through international support to developing countries, to improve domestic capacity for tax and other revenue collection</t>
  </si>
  <si>
    <t>17.1</t>
  </si>
  <si>
    <t>17.2 Developed countries to implement fully their official development assistance commitments, including the commitment by many developed countries to achieve the target of 0.7 per cent of gross national income for official development assistance (ODA/GNI) to developing countries and 0.15 to 0.20 per cent of ODA/GNI to least developed countries; ODA providers are encouraged to consider setting a target to provide at least 0.20 per cent of ODA/GNI to least developed countries</t>
  </si>
  <si>
    <t>17.2</t>
  </si>
  <si>
    <t>17.3 Mobilize additional financial resources for developing countries from multiple sources</t>
  </si>
  <si>
    <t>17.3</t>
  </si>
  <si>
    <t>17.4 Assist developing countries in attaining long-term debt sustainability through coordinated policies aimed at fostering debt financing, debt relief and debt restructuring, as appropriate, and address the external debt of highly indebted poor countries to reduce debt distress</t>
  </si>
  <si>
    <t>17.4</t>
  </si>
  <si>
    <t>17.5 Adopt and implement investment promotion regimes for least developed countries</t>
  </si>
  <si>
    <t>17.5</t>
  </si>
  <si>
    <t>17.6 Enhance North-South, South-South and triangular regional and international cooperation on and access to science, technology and innovation and enhance knowledge-sharing on mutually agreed terms, including through improved coordination among existing mechanisms, in particular at the United Nations level, and through a global technology facilitation mechanism</t>
  </si>
  <si>
    <t>17.6</t>
  </si>
  <si>
    <t>17.7 Promote the development, transfer, dissemination and diffusion of environmentally sound technologies to developing countries on favourable terms, including on concessional and preferential terms, as mutually agreed</t>
  </si>
  <si>
    <t>17.7</t>
  </si>
  <si>
    <t>17.8 Fully operationalize the technology bank and science, technology and innovation capacity-building mechanism for least developed countries by 2017 and enhance the use of enabling technology, in particular information and communications technology</t>
  </si>
  <si>
    <t>17.8</t>
  </si>
  <si>
    <t>17.9 Enhance international support for implementing effective and targeted capacity-building in developing countries to support national plans to implement all the Sustainable Development Goals, including through North-South, South-South and triangular cooperation</t>
  </si>
  <si>
    <t>17.9</t>
  </si>
  <si>
    <t>17.10 Promote a universal, rules-based, open, non‑discriminatory and equitable multilateral trading system under the World Trade Organization, including through the conclusion of negotiations under its Doha Development Agenda</t>
  </si>
  <si>
    <t>17.10</t>
  </si>
  <si>
    <t>17.11 Significantly increase the exports of developing countries, in particular with a view to doubling the least developed countries’ share of global exports by 2020</t>
  </si>
  <si>
    <t>17.11</t>
  </si>
  <si>
    <t>17.12 Realize timely implementation of duty-free and quota-free market access on a lasting basis for all least developed countries, consistent with World Trade Organization decisions, including by ensuring that preferential rules of origin applicable to imports from least developed countries are transparent and simple, and contribute to facilitating market access</t>
  </si>
  <si>
    <t>17.12</t>
  </si>
  <si>
    <t>17.13 Enhance global macroeconomic stability, including through policy coordination and policy coherence</t>
  </si>
  <si>
    <t>17.13</t>
  </si>
  <si>
    <t>17.14 Enhance policy coherence for sustainable development</t>
  </si>
  <si>
    <t>17.14</t>
  </si>
  <si>
    <t>17.15 Respect each country’s policy space and leadership to establish and implement policies for poverty eradication and sustainable development</t>
  </si>
  <si>
    <t>17.15</t>
  </si>
  <si>
    <t>17.16 Enhance the Global Partnership for Sustainable Development, complemented by multi-stakeholder partnerships that mobilize and share knowledge, expertise, technology and financial resources, to support the achievement of the Sustainable Development Goals in all countries, in particular developing countries</t>
  </si>
  <si>
    <t>17.16</t>
  </si>
  <si>
    <t>17.17 Encourage and promote effective public, public-private and civil society partnerships, building on the experience and resourcing strategies of partnerships</t>
  </si>
  <si>
    <t>17.17</t>
  </si>
  <si>
    <t>17.18 By 2020, enhance capacity-building support to developing countries, including for least developed countries and small island developing States, to increase significantly the availability of high-quality, timely and reliable data disaggregated by income, gender, age, race, ethnicity, migratory status, disability, geographic location and other characteristics relevant in national contexts</t>
  </si>
  <si>
    <t>17.18</t>
  </si>
  <si>
    <t>17.19 By 2030, build on existing initiatives to develop measurements of progress on sustainable development that complement gross domestic product, and support statistical capacity-building in developing countries</t>
  </si>
  <si>
    <t>17.19</t>
  </si>
  <si>
    <t>Local collectives led by young Afro-descendant and Indigenous feminists have strengthened their organizational capacities and aligned their narratives, anti-racist, decolonial and feminist approaches</t>
  </si>
  <si>
    <t>Afro-descendant and indigenous youth collectives work together with the community to identify and rehabilitate spaces as safe hubs</t>
  </si>
  <si>
    <r>
      <t>(</t>
    </r>
    <r>
      <rPr>
        <b/>
        <sz val="12"/>
        <color rgb="FF000000"/>
        <rFont val="Calibri"/>
        <family val="2"/>
      </rPr>
      <t>A</t>
    </r>
    <r>
      <rPr>
        <sz val="12"/>
        <color rgb="FF000000"/>
        <rFont val="Calibri"/>
        <family val="2"/>
      </rPr>
      <t>) Identification, rehabilitation and operationalization of an existing communal centre / public space  to create a safe hub for youth to come together. This hub will also function as the offices for the youth collectives and the implementing partners. The space is to be rehabilitated in consultation with the youth and feminist collectives in order to ensure a gender transformative/sensitive space (safe, brave feminist spaces). 
(</t>
    </r>
    <r>
      <rPr>
        <b/>
        <sz val="12"/>
        <color rgb="FF000000"/>
        <rFont val="Calibri"/>
        <family val="2"/>
      </rPr>
      <t>B</t>
    </r>
    <r>
      <rPr>
        <sz val="12"/>
        <color rgb="FF000000"/>
        <rFont val="Calibri"/>
        <family val="2"/>
      </rPr>
      <t>) Methodological support for the identification of an existing community center/public space and rehabilitation of the space to create a safe center for young people to gather in a space free of chauvinism, racism and discrimination</t>
    </r>
  </si>
  <si>
    <t>Creating safe spaces for young women leaders and actors to ensure promotion of collaborative work between afro-colombian and indigenous feminist collectives focusing on women's participation, gender rights of marginalised women and girls, education and employbility of afro-colombian women and girls, etc.</t>
  </si>
  <si>
    <t>EUR 146,000 directly benefiting the youth collectives of which USD 40,000 for equipment (furniture, computers) and USD 45,000 for rent of the Hubs. A monthly lumpsum will be provided to the youth collectives to cover for refreshments during meetings and workshops. It includes a monthly budget for travel within the department. Capacity building is provided by Finance and Partnership Coordinator.</t>
  </si>
  <si>
    <t>Development and implementation of work and sustainability plans for each hub (including maintenance management of physical facilities and equipment, protocols and agreements for the management of the hub, etc.).</t>
  </si>
  <si>
    <t xml:space="preserve">It is sought to maintain spaces where the young Afro-colombian and Indigenous youth leaders (mostly women)  can safely convene and build their strategies and plans for work around SGBV, SRHR, conversations around child marriage, participation for young women leaders in dialogues around bodily autonomy free of external threat, along with political participation of youth. </t>
  </si>
  <si>
    <t>EUR 38,000 directly benefitting youth collectives, for the hiring of an admin assistant in each location from the youth collectives. This line includes capacity building.</t>
  </si>
  <si>
    <t xml:space="preserve">Afro-descendant and Indigenous youth collectives have increased their knowledge and skills on administrative and organizational management, as well as on leadership, political decision-making and advocacy  </t>
  </si>
  <si>
    <t>Provide technical assistance in legal and operational aspects to youth groups for their organizational strengthening</t>
  </si>
  <si>
    <t>Will ensure affirmative action towards representation and participation of women and girls in the capacity building sessions focused at improved technical and organisational capacity</t>
  </si>
  <si>
    <t>USD 5,000 directly benefiting the youth collectives. This is for contracting a lawyer which can support in legal issues, like registration of the collectives. This line also includes capacity building by Finance and Partnership Coordinator.</t>
  </si>
  <si>
    <r>
      <t>(</t>
    </r>
    <r>
      <rPr>
        <b/>
        <sz val="12"/>
        <color rgb="FF000000"/>
        <rFont val="Calibri"/>
        <family val="2"/>
      </rPr>
      <t>A</t>
    </r>
    <r>
      <rPr>
        <sz val="12"/>
        <color rgb="FF000000"/>
        <rFont val="Calibri"/>
        <family val="2"/>
      </rPr>
      <t>) Design and implementation of a program to strengthen advocacy skills under an analysis of: audiences, windows of opportunity, advocacy cycles and citizen shielding and a differential approach to gender and youth to strengthen safe participation mechanisms. Human rights, conflict resolution and communication strategy. 
(</t>
    </r>
    <r>
      <rPr>
        <b/>
        <sz val="12"/>
        <color rgb="FF000000"/>
        <rFont val="Calibri"/>
        <family val="2"/>
      </rPr>
      <t>B</t>
    </r>
    <r>
      <rPr>
        <sz val="12"/>
        <color rgb="FF000000"/>
        <rFont val="Calibri"/>
        <family val="2"/>
      </rPr>
      <t>) Implementation of a toolkit for collaborative leadership (gender and ethnic responsive); toolbox specialized in strengthening skills to work collaboratively with various actors in the ecosystem.
(</t>
    </r>
    <r>
      <rPr>
        <b/>
        <sz val="12"/>
        <color rgb="FF000000"/>
        <rFont val="Calibri"/>
        <family val="2"/>
      </rPr>
      <t>C</t>
    </r>
    <r>
      <rPr>
        <sz val="12"/>
        <color rgb="FF000000"/>
        <rFont val="Calibri"/>
        <family val="2"/>
      </rPr>
      <t>) Design and implementation of an academic program of political training of youth groups (in the 3 regions) with a differential focus on gender and youth to strengthen safe participation mechanisms. Human rights, conflict resolution, communication. 
Training for 18 months</t>
    </r>
  </si>
  <si>
    <t xml:space="preserve">Special measures are in place to ensure equitable particiaption and representation of women and men in the consultations.
Gender responsive approaches for safe participation will be mainstreamed in the advocacy skills sessions and in the implementation of  collaborative leadership toolkit </t>
  </si>
  <si>
    <t>This includes contracts for design of of education material .</t>
  </si>
  <si>
    <t xml:space="preserve">Afro-descendant and indigenous youth collectives participate in exchanges of knowledge on intersectionality, gender, patriarchy, ethnicity and indigenous and Afro-descendant epistemologies </t>
  </si>
  <si>
    <t>Design and implementation of methodologies for the realization of 3 meetings for exchanges of knowledge between groups of young women and men from Afro-descendant and indigenous communities. Realization of exchanges between groups 1 per territory with feminism gender approach and community work through urban art.</t>
  </si>
  <si>
    <t>The exchanges will include sessions on gender specific issues such as sexual violence as a weapon and tactic of war, importance of women's participation and gender perspective in combating gender based violence, peace process and mediation efforts.
Additionally, one of the three meetings will focus on the gender equality approach for the different ethnic groups: Afro-descendants and indigenous people</t>
  </si>
  <si>
    <t>Development and implementation of creative methodologies to use art to create and disseminate gender-sensitive narratives and ethnicities for peacebuilding, based on what youth-led collectives already do</t>
  </si>
  <si>
    <t>Majority of the sensitization work will be done around gender related dimensions of violence and conflict. The outome will contribute to addressing gender inequality in access and decision making, and ultimately in conflict resolution and peacebuilding</t>
  </si>
  <si>
    <t>USD 43,000 directly benefits the youth collectives for the hiring of facilitators from the collectives (2 per location) who will implement the activities, reaching 3,800 youth. The facilitators will receive a technical training by the Child Protection and PSS Coordinator.
Budget also includes autonomous exchange spaces per region to prepare for the knoweledge exchange</t>
  </si>
  <si>
    <t xml:space="preserve">Implementation of a mentoring program for Afro-descendant and indigenous youth groups to promote the construction of a youth-led agenda for the consolidation of local peace from an Afrofeminist and decolonial feminist perspective 
</t>
  </si>
  <si>
    <t xml:space="preserve">While gender equality is not the main purpose of this activity, majority of action plan will focus on afro-feminist and decolonial feminist epsitemologies and importance of gender perspective in peacebuilding.
Gender equality conversations emerging from afro-colombian and indigenous feminist epistemologies are mainstreamed in the consolidation of the local peace agenda as well as in the academic programme for the youth groups. </t>
  </si>
  <si>
    <t>USD 32,000 directly benefiting the youth collectives for mentoring (capacity building) by the Protection and Gender Officers, Project Officers and Child Protection and PSS Coordinator..</t>
  </si>
  <si>
    <t>Afro-descendant and Indigenous youth collectives, particularly young women, have strengthened protection mechanisms and support networks for young people and civil society members who speak out on political and/or societal issues or participate in political processes.</t>
  </si>
  <si>
    <t xml:space="preserve">Indigenous and Afro-descendant young women and men are supported in forming an autonomous observatory that monitors and generates reports on protection risks related to political participation with gender, youth and ethnic perspectives </t>
  </si>
  <si>
    <r>
      <rPr>
        <sz val="12"/>
        <color rgb="FF000000"/>
        <rFont val="Calibri"/>
        <family val="2"/>
      </rPr>
      <t>(</t>
    </r>
    <r>
      <rPr>
        <b/>
        <sz val="12"/>
        <color rgb="FF000000"/>
        <rFont val="Calibri"/>
        <family val="2"/>
      </rPr>
      <t>A</t>
    </r>
    <r>
      <rPr>
        <sz val="12"/>
        <color rgb="FF000000"/>
        <rFont val="Calibri"/>
        <family val="2"/>
      </rPr>
      <t>) Design and implementation of a system for collecting and analyzing data on protection risks in the three locations. 
(</t>
    </r>
    <r>
      <rPr>
        <b/>
        <sz val="12"/>
        <color rgb="FF000000"/>
        <rFont val="Calibri"/>
        <family val="2"/>
      </rPr>
      <t>B</t>
    </r>
    <r>
      <rPr>
        <sz val="12"/>
        <color rgb="FF000000"/>
        <rFont val="Calibri"/>
        <family val="2"/>
      </rPr>
      <t>) Strengthen a participatory and community monitoring strategy that contributes to the functioning of the autonomous observatory</t>
    </r>
  </si>
  <si>
    <t>(A) Monitoring and Assessment of security will be undertaken with the aim of policy reform where the ToR considers security implications for women and men and response to violence against women and girls. (B) the observatory will also include monitoring of gender specific protection risks.
It is important to mention that this participatory monitoring strategy will be led by each of the communities, which are mostly women and young people; likewise, that the categories will contemplate intersectionality in terms of gender, youth, ethnicity and class.</t>
  </si>
  <si>
    <t>EUR 13,000 directly benefiting youth. Aim to handover the system to the youth collectives. Budget includes a IT consultant (USD 4,500), procurement of software (USD 2,500) and annual subscription for the softward. The IT consultant will travel to all locations for training.
It also includes a consultancy contract for monitoring strategy</t>
  </si>
  <si>
    <t>Publication and dissemination of an annual report on protection risks and cases occurring in communities, as well as strategies for change and peacebuilding that can be replicated in other communities</t>
  </si>
  <si>
    <t xml:space="preserve">A big part of the report will also highlight security and protection risks for women and girls especially from a gender perspective with the aim of demanding better protection for young women leaders in peacebuilding work in order to increase their meaningful participation in the PB process. </t>
  </si>
  <si>
    <t>Budget includes printing of the annual reports, as well as annual events in each location to disseminate the report.</t>
  </si>
  <si>
    <t>Young women and men from Afro-descendant and Indigenous communities have developed contextualized digital and analogue tools, as mechanisms for self-protection and community protection</t>
  </si>
  <si>
    <t>Mapping of key actors of formal and informal protection systems for prevention and response to protection risks associated with political participation</t>
  </si>
  <si>
    <t>Depending on the kind of protections risks will be mapped. However, the mapping excercise will identify gender specific threats to women leaders in their political participation. 
The mapping must necessarily contemplate the differentiated risks facing the body of women and young people in order to be able to carry out a broad and complete exercise around the effects of women and young people, this to provide safe tools for participation</t>
  </si>
  <si>
    <t>Budget includes support of Protection &amp; Gender Officers and Child Protection &amp; PSS Coordinator</t>
  </si>
  <si>
    <t xml:space="preserve">Adaptation, implementation and socialization of online (App/ OJO) and offline security protocols for the protection of young women and men from Afro-descendant and indigenous communities     </t>
  </si>
  <si>
    <t>if not more women, the activity will ensure equal number of women and men. While the protocol will also have self-protection components for SGBV risks for young women and girls.
Secondly, there will be an adaptation to the security protocols from a gender perspective. This in order to provide differentiated tools for women when developing protocols and using the tools.</t>
  </si>
  <si>
    <t>Afro-descendant and Indigenous youth facilitate and promote community-led initiatives aimed at enhancing the protection of youth involved in political and peacebuilding processes.</t>
  </si>
  <si>
    <t xml:space="preserve">Consolidation of the hub as a safe, brave feminist space. </t>
  </si>
  <si>
    <t>Ensuring, equal number of women and men (and representation of non-binary identities) in consultations for the development of toolbox. The toolbox will include tools for awareness raising campaigns and outreach around Prevention of Sexual Exploitation Abuse and Harassment (PSEAH).</t>
  </si>
  <si>
    <t>USD 4,000 directly benefitting youth. This includes the support of the Protection &amp; Gender officers.</t>
  </si>
  <si>
    <r>
      <rPr>
        <sz val="12"/>
        <color rgb="FF000000"/>
        <rFont val="Calibri"/>
        <family val="2"/>
      </rPr>
      <t>(</t>
    </r>
    <r>
      <rPr>
        <b/>
        <sz val="12"/>
        <color rgb="FF000000"/>
        <rFont val="Calibri"/>
        <family val="2"/>
      </rPr>
      <t>A</t>
    </r>
    <r>
      <rPr>
        <sz val="12"/>
        <color rgb="FF000000"/>
        <rFont val="Calibri"/>
        <family val="2"/>
      </rPr>
      <t>) Process of technical strengthening in community-led protection and mentoring for the constitution of community strategies for the prevention of risks associated with political participation and conflict to ensure safe participation. 
(</t>
    </r>
    <r>
      <rPr>
        <b/>
        <sz val="12"/>
        <color rgb="FF000000"/>
        <rFont val="Calibri"/>
        <family val="2"/>
      </rPr>
      <t>B</t>
    </r>
    <r>
      <rPr>
        <sz val="12"/>
        <color rgb="FF000000"/>
        <rFont val="Calibri"/>
        <family val="2"/>
      </rPr>
      <t>) Promote a meeting between the three zones to build a map of risks and build a path of self-protection and resistance based on the knowledge and practices of the participating communities, strengthening them with digital tools.</t>
    </r>
  </si>
  <si>
    <t>As most of the life threats are targeted at women human rights defenders due to their gender identity. Hence, this action will aim at special measures to ensure that women leaders are able to safely advocate for the rights of their communities and increase their participation in peacebuilding process. 
One of the main objectives of the project: Increasing participation of afro-colombian and indigenous women and girls with the aim of afro-feminist and de-colonial feminist perspective is incroporated in the peacebuilding efforts of the state.
The meeting foresees the meeting of the three communities, which are led by women and youth. A meeting is proposed that enables the exchange of knowledge and practices in the key of self-protection and resistance, which in the indigenous and Afro case has been millenary, also thanks to the learning of the adult women of the population group.</t>
  </si>
  <si>
    <t>USD 17,000 for communities to initiate 30 implementation plans for community led protection for youth at risk. A communication consultant and community assistant (from the youth collectives) will support the process.</t>
  </si>
  <si>
    <t>Consolidation of a communication and visibility campaign</t>
  </si>
  <si>
    <t xml:space="preserve">Based on the gender analysis special measures will be taken to ensure that equal numbers of men and women are participating in the consultation for the development of communication strategy. 
Secondly, the campaign will have targeted messages for women and men around gender equality and awareness generation around prevalent SGBV risks for afro-colombian and indigenous communities.
The pieces of communication that will be the product of the communication strategy will be built from a gender perspective and the messages that will be consolidated are directly linked to the participation of women and youth, as well as to mitigate their security risks. Communication is conceived as a tool of sensitivity to the issue it convenes, but also as a protective shield for the communities that decide to make themselves visible or their leaders.
</t>
  </si>
  <si>
    <t>Includes contractor for communication strategy.</t>
  </si>
  <si>
    <t>Regional, traditional local authorities and communities have improved their knowledge and perceptions of the participation of young people and women from Afro-descendant and indigenous communities regarding their perspectives, ambitions and needs in local and regional peacebuilding and political processes</t>
  </si>
  <si>
    <t>Afro-descendant and Indigenous youth, particularly young women, participate in participation scenarios with decision-makers from local and national state institutions and train them on youth-sensitive, ethnic-sensitive and gender-responsive policies, programming and thinking</t>
  </si>
  <si>
    <r>
      <rPr>
        <sz val="12"/>
        <color rgb="FF000000"/>
        <rFont val="Calibri"/>
        <family val="2"/>
      </rPr>
      <t>(</t>
    </r>
    <r>
      <rPr>
        <b/>
        <sz val="12"/>
        <color rgb="FF000000"/>
        <rFont val="Calibri"/>
        <family val="2"/>
      </rPr>
      <t>A</t>
    </r>
    <r>
      <rPr>
        <sz val="12"/>
        <color rgb="FF000000"/>
        <rFont val="Calibri"/>
        <family val="2"/>
      </rPr>
      <t>) Mapping of key political actors, stakeholders and intersectoral participation spaces at the local and regional level. 
(</t>
    </r>
    <r>
      <rPr>
        <b/>
        <sz val="12"/>
        <color rgb="FF000000"/>
        <rFont val="Calibri"/>
        <family val="2"/>
      </rPr>
      <t>B</t>
    </r>
    <r>
      <rPr>
        <sz val="12"/>
        <color rgb="FF000000"/>
        <rFont val="Calibri"/>
        <family val="2"/>
      </rPr>
      <t>) Methodological support to the construction of the mapping of key political actors and spaces for participation at the local and regional level, emphasizing the existing grassroots organizations in the territories.</t>
    </r>
  </si>
  <si>
    <t>Facilitate preparatory meetings with public officials and local government actors prior to youth-led training sessions</t>
  </si>
  <si>
    <t>Given that historically women and girls have limited participation in decision making spaces, special measures will be taken to ensure at least equal number of women and men are represented in the agreement signing for quorum
It is expected that these previous meetings will be led by women and that the necessary issues will be addressed to advance the visibility of these population groups</t>
  </si>
  <si>
    <t>Conducting youth-led training sessions for institutional actors, in which young people train decision-makers and stakeholders on intersectionality, gender, patriarchy, ethnicity and indigenous and Afro-descendant epistemologies, to strengthen the assertive application of public policies and institutional programs</t>
  </si>
  <si>
    <t>As one of the aspects on which the youth collectives will increase their skills and advocate for with the institutional actor will also focus on gender responsive public policies, institutional programming and peacebuilding process.</t>
  </si>
  <si>
    <t>USD 31,000 directly benefiting youth collectives, e.g. for hiring 6 facilitators from the collectives.. 4 sessions in each location to be organised. This includes the support of the Protection &amp; Gender officer, the Project Officer and the Child Protection and PSS Coordinator.</t>
  </si>
  <si>
    <t>Youth collectives design and organize advocacy initiatives for communities on Afro-feminist, Indigenous and decolonial feminist perspectives in peacebuilding processes and political decision-making</t>
  </si>
  <si>
    <t>Design and implementation of a communication and advocacy strategy for each of the locations</t>
  </si>
  <si>
    <t xml:space="preserve"> As part of the advocacy and awareness raising campaign will focus on gender issues and women's participation and will have targeted messages for women and men </t>
  </si>
  <si>
    <t>This includes travel for participants and consultant for communication strategy</t>
  </si>
  <si>
    <t>Co-creation and deployment of awareness and promotion campaigns led by youth groups in new formats and with online and offline reach</t>
  </si>
  <si>
    <t>The co-creation process will ensure will sought that the participating public is 60% women. While the awareness and promotion campaign will also focus on gender specific issues around SGBV, child marriage and several others issues identified by the youth collectives. 
The communication campaigns incorporate the gender approach in their content and production.</t>
  </si>
  <si>
    <t>Consolidation of a decalogue (illustrated guide) of good practices in leadership and advocacy in ethnic communities, including lessons learned and tactics with the potential to be replicated in communities with similar characteristics</t>
  </si>
  <si>
    <t>The decalogue will include lessons from afro-colombian, indigenous and decolonial feminist epistemologies as tools for gender responsive/feminist leadership models.
Likewise, it will be sought that the participating public is 60% women.</t>
  </si>
  <si>
    <t>USD 14,000 directly benefiting youth collectives. A consultant is included for the production of the documentary, this is preferably somebody from the youth collectives. Next consultant communication will guide the process during the project duration, together with a communication assistant from one of the youth collectives.</t>
  </si>
  <si>
    <t xml:space="preserve">Production of a documentary on the analysis of the conflict and with a vision of peace from a youth, Afrofeminist and indigenous perspective, also reflecting on the achievements of the project </t>
  </si>
  <si>
    <t>Gender analysis will be mainstreamed in the documentary on conflict analysis and will highlight gendered impact of the conflict.
Additionally, the documentary will incorporate afro-feminists and decolonial feminists epistemologies around the notion of territorial peace</t>
  </si>
  <si>
    <t>USD 14,000 directly benefiting youth collectives. A consultant is included for the production of the documentary, this is preferably somebody from the youth collectives. A communication consultant will guide the process during the project duration, together with a communication assistant from one of the youth collectives.</t>
  </si>
  <si>
    <r>
      <t>(</t>
    </r>
    <r>
      <rPr>
        <b/>
        <sz val="12"/>
        <color rgb="FF000000"/>
        <rFont val="Calibri"/>
        <family val="2"/>
      </rPr>
      <t>A</t>
    </r>
    <r>
      <rPr>
        <sz val="12"/>
        <color rgb="FF000000"/>
        <rFont val="Calibri"/>
        <family val="2"/>
      </rPr>
      <t>) Educational and peacebuilding activities in each territory to reflect on the ethnic chapter of the peace agreement and strengthen community protection structures
(</t>
    </r>
    <r>
      <rPr>
        <b/>
        <sz val="12"/>
        <color rgb="FF000000"/>
        <rFont val="Calibri"/>
        <family val="2"/>
      </rPr>
      <t>B</t>
    </r>
    <r>
      <rPr>
        <sz val="12"/>
        <color rgb="FF000000"/>
        <rFont val="Calibri"/>
        <family val="2"/>
      </rPr>
      <t>) Information sessions on the implementation of the ethnic chapter of the agreement for delegates from the Municipal Youth Council, ethnic organizations, communities, school boards and others</t>
    </r>
  </si>
  <si>
    <t>As part of the advocacy and awareness raising campaign will focus on gender issues and women's participation
Additionally, one of the educatial and peacebuilding activities will focus on the gender equality approach for the different ethnic groups as mentioned in the ethnic chapter of the peacce agreement</t>
  </si>
  <si>
    <t>USD 25,000 directly benefiting the youth collective (includes capacity building), partly used for hiring 6 facilitators from the youth collectives.
Budget also includes travel of participants.</t>
  </si>
  <si>
    <t xml:space="preserve">Carrying out a closing event with regional, traditional and local authorities as well as community members and other relevant stakeholders. </t>
  </si>
  <si>
    <t xml:space="preserve">Each event will highlight the peace agreements commitment towards improved participation of marginalised women and girls in the decision making processes. </t>
  </si>
  <si>
    <t>Staffing</t>
  </si>
  <si>
    <t>The project staff will also have personnels focused on implementation of activities with youth collectives with the main focus on gender, participation and PSEAH considerations.
Ensuring alignment with the gender equality narratives and requirements of the project, while ensuring safe and  equitable participation of marginalised gender identities.</t>
  </si>
  <si>
    <t>Includes Sr Project Coordinator and support from War Child coordination team (Log Security Coordinator, HR Coordinator, Program Manager and Finance Coordinator)</t>
  </si>
  <si>
    <t>Diverse items</t>
  </si>
  <si>
    <t>N.A.</t>
  </si>
  <si>
    <t>This includes security training, laptops for field team, service contracts for accountants services and lawyer, office rent in project location, and contribution to office rent in Bogota</t>
  </si>
  <si>
    <t>M&amp;E team and equipment</t>
  </si>
  <si>
    <t>Thsi includes contribution to M&amp;E Coordinator, a M&amp;E officer based in the project location, 2 laptops and tablets to collect data, and a budget for base- and endline</t>
  </si>
  <si>
    <t>External Evaluation</t>
  </si>
  <si>
    <t>External Audit</t>
  </si>
  <si>
    <t>EXPENSES UNTIL 202309</t>
  </si>
  <si>
    <t>%EXPENSES</t>
  </si>
  <si>
    <t>BALANCE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</si>
</sst>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quot;$&quot;* #,##0.00_);_(&quot;$&quot;* \(#,##0.00\);_(&quot;$&quot;* &quot;-&quot;??_);_(@_)"/>
    <numFmt numFmtId="165" formatCode="_(* #,##0.00_);_(* \(#,##0.00\);_(* &quot;-&quot;??_);_(@_)"/>
    <numFmt numFmtId="166" formatCode="_-&quot;XDR&quot;* #,##0.00_-;\-&quot;XDR&quot;* #,##0.00_-;_-&quot;XDR&quot;* &quot;-&quot;??_-;_-@_-"/>
    <numFmt numFmtId="167" formatCode="_-[$$-409]* #,##0.00_ ;_-[$$-409]* \-#,##0.00\ ;_-[$$-409]* &quot;-&quot;??_ ;_-@_ "/>
  </numFmts>
  <fonts count="30">
    <font>
      <sz val="11"/>
      <color theme="1"/>
      <name val="Calibri"/>
      <family val="2"/>
      <scheme val="minor"/>
    </font>
    <font>
      <sz val="12"/>
      <color theme="1"/>
      <name val="Calibri"/>
      <family val="2"/>
      <scheme val="minor"/>
    </font>
    <font>
      <b/>
      <sz val="12"/>
      <color theme="1"/>
      <name val="Calibri"/>
      <family val="2"/>
      <scheme val="minor"/>
    </font>
    <font>
      <b/>
      <sz val="11"/>
      <color theme="1"/>
      <name val="Calibri"/>
      <family val="2"/>
      <scheme val="minor"/>
    </font>
    <font>
      <sz val="11"/>
      <color theme="1"/>
      <name val="Calibri"/>
      <family val="2"/>
      <scheme val="minor"/>
    </font>
    <font>
      <sz val="12"/>
      <color theme="1"/>
      <name val="Calibri"/>
      <family val="2"/>
      <scheme val="minor"/>
    </font>
    <font>
      <sz val="12"/>
      <color theme="1"/>
      <name val="Calibri"/>
      <family val="2"/>
    </font>
    <font>
      <b/>
      <sz val="12"/>
      <color theme="1"/>
      <name val="Calibri"/>
      <family val="2"/>
    </font>
    <font>
      <sz val="11"/>
      <color rgb="FFFF0000"/>
      <name val="Calibri"/>
      <family val="2"/>
      <scheme val="minor"/>
    </font>
    <font>
      <b/>
      <sz val="12"/>
      <color rgb="FFFF0000"/>
      <name val="Calibri"/>
      <family val="2"/>
      <scheme val="minor"/>
    </font>
    <font>
      <sz val="12"/>
      <color rgb="FFFF0000"/>
      <name val="Calibri"/>
      <family val="2"/>
      <scheme val="minor"/>
    </font>
    <font>
      <b/>
      <sz val="28"/>
      <color theme="1"/>
      <name val="Calibri"/>
      <family val="2"/>
      <scheme val="minor"/>
    </font>
    <font>
      <b/>
      <sz val="36"/>
      <color theme="1"/>
      <name val="Calibri"/>
      <family val="2"/>
      <scheme val="minor"/>
    </font>
    <font>
      <sz val="36"/>
      <color theme="1"/>
      <name val="Calibri"/>
      <family val="2"/>
      <scheme val="minor"/>
    </font>
    <font>
      <sz val="9"/>
      <color theme="1"/>
      <name val="Calibri"/>
      <family val="2"/>
      <scheme val="minor"/>
    </font>
    <font>
      <sz val="11"/>
      <name val="Calibri"/>
      <family val="2"/>
      <scheme val="minor"/>
    </font>
    <font>
      <b/>
      <sz val="12"/>
      <color rgb="FF00B0F0"/>
      <name val="Calibri"/>
      <family val="2"/>
      <scheme val="minor"/>
    </font>
    <font>
      <b/>
      <sz val="24"/>
      <color rgb="FF00B0F0"/>
      <name val="Calibri"/>
      <family val="2"/>
      <scheme val="minor"/>
    </font>
    <font>
      <sz val="14"/>
      <color theme="1"/>
      <name val="Calibri"/>
      <family val="2"/>
      <scheme val="minor"/>
    </font>
    <font>
      <b/>
      <sz val="14"/>
      <color theme="1"/>
      <name val="Calibri"/>
      <family val="2"/>
      <scheme val="minor"/>
    </font>
    <font>
      <b/>
      <u/>
      <sz val="18"/>
      <color theme="1"/>
      <name val="Calibri"/>
      <family val="2"/>
      <scheme val="minor"/>
    </font>
    <font>
      <i/>
      <sz val="14"/>
      <color theme="1"/>
      <name val="Calibri"/>
      <family val="2"/>
      <scheme val="minor"/>
    </font>
    <font>
      <sz val="12"/>
      <color theme="1"/>
      <name val="Calibri (Body)"/>
    </font>
    <font>
      <sz val="12"/>
      <color rgb="FF000000"/>
      <name val="Calibri"/>
      <family val="2"/>
    </font>
    <font>
      <b/>
      <sz val="12"/>
      <color rgb="FF000000"/>
      <name val="Calibri"/>
      <family val="2"/>
    </font>
    <font>
      <i/>
      <sz val="12"/>
      <color theme="1"/>
      <name val="Calibri"/>
      <family val="2"/>
      <scheme val="minor"/>
    </font>
    <font>
      <i/>
      <sz val="12"/>
      <color rgb="FF000000"/>
      <name val="Calibri"/>
      <family val="2"/>
      <scheme val="minor"/>
    </font>
    <font>
      <sz val="12"/>
      <color rgb="FF000000"/>
      <name val="Calibri (Body)"/>
    </font>
    <font>
      <sz val="12"/>
      <color rgb="FF000000"/>
      <name val="Calibri"/>
      <family val="2"/>
      <scheme val="minor"/>
    </font>
    <font>
      <sz val="12"/>
      <name val="Calibri"/>
      <family val="2"/>
      <scheme val="minor"/>
    </font>
  </fonts>
  <fills count="9">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2" tint="-9.9978637043366805E-2"/>
        <bgColor indexed="64"/>
      </patternFill>
    </fill>
    <fill>
      <patternFill patternType="solid">
        <fgColor theme="7" tint="0.39997558519241921"/>
        <bgColor indexed="64"/>
      </patternFill>
    </fill>
    <fill>
      <patternFill patternType="solid">
        <fgColor theme="8" tint="0.79998168889431442"/>
        <bgColor indexed="64"/>
      </patternFill>
    </fill>
    <fill>
      <patternFill patternType="solid">
        <fgColor rgb="FFFFFFFF"/>
        <bgColor indexed="64"/>
      </patternFill>
    </fill>
    <fill>
      <patternFill patternType="solid">
        <fgColor theme="4" tint="0.79998168889431442"/>
        <bgColor indexed="64"/>
      </patternFill>
    </fill>
  </fills>
  <borders count="59">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diagonal/>
    </border>
    <border>
      <left/>
      <right style="thin">
        <color indexed="64"/>
      </right>
      <top/>
      <bottom style="thin">
        <color indexed="64"/>
      </bottom>
      <diagonal/>
    </border>
    <border>
      <left/>
      <right style="thin">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indexed="64"/>
      </bottom>
      <diagonal/>
    </border>
    <border>
      <left style="thin">
        <color indexed="64"/>
      </left>
      <right style="medium">
        <color indexed="64"/>
      </right>
      <top style="medium">
        <color indexed="64"/>
      </top>
      <bottom style="medium">
        <color indexed="64"/>
      </bottom>
      <diagonal/>
    </border>
  </borders>
  <cellStyleXfs count="5">
    <xf numFmtId="0" fontId="0" fillId="0" borderId="0"/>
    <xf numFmtId="164" fontId="4" fillId="0" borderId="0" applyFont="0" applyFill="0" applyBorder="0" applyAlignment="0" applyProtection="0"/>
    <xf numFmtId="9" fontId="4" fillId="0" borderId="0" applyFont="0" applyFill="0" applyBorder="0" applyAlignment="0" applyProtection="0"/>
    <xf numFmtId="165" fontId="4" fillId="0" borderId="0" applyFont="0" applyFill="0" applyBorder="0" applyAlignment="0" applyProtection="0"/>
    <xf numFmtId="166" fontId="4" fillId="0" borderId="0" applyFont="0" applyFill="0" applyBorder="0" applyAlignment="0" applyProtection="0"/>
  </cellStyleXfs>
  <cellXfs count="321">
    <xf numFmtId="0" fontId="0" fillId="0" borderId="0" xfId="0"/>
    <xf numFmtId="0" fontId="2" fillId="0" borderId="0" xfId="0" applyFont="1" applyAlignment="1">
      <alignment vertical="center" wrapText="1"/>
    </xf>
    <xf numFmtId="0" fontId="2" fillId="0" borderId="0" xfId="0" applyFont="1" applyAlignment="1" applyProtection="1">
      <alignment vertical="center" wrapText="1"/>
      <protection locked="0"/>
    </xf>
    <xf numFmtId="0" fontId="6" fillId="0" borderId="0" xfId="0" applyFont="1" applyAlignment="1">
      <alignment vertical="center" wrapText="1"/>
    </xf>
    <xf numFmtId="0" fontId="2" fillId="3" borderId="0" xfId="0" applyFont="1" applyFill="1" applyAlignment="1">
      <alignment vertical="center" wrapText="1"/>
    </xf>
    <xf numFmtId="0" fontId="0" fillId="0" borderId="23" xfId="0" applyBorder="1"/>
    <xf numFmtId="0" fontId="0" fillId="0" borderId="24" xfId="0" applyBorder="1" applyAlignment="1">
      <alignment wrapText="1"/>
    </xf>
    <xf numFmtId="0" fontId="0" fillId="0" borderId="25" xfId="0" applyBorder="1" applyAlignment="1">
      <alignment wrapText="1"/>
    </xf>
    <xf numFmtId="0" fontId="3" fillId="0" borderId="6" xfId="0" applyFont="1" applyBorder="1"/>
    <xf numFmtId="164" fontId="2" fillId="0" borderId="0" xfId="0" applyNumberFormat="1" applyFont="1" applyAlignment="1">
      <alignment vertical="center" wrapText="1"/>
    </xf>
    <xf numFmtId="9" fontId="2" fillId="2" borderId="9" xfId="2" applyFont="1" applyFill="1" applyBorder="1" applyAlignment="1">
      <alignment vertical="center" wrapText="1"/>
    </xf>
    <xf numFmtId="0" fontId="2" fillId="2" borderId="13" xfId="0" applyFont="1" applyFill="1" applyBorder="1" applyAlignment="1">
      <alignment vertical="center" wrapText="1"/>
    </xf>
    <xf numFmtId="0" fontId="2" fillId="3" borderId="0" xfId="0" applyFont="1" applyFill="1" applyAlignment="1" applyProtection="1">
      <alignment vertical="center" wrapText="1"/>
      <protection locked="0"/>
    </xf>
    <xf numFmtId="164" fontId="10" fillId="0" borderId="0" xfId="1" applyFont="1" applyFill="1" applyBorder="1" applyAlignment="1" applyProtection="1">
      <alignment vertical="center" wrapText="1"/>
    </xf>
    <xf numFmtId="164" fontId="2" fillId="2" borderId="3" xfId="1" applyFont="1" applyFill="1" applyBorder="1" applyAlignment="1" applyProtection="1">
      <alignment horizontal="center" vertical="center" wrapText="1"/>
    </xf>
    <xf numFmtId="0" fontId="7" fillId="2" borderId="8" xfId="0" applyFont="1" applyFill="1" applyBorder="1" applyAlignment="1">
      <alignment vertical="center" wrapText="1"/>
    </xf>
    <xf numFmtId="164" fontId="7" fillId="3" borderId="0" xfId="1" applyFont="1" applyFill="1" applyBorder="1" applyAlignment="1" applyProtection="1">
      <alignment vertical="center" wrapText="1"/>
    </xf>
    <xf numFmtId="164" fontId="2" fillId="2" borderId="5" xfId="1" applyFont="1" applyFill="1" applyBorder="1" applyAlignment="1" applyProtection="1">
      <alignment horizontal="center" vertical="center" wrapText="1"/>
    </xf>
    <xf numFmtId="164" fontId="2" fillId="2" borderId="3" xfId="1" applyFont="1" applyFill="1" applyBorder="1" applyAlignment="1">
      <alignment vertical="center" wrapText="1"/>
    </xf>
    <xf numFmtId="0" fontId="2" fillId="2" borderId="3" xfId="0" applyFont="1" applyFill="1" applyBorder="1" applyAlignment="1">
      <alignment horizontal="center" vertical="center" wrapText="1"/>
    </xf>
    <xf numFmtId="0" fontId="2" fillId="2" borderId="8" xfId="0" applyFont="1" applyFill="1" applyBorder="1" applyAlignment="1">
      <alignment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7" fillId="2" borderId="13" xfId="0" applyFont="1" applyFill="1" applyBorder="1" applyAlignment="1">
      <alignment vertical="center" wrapText="1"/>
    </xf>
    <xf numFmtId="0" fontId="7" fillId="2" borderId="8" xfId="0" applyFont="1" applyFill="1" applyBorder="1" applyAlignment="1" applyProtection="1">
      <alignment vertical="center" wrapText="1"/>
      <protection locked="0"/>
    </xf>
    <xf numFmtId="164" fontId="2" fillId="3" borderId="0" xfId="0" applyNumberFormat="1" applyFont="1" applyFill="1" applyAlignment="1">
      <alignment vertical="center" wrapText="1"/>
    </xf>
    <xf numFmtId="0" fontId="0" fillId="3" borderId="0" xfId="0" applyFill="1" applyAlignment="1">
      <alignment horizontal="center" vertical="center" wrapText="1"/>
    </xf>
    <xf numFmtId="0" fontId="12" fillId="0" borderId="0" xfId="0" applyFont="1" applyAlignment="1">
      <alignment wrapText="1"/>
    </xf>
    <xf numFmtId="0" fontId="13" fillId="0" borderId="0" xfId="0" applyFont="1" applyAlignment="1">
      <alignment wrapText="1"/>
    </xf>
    <xf numFmtId="0" fontId="0" fillId="0" borderId="0" xfId="0" applyAlignment="1">
      <alignment wrapText="1"/>
    </xf>
    <xf numFmtId="0" fontId="0" fillId="3" borderId="0" xfId="0" applyFill="1" applyAlignment="1">
      <alignment wrapText="1"/>
    </xf>
    <xf numFmtId="9" fontId="2" fillId="3" borderId="0" xfId="2" applyFont="1" applyFill="1" applyBorder="1" applyAlignment="1">
      <alignment wrapText="1"/>
    </xf>
    <xf numFmtId="0" fontId="3" fillId="3" borderId="0" xfId="0" applyFont="1" applyFill="1" applyAlignment="1">
      <alignment horizontal="center" vertical="center" wrapText="1"/>
    </xf>
    <xf numFmtId="164" fontId="2" fillId="3" borderId="0" xfId="2" applyNumberFormat="1" applyFont="1" applyFill="1" applyBorder="1" applyAlignment="1">
      <alignment wrapText="1"/>
    </xf>
    <xf numFmtId="0" fontId="9" fillId="0" borderId="0" xfId="0" applyFont="1" applyAlignment="1">
      <alignment horizontal="center" vertical="center" wrapText="1"/>
    </xf>
    <xf numFmtId="0" fontId="2" fillId="3" borderId="0" xfId="0" applyFont="1" applyFill="1" applyAlignment="1">
      <alignment horizontal="left" wrapText="1"/>
    </xf>
    <xf numFmtId="164" fontId="2" fillId="0" borderId="0" xfId="1" applyFont="1" applyFill="1" applyBorder="1" applyAlignment="1" applyProtection="1">
      <alignment vertical="center" wrapText="1"/>
    </xf>
    <xf numFmtId="164" fontId="2" fillId="0" borderId="0" xfId="1" applyFont="1" applyFill="1" applyBorder="1" applyAlignment="1" applyProtection="1">
      <alignment horizontal="center" vertical="center" wrapText="1"/>
    </xf>
    <xf numFmtId="0" fontId="6" fillId="2" borderId="3" xfId="0" applyFont="1" applyFill="1" applyBorder="1" applyAlignment="1">
      <alignment vertical="center" wrapText="1"/>
    </xf>
    <xf numFmtId="0" fontId="6" fillId="2" borderId="3" xfId="0" applyFont="1" applyFill="1" applyBorder="1" applyAlignment="1" applyProtection="1">
      <alignment vertical="center" wrapText="1"/>
      <protection locked="0"/>
    </xf>
    <xf numFmtId="0" fontId="5" fillId="0" borderId="0" xfId="0" applyFont="1" applyAlignment="1">
      <alignment wrapText="1"/>
    </xf>
    <xf numFmtId="164" fontId="2" fillId="2" borderId="3" xfId="0" applyNumberFormat="1" applyFont="1" applyFill="1" applyBorder="1" applyAlignment="1">
      <alignment horizontal="center" wrapText="1"/>
    </xf>
    <xf numFmtId="0" fontId="5" fillId="3" borderId="0" xfId="0" applyFont="1" applyFill="1" applyAlignment="1">
      <alignment wrapText="1"/>
    </xf>
    <xf numFmtId="164" fontId="2" fillId="4" borderId="3" xfId="1" applyFont="1" applyFill="1" applyBorder="1" applyAlignment="1" applyProtection="1">
      <alignment wrapText="1"/>
    </xf>
    <xf numFmtId="164" fontId="2" fillId="0" borderId="0" xfId="0" applyNumberFormat="1" applyFont="1" applyAlignment="1">
      <alignment wrapText="1"/>
    </xf>
    <xf numFmtId="164" fontId="6" fillId="0" borderId="0" xfId="1" applyFont="1" applyFill="1" applyBorder="1" applyAlignment="1">
      <alignment horizontal="right" vertical="center" wrapText="1"/>
    </xf>
    <xf numFmtId="0" fontId="2" fillId="2" borderId="40" xfId="0" applyFont="1" applyFill="1" applyBorder="1" applyAlignment="1">
      <alignment horizontal="center" wrapText="1"/>
    </xf>
    <xf numFmtId="164" fontId="2" fillId="2" borderId="3" xfId="0" applyNumberFormat="1" applyFont="1" applyFill="1" applyBorder="1" applyAlignment="1">
      <alignment wrapText="1"/>
    </xf>
    <xf numFmtId="0" fontId="6" fillId="2" borderId="40" xfId="0" applyFont="1" applyFill="1" applyBorder="1" applyAlignment="1">
      <alignment vertical="center" wrapText="1"/>
    </xf>
    <xf numFmtId="164" fontId="2" fillId="2" borderId="40" xfId="0" applyNumberFormat="1" applyFont="1" applyFill="1" applyBorder="1" applyAlignment="1">
      <alignment wrapText="1"/>
    </xf>
    <xf numFmtId="0" fontId="2" fillId="2" borderId="14" xfId="0" applyFont="1" applyFill="1" applyBorder="1" applyAlignment="1">
      <alignment horizontal="left" wrapText="1"/>
    </xf>
    <xf numFmtId="164" fontId="2" fillId="2" borderId="14" xfId="0" applyNumberFormat="1" applyFont="1" applyFill="1" applyBorder="1" applyAlignment="1">
      <alignment horizontal="center" wrapText="1"/>
    </xf>
    <xf numFmtId="164" fontId="2" fillId="2" borderId="14" xfId="0" applyNumberFormat="1" applyFont="1" applyFill="1" applyBorder="1" applyAlignment="1">
      <alignment wrapText="1"/>
    </xf>
    <xf numFmtId="164" fontId="2" fillId="4" borderId="3" xfId="1" applyFont="1" applyFill="1" applyBorder="1" applyAlignment="1">
      <alignment wrapText="1"/>
    </xf>
    <xf numFmtId="164" fontId="2" fillId="3" borderId="4" xfId="1" applyFont="1" applyFill="1" applyBorder="1" applyAlignment="1" applyProtection="1">
      <alignment wrapText="1"/>
    </xf>
    <xf numFmtId="164" fontId="2" fillId="3" borderId="1" xfId="1" applyFont="1" applyFill="1" applyBorder="1" applyAlignment="1">
      <alignment wrapText="1"/>
    </xf>
    <xf numFmtId="164" fontId="2" fillId="3" borderId="2" xfId="0" applyNumberFormat="1" applyFont="1" applyFill="1" applyBorder="1" applyAlignment="1">
      <alignment wrapText="1"/>
    </xf>
    <xf numFmtId="164" fontId="2" fillId="3" borderId="1" xfId="1" applyFont="1" applyFill="1" applyBorder="1" applyAlignment="1" applyProtection="1">
      <alignment wrapText="1"/>
    </xf>
    <xf numFmtId="164" fontId="2" fillId="2" borderId="39" xfId="0" applyNumberFormat="1" applyFont="1" applyFill="1" applyBorder="1" applyAlignment="1">
      <alignment wrapText="1"/>
    </xf>
    <xf numFmtId="164" fontId="2" fillId="2" borderId="9" xfId="0" applyNumberFormat="1" applyFont="1" applyFill="1" applyBorder="1" applyAlignment="1">
      <alignment wrapText="1"/>
    </xf>
    <xf numFmtId="164" fontId="2" fillId="2" borderId="15" xfId="0" applyNumberFormat="1" applyFont="1" applyFill="1" applyBorder="1" applyAlignment="1">
      <alignment wrapText="1"/>
    </xf>
    <xf numFmtId="0" fontId="2" fillId="2" borderId="11" xfId="0" applyFont="1" applyFill="1" applyBorder="1" applyAlignment="1">
      <alignment horizontal="center" wrapText="1"/>
    </xf>
    <xf numFmtId="164" fontId="2" fillId="2" borderId="33" xfId="1" applyFont="1" applyFill="1" applyBorder="1" applyAlignment="1">
      <alignment wrapText="1"/>
    </xf>
    <xf numFmtId="164" fontId="2" fillId="2" borderId="34" xfId="0" applyNumberFormat="1" applyFont="1" applyFill="1" applyBorder="1" applyAlignment="1">
      <alignment wrapText="1"/>
    </xf>
    <xf numFmtId="0" fontId="5" fillId="0" borderId="0" xfId="0" applyFont="1"/>
    <xf numFmtId="0" fontId="14" fillId="0" borderId="0" xfId="0" applyFont="1"/>
    <xf numFmtId="49" fontId="0" fillId="0" borderId="0" xfId="0" applyNumberFormat="1"/>
    <xf numFmtId="0" fontId="14" fillId="0" borderId="0" xfId="0" applyFont="1" applyAlignment="1">
      <alignment vertical="center"/>
    </xf>
    <xf numFmtId="49" fontId="15" fillId="0" borderId="0" xfId="0" applyNumberFormat="1" applyFont="1" applyAlignment="1">
      <alignment horizontal="left"/>
    </xf>
    <xf numFmtId="49" fontId="15" fillId="0" borderId="0" xfId="0" applyNumberFormat="1" applyFont="1" applyAlignment="1">
      <alignment horizontal="left" wrapText="1"/>
    </xf>
    <xf numFmtId="0" fontId="3" fillId="2" borderId="10" xfId="0" applyFont="1" applyFill="1" applyBorder="1"/>
    <xf numFmtId="0" fontId="3" fillId="2" borderId="8" xfId="0" applyFont="1" applyFill="1" applyBorder="1"/>
    <xf numFmtId="0" fontId="3" fillId="2" borderId="3" xfId="0" applyFont="1" applyFill="1" applyBorder="1"/>
    <xf numFmtId="0" fontId="3" fillId="2" borderId="9" xfId="0" applyFont="1" applyFill="1" applyBorder="1"/>
    <xf numFmtId="0" fontId="0" fillId="2" borderId="8" xfId="0" applyFill="1" applyBorder="1" applyAlignment="1">
      <alignment vertical="center" wrapText="1"/>
    </xf>
    <xf numFmtId="9" fontId="0" fillId="2" borderId="3" xfId="2" applyFont="1" applyFill="1" applyBorder="1" applyAlignment="1">
      <alignment vertical="center"/>
    </xf>
    <xf numFmtId="164" fontId="0" fillId="2" borderId="9" xfId="0" applyNumberFormat="1" applyFill="1" applyBorder="1" applyAlignment="1">
      <alignment vertical="center"/>
    </xf>
    <xf numFmtId="0" fontId="0" fillId="2" borderId="8" xfId="0" applyFill="1" applyBorder="1" applyAlignment="1">
      <alignment wrapText="1"/>
    </xf>
    <xf numFmtId="0" fontId="0" fillId="2" borderId="8" xfId="0" applyFill="1" applyBorder="1"/>
    <xf numFmtId="0" fontId="0" fillId="2" borderId="13" xfId="0" applyFill="1" applyBorder="1"/>
    <xf numFmtId="9" fontId="0" fillId="2" borderId="14" xfId="2" applyFont="1" applyFill="1" applyBorder="1" applyAlignment="1">
      <alignment vertical="center"/>
    </xf>
    <xf numFmtId="164" fontId="0" fillId="2" borderId="15" xfId="0" applyNumberFormat="1" applyFill="1" applyBorder="1" applyAlignment="1">
      <alignment vertical="center"/>
    </xf>
    <xf numFmtId="0" fontId="2" fillId="2" borderId="3" xfId="0" applyFont="1" applyFill="1" applyBorder="1" applyAlignment="1">
      <alignment vertical="center" wrapText="1"/>
    </xf>
    <xf numFmtId="164" fontId="2" fillId="2" borderId="3" xfId="1" applyFont="1" applyFill="1" applyBorder="1" applyAlignment="1" applyProtection="1">
      <alignment vertical="center" wrapText="1"/>
    </xf>
    <xf numFmtId="164" fontId="2" fillId="2" borderId="4" xfId="1" applyFont="1" applyFill="1" applyBorder="1" applyAlignment="1" applyProtection="1">
      <alignment vertical="center" wrapText="1"/>
    </xf>
    <xf numFmtId="164" fontId="2" fillId="2" borderId="14" xfId="1" applyFont="1" applyFill="1" applyBorder="1" applyAlignment="1" applyProtection="1">
      <alignment vertical="center" wrapText="1"/>
    </xf>
    <xf numFmtId="164" fontId="2" fillId="2" borderId="38" xfId="1" applyFont="1" applyFill="1" applyBorder="1" applyAlignment="1" applyProtection="1">
      <alignment vertical="center" wrapText="1"/>
    </xf>
    <xf numFmtId="9" fontId="2" fillId="2" borderId="15" xfId="2" applyFont="1" applyFill="1" applyBorder="1" applyAlignment="1" applyProtection="1">
      <alignment vertical="center" wrapText="1"/>
    </xf>
    <xf numFmtId="0" fontId="3" fillId="2" borderId="29" xfId="0" applyFont="1" applyFill="1" applyBorder="1" applyAlignment="1">
      <alignment horizontal="left" vertical="center" wrapText="1"/>
    </xf>
    <xf numFmtId="164" fontId="2" fillId="2" borderId="17" xfId="0" applyNumberFormat="1" applyFont="1" applyFill="1" applyBorder="1" applyAlignment="1">
      <alignment vertical="center" wrapText="1"/>
    </xf>
    <xf numFmtId="0" fontId="3" fillId="2" borderId="8" xfId="0" applyFont="1" applyFill="1" applyBorder="1" applyAlignment="1">
      <alignment horizontal="left" vertical="center" wrapText="1"/>
    </xf>
    <xf numFmtId="164" fontId="2" fillId="2" borderId="9" xfId="2" applyNumberFormat="1" applyFont="1" applyFill="1" applyBorder="1" applyAlignment="1" applyProtection="1">
      <alignment wrapText="1"/>
    </xf>
    <xf numFmtId="0" fontId="0" fillId="2" borderId="8" xfId="0" applyFill="1" applyBorder="1" applyAlignment="1">
      <alignment vertical="top" wrapText="1"/>
    </xf>
    <xf numFmtId="0" fontId="0" fillId="2" borderId="8" xfId="0" applyFill="1" applyBorder="1" applyAlignment="1">
      <alignment vertical="top"/>
    </xf>
    <xf numFmtId="0" fontId="0" fillId="2" borderId="13" xfId="0" applyFill="1" applyBorder="1" applyAlignment="1">
      <alignment vertical="top"/>
    </xf>
    <xf numFmtId="164" fontId="2" fillId="2" borderId="15" xfId="1" applyFont="1" applyFill="1" applyBorder="1" applyAlignment="1" applyProtection="1">
      <alignment vertical="center" wrapText="1"/>
    </xf>
    <xf numFmtId="0" fontId="2" fillId="2" borderId="40" xfId="0" applyFont="1" applyFill="1" applyBorder="1" applyAlignment="1">
      <alignment vertical="center" wrapText="1"/>
    </xf>
    <xf numFmtId="0" fontId="2" fillId="4" borderId="3" xfId="0" applyFont="1" applyFill="1" applyBorder="1" applyAlignment="1" applyProtection="1">
      <alignment vertical="center" wrapText="1"/>
      <protection locked="0"/>
    </xf>
    <xf numFmtId="0" fontId="2" fillId="2" borderId="35" xfId="0" applyFont="1" applyFill="1" applyBorder="1" applyAlignment="1">
      <alignment vertical="center" wrapText="1"/>
    </xf>
    <xf numFmtId="164" fontId="2" fillId="2" borderId="5" xfId="1" applyFont="1" applyFill="1" applyBorder="1" applyAlignment="1" applyProtection="1">
      <alignment vertical="center" wrapText="1"/>
    </xf>
    <xf numFmtId="164" fontId="2" fillId="2" borderId="41" xfId="1" applyFont="1" applyFill="1" applyBorder="1" applyAlignment="1" applyProtection="1">
      <alignment vertical="center" wrapText="1"/>
    </xf>
    <xf numFmtId="164" fontId="2" fillId="4" borderId="3" xfId="1" applyFont="1" applyFill="1" applyBorder="1" applyAlignment="1" applyProtection="1">
      <alignment vertical="center" wrapText="1"/>
    </xf>
    <xf numFmtId="0" fontId="2" fillId="2" borderId="3" xfId="1" applyNumberFormat="1" applyFont="1" applyFill="1" applyBorder="1" applyAlignment="1" applyProtection="1">
      <alignment vertical="center" wrapText="1"/>
    </xf>
    <xf numFmtId="164" fontId="2" fillId="2" borderId="4" xfId="0" applyNumberFormat="1" applyFont="1" applyFill="1" applyBorder="1" applyAlignment="1">
      <alignment wrapText="1"/>
    </xf>
    <xf numFmtId="164" fontId="2" fillId="3" borderId="1" xfId="0" applyNumberFormat="1" applyFont="1" applyFill="1" applyBorder="1" applyAlignment="1">
      <alignment wrapText="1"/>
    </xf>
    <xf numFmtId="0" fontId="2" fillId="4" borderId="43" xfId="0" applyFont="1" applyFill="1" applyBorder="1" applyAlignment="1">
      <alignment vertical="center" wrapText="1"/>
    </xf>
    <xf numFmtId="164" fontId="2" fillId="2" borderId="2" xfId="1" applyFont="1" applyFill="1" applyBorder="1" applyAlignment="1" applyProtection="1">
      <alignment horizontal="center" vertical="center" wrapText="1"/>
    </xf>
    <xf numFmtId="0" fontId="2" fillId="2" borderId="2" xfId="1" applyNumberFormat="1" applyFont="1" applyFill="1" applyBorder="1" applyAlignment="1" applyProtection="1">
      <alignment vertical="center" wrapText="1"/>
    </xf>
    <xf numFmtId="164" fontId="2" fillId="2" borderId="50" xfId="1" applyFont="1" applyFill="1" applyBorder="1" applyAlignment="1" applyProtection="1">
      <alignment vertical="center" wrapText="1"/>
    </xf>
    <xf numFmtId="164" fontId="2" fillId="2" borderId="0" xfId="1" applyFont="1" applyFill="1" applyBorder="1" applyAlignment="1">
      <alignment wrapText="1"/>
    </xf>
    <xf numFmtId="164" fontId="2" fillId="2" borderId="53" xfId="1" applyFont="1" applyFill="1" applyBorder="1" applyAlignment="1">
      <alignment wrapText="1"/>
    </xf>
    <xf numFmtId="0" fontId="7" fillId="2" borderId="35" xfId="0" applyFont="1" applyFill="1" applyBorder="1" applyAlignment="1">
      <alignment vertical="center" wrapText="1"/>
    </xf>
    <xf numFmtId="164" fontId="2" fillId="2" borderId="12" xfId="0" applyNumberFormat="1" applyFont="1" applyFill="1" applyBorder="1" applyAlignment="1">
      <alignment wrapText="1"/>
    </xf>
    <xf numFmtId="164" fontId="2" fillId="2" borderId="13" xfId="1" applyFont="1" applyFill="1" applyBorder="1" applyAlignment="1" applyProtection="1">
      <alignment wrapText="1"/>
    </xf>
    <xf numFmtId="164" fontId="2" fillId="2" borderId="14" xfId="1" applyFont="1" applyFill="1" applyBorder="1" applyAlignment="1">
      <alignment wrapText="1"/>
    </xf>
    <xf numFmtId="164" fontId="2" fillId="2" borderId="26" xfId="1" applyFont="1" applyFill="1" applyBorder="1" applyAlignment="1">
      <alignment wrapText="1"/>
    </xf>
    <xf numFmtId="164" fontId="2" fillId="2" borderId="21" xfId="0" applyNumberFormat="1" applyFont="1" applyFill="1" applyBorder="1" applyAlignment="1">
      <alignment wrapText="1"/>
    </xf>
    <xf numFmtId="0" fontId="2" fillId="2" borderId="28" xfId="0" applyFont="1" applyFill="1" applyBorder="1" applyAlignment="1">
      <alignment wrapText="1"/>
    </xf>
    <xf numFmtId="0" fontId="2" fillId="2" borderId="52" xfId="0" applyFont="1" applyFill="1" applyBorder="1" applyAlignment="1">
      <alignment horizontal="center" wrapText="1"/>
    </xf>
    <xf numFmtId="164" fontId="2" fillId="2" borderId="2" xfId="0" applyNumberFormat="1" applyFont="1" applyFill="1" applyBorder="1" applyAlignment="1">
      <alignment horizontal="center" wrapText="1"/>
    </xf>
    <xf numFmtId="0" fontId="16" fillId="0" borderId="0" xfId="0" applyFont="1" applyAlignment="1">
      <alignment wrapText="1"/>
    </xf>
    <xf numFmtId="9" fontId="2" fillId="3" borderId="9" xfId="2" applyFont="1" applyFill="1" applyBorder="1" applyAlignment="1" applyProtection="1">
      <alignment vertical="center" wrapText="1"/>
      <protection locked="0"/>
    </xf>
    <xf numFmtId="9" fontId="2" fillId="3" borderId="32" xfId="2" applyFont="1" applyFill="1" applyBorder="1" applyAlignment="1" applyProtection="1">
      <alignment vertical="center" wrapText="1"/>
      <protection locked="0"/>
    </xf>
    <xf numFmtId="164" fontId="2" fillId="2" borderId="15" xfId="1" applyFont="1" applyFill="1" applyBorder="1" applyAlignment="1">
      <alignment wrapText="1"/>
    </xf>
    <xf numFmtId="10" fontId="2" fillId="2" borderId="9" xfId="2" applyNumberFormat="1" applyFont="1" applyFill="1" applyBorder="1" applyAlignment="1" applyProtection="1">
      <alignment wrapText="1"/>
    </xf>
    <xf numFmtId="164" fontId="2" fillId="3" borderId="0" xfId="1" applyFont="1" applyFill="1" applyBorder="1" applyAlignment="1" applyProtection="1">
      <alignment vertical="center" wrapText="1"/>
      <protection locked="0"/>
    </xf>
    <xf numFmtId="164" fontId="0" fillId="0" borderId="0" xfId="1" applyFont="1" applyBorder="1" applyAlignment="1">
      <alignment wrapText="1"/>
    </xf>
    <xf numFmtId="164" fontId="2" fillId="3" borderId="0" xfId="1" applyFont="1" applyFill="1" applyBorder="1" applyAlignment="1">
      <alignment vertical="center" wrapText="1"/>
    </xf>
    <xf numFmtId="164" fontId="2" fillId="3" borderId="0" xfId="1" applyFont="1" applyFill="1" applyBorder="1" applyAlignment="1" applyProtection="1">
      <alignment horizontal="center" vertical="center" wrapText="1"/>
    </xf>
    <xf numFmtId="164" fontId="2" fillId="3" borderId="0" xfId="1" applyFont="1" applyFill="1" applyBorder="1" applyAlignment="1" applyProtection="1">
      <alignment vertical="center" wrapText="1"/>
    </xf>
    <xf numFmtId="164" fontId="2" fillId="0" borderId="0" xfId="1" applyFont="1" applyFill="1" applyBorder="1" applyAlignment="1">
      <alignment vertical="center" wrapText="1"/>
    </xf>
    <xf numFmtId="164" fontId="0" fillId="0" borderId="0" xfId="1" applyFont="1" applyFill="1" applyBorder="1" applyAlignment="1">
      <alignment wrapText="1"/>
    </xf>
    <xf numFmtId="164" fontId="13" fillId="0" borderId="0" xfId="1" applyFont="1" applyBorder="1" applyAlignment="1">
      <alignment wrapText="1"/>
    </xf>
    <xf numFmtId="164" fontId="2" fillId="2" borderId="29" xfId="0" applyNumberFormat="1" applyFont="1" applyFill="1" applyBorder="1" applyAlignment="1">
      <alignment vertical="center" wrapText="1"/>
    </xf>
    <xf numFmtId="164" fontId="0" fillId="2" borderId="17" xfId="1" applyFont="1" applyFill="1" applyBorder="1" applyAlignment="1">
      <alignment vertical="center" wrapText="1"/>
    </xf>
    <xf numFmtId="0" fontId="3" fillId="2" borderId="13" xfId="0" applyFont="1" applyFill="1" applyBorder="1" applyAlignment="1">
      <alignment wrapText="1"/>
    </xf>
    <xf numFmtId="9" fontId="3" fillId="2" borderId="15" xfId="2" applyFont="1" applyFill="1" applyBorder="1" applyAlignment="1">
      <alignment wrapText="1"/>
    </xf>
    <xf numFmtId="164" fontId="0" fillId="2" borderId="14" xfId="0" applyNumberFormat="1" applyFill="1" applyBorder="1"/>
    <xf numFmtId="0" fontId="0" fillId="2" borderId="14" xfId="0" applyFill="1" applyBorder="1"/>
    <xf numFmtId="0" fontId="0" fillId="2" borderId="15" xfId="0" applyFill="1" applyBorder="1"/>
    <xf numFmtId="0" fontId="1" fillId="2" borderId="3" xfId="0" applyFont="1" applyFill="1" applyBorder="1" applyAlignment="1">
      <alignment horizontal="center" vertical="center" wrapText="1"/>
    </xf>
    <xf numFmtId="164" fontId="2" fillId="3" borderId="3" xfId="1" applyFont="1" applyFill="1" applyBorder="1" applyAlignment="1" applyProtection="1">
      <alignment horizontal="center" vertical="center" wrapText="1"/>
    </xf>
    <xf numFmtId="164" fontId="0" fillId="0" borderId="0" xfId="1" applyFont="1" applyFill="1" applyBorder="1" applyAlignment="1">
      <alignment vertical="center" wrapText="1"/>
    </xf>
    <xf numFmtId="9" fontId="3" fillId="0" borderId="0" xfId="2" applyFont="1" applyFill="1" applyBorder="1" applyAlignment="1">
      <alignment wrapText="1"/>
    </xf>
    <xf numFmtId="0" fontId="11" fillId="6" borderId="6" xfId="0" applyFont="1" applyFill="1" applyBorder="1" applyAlignment="1">
      <alignment vertical="top" wrapText="1"/>
    </xf>
    <xf numFmtId="0" fontId="2" fillId="0" borderId="3" xfId="0" applyFont="1" applyBorder="1" applyAlignment="1" applyProtection="1">
      <alignment horizontal="center" vertical="center" wrapText="1"/>
      <protection locked="0"/>
    </xf>
    <xf numFmtId="0" fontId="17" fillId="0" borderId="0" xfId="0" applyFont="1" applyAlignment="1">
      <alignment horizontal="left" vertical="top" wrapText="1"/>
    </xf>
    <xf numFmtId="0" fontId="2" fillId="0" borderId="0" xfId="0" applyFont="1" applyAlignment="1">
      <alignment horizontal="center" vertical="center" wrapText="1"/>
    </xf>
    <xf numFmtId="0" fontId="19" fillId="0" borderId="57" xfId="0" applyFont="1" applyBorder="1" applyAlignment="1">
      <alignment horizontal="left" wrapText="1"/>
    </xf>
    <xf numFmtId="0" fontId="2" fillId="2" borderId="5" xfId="0" applyFont="1" applyFill="1" applyBorder="1" applyAlignment="1">
      <alignment horizontal="center" vertical="center" wrapText="1"/>
    </xf>
    <xf numFmtId="0" fontId="1" fillId="2" borderId="3" xfId="0" applyFont="1" applyFill="1" applyBorder="1" applyAlignment="1">
      <alignment vertical="center" wrapText="1"/>
    </xf>
    <xf numFmtId="0" fontId="1" fillId="0" borderId="3" xfId="0" applyFont="1" applyBorder="1" applyAlignment="1" applyProtection="1">
      <alignment horizontal="left" vertical="top" wrapText="1"/>
      <protection locked="0"/>
    </xf>
    <xf numFmtId="164" fontId="1" fillId="0" borderId="3" xfId="1" applyFont="1" applyBorder="1" applyAlignment="1" applyProtection="1">
      <alignment horizontal="center" vertical="center" wrapText="1"/>
      <protection locked="0"/>
    </xf>
    <xf numFmtId="164" fontId="1" fillId="2" borderId="3" xfId="1" applyFont="1" applyFill="1" applyBorder="1" applyAlignment="1" applyProtection="1">
      <alignment horizontal="center" vertical="center" wrapText="1"/>
    </xf>
    <xf numFmtId="9" fontId="1" fillId="0" borderId="3" xfId="2" applyFont="1" applyBorder="1" applyAlignment="1" applyProtection="1">
      <alignment horizontal="center" vertical="center" wrapText="1"/>
      <protection locked="0"/>
    </xf>
    <xf numFmtId="164" fontId="1" fillId="3" borderId="3" xfId="1" applyFont="1" applyFill="1" applyBorder="1" applyAlignment="1" applyProtection="1">
      <alignment horizontal="center" vertical="center" wrapText="1"/>
      <protection locked="0"/>
    </xf>
    <xf numFmtId="49" fontId="1" fillId="0" borderId="3" xfId="1" applyNumberFormat="1" applyFont="1" applyBorder="1" applyAlignment="1" applyProtection="1">
      <alignment horizontal="left" wrapText="1"/>
      <protection locked="0"/>
    </xf>
    <xf numFmtId="164" fontId="1" fillId="0" borderId="0" xfId="1" applyFont="1" applyFill="1" applyBorder="1" applyAlignment="1" applyProtection="1">
      <alignment horizontal="center" vertical="center" wrapText="1"/>
    </xf>
    <xf numFmtId="0" fontId="1" fillId="3" borderId="3" xfId="0" applyFont="1" applyFill="1" applyBorder="1" applyAlignment="1" applyProtection="1">
      <alignment horizontal="left" vertical="top" wrapText="1"/>
      <protection locked="0"/>
    </xf>
    <xf numFmtId="9" fontId="1" fillId="3" borderId="3" xfId="2" applyFont="1" applyFill="1" applyBorder="1" applyAlignment="1" applyProtection="1">
      <alignment horizontal="center" vertical="center" wrapText="1"/>
      <protection locked="0"/>
    </xf>
    <xf numFmtId="49" fontId="1" fillId="3" borderId="3" xfId="1" applyNumberFormat="1" applyFont="1" applyFill="1" applyBorder="1" applyAlignment="1" applyProtection="1">
      <alignment horizontal="left" wrapText="1"/>
      <protection locked="0"/>
    </xf>
    <xf numFmtId="0" fontId="1" fillId="3" borderId="0" xfId="0" applyFont="1" applyFill="1" applyAlignment="1" applyProtection="1">
      <alignment vertical="center" wrapText="1"/>
      <protection locked="0"/>
    </xf>
    <xf numFmtId="0" fontId="1" fillId="3" borderId="0" xfId="0" applyFont="1" applyFill="1" applyAlignment="1" applyProtection="1">
      <alignment horizontal="left" vertical="top" wrapText="1"/>
      <protection locked="0"/>
    </xf>
    <xf numFmtId="164" fontId="1" fillId="3" borderId="0" xfId="1" applyFont="1" applyFill="1" applyBorder="1" applyAlignment="1" applyProtection="1">
      <alignment horizontal="center" vertical="center" wrapText="1"/>
      <protection locked="0"/>
    </xf>
    <xf numFmtId="164" fontId="1" fillId="3" borderId="0" xfId="1" applyFont="1" applyFill="1" applyBorder="1" applyAlignment="1" applyProtection="1">
      <alignment vertical="center" wrapText="1"/>
      <protection locked="0"/>
    </xf>
    <xf numFmtId="0" fontId="1" fillId="3" borderId="1" xfId="0" applyFont="1" applyFill="1" applyBorder="1" applyAlignment="1" applyProtection="1">
      <alignment vertical="center" wrapText="1"/>
      <protection locked="0"/>
    </xf>
    <xf numFmtId="0" fontId="1" fillId="3" borderId="3" xfId="0" applyFont="1" applyFill="1" applyBorder="1" applyAlignment="1" applyProtection="1">
      <alignment vertical="center" wrapText="1"/>
      <protection locked="0"/>
    </xf>
    <xf numFmtId="164" fontId="1" fillId="0" borderId="3" xfId="1" applyFont="1" applyBorder="1" applyAlignment="1" applyProtection="1">
      <alignment vertical="center" wrapText="1"/>
      <protection locked="0"/>
    </xf>
    <xf numFmtId="164" fontId="1" fillId="2" borderId="3" xfId="1" applyFont="1" applyFill="1" applyBorder="1" applyAlignment="1" applyProtection="1">
      <alignment vertical="center" wrapText="1"/>
    </xf>
    <xf numFmtId="9" fontId="1" fillId="0" borderId="3" xfId="2" applyFont="1" applyBorder="1" applyAlignment="1" applyProtection="1">
      <alignment vertical="center" wrapText="1"/>
      <protection locked="0"/>
    </xf>
    <xf numFmtId="0" fontId="1" fillId="3" borderId="2" xfId="0" applyFont="1" applyFill="1" applyBorder="1" applyAlignment="1" applyProtection="1">
      <alignment vertical="center" wrapText="1"/>
      <protection locked="0"/>
    </xf>
    <xf numFmtId="0" fontId="1" fillId="3" borderId="0" xfId="0" applyFont="1" applyFill="1" applyAlignment="1">
      <alignment vertical="center" wrapText="1"/>
    </xf>
    <xf numFmtId="0" fontId="1" fillId="2" borderId="8" xfId="0" applyFont="1" applyFill="1" applyBorder="1" applyAlignment="1">
      <alignment vertical="center" wrapText="1"/>
    </xf>
    <xf numFmtId="164" fontId="1" fillId="2" borderId="9" xfId="0" applyNumberFormat="1" applyFont="1" applyFill="1" applyBorder="1" applyAlignment="1">
      <alignment vertical="center" wrapText="1"/>
    </xf>
    <xf numFmtId="164" fontId="1" fillId="2" borderId="2" xfId="0" applyNumberFormat="1" applyFont="1" applyFill="1" applyBorder="1" applyAlignment="1">
      <alignment vertical="center" wrapText="1"/>
    </xf>
    <xf numFmtId="164" fontId="1" fillId="2" borderId="3" xfId="0" applyNumberFormat="1" applyFont="1" applyFill="1" applyBorder="1" applyAlignment="1">
      <alignment vertical="center" wrapText="1"/>
    </xf>
    <xf numFmtId="164" fontId="1" fillId="2" borderId="4" xfId="0" applyNumberFormat="1" applyFont="1" applyFill="1" applyBorder="1" applyAlignment="1">
      <alignment vertical="center" wrapText="1"/>
    </xf>
    <xf numFmtId="0" fontId="1" fillId="0" borderId="0" xfId="0" applyFont="1" applyAlignment="1" applyProtection="1">
      <alignment vertical="center" wrapText="1"/>
      <protection locked="0"/>
    </xf>
    <xf numFmtId="164" fontId="1" fillId="0" borderId="0" xfId="1" applyFont="1" applyFill="1" applyBorder="1" applyAlignment="1" applyProtection="1">
      <alignment vertical="center" wrapText="1"/>
      <protection locked="0"/>
    </xf>
    <xf numFmtId="0" fontId="1" fillId="0" borderId="0" xfId="0" applyFont="1" applyAlignment="1">
      <alignment vertical="center" wrapText="1"/>
    </xf>
    <xf numFmtId="0" fontId="1" fillId="0" borderId="0" xfId="0" applyFont="1" applyAlignment="1">
      <alignment wrapText="1"/>
    </xf>
    <xf numFmtId="0" fontId="1" fillId="3" borderId="0" xfId="0" applyFont="1" applyFill="1" applyAlignment="1">
      <alignment wrapText="1"/>
    </xf>
    <xf numFmtId="164" fontId="1" fillId="0" borderId="40" xfId="0" applyNumberFormat="1" applyFont="1" applyBorder="1" applyAlignment="1" applyProtection="1">
      <alignment wrapText="1"/>
      <protection locked="0"/>
    </xf>
    <xf numFmtId="164" fontId="1" fillId="3" borderId="40" xfId="1" applyFont="1" applyFill="1" applyBorder="1" applyAlignment="1" applyProtection="1">
      <alignment horizontal="center" vertical="center" wrapText="1"/>
      <protection locked="0"/>
    </xf>
    <xf numFmtId="164" fontId="1" fillId="0" borderId="3" xfId="0" applyNumberFormat="1" applyFont="1" applyBorder="1" applyAlignment="1" applyProtection="1">
      <alignment wrapText="1"/>
      <protection locked="0"/>
    </xf>
    <xf numFmtId="164" fontId="1" fillId="2" borderId="40" xfId="0" applyNumberFormat="1" applyFont="1" applyFill="1" applyBorder="1" applyAlignment="1">
      <alignment wrapText="1"/>
    </xf>
    <xf numFmtId="164" fontId="1" fillId="2" borderId="51" xfId="0" applyNumberFormat="1" applyFont="1" applyFill="1" applyBorder="1" applyAlignment="1">
      <alignment wrapText="1"/>
    </xf>
    <xf numFmtId="164" fontId="1" fillId="3" borderId="0" xfId="1" applyFont="1" applyFill="1" applyBorder="1" applyAlignment="1" applyProtection="1">
      <alignment vertical="center" wrapText="1"/>
    </xf>
    <xf numFmtId="164" fontId="1" fillId="2" borderId="3" xfId="0" applyNumberFormat="1" applyFont="1" applyFill="1" applyBorder="1" applyAlignment="1">
      <alignment wrapText="1"/>
    </xf>
    <xf numFmtId="164" fontId="1" fillId="2" borderId="52" xfId="0" applyNumberFormat="1" applyFont="1" applyFill="1" applyBorder="1" applyAlignment="1">
      <alignment wrapText="1"/>
    </xf>
    <xf numFmtId="164" fontId="1" fillId="2" borderId="50" xfId="0" applyNumberFormat="1" applyFont="1" applyFill="1" applyBorder="1" applyAlignment="1">
      <alignment wrapText="1"/>
    </xf>
    <xf numFmtId="164" fontId="1" fillId="2" borderId="14" xfId="0" applyNumberFormat="1" applyFont="1" applyFill="1" applyBorder="1" applyAlignment="1">
      <alignment wrapText="1"/>
    </xf>
    <xf numFmtId="164" fontId="1" fillId="2" borderId="8" xfId="1" applyFont="1" applyFill="1" applyBorder="1" applyAlignment="1" applyProtection="1">
      <alignment wrapText="1"/>
    </xf>
    <xf numFmtId="164" fontId="1" fillId="2" borderId="3" xfId="1" applyFont="1" applyFill="1" applyBorder="1" applyAlignment="1">
      <alignment wrapText="1"/>
    </xf>
    <xf numFmtId="164" fontId="1" fillId="3" borderId="0" xfId="0" applyNumberFormat="1" applyFont="1" applyFill="1" applyAlignment="1">
      <alignment vertical="center" wrapText="1"/>
    </xf>
    <xf numFmtId="0" fontId="1" fillId="3" borderId="0" xfId="0" applyFont="1" applyFill="1" applyAlignment="1">
      <alignment horizontal="center" vertical="center" wrapText="1"/>
    </xf>
    <xf numFmtId="0" fontId="1" fillId="0" borderId="0" xfId="0" applyFont="1"/>
    <xf numFmtId="164" fontId="1" fillId="2" borderId="39" xfId="0" applyNumberFormat="1" applyFont="1" applyFill="1" applyBorder="1" applyAlignment="1">
      <alignment wrapText="1"/>
    </xf>
    <xf numFmtId="164" fontId="1" fillId="2" borderId="15" xfId="0" applyNumberFormat="1" applyFont="1" applyFill="1" applyBorder="1" applyAlignment="1">
      <alignment wrapText="1"/>
    </xf>
    <xf numFmtId="164" fontId="1" fillId="2" borderId="54" xfId="1" applyFont="1" applyFill="1" applyBorder="1" applyAlignment="1" applyProtection="1">
      <alignment wrapText="1"/>
    </xf>
    <xf numFmtId="164" fontId="1" fillId="2" borderId="30" xfId="1" applyFont="1" applyFill="1" applyBorder="1" applyAlignment="1">
      <alignment wrapText="1"/>
    </xf>
    <xf numFmtId="164" fontId="1" fillId="2" borderId="9" xfId="1" applyFont="1" applyFill="1" applyBorder="1" applyAlignment="1">
      <alignment wrapText="1"/>
    </xf>
    <xf numFmtId="164" fontId="1" fillId="2" borderId="3" xfId="1" applyFont="1" applyFill="1" applyBorder="1" applyAlignment="1">
      <alignment vertical="center" wrapText="1"/>
    </xf>
    <xf numFmtId="0" fontId="23" fillId="0" borderId="3" xfId="0" applyFont="1" applyBorder="1" applyAlignment="1" applyProtection="1">
      <alignment horizontal="left" vertical="center" wrapText="1"/>
      <protection locked="0"/>
    </xf>
    <xf numFmtId="0" fontId="25" fillId="3" borderId="3" xfId="1" applyNumberFormat="1" applyFont="1" applyFill="1" applyBorder="1" applyAlignment="1" applyProtection="1">
      <alignment horizontal="center" vertical="center" wrapText="1"/>
      <protection locked="0"/>
    </xf>
    <xf numFmtId="0" fontId="1" fillId="3" borderId="3" xfId="1" applyNumberFormat="1" applyFont="1" applyFill="1" applyBorder="1" applyAlignment="1" applyProtection="1">
      <alignment horizontal="center" vertical="center" wrapText="1"/>
      <protection locked="0"/>
    </xf>
    <xf numFmtId="9" fontId="26" fillId="0" borderId="3" xfId="2" quotePrefix="1" applyFont="1" applyBorder="1" applyAlignment="1" applyProtection="1">
      <alignment horizontal="center" vertical="center" wrapText="1"/>
      <protection locked="0"/>
    </xf>
    <xf numFmtId="49" fontId="1" fillId="0" borderId="3" xfId="1" applyNumberFormat="1" applyFont="1" applyBorder="1" applyAlignment="1" applyProtection="1">
      <alignment horizontal="center" vertical="center" wrapText="1"/>
      <protection locked="0"/>
    </xf>
    <xf numFmtId="164" fontId="26" fillId="0" borderId="3" xfId="1" applyFont="1" applyBorder="1" applyAlignment="1" applyProtection="1">
      <alignment horizontal="center" vertical="center" wrapText="1"/>
      <protection locked="0"/>
    </xf>
    <xf numFmtId="0" fontId="25" fillId="0" borderId="3" xfId="1" applyNumberFormat="1" applyFont="1" applyBorder="1" applyAlignment="1" applyProtection="1">
      <alignment horizontal="center" vertical="center" wrapText="1"/>
      <protection locked="0"/>
    </xf>
    <xf numFmtId="164" fontId="29" fillId="0" borderId="3" xfId="1" applyFont="1" applyBorder="1" applyAlignment="1" applyProtection="1">
      <alignment horizontal="center" vertical="center" wrapText="1"/>
      <protection locked="0"/>
    </xf>
    <xf numFmtId="164" fontId="25" fillId="0" borderId="3" xfId="1" applyFont="1" applyBorder="1" applyAlignment="1" applyProtection="1">
      <alignment horizontal="center" vertical="center" wrapText="1"/>
      <protection locked="0"/>
    </xf>
    <xf numFmtId="0" fontId="26" fillId="0" borderId="3" xfId="1" applyNumberFormat="1" applyFont="1" applyBorder="1" applyAlignment="1" applyProtection="1">
      <alignment horizontal="center" vertical="center" wrapText="1"/>
      <protection locked="0"/>
    </xf>
    <xf numFmtId="0" fontId="23" fillId="7" borderId="3" xfId="0" applyFont="1" applyFill="1" applyBorder="1" applyAlignment="1" applyProtection="1">
      <alignment horizontal="left" vertical="center" wrapText="1"/>
      <protection locked="0"/>
    </xf>
    <xf numFmtId="49" fontId="29" fillId="0" borderId="3" xfId="1" applyNumberFormat="1" applyFont="1" applyBorder="1" applyAlignment="1" applyProtection="1">
      <alignment horizontal="center" vertical="center" wrapText="1"/>
      <protection locked="0"/>
    </xf>
    <xf numFmtId="0" fontId="1" fillId="0" borderId="3" xfId="0" applyFont="1" applyBorder="1" applyAlignment="1" applyProtection="1">
      <alignment horizontal="left" vertical="center" wrapText="1"/>
      <protection locked="0"/>
    </xf>
    <xf numFmtId="43" fontId="0" fillId="0" borderId="0" xfId="0" applyNumberFormat="1" applyProtection="1">
      <protection locked="0"/>
    </xf>
    <xf numFmtId="9" fontId="28" fillId="0" borderId="3" xfId="2" applyFont="1" applyBorder="1" applyAlignment="1" applyProtection="1">
      <alignment horizontal="center" vertical="center" wrapText="1"/>
      <protection locked="0"/>
    </xf>
    <xf numFmtId="49" fontId="1" fillId="0" borderId="3" xfId="0" applyNumberFormat="1" applyFont="1" applyBorder="1" applyAlignment="1" applyProtection="1">
      <alignment horizontal="center" vertical="center" wrapText="1"/>
      <protection locked="0"/>
    </xf>
    <xf numFmtId="164" fontId="25" fillId="0" borderId="3" xfId="1" applyFont="1" applyBorder="1" applyAlignment="1" applyProtection="1">
      <alignment vertical="center" wrapText="1"/>
      <protection locked="0"/>
    </xf>
    <xf numFmtId="0" fontId="17" fillId="0" borderId="0" xfId="0" applyFont="1" applyAlignment="1">
      <alignment horizontal="left" vertical="top" wrapText="1"/>
    </xf>
    <xf numFmtId="0" fontId="2" fillId="2" borderId="5" xfId="0" applyFont="1" applyFill="1" applyBorder="1" applyAlignment="1">
      <alignment horizontal="center" vertical="center" wrapText="1"/>
    </xf>
    <xf numFmtId="0" fontId="2" fillId="2" borderId="40" xfId="0" applyFont="1" applyFill="1" applyBorder="1" applyAlignment="1">
      <alignment horizontal="center" vertical="center" wrapText="1"/>
    </xf>
    <xf numFmtId="0" fontId="2" fillId="2" borderId="32" xfId="0" applyFont="1" applyFill="1" applyBorder="1" applyAlignment="1">
      <alignment horizontal="center" vertical="center" wrapText="1"/>
    </xf>
    <xf numFmtId="0" fontId="2" fillId="2" borderId="39"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36" xfId="0" applyFont="1" applyFill="1" applyBorder="1" applyAlignment="1">
      <alignment horizontal="center" vertical="center" wrapText="1"/>
    </xf>
    <xf numFmtId="0" fontId="2" fillId="0" borderId="0" xfId="0" applyFont="1" applyAlignment="1">
      <alignment horizontal="center" vertical="center" wrapText="1"/>
    </xf>
    <xf numFmtId="0" fontId="2" fillId="2" borderId="29" xfId="0" applyFont="1" applyFill="1" applyBorder="1" applyAlignment="1">
      <alignment horizontal="center" vertical="center" wrapText="1"/>
    </xf>
    <xf numFmtId="0" fontId="2" fillId="2" borderId="31"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0" fillId="5" borderId="13" xfId="0" applyFill="1" applyBorder="1" applyAlignment="1">
      <alignment horizontal="center" vertical="center" wrapText="1"/>
    </xf>
    <xf numFmtId="0" fontId="0" fillId="5" borderId="15" xfId="0" applyFill="1" applyBorder="1" applyAlignment="1">
      <alignment horizontal="center" vertical="center" wrapText="1"/>
    </xf>
    <xf numFmtId="0" fontId="2" fillId="2" borderId="5" xfId="0" applyFont="1" applyFill="1" applyBorder="1" applyAlignment="1" applyProtection="1">
      <alignment horizontal="center" vertical="center" wrapText="1"/>
      <protection locked="0"/>
    </xf>
    <xf numFmtId="0" fontId="2" fillId="2" borderId="40" xfId="0" applyFont="1" applyFill="1" applyBorder="1" applyAlignment="1" applyProtection="1">
      <alignment horizontal="center" vertical="center" wrapText="1"/>
      <protection locked="0"/>
    </xf>
    <xf numFmtId="0" fontId="7" fillId="3" borderId="3" xfId="0" applyFont="1" applyFill="1" applyBorder="1" applyAlignment="1" applyProtection="1">
      <alignment horizontal="left" vertical="top" wrapText="1"/>
      <protection locked="0"/>
    </xf>
    <xf numFmtId="0" fontId="2" fillId="3" borderId="3" xfId="0" applyFont="1" applyFill="1" applyBorder="1" applyAlignment="1" applyProtection="1">
      <alignment horizontal="left" vertical="top" wrapText="1"/>
      <protection locked="0"/>
    </xf>
    <xf numFmtId="164" fontId="2" fillId="3" borderId="3" xfId="1" applyFont="1" applyFill="1" applyBorder="1" applyAlignment="1" applyProtection="1">
      <alignment horizontal="left" vertical="top" wrapText="1"/>
      <protection locked="0"/>
    </xf>
    <xf numFmtId="0" fontId="6" fillId="3" borderId="3" xfId="0" applyFont="1" applyFill="1" applyBorder="1" applyAlignment="1" applyProtection="1">
      <alignment horizontal="left" vertical="top" wrapText="1"/>
      <protection locked="0"/>
    </xf>
    <xf numFmtId="0" fontId="1" fillId="3" borderId="3" xfId="0" applyFont="1" applyFill="1" applyBorder="1" applyAlignment="1" applyProtection="1">
      <alignment horizontal="left" vertical="top" wrapText="1"/>
      <protection locked="0"/>
    </xf>
    <xf numFmtId="164" fontId="1" fillId="3" borderId="3" xfId="1" applyFont="1" applyFill="1" applyBorder="1" applyAlignment="1" applyProtection="1">
      <alignment horizontal="left" vertical="top" wrapText="1"/>
      <protection locked="0"/>
    </xf>
    <xf numFmtId="0" fontId="23" fillId="3" borderId="3" xfId="0" applyFont="1" applyFill="1" applyBorder="1" applyAlignment="1" applyProtection="1">
      <alignment horizontal="left" vertical="top" wrapText="1"/>
      <protection locked="0"/>
    </xf>
    <xf numFmtId="0" fontId="28" fillId="3" borderId="3" xfId="0" applyFont="1" applyFill="1" applyBorder="1" applyAlignment="1" applyProtection="1">
      <alignment horizontal="left" vertical="top" wrapText="1"/>
      <protection locked="0"/>
    </xf>
    <xf numFmtId="164" fontId="28" fillId="3" borderId="3" xfId="1" applyFont="1" applyFill="1" applyBorder="1" applyAlignment="1" applyProtection="1">
      <alignment horizontal="left" vertical="top" wrapText="1"/>
      <protection locked="0"/>
    </xf>
    <xf numFmtId="49" fontId="2" fillId="3" borderId="3" xfId="0" applyNumberFormat="1" applyFont="1" applyFill="1" applyBorder="1" applyAlignment="1" applyProtection="1">
      <alignment horizontal="left" vertical="top" wrapText="1"/>
      <protection locked="0"/>
    </xf>
    <xf numFmtId="0" fontId="27" fillId="3" borderId="3" xfId="0" applyFont="1" applyFill="1" applyBorder="1" applyAlignment="1" applyProtection="1">
      <alignment horizontal="left" vertical="top" wrapText="1"/>
      <protection locked="0"/>
    </xf>
    <xf numFmtId="49" fontId="22" fillId="3" borderId="3" xfId="0" applyNumberFormat="1" applyFont="1" applyFill="1" applyBorder="1" applyAlignment="1" applyProtection="1">
      <alignment horizontal="left" vertical="top" wrapText="1"/>
      <protection locked="0"/>
    </xf>
    <xf numFmtId="49" fontId="1" fillId="3" borderId="3" xfId="0" applyNumberFormat="1" applyFont="1" applyFill="1" applyBorder="1" applyAlignment="1" applyProtection="1">
      <alignment horizontal="left" vertical="top" wrapText="1"/>
      <protection locked="0"/>
    </xf>
    <xf numFmtId="0" fontId="19" fillId="0" borderId="57" xfId="0" applyFont="1" applyBorder="1" applyAlignment="1">
      <alignment horizontal="left" wrapText="1"/>
    </xf>
    <xf numFmtId="0" fontId="1" fillId="2" borderId="35" xfId="0" applyFont="1" applyFill="1" applyBorder="1" applyAlignment="1">
      <alignment horizontal="center" vertical="center" wrapText="1"/>
    </xf>
    <xf numFmtId="0" fontId="1" fillId="2" borderId="10" xfId="0" applyFont="1" applyFill="1" applyBorder="1" applyAlignment="1">
      <alignment horizontal="center" vertical="center" wrapText="1"/>
    </xf>
    <xf numFmtId="164" fontId="2" fillId="2" borderId="5" xfId="1" applyFont="1" applyFill="1" applyBorder="1" applyAlignment="1" applyProtection="1">
      <alignment horizontal="center" vertical="center" wrapText="1"/>
    </xf>
    <xf numFmtId="164" fontId="2" fillId="2" borderId="40" xfId="1" applyFont="1" applyFill="1" applyBorder="1" applyAlignment="1" applyProtection="1">
      <alignment horizontal="center" vertical="center" wrapText="1"/>
    </xf>
    <xf numFmtId="0" fontId="2" fillId="4" borderId="42" xfId="0" applyFont="1" applyFill="1" applyBorder="1" applyAlignment="1">
      <alignment horizontal="center" vertical="center" wrapText="1"/>
    </xf>
    <xf numFmtId="0" fontId="2" fillId="4" borderId="44" xfId="0" applyFont="1" applyFill="1" applyBorder="1" applyAlignment="1">
      <alignment horizontal="center" vertical="center" wrapText="1"/>
    </xf>
    <xf numFmtId="164" fontId="2" fillId="2" borderId="32" xfId="1" applyFont="1" applyFill="1" applyBorder="1" applyAlignment="1" applyProtection="1">
      <alignment horizontal="center" vertical="center" wrapText="1"/>
      <protection locked="0"/>
    </xf>
    <xf numFmtId="164" fontId="2" fillId="2" borderId="39" xfId="1" applyFont="1" applyFill="1" applyBorder="1" applyAlignment="1" applyProtection="1">
      <alignment horizontal="center" vertical="center" wrapText="1"/>
      <protection locked="0"/>
    </xf>
    <xf numFmtId="0" fontId="2" fillId="2" borderId="4" xfId="0" applyFont="1" applyFill="1" applyBorder="1" applyAlignment="1">
      <alignment horizontal="left" wrapText="1"/>
    </xf>
    <xf numFmtId="0" fontId="2" fillId="2" borderId="1" xfId="0" applyFont="1" applyFill="1" applyBorder="1" applyAlignment="1">
      <alignment horizontal="left" wrapText="1"/>
    </xf>
    <xf numFmtId="0" fontId="2" fillId="2" borderId="2" xfId="0" applyFont="1" applyFill="1" applyBorder="1" applyAlignment="1">
      <alignment horizontal="left" wrapText="1"/>
    </xf>
    <xf numFmtId="0" fontId="2" fillId="2" borderId="27" xfId="0" applyFont="1" applyFill="1" applyBorder="1" applyAlignment="1">
      <alignment horizontal="center" wrapText="1"/>
    </xf>
    <xf numFmtId="0" fontId="2" fillId="2" borderId="28" xfId="0" applyFont="1" applyFill="1" applyBorder="1" applyAlignment="1">
      <alignment horizontal="center" wrapText="1"/>
    </xf>
    <xf numFmtId="0" fontId="2" fillId="2" borderId="22" xfId="0" applyFont="1" applyFill="1" applyBorder="1" applyAlignment="1">
      <alignment horizontal="center" wrapText="1"/>
    </xf>
    <xf numFmtId="0" fontId="2" fillId="2" borderId="55" xfId="0" applyFont="1" applyFill="1" applyBorder="1" applyAlignment="1">
      <alignment horizontal="center" vertical="center" wrapText="1"/>
    </xf>
    <xf numFmtId="0" fontId="2" fillId="2" borderId="3" xfId="0" applyFont="1" applyFill="1" applyBorder="1" applyAlignment="1">
      <alignment horizontal="left" wrapText="1"/>
    </xf>
    <xf numFmtId="0" fontId="2" fillId="2" borderId="30" xfId="0" applyFont="1" applyFill="1" applyBorder="1" applyAlignment="1">
      <alignment horizontal="center" vertical="center" wrapText="1"/>
    </xf>
    <xf numFmtId="0" fontId="3" fillId="6" borderId="18"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9" xfId="0" applyFont="1" applyFill="1" applyBorder="1" applyAlignment="1">
      <alignment horizontal="center" vertical="center"/>
    </xf>
    <xf numFmtId="0" fontId="3" fillId="6" borderId="20"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1" xfId="0" applyFont="1" applyFill="1" applyBorder="1" applyAlignment="1">
      <alignment horizontal="center" vertical="center"/>
    </xf>
    <xf numFmtId="164" fontId="3" fillId="2" borderId="45" xfId="0" applyNumberFormat="1" applyFont="1" applyFill="1" applyBorder="1" applyAlignment="1">
      <alignment horizontal="center"/>
    </xf>
    <xf numFmtId="164" fontId="3" fillId="2" borderId="46" xfId="0" applyNumberFormat="1" applyFont="1" applyFill="1" applyBorder="1" applyAlignment="1">
      <alignment horizontal="center"/>
    </xf>
    <xf numFmtId="49" fontId="0" fillId="2" borderId="47" xfId="0" applyNumberFormat="1" applyFill="1" applyBorder="1" applyAlignment="1">
      <alignment horizontal="center" wrapText="1"/>
    </xf>
    <xf numFmtId="49" fontId="0" fillId="2" borderId="48" xfId="0" applyNumberFormat="1" applyFill="1" applyBorder="1" applyAlignment="1">
      <alignment horizontal="center" wrapText="1"/>
    </xf>
    <xf numFmtId="49" fontId="0" fillId="2" borderId="49" xfId="0" applyNumberFormat="1" applyFill="1" applyBorder="1" applyAlignment="1">
      <alignment horizontal="center" wrapText="1"/>
    </xf>
    <xf numFmtId="0" fontId="3" fillId="2" borderId="42" xfId="0" applyFont="1" applyFill="1" applyBorder="1" applyAlignment="1">
      <alignment horizontal="left"/>
    </xf>
    <xf numFmtId="0" fontId="3" fillId="2" borderId="43" xfId="0" applyFont="1" applyFill="1" applyBorder="1" applyAlignment="1">
      <alignment horizontal="left"/>
    </xf>
    <xf numFmtId="0" fontId="3" fillId="2" borderId="44" xfId="0" applyFont="1" applyFill="1" applyBorder="1" applyAlignment="1">
      <alignment horizontal="left"/>
    </xf>
    <xf numFmtId="164" fontId="3" fillId="2" borderId="4" xfId="0" applyNumberFormat="1" applyFont="1" applyFill="1" applyBorder="1" applyAlignment="1">
      <alignment horizontal="center"/>
    </xf>
    <xf numFmtId="164" fontId="3" fillId="2" borderId="36" xfId="0" applyNumberFormat="1" applyFont="1" applyFill="1" applyBorder="1" applyAlignment="1">
      <alignment horizontal="center"/>
    </xf>
    <xf numFmtId="0" fontId="0" fillId="2" borderId="47" xfId="0" applyFill="1" applyBorder="1" applyAlignment="1">
      <alignment horizontal="center" wrapText="1"/>
    </xf>
    <xf numFmtId="0" fontId="0" fillId="2" borderId="48" xfId="0" applyFill="1" applyBorder="1" applyAlignment="1">
      <alignment horizontal="center" wrapText="1"/>
    </xf>
    <xf numFmtId="0" fontId="0" fillId="2" borderId="49" xfId="0" applyFill="1" applyBorder="1" applyAlignment="1">
      <alignment horizontal="center" wrapText="1"/>
    </xf>
    <xf numFmtId="0" fontId="2" fillId="6" borderId="18" xfId="0" applyFont="1" applyFill="1" applyBorder="1" applyAlignment="1">
      <alignment horizontal="center" vertical="center"/>
    </xf>
    <xf numFmtId="0" fontId="2" fillId="6" borderId="16" xfId="0" applyFont="1" applyFill="1" applyBorder="1" applyAlignment="1">
      <alignment horizontal="center" vertical="center"/>
    </xf>
    <xf numFmtId="0" fontId="2" fillId="6" borderId="19" xfId="0" applyFont="1" applyFill="1" applyBorder="1" applyAlignment="1">
      <alignment horizontal="center" vertical="center"/>
    </xf>
    <xf numFmtId="0" fontId="2" fillId="6" borderId="20" xfId="0" applyFont="1" applyFill="1" applyBorder="1" applyAlignment="1">
      <alignment horizontal="center" vertical="center"/>
    </xf>
    <xf numFmtId="0" fontId="2" fillId="6" borderId="26" xfId="0" applyFont="1" applyFill="1" applyBorder="1" applyAlignment="1">
      <alignment horizontal="center" vertical="center"/>
    </xf>
    <xf numFmtId="0" fontId="2" fillId="6" borderId="21" xfId="0" applyFont="1" applyFill="1" applyBorder="1" applyAlignment="1">
      <alignment horizontal="center" vertical="center"/>
    </xf>
    <xf numFmtId="0" fontId="2" fillId="2" borderId="56" xfId="0" applyFont="1" applyFill="1" applyBorder="1" applyAlignment="1">
      <alignment horizontal="center" vertical="center" wrapText="1"/>
    </xf>
    <xf numFmtId="0" fontId="2" fillId="2" borderId="4" xfId="0" applyFont="1" applyFill="1" applyBorder="1" applyAlignment="1">
      <alignment horizontal="center" wrapText="1"/>
    </xf>
    <xf numFmtId="0" fontId="2" fillId="2" borderId="1" xfId="0" applyFont="1" applyFill="1" applyBorder="1" applyAlignment="1">
      <alignment horizontal="center" wrapText="1"/>
    </xf>
    <xf numFmtId="0" fontId="2" fillId="2" borderId="2" xfId="0" applyFont="1" applyFill="1" applyBorder="1" applyAlignment="1">
      <alignment horizontal="center" wrapText="1"/>
    </xf>
    <xf numFmtId="0" fontId="2" fillId="8" borderId="54" xfId="0" applyFont="1" applyFill="1" applyBorder="1" applyAlignment="1">
      <alignment horizontal="center" vertical="center" wrapText="1"/>
    </xf>
    <xf numFmtId="0" fontId="2" fillId="8" borderId="12" xfId="0" applyFont="1" applyFill="1" applyBorder="1" applyAlignment="1">
      <alignment horizontal="center" vertical="center" wrapText="1"/>
    </xf>
    <xf numFmtId="0" fontId="2" fillId="8" borderId="30" xfId="0" applyFont="1" applyFill="1" applyBorder="1" applyAlignment="1">
      <alignment horizontal="center" vertical="center" wrapText="1"/>
    </xf>
    <xf numFmtId="0" fontId="2" fillId="8" borderId="10" xfId="0" applyFont="1" applyFill="1" applyBorder="1" applyAlignment="1">
      <alignment horizontal="center" vertical="center" wrapText="1"/>
    </xf>
    <xf numFmtId="0" fontId="2" fillId="8" borderId="46" xfId="0" applyFont="1" applyFill="1" applyBorder="1" applyAlignment="1">
      <alignment horizontal="center" vertical="center" wrapText="1"/>
    </xf>
    <xf numFmtId="0" fontId="2" fillId="8" borderId="39" xfId="0" applyFont="1" applyFill="1" applyBorder="1" applyAlignment="1">
      <alignment horizontal="center" vertical="center" wrapText="1"/>
    </xf>
    <xf numFmtId="164" fontId="1" fillId="0" borderId="10" xfId="0" applyNumberFormat="1" applyFont="1" applyBorder="1" applyAlignment="1">
      <alignment wrapText="1"/>
    </xf>
    <xf numFmtId="10" fontId="1" fillId="0" borderId="46" xfId="2" applyNumberFormat="1" applyFont="1" applyFill="1" applyBorder="1" applyAlignment="1">
      <alignment horizontal="center" wrapText="1"/>
    </xf>
    <xf numFmtId="164" fontId="1" fillId="0" borderId="39" xfId="0" applyNumberFormat="1" applyFont="1" applyBorder="1" applyAlignment="1">
      <alignment wrapText="1"/>
    </xf>
    <xf numFmtId="164" fontId="1" fillId="0" borderId="13" xfId="0" applyNumberFormat="1" applyFont="1" applyBorder="1" applyAlignment="1">
      <alignment wrapText="1"/>
    </xf>
    <xf numFmtId="10" fontId="1" fillId="0" borderId="49" xfId="2" applyNumberFormat="1" applyFont="1" applyFill="1" applyBorder="1" applyAlignment="1">
      <alignment horizontal="center" wrapText="1"/>
    </xf>
    <xf numFmtId="164" fontId="1" fillId="0" borderId="15" xfId="0" applyNumberFormat="1" applyFont="1" applyBorder="1" applyAlignment="1">
      <alignment wrapText="1"/>
    </xf>
    <xf numFmtId="166" fontId="1" fillId="2" borderId="54" xfId="4" applyFont="1" applyFill="1" applyBorder="1" applyAlignment="1" applyProtection="1">
      <alignment wrapText="1"/>
    </xf>
    <xf numFmtId="167" fontId="1" fillId="2" borderId="30" xfId="4" applyNumberFormat="1" applyFont="1" applyFill="1" applyBorder="1" applyAlignment="1">
      <alignment wrapText="1"/>
    </xf>
    <xf numFmtId="167" fontId="1" fillId="2" borderId="54" xfId="4" applyNumberFormat="1" applyFont="1" applyFill="1" applyBorder="1" applyAlignment="1">
      <alignment wrapText="1"/>
    </xf>
    <xf numFmtId="10" fontId="1" fillId="2" borderId="22" xfId="2" applyNumberFormat="1" applyFont="1" applyFill="1" applyBorder="1" applyAlignment="1">
      <alignment horizontal="center" wrapText="1"/>
    </xf>
    <xf numFmtId="167" fontId="1" fillId="2" borderId="58" xfId="4" applyNumberFormat="1" applyFont="1" applyFill="1" applyBorder="1" applyAlignment="1">
      <alignment wrapText="1"/>
    </xf>
    <xf numFmtId="166" fontId="1" fillId="2" borderId="8" xfId="4" applyFont="1" applyFill="1" applyBorder="1" applyAlignment="1" applyProtection="1">
      <alignment wrapText="1"/>
    </xf>
    <xf numFmtId="167" fontId="1" fillId="2" borderId="9" xfId="4" applyNumberFormat="1" applyFont="1" applyFill="1" applyBorder="1" applyAlignment="1">
      <alignment wrapText="1"/>
    </xf>
    <xf numFmtId="167" fontId="1" fillId="2" borderId="8" xfId="4" applyNumberFormat="1" applyFont="1" applyFill="1" applyBorder="1" applyAlignment="1">
      <alignment wrapText="1"/>
    </xf>
    <xf numFmtId="164" fontId="1" fillId="0" borderId="0" xfId="0" applyNumberFormat="1" applyFont="1" applyAlignment="1">
      <alignment wrapText="1"/>
    </xf>
    <xf numFmtId="166" fontId="2" fillId="2" borderId="13" xfId="4" applyFont="1" applyFill="1" applyBorder="1" applyAlignment="1" applyProtection="1">
      <alignment wrapText="1"/>
    </xf>
    <xf numFmtId="167" fontId="2" fillId="2" borderId="15" xfId="4" applyNumberFormat="1" applyFont="1" applyFill="1" applyBorder="1" applyAlignment="1">
      <alignment wrapText="1"/>
    </xf>
    <xf numFmtId="167" fontId="2" fillId="2" borderId="13" xfId="4" applyNumberFormat="1" applyFont="1" applyFill="1" applyBorder="1" applyAlignment="1">
      <alignment wrapText="1"/>
    </xf>
    <xf numFmtId="167" fontId="2" fillId="0" borderId="0" xfId="4" applyNumberFormat="1" applyFont="1" applyFill="1" applyBorder="1" applyAlignment="1">
      <alignment wrapText="1"/>
    </xf>
  </cellXfs>
  <cellStyles count="5">
    <cellStyle name="Millares 2" xfId="3" xr:uid="{CB379162-97C4-490C-8F28-3926610E0A30}"/>
    <cellStyle name="Moneda" xfId="1" builtinId="4"/>
    <cellStyle name="Moneda 2" xfId="4" xr:uid="{2C52C967-C06B-47DD-A535-BCF91B298B01}"/>
    <cellStyle name="Normal" xfId="0" builtinId="0"/>
    <cellStyle name="Porcentaje" xfId="2" builtinId="5"/>
  </cellStyles>
  <dxfs count="4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9797"/>
      <color rgb="FFFFA7A7"/>
      <color rgb="FFFF9B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6BB1C4-3C1B-4BDE-8361-A0D1018C0553}">
  <sheetPr>
    <tabColor theme="4" tint="0.79998168889431442"/>
  </sheetPr>
  <dimension ref="B2:E4"/>
  <sheetViews>
    <sheetView showGridLines="0" zoomScale="80" zoomScaleNormal="80" workbookViewId="0"/>
  </sheetViews>
  <sheetFormatPr baseColWidth="10" defaultColWidth="8.7265625" defaultRowHeight="14.5"/>
  <cols>
    <col min="2" max="2" width="127.26953125" customWidth="1"/>
  </cols>
  <sheetData>
    <row r="2" spans="2:5" ht="36.75" customHeight="1">
      <c r="B2" s="220" t="s">
        <v>0</v>
      </c>
      <c r="C2" s="220"/>
      <c r="D2" s="220"/>
      <c r="E2" s="220"/>
    </row>
    <row r="3" spans="2:5" ht="21.75" customHeight="1" thickBot="1">
      <c r="B3" s="120" t="s">
        <v>1</v>
      </c>
      <c r="C3" s="146"/>
      <c r="D3" s="146"/>
      <c r="E3" s="146"/>
    </row>
    <row r="4" spans="2:5" ht="300" customHeight="1" thickBot="1">
      <c r="B4" s="144" t="s">
        <v>2</v>
      </c>
    </row>
  </sheetData>
  <sheetProtection sheet="1" objects="1" scenarios="1"/>
  <mergeCells count="1">
    <mergeCell ref="B2:E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sheetPr>
  <dimension ref="A1:L223"/>
  <sheetViews>
    <sheetView showGridLines="0" showZeros="0" zoomScale="80" zoomScaleNormal="80" workbookViewId="0">
      <pane ySplit="5" topLeftCell="A200" activePane="bottomLeft" state="frozen"/>
      <selection pane="bottomLeft" activeCell="H100" sqref="H100"/>
    </sheetView>
  </sheetViews>
  <sheetFormatPr baseColWidth="10" defaultColWidth="9.1796875" defaultRowHeight="14.5"/>
  <cols>
    <col min="1" max="1" width="9.1796875" style="29"/>
    <col min="2" max="2" width="30.7265625" style="29" customWidth="1"/>
    <col min="3" max="3" width="69.08984375" style="29" customWidth="1"/>
    <col min="4" max="4" width="24.26953125" style="29" customWidth="1"/>
    <col min="5" max="6" width="23.1796875" style="29" customWidth="1"/>
    <col min="7" max="7" width="21.1796875" style="29" customWidth="1"/>
    <col min="8" max="8" width="31.453125" style="29" customWidth="1"/>
    <col min="9" max="9" width="28.1796875" style="126" customWidth="1"/>
    <col min="10" max="10" width="33" style="126" customWidth="1"/>
    <col min="11" max="11" width="31.453125" style="29" customWidth="1"/>
    <col min="12" max="12" width="18.81640625" style="29" customWidth="1"/>
    <col min="13" max="13" width="9.1796875" style="29"/>
    <col min="14" max="14" width="17.7265625" style="29" customWidth="1"/>
    <col min="15" max="15" width="26.453125" style="29" customWidth="1"/>
    <col min="16" max="16" width="22.453125" style="29" customWidth="1"/>
    <col min="17" max="17" width="29.7265625" style="29" customWidth="1"/>
    <col min="18" max="18" width="23.453125" style="29" customWidth="1"/>
    <col min="19" max="19" width="18.453125" style="29" customWidth="1"/>
    <col min="20" max="20" width="17.453125" style="29" customWidth="1"/>
    <col min="21" max="21" width="25.1796875" style="29" customWidth="1"/>
    <col min="22" max="16384" width="9.1796875" style="29"/>
  </cols>
  <sheetData>
    <row r="1" spans="1:12" ht="30" customHeight="1">
      <c r="B1" s="220" t="s">
        <v>3</v>
      </c>
      <c r="C1" s="220"/>
      <c r="D1" s="220"/>
      <c r="E1" s="220"/>
      <c r="F1" s="27"/>
      <c r="G1" s="27"/>
      <c r="H1" s="28"/>
      <c r="I1" s="132"/>
      <c r="J1" s="132"/>
      <c r="K1" s="28"/>
    </row>
    <row r="2" spans="1:12" ht="15.5">
      <c r="B2" s="120" t="s">
        <v>1</v>
      </c>
    </row>
    <row r="3" spans="1:12" ht="18.5">
      <c r="B3" s="249" t="s">
        <v>4</v>
      </c>
      <c r="C3" s="249"/>
      <c r="D3" s="249"/>
      <c r="E3" s="249"/>
    </row>
    <row r="4" spans="1:12" ht="18.5">
      <c r="B4" s="148"/>
      <c r="C4" s="148"/>
      <c r="D4" s="148"/>
      <c r="E4" s="148"/>
    </row>
    <row r="5" spans="1:12" ht="99.75" customHeight="1">
      <c r="B5" s="140" t="s">
        <v>5</v>
      </c>
      <c r="C5" s="140" t="s">
        <v>6</v>
      </c>
      <c r="D5" s="145" t="s">
        <v>7</v>
      </c>
      <c r="E5" s="140" t="s">
        <v>8</v>
      </c>
      <c r="F5" s="140" t="s">
        <v>9</v>
      </c>
      <c r="G5" s="140" t="s">
        <v>10</v>
      </c>
      <c r="H5" s="140" t="s">
        <v>11</v>
      </c>
      <c r="I5" s="140" t="s">
        <v>12</v>
      </c>
      <c r="J5" s="140" t="s">
        <v>13</v>
      </c>
      <c r="K5" s="140" t="s">
        <v>14</v>
      </c>
      <c r="L5" s="34"/>
    </row>
    <row r="6" spans="1:12" ht="51" customHeight="1">
      <c r="B6" s="82" t="s">
        <v>15</v>
      </c>
      <c r="C6" s="245" t="s">
        <v>578</v>
      </c>
      <c r="D6" s="245"/>
      <c r="E6" s="245"/>
      <c r="F6" s="245"/>
      <c r="G6" s="245"/>
      <c r="H6" s="245"/>
      <c r="I6" s="238"/>
      <c r="J6" s="238"/>
      <c r="K6" s="245"/>
      <c r="L6" s="13"/>
    </row>
    <row r="7" spans="1:12" ht="51" customHeight="1">
      <c r="B7" s="82" t="s">
        <v>16</v>
      </c>
      <c r="C7" s="247" t="s">
        <v>579</v>
      </c>
      <c r="D7" s="248"/>
      <c r="E7" s="248"/>
      <c r="F7" s="248"/>
      <c r="G7" s="248"/>
      <c r="H7" s="248"/>
      <c r="I7" s="241"/>
      <c r="J7" s="241"/>
      <c r="K7" s="248"/>
      <c r="L7" s="36"/>
    </row>
    <row r="8" spans="1:12" ht="217">
      <c r="B8" s="150" t="s">
        <v>17</v>
      </c>
      <c r="C8" s="203" t="s">
        <v>580</v>
      </c>
      <c r="D8" s="152">
        <v>178305.50162162163</v>
      </c>
      <c r="E8" s="152"/>
      <c r="F8" s="152"/>
      <c r="G8" s="153">
        <f>D8</f>
        <v>178305.50162162163</v>
      </c>
      <c r="H8" s="154">
        <v>1</v>
      </c>
      <c r="I8" s="152">
        <v>17247.906690000003</v>
      </c>
      <c r="J8" s="204" t="s">
        <v>581</v>
      </c>
      <c r="K8" s="205" t="s">
        <v>582</v>
      </c>
      <c r="L8" s="157"/>
    </row>
    <row r="9" spans="1:12" ht="186">
      <c r="B9" s="150" t="s">
        <v>18</v>
      </c>
      <c r="C9" s="203" t="s">
        <v>583</v>
      </c>
      <c r="D9" s="152">
        <v>74985.564864864864</v>
      </c>
      <c r="E9" s="152"/>
      <c r="F9" s="152"/>
      <c r="G9" s="153">
        <f t="shared" ref="G9:G15" si="0">D9</f>
        <v>74985.564864864864</v>
      </c>
      <c r="H9" s="154">
        <v>0.8</v>
      </c>
      <c r="I9" s="152">
        <v>22799.922692</v>
      </c>
      <c r="J9" s="206" t="s">
        <v>584</v>
      </c>
      <c r="K9" s="207" t="s">
        <v>585</v>
      </c>
      <c r="L9" s="157"/>
    </row>
    <row r="10" spans="1:12" ht="15.5" hidden="1">
      <c r="B10" s="150" t="s">
        <v>19</v>
      </c>
      <c r="C10" s="151"/>
      <c r="D10" s="152"/>
      <c r="E10" s="152"/>
      <c r="F10" s="152"/>
      <c r="G10" s="153">
        <f t="shared" si="0"/>
        <v>0</v>
      </c>
      <c r="H10" s="154"/>
      <c r="I10" s="152"/>
      <c r="J10" s="155"/>
      <c r="K10" s="156"/>
      <c r="L10" s="157"/>
    </row>
    <row r="11" spans="1:12" ht="15.5" hidden="1">
      <c r="B11" s="150" t="s">
        <v>20</v>
      </c>
      <c r="C11" s="151"/>
      <c r="D11" s="152"/>
      <c r="E11" s="152"/>
      <c r="F11" s="152"/>
      <c r="G11" s="153">
        <f t="shared" si="0"/>
        <v>0</v>
      </c>
      <c r="H11" s="154"/>
      <c r="I11" s="152"/>
      <c r="J11" s="155"/>
      <c r="K11" s="156"/>
      <c r="L11" s="157"/>
    </row>
    <row r="12" spans="1:12" ht="15.5" hidden="1">
      <c r="B12" s="150" t="s">
        <v>21</v>
      </c>
      <c r="C12" s="151"/>
      <c r="D12" s="152"/>
      <c r="E12" s="152"/>
      <c r="F12" s="152"/>
      <c r="G12" s="153">
        <f t="shared" si="0"/>
        <v>0</v>
      </c>
      <c r="H12" s="154"/>
      <c r="I12" s="152"/>
      <c r="J12" s="155"/>
      <c r="K12" s="156"/>
      <c r="L12" s="157"/>
    </row>
    <row r="13" spans="1:12" ht="15.5" hidden="1">
      <c r="B13" s="150" t="s">
        <v>22</v>
      </c>
      <c r="C13" s="151"/>
      <c r="D13" s="152"/>
      <c r="E13" s="152"/>
      <c r="F13" s="152"/>
      <c r="G13" s="153">
        <f t="shared" si="0"/>
        <v>0</v>
      </c>
      <c r="H13" s="154"/>
      <c r="I13" s="152"/>
      <c r="J13" s="155"/>
      <c r="K13" s="156"/>
      <c r="L13" s="157"/>
    </row>
    <row r="14" spans="1:12" ht="15.5" hidden="1">
      <c r="B14" s="150" t="s">
        <v>23</v>
      </c>
      <c r="C14" s="158"/>
      <c r="D14" s="155"/>
      <c r="E14" s="155"/>
      <c r="F14" s="155"/>
      <c r="G14" s="153">
        <f t="shared" si="0"/>
        <v>0</v>
      </c>
      <c r="H14" s="159"/>
      <c r="I14" s="155"/>
      <c r="J14" s="155"/>
      <c r="K14" s="160"/>
      <c r="L14" s="157"/>
    </row>
    <row r="15" spans="1:12" ht="15.5" hidden="1">
      <c r="A15" s="30"/>
      <c r="B15" s="150" t="s">
        <v>24</v>
      </c>
      <c r="C15" s="158"/>
      <c r="D15" s="155"/>
      <c r="E15" s="155"/>
      <c r="F15" s="155"/>
      <c r="G15" s="153">
        <f t="shared" si="0"/>
        <v>0</v>
      </c>
      <c r="H15" s="159"/>
      <c r="I15" s="155"/>
      <c r="J15" s="155"/>
      <c r="K15" s="160"/>
    </row>
    <row r="16" spans="1:12" ht="15.5">
      <c r="A16" s="30"/>
      <c r="C16" s="82" t="s">
        <v>25</v>
      </c>
      <c r="D16" s="14">
        <f>SUM(D8:D15)</f>
        <v>253291.0664864865</v>
      </c>
      <c r="E16" s="14">
        <f>SUM(E8:E15)</f>
        <v>0</v>
      </c>
      <c r="F16" s="14">
        <f>SUM(F8:F15)</f>
        <v>0</v>
      </c>
      <c r="G16" s="14">
        <f>SUM(G8:G15)</f>
        <v>253291.0664864865</v>
      </c>
      <c r="H16" s="14">
        <f>(H8*G8)+(H9*G9)+(H10*G10)+(H11*G11)+(H12*G12)+(H13*G13)+(H14*G14)+(H15*G15)</f>
        <v>238293.95351351352</v>
      </c>
      <c r="I16" s="14">
        <f>SUM(I8:I15)</f>
        <v>40047.829382000004</v>
      </c>
      <c r="J16" s="141"/>
      <c r="K16" s="160"/>
      <c r="L16" s="37"/>
    </row>
    <row r="17" spans="1:12" ht="51" customHeight="1">
      <c r="A17" s="30"/>
      <c r="B17" s="82" t="s">
        <v>26</v>
      </c>
      <c r="C17" s="246" t="s">
        <v>586</v>
      </c>
      <c r="D17" s="243"/>
      <c r="E17" s="243"/>
      <c r="F17" s="243"/>
      <c r="G17" s="243"/>
      <c r="H17" s="243"/>
      <c r="I17" s="244"/>
      <c r="J17" s="244"/>
      <c r="K17" s="243"/>
      <c r="L17" s="36"/>
    </row>
    <row r="18" spans="1:12" ht="124">
      <c r="A18" s="30"/>
      <c r="B18" s="150" t="s">
        <v>27</v>
      </c>
      <c r="C18" s="203" t="s">
        <v>587</v>
      </c>
      <c r="D18" s="152">
        <v>25484.027297297296</v>
      </c>
      <c r="E18" s="152"/>
      <c r="F18" s="152"/>
      <c r="G18" s="153">
        <f>D18</f>
        <v>25484.027297297296</v>
      </c>
      <c r="H18" s="154">
        <v>0.3</v>
      </c>
      <c r="I18" s="152">
        <v>2281.3189539999998</v>
      </c>
      <c r="J18" s="208" t="s">
        <v>588</v>
      </c>
      <c r="K18" s="207" t="s">
        <v>589</v>
      </c>
      <c r="L18" s="157"/>
    </row>
    <row r="19" spans="1:12" ht="214" customHeight="1">
      <c r="A19" s="30"/>
      <c r="B19" s="150" t="s">
        <v>28</v>
      </c>
      <c r="C19" s="203" t="s">
        <v>590</v>
      </c>
      <c r="D19" s="152">
        <v>144989.76000000001</v>
      </c>
      <c r="E19" s="152"/>
      <c r="F19" s="152"/>
      <c r="G19" s="153">
        <f t="shared" ref="G19:G25" si="1">D19</f>
        <v>144989.76000000001</v>
      </c>
      <c r="H19" s="154">
        <v>0.3</v>
      </c>
      <c r="I19" s="152">
        <v>35849.731305999987</v>
      </c>
      <c r="J19" s="209" t="s">
        <v>591</v>
      </c>
      <c r="K19" s="207" t="s">
        <v>592</v>
      </c>
      <c r="L19" s="157"/>
    </row>
    <row r="20" spans="1:12" ht="15.5" hidden="1">
      <c r="A20" s="30"/>
      <c r="B20" s="150" t="s">
        <v>29</v>
      </c>
      <c r="C20" s="151"/>
      <c r="D20" s="152"/>
      <c r="E20" s="152"/>
      <c r="F20" s="152"/>
      <c r="G20" s="153">
        <f t="shared" si="1"/>
        <v>0</v>
      </c>
      <c r="H20" s="154"/>
      <c r="I20" s="152"/>
      <c r="J20" s="152"/>
      <c r="K20" s="156"/>
      <c r="L20" s="157"/>
    </row>
    <row r="21" spans="1:12" ht="15.5" hidden="1">
      <c r="A21" s="30"/>
      <c r="B21" s="150" t="s">
        <v>30</v>
      </c>
      <c r="C21" s="151"/>
      <c r="D21" s="152"/>
      <c r="E21" s="152"/>
      <c r="F21" s="152"/>
      <c r="G21" s="153">
        <f t="shared" si="1"/>
        <v>0</v>
      </c>
      <c r="H21" s="154"/>
      <c r="I21" s="152"/>
      <c r="J21" s="152"/>
      <c r="K21" s="156"/>
      <c r="L21" s="157"/>
    </row>
    <row r="22" spans="1:12" ht="15.5" hidden="1">
      <c r="A22" s="30"/>
      <c r="B22" s="150" t="s">
        <v>31</v>
      </c>
      <c r="C22" s="151"/>
      <c r="D22" s="152"/>
      <c r="E22" s="152"/>
      <c r="F22" s="152"/>
      <c r="G22" s="153">
        <f t="shared" si="1"/>
        <v>0</v>
      </c>
      <c r="H22" s="154"/>
      <c r="I22" s="152"/>
      <c r="J22" s="152"/>
      <c r="K22" s="156"/>
      <c r="L22" s="157"/>
    </row>
    <row r="23" spans="1:12" ht="15.5" hidden="1">
      <c r="A23" s="30"/>
      <c r="B23" s="150" t="s">
        <v>32</v>
      </c>
      <c r="C23" s="151"/>
      <c r="D23" s="152"/>
      <c r="E23" s="152"/>
      <c r="F23" s="152"/>
      <c r="G23" s="153">
        <f t="shared" si="1"/>
        <v>0</v>
      </c>
      <c r="H23" s="154"/>
      <c r="I23" s="152"/>
      <c r="J23" s="152"/>
      <c r="K23" s="156"/>
      <c r="L23" s="157"/>
    </row>
    <row r="24" spans="1:12" ht="15.5" hidden="1">
      <c r="A24" s="30"/>
      <c r="B24" s="150" t="s">
        <v>33</v>
      </c>
      <c r="C24" s="158"/>
      <c r="D24" s="155"/>
      <c r="E24" s="155"/>
      <c r="F24" s="155"/>
      <c r="G24" s="153">
        <f t="shared" si="1"/>
        <v>0</v>
      </c>
      <c r="H24" s="159"/>
      <c r="I24" s="155"/>
      <c r="J24" s="155"/>
      <c r="K24" s="160"/>
      <c r="L24" s="157"/>
    </row>
    <row r="25" spans="1:12" ht="15.5" hidden="1">
      <c r="A25" s="30"/>
      <c r="B25" s="150" t="s">
        <v>34</v>
      </c>
      <c r="C25" s="158"/>
      <c r="D25" s="155"/>
      <c r="E25" s="155"/>
      <c r="F25" s="155"/>
      <c r="G25" s="153">
        <f t="shared" si="1"/>
        <v>0</v>
      </c>
      <c r="H25" s="159"/>
      <c r="I25" s="155"/>
      <c r="J25" s="155"/>
      <c r="K25" s="160"/>
      <c r="L25" s="157"/>
    </row>
    <row r="26" spans="1:12" ht="15.5">
      <c r="A26" s="30"/>
      <c r="C26" s="82" t="s">
        <v>25</v>
      </c>
      <c r="D26" s="17">
        <f>SUM(D18:D25)</f>
        <v>170473.7872972973</v>
      </c>
      <c r="E26" s="17">
        <f t="shared" ref="E26:G26" si="2">SUM(E18:E25)</f>
        <v>0</v>
      </c>
      <c r="F26" s="17">
        <f t="shared" si="2"/>
        <v>0</v>
      </c>
      <c r="G26" s="17">
        <f t="shared" si="2"/>
        <v>170473.7872972973</v>
      </c>
      <c r="H26" s="14">
        <f>(H18*G18)+(H19*G19)+(H20*G20)+(H21*G21)+(H22*G22)+(H23*G23)+(H24*G24)+(H25*G25)</f>
        <v>51142.136189189187</v>
      </c>
      <c r="I26" s="14">
        <f>SUM(I18:I25)</f>
        <v>38131.050259999989</v>
      </c>
      <c r="J26" s="141"/>
      <c r="K26" s="160"/>
      <c r="L26" s="37"/>
    </row>
    <row r="27" spans="1:12" ht="51" customHeight="1">
      <c r="A27" s="30"/>
      <c r="B27" s="82" t="s">
        <v>35</v>
      </c>
      <c r="C27" s="240" t="s">
        <v>593</v>
      </c>
      <c r="D27" s="240"/>
      <c r="E27" s="240"/>
      <c r="F27" s="240"/>
      <c r="G27" s="240"/>
      <c r="H27" s="240"/>
      <c r="I27" s="241"/>
      <c r="J27" s="241"/>
      <c r="K27" s="240"/>
      <c r="L27" s="36"/>
    </row>
    <row r="28" spans="1:12" ht="217">
      <c r="A28" s="30"/>
      <c r="B28" s="150" t="s">
        <v>36</v>
      </c>
      <c r="C28" s="203" t="s">
        <v>594</v>
      </c>
      <c r="D28" s="210">
        <v>91501.01999999999</v>
      </c>
      <c r="E28" s="152"/>
      <c r="F28" s="152"/>
      <c r="G28" s="153">
        <f>D28</f>
        <v>91501.01999999999</v>
      </c>
      <c r="H28" s="154">
        <v>0.6</v>
      </c>
      <c r="I28" s="152">
        <v>15656.565400000007</v>
      </c>
      <c r="J28" s="209" t="s">
        <v>595</v>
      </c>
      <c r="K28" s="207"/>
      <c r="L28" s="157"/>
    </row>
    <row r="29" spans="1:12" ht="186">
      <c r="A29" s="30"/>
      <c r="B29" s="150" t="s">
        <v>37</v>
      </c>
      <c r="C29" s="203" t="s">
        <v>596</v>
      </c>
      <c r="D29" s="152">
        <v>142373.07243243244</v>
      </c>
      <c r="E29" s="152"/>
      <c r="F29" s="152"/>
      <c r="G29" s="153">
        <f t="shared" ref="G29:G35" si="3">D29</f>
        <v>142373.07243243244</v>
      </c>
      <c r="H29" s="154">
        <v>0.5</v>
      </c>
      <c r="I29" s="152">
        <v>11459.836973999996</v>
      </c>
      <c r="J29" s="211" t="s">
        <v>597</v>
      </c>
      <c r="K29" s="207" t="s">
        <v>598</v>
      </c>
      <c r="L29" s="157"/>
    </row>
    <row r="30" spans="1:12" ht="232.5">
      <c r="A30" s="30"/>
      <c r="B30" s="150" t="s">
        <v>38</v>
      </c>
      <c r="C30" s="203" t="s">
        <v>599</v>
      </c>
      <c r="D30" s="152">
        <v>35190.334054054052</v>
      </c>
      <c r="E30" s="152"/>
      <c r="F30" s="152"/>
      <c r="G30" s="153">
        <f t="shared" si="3"/>
        <v>35190.334054054052</v>
      </c>
      <c r="H30" s="154">
        <v>0.5</v>
      </c>
      <c r="I30" s="152">
        <v>5299.7884400000012</v>
      </c>
      <c r="J30" s="212" t="s">
        <v>600</v>
      </c>
      <c r="K30" s="207" t="s">
        <v>601</v>
      </c>
      <c r="L30" s="157"/>
    </row>
    <row r="31" spans="1:12" ht="15.5" hidden="1">
      <c r="A31" s="30"/>
      <c r="B31" s="150" t="s">
        <v>39</v>
      </c>
      <c r="C31" s="151"/>
      <c r="D31" s="152"/>
      <c r="E31" s="152"/>
      <c r="F31" s="152"/>
      <c r="G31" s="153">
        <f t="shared" si="3"/>
        <v>0</v>
      </c>
      <c r="H31" s="154"/>
      <c r="I31" s="152"/>
      <c r="J31" s="152"/>
      <c r="K31" s="156"/>
      <c r="L31" s="157"/>
    </row>
    <row r="32" spans="1:12" s="30" customFormat="1" ht="15.5" hidden="1">
      <c r="B32" s="150" t="s">
        <v>40</v>
      </c>
      <c r="C32" s="151"/>
      <c r="D32" s="152"/>
      <c r="E32" s="152"/>
      <c r="F32" s="152"/>
      <c r="G32" s="153">
        <f t="shared" si="3"/>
        <v>0</v>
      </c>
      <c r="H32" s="154"/>
      <c r="I32" s="152"/>
      <c r="J32" s="152"/>
      <c r="K32" s="156"/>
      <c r="L32" s="157"/>
    </row>
    <row r="33" spans="1:12" s="30" customFormat="1" ht="15.5" hidden="1">
      <c r="B33" s="150" t="s">
        <v>41</v>
      </c>
      <c r="C33" s="151"/>
      <c r="D33" s="152"/>
      <c r="E33" s="152"/>
      <c r="F33" s="152"/>
      <c r="G33" s="153">
        <f t="shared" si="3"/>
        <v>0</v>
      </c>
      <c r="H33" s="154"/>
      <c r="I33" s="152"/>
      <c r="J33" s="152"/>
      <c r="K33" s="156"/>
      <c r="L33" s="157"/>
    </row>
    <row r="34" spans="1:12" s="30" customFormat="1" ht="15.5" hidden="1">
      <c r="A34" s="29"/>
      <c r="B34" s="150" t="s">
        <v>42</v>
      </c>
      <c r="C34" s="158"/>
      <c r="D34" s="155"/>
      <c r="E34" s="155"/>
      <c r="F34" s="155"/>
      <c r="G34" s="153">
        <f t="shared" si="3"/>
        <v>0</v>
      </c>
      <c r="H34" s="159"/>
      <c r="I34" s="155"/>
      <c r="J34" s="155"/>
      <c r="K34" s="160"/>
      <c r="L34" s="157"/>
    </row>
    <row r="35" spans="1:12" ht="15.5" hidden="1">
      <c r="B35" s="150" t="s">
        <v>43</v>
      </c>
      <c r="C35" s="158"/>
      <c r="D35" s="155"/>
      <c r="E35" s="155"/>
      <c r="F35" s="155"/>
      <c r="G35" s="153">
        <f t="shared" si="3"/>
        <v>0</v>
      </c>
      <c r="H35" s="159"/>
      <c r="I35" s="155"/>
      <c r="J35" s="155"/>
      <c r="K35" s="160"/>
      <c r="L35" s="157"/>
    </row>
    <row r="36" spans="1:12" ht="15.5">
      <c r="C36" s="82" t="s">
        <v>25</v>
      </c>
      <c r="D36" s="17">
        <f>SUM(D28:D35)</f>
        <v>269064.42648648645</v>
      </c>
      <c r="E36" s="17">
        <f t="shared" ref="E36:G36" si="4">SUM(E28:E35)</f>
        <v>0</v>
      </c>
      <c r="F36" s="17">
        <f t="shared" si="4"/>
        <v>0</v>
      </c>
      <c r="G36" s="17">
        <f t="shared" si="4"/>
        <v>269064.42648648645</v>
      </c>
      <c r="H36" s="14">
        <f>(H28*G28)+(H29*G29)+(H30*G30)+(H31*G31)+(H32*G32)+(H33*G33)+(H34*G34)+(H35*G35)</f>
        <v>143682.31524324324</v>
      </c>
      <c r="I36" s="14">
        <f>SUM(I28:I35)</f>
        <v>32416.190814000005</v>
      </c>
      <c r="J36" s="141"/>
      <c r="K36" s="160"/>
      <c r="L36" s="37"/>
    </row>
    <row r="37" spans="1:12" ht="51" hidden="1" customHeight="1">
      <c r="B37" s="82" t="s">
        <v>44</v>
      </c>
      <c r="C37" s="240"/>
      <c r="D37" s="240"/>
      <c r="E37" s="240"/>
      <c r="F37" s="240"/>
      <c r="G37" s="240"/>
      <c r="H37" s="240"/>
      <c r="I37" s="241"/>
      <c r="J37" s="241"/>
      <c r="K37" s="240"/>
      <c r="L37" s="36"/>
    </row>
    <row r="38" spans="1:12" ht="15.5" hidden="1">
      <c r="B38" s="150" t="s">
        <v>45</v>
      </c>
      <c r="C38" s="151"/>
      <c r="D38" s="152"/>
      <c r="E38" s="152"/>
      <c r="F38" s="152"/>
      <c r="G38" s="153">
        <f>D38</f>
        <v>0</v>
      </c>
      <c r="H38" s="154"/>
      <c r="I38" s="152"/>
      <c r="J38" s="152"/>
      <c r="K38" s="156"/>
      <c r="L38" s="157"/>
    </row>
    <row r="39" spans="1:12" ht="15.5" hidden="1">
      <c r="B39" s="150" t="s">
        <v>46</v>
      </c>
      <c r="C39" s="151"/>
      <c r="D39" s="152"/>
      <c r="E39" s="152"/>
      <c r="F39" s="152"/>
      <c r="G39" s="153">
        <f t="shared" ref="G39:G45" si="5">D39</f>
        <v>0</v>
      </c>
      <c r="H39" s="154"/>
      <c r="I39" s="152"/>
      <c r="J39" s="152"/>
      <c r="K39" s="156"/>
      <c r="L39" s="157"/>
    </row>
    <row r="40" spans="1:12" ht="15.5" hidden="1">
      <c r="B40" s="150" t="s">
        <v>47</v>
      </c>
      <c r="C40" s="151"/>
      <c r="D40" s="152"/>
      <c r="E40" s="152"/>
      <c r="F40" s="152"/>
      <c r="G40" s="153">
        <f t="shared" si="5"/>
        <v>0</v>
      </c>
      <c r="H40" s="154"/>
      <c r="I40" s="152"/>
      <c r="J40" s="152"/>
      <c r="K40" s="156"/>
      <c r="L40" s="157"/>
    </row>
    <row r="41" spans="1:12" ht="15.5" hidden="1">
      <c r="B41" s="150" t="s">
        <v>48</v>
      </c>
      <c r="C41" s="151"/>
      <c r="D41" s="152"/>
      <c r="E41" s="152"/>
      <c r="F41" s="152"/>
      <c r="G41" s="153">
        <f t="shared" si="5"/>
        <v>0</v>
      </c>
      <c r="H41" s="154"/>
      <c r="I41" s="152"/>
      <c r="J41" s="152"/>
      <c r="K41" s="156"/>
      <c r="L41" s="157"/>
    </row>
    <row r="42" spans="1:12" ht="15.5" hidden="1">
      <c r="B42" s="150" t="s">
        <v>49</v>
      </c>
      <c r="C42" s="151"/>
      <c r="D42" s="152"/>
      <c r="E42" s="152"/>
      <c r="F42" s="152"/>
      <c r="G42" s="153">
        <f t="shared" si="5"/>
        <v>0</v>
      </c>
      <c r="H42" s="154"/>
      <c r="I42" s="152"/>
      <c r="J42" s="152"/>
      <c r="K42" s="156"/>
      <c r="L42" s="157"/>
    </row>
    <row r="43" spans="1:12" ht="15.5" hidden="1">
      <c r="A43" s="30"/>
      <c r="B43" s="150" t="s">
        <v>50</v>
      </c>
      <c r="C43" s="151"/>
      <c r="D43" s="152"/>
      <c r="E43" s="152"/>
      <c r="F43" s="152"/>
      <c r="G43" s="153">
        <f t="shared" si="5"/>
        <v>0</v>
      </c>
      <c r="H43" s="154"/>
      <c r="I43" s="152"/>
      <c r="J43" s="152"/>
      <c r="K43" s="156"/>
      <c r="L43" s="157"/>
    </row>
    <row r="44" spans="1:12" s="30" customFormat="1" ht="15.5" hidden="1">
      <c r="A44" s="29"/>
      <c r="B44" s="150" t="s">
        <v>51</v>
      </c>
      <c r="C44" s="158"/>
      <c r="D44" s="155"/>
      <c r="E44" s="155"/>
      <c r="F44" s="155"/>
      <c r="G44" s="153">
        <f t="shared" si="5"/>
        <v>0</v>
      </c>
      <c r="H44" s="159"/>
      <c r="I44" s="155"/>
      <c r="J44" s="155"/>
      <c r="K44" s="160"/>
      <c r="L44" s="157"/>
    </row>
    <row r="45" spans="1:12" ht="15.5" hidden="1">
      <c r="B45" s="150" t="s">
        <v>52</v>
      </c>
      <c r="C45" s="158"/>
      <c r="D45" s="155"/>
      <c r="E45" s="155"/>
      <c r="F45" s="155"/>
      <c r="G45" s="153">
        <f t="shared" si="5"/>
        <v>0</v>
      </c>
      <c r="H45" s="159"/>
      <c r="I45" s="155"/>
      <c r="J45" s="155"/>
      <c r="K45" s="160"/>
      <c r="L45" s="157"/>
    </row>
    <row r="46" spans="1:12" ht="15.5" hidden="1">
      <c r="C46" s="82" t="s">
        <v>25</v>
      </c>
      <c r="D46" s="14">
        <f>SUM(D38:D45)</f>
        <v>0</v>
      </c>
      <c r="E46" s="14">
        <f t="shared" ref="E46:G46" si="6">SUM(E38:E45)</f>
        <v>0</v>
      </c>
      <c r="F46" s="14">
        <f t="shared" si="6"/>
        <v>0</v>
      </c>
      <c r="G46" s="14">
        <f t="shared" si="6"/>
        <v>0</v>
      </c>
      <c r="H46" s="14">
        <f>(H38*G38)+(H39*G39)+(H40*G40)+(H41*G41)+(H42*G42)+(H43*G43)+(H44*G44)+(H45*G45)</f>
        <v>0</v>
      </c>
      <c r="I46" s="14">
        <f>SUM(I38:I45)</f>
        <v>0</v>
      </c>
      <c r="J46" s="141"/>
      <c r="K46" s="160"/>
      <c r="L46" s="37"/>
    </row>
    <row r="47" spans="1:12" ht="15.5">
      <c r="B47" s="161"/>
      <c r="C47" s="162"/>
      <c r="D47" s="163"/>
      <c r="E47" s="163"/>
      <c r="F47" s="163"/>
      <c r="G47" s="163"/>
      <c r="H47" s="163"/>
      <c r="I47" s="163"/>
      <c r="J47" s="163"/>
      <c r="K47" s="163"/>
      <c r="L47" s="157"/>
    </row>
    <row r="48" spans="1:12" ht="51" customHeight="1">
      <c r="B48" s="82" t="s">
        <v>53</v>
      </c>
      <c r="C48" s="236" t="s">
        <v>602</v>
      </c>
      <c r="D48" s="237"/>
      <c r="E48" s="237"/>
      <c r="F48" s="237"/>
      <c r="G48" s="237"/>
      <c r="H48" s="237"/>
      <c r="I48" s="238"/>
      <c r="J48" s="238"/>
      <c r="K48" s="237"/>
      <c r="L48" s="13"/>
    </row>
    <row r="49" spans="1:12" ht="51" customHeight="1">
      <c r="B49" s="82" t="s">
        <v>54</v>
      </c>
      <c r="C49" s="239" t="s">
        <v>603</v>
      </c>
      <c r="D49" s="240"/>
      <c r="E49" s="240"/>
      <c r="F49" s="240"/>
      <c r="G49" s="240"/>
      <c r="H49" s="240"/>
      <c r="I49" s="241"/>
      <c r="J49" s="241"/>
      <c r="K49" s="240"/>
      <c r="L49" s="36"/>
    </row>
    <row r="50" spans="1:12" ht="279">
      <c r="B50" s="150" t="s">
        <v>55</v>
      </c>
      <c r="C50" s="203" t="s">
        <v>604</v>
      </c>
      <c r="D50" s="152">
        <v>54729.449459459451</v>
      </c>
      <c r="E50" s="152"/>
      <c r="F50" s="152"/>
      <c r="G50" s="153">
        <f>D50</f>
        <v>54729.449459459451</v>
      </c>
      <c r="H50" s="154">
        <v>0.5</v>
      </c>
      <c r="I50" s="152">
        <v>3895.202354</v>
      </c>
      <c r="J50" s="209" t="s">
        <v>605</v>
      </c>
      <c r="K50" s="207" t="s">
        <v>606</v>
      </c>
      <c r="L50" s="157"/>
    </row>
    <row r="51" spans="1:12" ht="139.5">
      <c r="B51" s="150" t="s">
        <v>56</v>
      </c>
      <c r="C51" s="203" t="s">
        <v>607</v>
      </c>
      <c r="D51" s="152">
        <v>6590.3040540540542</v>
      </c>
      <c r="E51" s="152"/>
      <c r="F51" s="152"/>
      <c r="G51" s="153">
        <f t="shared" ref="G51:G57" si="7">D51</f>
        <v>6590.3040540540542</v>
      </c>
      <c r="H51" s="154">
        <v>0.5</v>
      </c>
      <c r="I51" s="152"/>
      <c r="J51" s="209" t="s">
        <v>608</v>
      </c>
      <c r="K51" s="207" t="s">
        <v>609</v>
      </c>
      <c r="L51" s="157"/>
    </row>
    <row r="52" spans="1:12" ht="15.5" hidden="1">
      <c r="B52" s="150" t="s">
        <v>57</v>
      </c>
      <c r="C52" s="151"/>
      <c r="D52" s="152"/>
      <c r="E52" s="152"/>
      <c r="F52" s="152"/>
      <c r="G52" s="153">
        <f t="shared" si="7"/>
        <v>0</v>
      </c>
      <c r="H52" s="154"/>
      <c r="I52" s="152"/>
      <c r="J52" s="152"/>
      <c r="K52" s="156"/>
      <c r="L52" s="157"/>
    </row>
    <row r="53" spans="1:12" ht="15.5" hidden="1">
      <c r="B53" s="150" t="s">
        <v>58</v>
      </c>
      <c r="C53" s="151"/>
      <c r="D53" s="152"/>
      <c r="E53" s="152"/>
      <c r="F53" s="152"/>
      <c r="G53" s="153">
        <f t="shared" si="7"/>
        <v>0</v>
      </c>
      <c r="H53" s="154"/>
      <c r="I53" s="152"/>
      <c r="J53" s="152"/>
      <c r="K53" s="156"/>
      <c r="L53" s="157"/>
    </row>
    <row r="54" spans="1:12" ht="15.5" hidden="1">
      <c r="B54" s="150" t="s">
        <v>59</v>
      </c>
      <c r="C54" s="151"/>
      <c r="D54" s="152"/>
      <c r="E54" s="152"/>
      <c r="F54" s="152"/>
      <c r="G54" s="153">
        <f t="shared" si="7"/>
        <v>0</v>
      </c>
      <c r="H54" s="154"/>
      <c r="I54" s="152"/>
      <c r="J54" s="152"/>
      <c r="K54" s="156"/>
      <c r="L54" s="157"/>
    </row>
    <row r="55" spans="1:12" ht="15.5" hidden="1">
      <c r="B55" s="150" t="s">
        <v>60</v>
      </c>
      <c r="C55" s="151"/>
      <c r="D55" s="152"/>
      <c r="E55" s="152"/>
      <c r="F55" s="152"/>
      <c r="G55" s="153">
        <f t="shared" si="7"/>
        <v>0</v>
      </c>
      <c r="H55" s="154"/>
      <c r="I55" s="152"/>
      <c r="J55" s="152"/>
      <c r="K55" s="156"/>
      <c r="L55" s="157"/>
    </row>
    <row r="56" spans="1:12" ht="15.5" hidden="1">
      <c r="A56" s="30"/>
      <c r="B56" s="150" t="s">
        <v>61</v>
      </c>
      <c r="C56" s="158"/>
      <c r="D56" s="155"/>
      <c r="E56" s="155"/>
      <c r="F56" s="155"/>
      <c r="G56" s="153">
        <f t="shared" si="7"/>
        <v>0</v>
      </c>
      <c r="H56" s="159"/>
      <c r="I56" s="155"/>
      <c r="J56" s="155"/>
      <c r="K56" s="160"/>
      <c r="L56" s="157"/>
    </row>
    <row r="57" spans="1:12" s="30" customFormat="1" ht="15.5" hidden="1">
      <c r="B57" s="150" t="s">
        <v>62</v>
      </c>
      <c r="C57" s="158"/>
      <c r="D57" s="155"/>
      <c r="E57" s="155"/>
      <c r="F57" s="155"/>
      <c r="G57" s="153">
        <f t="shared" si="7"/>
        <v>0</v>
      </c>
      <c r="H57" s="159"/>
      <c r="I57" s="155"/>
      <c r="J57" s="155"/>
      <c r="K57" s="160"/>
      <c r="L57" s="157"/>
    </row>
    <row r="58" spans="1:12" s="30" customFormat="1" ht="15.5">
      <c r="A58" s="29"/>
      <c r="B58" s="29"/>
      <c r="C58" s="82" t="s">
        <v>25</v>
      </c>
      <c r="D58" s="14">
        <f>SUM(D50:D57)</f>
        <v>61319.753513513504</v>
      </c>
      <c r="E58" s="14">
        <f t="shared" ref="E58:G58" si="8">SUM(E50:E57)</f>
        <v>0</v>
      </c>
      <c r="F58" s="14">
        <f t="shared" si="8"/>
        <v>0</v>
      </c>
      <c r="G58" s="17">
        <f t="shared" si="8"/>
        <v>61319.753513513504</v>
      </c>
      <c r="H58" s="14">
        <f>(H50*G50)+(H51*G51)+(H52*G52)+(H53*G53)+(H54*G54)+(H55*G55)+(H56*G56)+(H57*G57)</f>
        <v>30659.876756756752</v>
      </c>
      <c r="I58" s="14">
        <f>SUM(I50:I57)</f>
        <v>3895.202354</v>
      </c>
      <c r="J58" s="141"/>
      <c r="K58" s="160"/>
      <c r="L58" s="37"/>
    </row>
    <row r="59" spans="1:12" ht="51" customHeight="1">
      <c r="B59" s="82" t="s">
        <v>63</v>
      </c>
      <c r="C59" s="239" t="s">
        <v>610</v>
      </c>
      <c r="D59" s="240"/>
      <c r="E59" s="240"/>
      <c r="F59" s="240"/>
      <c r="G59" s="240"/>
      <c r="H59" s="240"/>
      <c r="I59" s="241"/>
      <c r="J59" s="241"/>
      <c r="K59" s="240"/>
      <c r="L59" s="36"/>
    </row>
    <row r="60" spans="1:12" ht="232.5">
      <c r="B60" s="150" t="s">
        <v>64</v>
      </c>
      <c r="C60" s="203" t="s">
        <v>611</v>
      </c>
      <c r="D60" s="152">
        <v>38738.767837837833</v>
      </c>
      <c r="E60" s="152"/>
      <c r="F60" s="152"/>
      <c r="G60" s="153">
        <f>D60</f>
        <v>38738.767837837833</v>
      </c>
      <c r="H60" s="154">
        <v>0.5</v>
      </c>
      <c r="I60" s="152">
        <v>1945.7925300000002</v>
      </c>
      <c r="J60" s="209" t="s">
        <v>612</v>
      </c>
      <c r="K60" s="207" t="s">
        <v>613</v>
      </c>
      <c r="L60" s="157"/>
    </row>
    <row r="61" spans="1:12" ht="201.5">
      <c r="B61" s="150" t="s">
        <v>65</v>
      </c>
      <c r="C61" s="203" t="s">
        <v>614</v>
      </c>
      <c r="D61" s="152">
        <v>61317.89</v>
      </c>
      <c r="E61" s="152"/>
      <c r="F61" s="152"/>
      <c r="G61" s="153">
        <f t="shared" ref="G61:G67" si="9">D61</f>
        <v>61317.89</v>
      </c>
      <c r="H61" s="154">
        <v>0.6</v>
      </c>
      <c r="I61" s="152"/>
      <c r="J61" s="209" t="s">
        <v>615</v>
      </c>
      <c r="K61" s="207"/>
      <c r="L61" s="157"/>
    </row>
    <row r="62" spans="1:12" ht="15.5" hidden="1">
      <c r="B62" s="150" t="s">
        <v>66</v>
      </c>
      <c r="C62" s="151"/>
      <c r="D62" s="152"/>
      <c r="E62" s="152"/>
      <c r="F62" s="152"/>
      <c r="G62" s="153">
        <f t="shared" si="9"/>
        <v>0</v>
      </c>
      <c r="H62" s="154"/>
      <c r="I62" s="152"/>
      <c r="J62" s="152"/>
      <c r="K62" s="156"/>
      <c r="L62" s="157"/>
    </row>
    <row r="63" spans="1:12" ht="15.5" hidden="1">
      <c r="B63" s="150" t="s">
        <v>67</v>
      </c>
      <c r="C63" s="151"/>
      <c r="D63" s="152"/>
      <c r="E63" s="152"/>
      <c r="F63" s="152"/>
      <c r="G63" s="153">
        <f t="shared" si="9"/>
        <v>0</v>
      </c>
      <c r="H63" s="154"/>
      <c r="I63" s="152"/>
      <c r="J63" s="152"/>
      <c r="K63" s="156"/>
      <c r="L63" s="157"/>
    </row>
    <row r="64" spans="1:12" ht="15.5" hidden="1">
      <c r="B64" s="150" t="s">
        <v>68</v>
      </c>
      <c r="C64" s="151"/>
      <c r="D64" s="152"/>
      <c r="E64" s="152"/>
      <c r="F64" s="152"/>
      <c r="G64" s="153">
        <f t="shared" si="9"/>
        <v>0</v>
      </c>
      <c r="H64" s="154"/>
      <c r="I64" s="152"/>
      <c r="J64" s="152"/>
      <c r="K64" s="156"/>
      <c r="L64" s="157"/>
    </row>
    <row r="65" spans="1:12" ht="15.5" hidden="1">
      <c r="B65" s="150" t="s">
        <v>69</v>
      </c>
      <c r="C65" s="151"/>
      <c r="D65" s="152"/>
      <c r="E65" s="152"/>
      <c r="F65" s="152"/>
      <c r="G65" s="153">
        <f t="shared" si="9"/>
        <v>0</v>
      </c>
      <c r="H65" s="154"/>
      <c r="I65" s="152"/>
      <c r="J65" s="152"/>
      <c r="K65" s="156"/>
      <c r="L65" s="157"/>
    </row>
    <row r="66" spans="1:12" ht="15.5" hidden="1">
      <c r="B66" s="150" t="s">
        <v>70</v>
      </c>
      <c r="C66" s="158"/>
      <c r="D66" s="155"/>
      <c r="E66" s="155"/>
      <c r="F66" s="155"/>
      <c r="G66" s="153">
        <f t="shared" si="9"/>
        <v>0</v>
      </c>
      <c r="H66" s="159"/>
      <c r="I66" s="155"/>
      <c r="J66" s="155"/>
      <c r="K66" s="160"/>
      <c r="L66" s="157"/>
    </row>
    <row r="67" spans="1:12" ht="15.5" hidden="1">
      <c r="B67" s="150" t="s">
        <v>71</v>
      </c>
      <c r="C67" s="158"/>
      <c r="D67" s="155"/>
      <c r="E67" s="155"/>
      <c r="F67" s="155"/>
      <c r="G67" s="153">
        <f t="shared" si="9"/>
        <v>0</v>
      </c>
      <c r="H67" s="159"/>
      <c r="I67" s="155"/>
      <c r="J67" s="155"/>
      <c r="K67" s="160"/>
      <c r="L67" s="157"/>
    </row>
    <row r="68" spans="1:12" ht="15.5">
      <c r="C68" s="82" t="s">
        <v>25</v>
      </c>
      <c r="D68" s="17">
        <f>SUM(D60:D67)</f>
        <v>100056.65783783783</v>
      </c>
      <c r="E68" s="17">
        <f t="shared" ref="E68:G68" si="10">SUM(E60:E67)</f>
        <v>0</v>
      </c>
      <c r="F68" s="17">
        <f t="shared" si="10"/>
        <v>0</v>
      </c>
      <c r="G68" s="17">
        <f t="shared" si="10"/>
        <v>100056.65783783783</v>
      </c>
      <c r="H68" s="14">
        <f>(H60*G60)+(H61*G61)+(H62*G62)+(H63*G63)+(H64*G64)+(H65*G65)+(H66*G66)+(H67*G67)</f>
        <v>56160.117918918913</v>
      </c>
      <c r="I68" s="14">
        <f>SUM(I60:I67)</f>
        <v>1945.7925300000002</v>
      </c>
      <c r="J68" s="141"/>
      <c r="K68" s="160"/>
      <c r="L68" s="37"/>
    </row>
    <row r="69" spans="1:12" ht="51" customHeight="1">
      <c r="B69" s="82" t="s">
        <v>72</v>
      </c>
      <c r="C69" s="240" t="s">
        <v>616</v>
      </c>
      <c r="D69" s="240"/>
      <c r="E69" s="240"/>
      <c r="F69" s="240"/>
      <c r="G69" s="240"/>
      <c r="H69" s="240"/>
      <c r="I69" s="241"/>
      <c r="J69" s="241"/>
      <c r="K69" s="240"/>
      <c r="L69" s="36"/>
    </row>
    <row r="70" spans="1:12" ht="139.5">
      <c r="B70" s="150" t="s">
        <v>73</v>
      </c>
      <c r="C70" s="213" t="s">
        <v>617</v>
      </c>
      <c r="D70" s="152">
        <v>5388.3518918918926</v>
      </c>
      <c r="E70" s="152"/>
      <c r="F70" s="152"/>
      <c r="G70" s="153">
        <f>D70</f>
        <v>5388.3518918918926</v>
      </c>
      <c r="H70" s="154">
        <v>0.5</v>
      </c>
      <c r="I70" s="152">
        <v>593.90687600000001</v>
      </c>
      <c r="J70" s="209" t="s">
        <v>618</v>
      </c>
      <c r="K70" s="207" t="s">
        <v>619</v>
      </c>
      <c r="L70" s="157"/>
    </row>
    <row r="71" spans="1:12" ht="409.5">
      <c r="B71" s="150" t="s">
        <v>74</v>
      </c>
      <c r="C71" s="203" t="s">
        <v>620</v>
      </c>
      <c r="D71" s="152">
        <v>71206.545810810814</v>
      </c>
      <c r="E71" s="152"/>
      <c r="F71" s="152"/>
      <c r="G71" s="153">
        <f t="shared" ref="G71:G77" si="11">D71</f>
        <v>71206.545810810814</v>
      </c>
      <c r="H71" s="154">
        <v>0.8</v>
      </c>
      <c r="I71" s="152">
        <v>11403.230065999998</v>
      </c>
      <c r="J71" s="209" t="s">
        <v>621</v>
      </c>
      <c r="K71" s="214" t="s">
        <v>622</v>
      </c>
      <c r="L71" s="157"/>
    </row>
    <row r="72" spans="1:12" ht="409.5">
      <c r="B72" s="150" t="s">
        <v>75</v>
      </c>
      <c r="C72" s="203" t="s">
        <v>623</v>
      </c>
      <c r="D72" s="152">
        <v>20860.48</v>
      </c>
      <c r="E72" s="152"/>
      <c r="F72" s="152"/>
      <c r="G72" s="153">
        <f t="shared" si="11"/>
        <v>20860.48</v>
      </c>
      <c r="H72" s="154">
        <v>0.3</v>
      </c>
      <c r="I72" s="152">
        <v>624.07260799999995</v>
      </c>
      <c r="J72" s="209" t="s">
        <v>624</v>
      </c>
      <c r="K72" s="207" t="s">
        <v>625</v>
      </c>
      <c r="L72" s="157"/>
    </row>
    <row r="73" spans="1:12" ht="15.5" hidden="1">
      <c r="A73" s="30"/>
      <c r="B73" s="150" t="s">
        <v>76</v>
      </c>
      <c r="C73" s="151"/>
      <c r="D73" s="152"/>
      <c r="E73" s="152"/>
      <c r="F73" s="152"/>
      <c r="G73" s="153">
        <f t="shared" si="11"/>
        <v>0</v>
      </c>
      <c r="H73" s="154"/>
      <c r="I73" s="152"/>
      <c r="J73" s="152"/>
      <c r="K73" s="156"/>
      <c r="L73" s="157"/>
    </row>
    <row r="74" spans="1:12" s="30" customFormat="1" ht="15.5" hidden="1">
      <c r="A74" s="29"/>
      <c r="B74" s="150" t="s">
        <v>77</v>
      </c>
      <c r="C74" s="151"/>
      <c r="D74" s="152"/>
      <c r="E74" s="152"/>
      <c r="F74" s="152"/>
      <c r="G74" s="153">
        <f t="shared" si="11"/>
        <v>0</v>
      </c>
      <c r="H74" s="154"/>
      <c r="I74" s="152"/>
      <c r="J74" s="152"/>
      <c r="K74" s="156"/>
      <c r="L74" s="157"/>
    </row>
    <row r="75" spans="1:12" ht="15.5" hidden="1">
      <c r="B75" s="150" t="s">
        <v>78</v>
      </c>
      <c r="C75" s="151"/>
      <c r="D75" s="152"/>
      <c r="E75" s="152"/>
      <c r="F75" s="152"/>
      <c r="G75" s="153">
        <f t="shared" si="11"/>
        <v>0</v>
      </c>
      <c r="H75" s="154"/>
      <c r="I75" s="152"/>
      <c r="J75" s="152"/>
      <c r="K75" s="156"/>
      <c r="L75" s="157"/>
    </row>
    <row r="76" spans="1:12" ht="15.5" hidden="1">
      <c r="B76" s="150" t="s">
        <v>79</v>
      </c>
      <c r="C76" s="158"/>
      <c r="D76" s="155"/>
      <c r="E76" s="155"/>
      <c r="F76" s="155"/>
      <c r="G76" s="153">
        <f t="shared" si="11"/>
        <v>0</v>
      </c>
      <c r="H76" s="159"/>
      <c r="I76" s="155"/>
      <c r="J76" s="155"/>
      <c r="K76" s="160"/>
      <c r="L76" s="157"/>
    </row>
    <row r="77" spans="1:12" ht="15.5" hidden="1">
      <c r="B77" s="150" t="s">
        <v>80</v>
      </c>
      <c r="C77" s="158"/>
      <c r="D77" s="155"/>
      <c r="E77" s="155"/>
      <c r="F77" s="155"/>
      <c r="G77" s="153">
        <f t="shared" si="11"/>
        <v>0</v>
      </c>
      <c r="H77" s="159"/>
      <c r="I77" s="155"/>
      <c r="J77" s="155"/>
      <c r="K77" s="160"/>
      <c r="L77" s="157"/>
    </row>
    <row r="78" spans="1:12" ht="15.5">
      <c r="C78" s="82" t="s">
        <v>25</v>
      </c>
      <c r="D78" s="17">
        <f>SUM(D70:D77)</f>
        <v>97455.377702702695</v>
      </c>
      <c r="E78" s="17">
        <f t="shared" ref="E78:G78" si="12">SUM(E70:E77)</f>
        <v>0</v>
      </c>
      <c r="F78" s="17">
        <f t="shared" si="12"/>
        <v>0</v>
      </c>
      <c r="G78" s="17">
        <f t="shared" si="12"/>
        <v>97455.377702702695</v>
      </c>
      <c r="H78" s="14">
        <f>(H70*G70)+(H71*G71)+(H72*G72)+(H73*G73)+(H74*G74)+(H75*G75)+(H76*G76)+(H77*G77)</f>
        <v>65917.5565945946</v>
      </c>
      <c r="I78" s="14">
        <f>SUM(I70:I77)</f>
        <v>12621.209549999998</v>
      </c>
      <c r="J78" s="141"/>
      <c r="K78" s="160"/>
      <c r="L78" s="37"/>
    </row>
    <row r="79" spans="1:12" ht="51" hidden="1" customHeight="1">
      <c r="B79" s="82" t="s">
        <v>81</v>
      </c>
      <c r="C79" s="240"/>
      <c r="D79" s="240"/>
      <c r="E79" s="240"/>
      <c r="F79" s="240"/>
      <c r="G79" s="240"/>
      <c r="H79" s="240"/>
      <c r="I79" s="241"/>
      <c r="J79" s="241"/>
      <c r="K79" s="240"/>
      <c r="L79" s="36"/>
    </row>
    <row r="80" spans="1:12" ht="15.5" hidden="1">
      <c r="B80" s="150" t="s">
        <v>82</v>
      </c>
      <c r="C80" s="151"/>
      <c r="D80" s="152"/>
      <c r="E80" s="152"/>
      <c r="F80" s="152"/>
      <c r="G80" s="153">
        <f>D80</f>
        <v>0</v>
      </c>
      <c r="H80" s="154"/>
      <c r="I80" s="152"/>
      <c r="J80" s="152"/>
      <c r="K80" s="156"/>
      <c r="L80" s="157"/>
    </row>
    <row r="81" spans="2:12" ht="15.5" hidden="1">
      <c r="B81" s="150" t="s">
        <v>83</v>
      </c>
      <c r="C81" s="151"/>
      <c r="D81" s="152"/>
      <c r="E81" s="152"/>
      <c r="F81" s="152"/>
      <c r="G81" s="153">
        <f t="shared" ref="G81:G87" si="13">D81</f>
        <v>0</v>
      </c>
      <c r="H81" s="154"/>
      <c r="I81" s="152"/>
      <c r="J81" s="152"/>
      <c r="K81" s="156"/>
      <c r="L81" s="157"/>
    </row>
    <row r="82" spans="2:12" ht="15.5" hidden="1">
      <c r="B82" s="150" t="s">
        <v>84</v>
      </c>
      <c r="C82" s="151"/>
      <c r="D82" s="152"/>
      <c r="E82" s="152"/>
      <c r="F82" s="152"/>
      <c r="G82" s="153">
        <f t="shared" si="13"/>
        <v>0</v>
      </c>
      <c r="H82" s="154"/>
      <c r="I82" s="152"/>
      <c r="J82" s="152"/>
      <c r="K82" s="156"/>
      <c r="L82" s="157"/>
    </row>
    <row r="83" spans="2:12" ht="15.5" hidden="1">
      <c r="B83" s="150" t="s">
        <v>85</v>
      </c>
      <c r="C83" s="151"/>
      <c r="D83" s="152"/>
      <c r="E83" s="152"/>
      <c r="F83" s="152"/>
      <c r="G83" s="153">
        <f t="shared" si="13"/>
        <v>0</v>
      </c>
      <c r="H83" s="154"/>
      <c r="I83" s="152"/>
      <c r="J83" s="152"/>
      <c r="K83" s="156"/>
      <c r="L83" s="157"/>
    </row>
    <row r="84" spans="2:12" ht="15.5" hidden="1">
      <c r="B84" s="150" t="s">
        <v>86</v>
      </c>
      <c r="C84" s="151"/>
      <c r="D84" s="152"/>
      <c r="E84" s="152"/>
      <c r="F84" s="152"/>
      <c r="G84" s="153">
        <f t="shared" si="13"/>
        <v>0</v>
      </c>
      <c r="H84" s="154"/>
      <c r="I84" s="152"/>
      <c r="J84" s="152"/>
      <c r="K84" s="156"/>
      <c r="L84" s="157"/>
    </row>
    <row r="85" spans="2:12" ht="15.5" hidden="1">
      <c r="B85" s="150" t="s">
        <v>87</v>
      </c>
      <c r="C85" s="151"/>
      <c r="D85" s="152"/>
      <c r="E85" s="152"/>
      <c r="F85" s="152"/>
      <c r="G85" s="153">
        <f t="shared" si="13"/>
        <v>0</v>
      </c>
      <c r="H85" s="154"/>
      <c r="I85" s="152"/>
      <c r="J85" s="152"/>
      <c r="K85" s="156"/>
      <c r="L85" s="157"/>
    </row>
    <row r="86" spans="2:12" ht="15.5" hidden="1">
      <c r="B86" s="150" t="s">
        <v>88</v>
      </c>
      <c r="C86" s="158"/>
      <c r="D86" s="155"/>
      <c r="E86" s="155"/>
      <c r="F86" s="155"/>
      <c r="G86" s="153">
        <f t="shared" si="13"/>
        <v>0</v>
      </c>
      <c r="H86" s="159"/>
      <c r="I86" s="155"/>
      <c r="J86" s="155"/>
      <c r="K86" s="160"/>
      <c r="L86" s="157"/>
    </row>
    <row r="87" spans="2:12" ht="15.5" hidden="1">
      <c r="B87" s="150" t="s">
        <v>89</v>
      </c>
      <c r="C87" s="158"/>
      <c r="D87" s="155"/>
      <c r="E87" s="155"/>
      <c r="F87" s="155"/>
      <c r="G87" s="153">
        <f t="shared" si="13"/>
        <v>0</v>
      </c>
      <c r="H87" s="159"/>
      <c r="I87" s="155"/>
      <c r="J87" s="155"/>
      <c r="K87" s="160"/>
      <c r="L87" s="157"/>
    </row>
    <row r="88" spans="2:12" ht="15.5" hidden="1">
      <c r="C88" s="82" t="s">
        <v>25</v>
      </c>
      <c r="D88" s="14">
        <f>SUM(D80:D87)</f>
        <v>0</v>
      </c>
      <c r="E88" s="14">
        <f t="shared" ref="E88:G88" si="14">SUM(E80:E87)</f>
        <v>0</v>
      </c>
      <c r="F88" s="14">
        <f t="shared" si="14"/>
        <v>0</v>
      </c>
      <c r="G88" s="14">
        <f t="shared" si="14"/>
        <v>0</v>
      </c>
      <c r="H88" s="14">
        <f>(H80*G80)+(H81*G81)+(H82*G82)+(H83*G83)+(H84*G84)+(H85*G85)+(H86*G86)+(H87*G87)</f>
        <v>0</v>
      </c>
      <c r="I88" s="14">
        <f>SUM(I80:I87)</f>
        <v>0</v>
      </c>
      <c r="J88" s="141"/>
      <c r="K88" s="160"/>
      <c r="L88" s="37"/>
    </row>
    <row r="89" spans="2:12" ht="15.75" customHeight="1">
      <c r="B89" s="4"/>
      <c r="C89" s="161"/>
      <c r="D89" s="164"/>
      <c r="E89" s="164"/>
      <c r="F89" s="164"/>
      <c r="G89" s="164"/>
      <c r="H89" s="164"/>
      <c r="I89" s="164"/>
      <c r="J89" s="164"/>
      <c r="K89" s="161"/>
      <c r="L89" s="2"/>
    </row>
    <row r="90" spans="2:12" ht="51" customHeight="1">
      <c r="B90" s="82" t="s">
        <v>90</v>
      </c>
      <c r="C90" s="237" t="s">
        <v>626</v>
      </c>
      <c r="D90" s="237"/>
      <c r="E90" s="237"/>
      <c r="F90" s="237"/>
      <c r="G90" s="237"/>
      <c r="H90" s="237"/>
      <c r="I90" s="238"/>
      <c r="J90" s="238"/>
      <c r="K90" s="237"/>
      <c r="L90" s="13"/>
    </row>
    <row r="91" spans="2:12" ht="51" customHeight="1">
      <c r="B91" s="82" t="s">
        <v>91</v>
      </c>
      <c r="C91" s="240" t="s">
        <v>627</v>
      </c>
      <c r="D91" s="240"/>
      <c r="E91" s="240"/>
      <c r="F91" s="240"/>
      <c r="G91" s="240"/>
      <c r="H91" s="240"/>
      <c r="I91" s="241"/>
      <c r="J91" s="241"/>
      <c r="K91" s="240"/>
      <c r="L91" s="36"/>
    </row>
    <row r="92" spans="2:12" ht="201.5">
      <c r="B92" s="150" t="s">
        <v>92</v>
      </c>
      <c r="C92" s="213" t="s">
        <v>628</v>
      </c>
      <c r="D92" s="152">
        <v>23468.582702702704</v>
      </c>
      <c r="E92" s="152"/>
      <c r="F92" s="152"/>
      <c r="G92" s="153">
        <f>D92</f>
        <v>23468.582702702704</v>
      </c>
      <c r="H92" s="154">
        <v>0.3</v>
      </c>
      <c r="I92" s="152"/>
      <c r="J92" s="209" t="s">
        <v>630</v>
      </c>
      <c r="K92" s="207"/>
      <c r="L92" s="157"/>
    </row>
    <row r="93" spans="2:12" ht="139.5">
      <c r="B93" s="150" t="s">
        <v>93</v>
      </c>
      <c r="C93" s="215" t="s">
        <v>629</v>
      </c>
      <c r="D93" s="152">
        <v>17414.533243243241</v>
      </c>
      <c r="E93" s="152"/>
      <c r="F93" s="152"/>
      <c r="G93" s="153">
        <f t="shared" ref="G93:G99" si="15">D93</f>
        <v>17414.533243243241</v>
      </c>
      <c r="H93" s="154">
        <v>0.3</v>
      </c>
      <c r="I93" s="216">
        <v>8835.794477999998</v>
      </c>
      <c r="J93" s="211" t="s">
        <v>632</v>
      </c>
      <c r="K93" s="207" t="s">
        <v>633</v>
      </c>
      <c r="L93" s="157"/>
    </row>
    <row r="94" spans="2:12" ht="77.5">
      <c r="B94" s="150" t="s">
        <v>94</v>
      </c>
      <c r="C94" s="203" t="s">
        <v>631</v>
      </c>
      <c r="D94" s="152">
        <v>92102.10594594595</v>
      </c>
      <c r="E94" s="152"/>
      <c r="F94" s="152"/>
      <c r="G94" s="153">
        <f t="shared" si="15"/>
        <v>92102.10594594595</v>
      </c>
      <c r="H94" s="154">
        <v>0.3</v>
      </c>
      <c r="I94" s="152"/>
      <c r="J94" s="152"/>
      <c r="K94" s="156"/>
      <c r="L94" s="157"/>
    </row>
    <row r="95" spans="2:12" ht="15.5" hidden="1">
      <c r="B95" s="150" t="s">
        <v>95</v>
      </c>
      <c r="C95" s="151"/>
      <c r="D95" s="152"/>
      <c r="E95" s="152"/>
      <c r="F95" s="152"/>
      <c r="G95" s="153">
        <f t="shared" si="15"/>
        <v>0</v>
      </c>
      <c r="H95" s="154"/>
      <c r="I95" s="152"/>
      <c r="J95" s="152"/>
      <c r="K95" s="156"/>
      <c r="L95" s="157"/>
    </row>
    <row r="96" spans="2:12" ht="15.5" hidden="1">
      <c r="B96" s="150" t="s">
        <v>96</v>
      </c>
      <c r="C96" s="151"/>
      <c r="D96" s="152"/>
      <c r="E96" s="152"/>
      <c r="F96" s="152"/>
      <c r="G96" s="153">
        <f t="shared" si="15"/>
        <v>0</v>
      </c>
      <c r="H96" s="154"/>
      <c r="I96" s="152"/>
      <c r="J96" s="152"/>
      <c r="K96" s="156"/>
      <c r="L96" s="157"/>
    </row>
    <row r="97" spans="2:12" ht="15.5" hidden="1">
      <c r="B97" s="150" t="s">
        <v>97</v>
      </c>
      <c r="C97" s="151"/>
      <c r="D97" s="152"/>
      <c r="E97" s="152"/>
      <c r="F97" s="152"/>
      <c r="G97" s="153">
        <f t="shared" si="15"/>
        <v>0</v>
      </c>
      <c r="H97" s="154"/>
      <c r="I97" s="152"/>
      <c r="J97" s="152"/>
      <c r="K97" s="156"/>
      <c r="L97" s="157"/>
    </row>
    <row r="98" spans="2:12" ht="15.5" hidden="1">
      <c r="B98" s="150" t="s">
        <v>98</v>
      </c>
      <c r="C98" s="158"/>
      <c r="D98" s="155"/>
      <c r="E98" s="155"/>
      <c r="F98" s="155"/>
      <c r="G98" s="153">
        <f t="shared" si="15"/>
        <v>0</v>
      </c>
      <c r="H98" s="159"/>
      <c r="I98" s="155"/>
      <c r="J98" s="155"/>
      <c r="K98" s="160"/>
      <c r="L98" s="157"/>
    </row>
    <row r="99" spans="2:12" ht="15.5" hidden="1">
      <c r="B99" s="150" t="s">
        <v>99</v>
      </c>
      <c r="C99" s="158"/>
      <c r="D99" s="155"/>
      <c r="E99" s="155"/>
      <c r="F99" s="155"/>
      <c r="G99" s="153">
        <f t="shared" si="15"/>
        <v>0</v>
      </c>
      <c r="H99" s="159"/>
      <c r="I99" s="155"/>
      <c r="J99" s="155"/>
      <c r="K99" s="160"/>
      <c r="L99" s="157"/>
    </row>
    <row r="100" spans="2:12" ht="15.5">
      <c r="C100" s="82" t="s">
        <v>25</v>
      </c>
      <c r="D100" s="14">
        <f>SUM(D92:D99)</f>
        <v>132985.22189189191</v>
      </c>
      <c r="E100" s="14">
        <f t="shared" ref="E100:G100" si="16">SUM(E92:E99)</f>
        <v>0</v>
      </c>
      <c r="F100" s="14">
        <f t="shared" si="16"/>
        <v>0</v>
      </c>
      <c r="G100" s="17">
        <f t="shared" si="16"/>
        <v>132985.22189189191</v>
      </c>
      <c r="H100" s="14">
        <f>(H92*G92)+(H93*G93)+(H94*G94)+(H95*G95)+(H96*G96)+(H97*G97)+(H98*G98)+(H99*G99)</f>
        <v>39895.56656756757</v>
      </c>
      <c r="I100" s="14">
        <f>SUM(I92:I99)</f>
        <v>8835.794477999998</v>
      </c>
      <c r="J100" s="141"/>
      <c r="K100" s="160"/>
      <c r="L100" s="37"/>
    </row>
    <row r="101" spans="2:12" ht="51" customHeight="1">
      <c r="B101" s="82" t="s">
        <v>100</v>
      </c>
      <c r="C101" s="242" t="s">
        <v>634</v>
      </c>
      <c r="D101" s="243"/>
      <c r="E101" s="243"/>
      <c r="F101" s="243"/>
      <c r="G101" s="243"/>
      <c r="H101" s="243"/>
      <c r="I101" s="244"/>
      <c r="J101" s="244"/>
      <c r="K101" s="243"/>
      <c r="L101" s="36"/>
    </row>
    <row r="102" spans="2:12" ht="77.5">
      <c r="B102" s="150" t="s">
        <v>101</v>
      </c>
      <c r="C102" s="203" t="s">
        <v>635</v>
      </c>
      <c r="D102" s="152">
        <v>26422.639999999999</v>
      </c>
      <c r="E102" s="152"/>
      <c r="F102" s="152"/>
      <c r="G102" s="153">
        <f>D102</f>
        <v>26422.639999999999</v>
      </c>
      <c r="H102" s="154">
        <v>0.3</v>
      </c>
      <c r="I102" s="152"/>
      <c r="J102" s="209" t="s">
        <v>636</v>
      </c>
      <c r="K102" s="207" t="s">
        <v>637</v>
      </c>
      <c r="L102" s="157"/>
    </row>
    <row r="103" spans="2:12" ht="186">
      <c r="B103" s="150" t="s">
        <v>102</v>
      </c>
      <c r="C103" s="203" t="s">
        <v>638</v>
      </c>
      <c r="D103" s="152">
        <v>68912.490000000005</v>
      </c>
      <c r="E103" s="152"/>
      <c r="F103" s="152"/>
      <c r="G103" s="153">
        <f t="shared" ref="G103:G109" si="17">D103</f>
        <v>68912.490000000005</v>
      </c>
      <c r="H103" s="217">
        <v>0.4</v>
      </c>
      <c r="I103" s="152"/>
      <c r="J103" s="209" t="s">
        <v>639</v>
      </c>
      <c r="K103" s="207"/>
      <c r="L103" s="157"/>
    </row>
    <row r="104" spans="2:12" ht="170.5">
      <c r="B104" s="150" t="s">
        <v>103</v>
      </c>
      <c r="C104" s="203" t="s">
        <v>640</v>
      </c>
      <c r="D104" s="152">
        <v>41682.75</v>
      </c>
      <c r="E104" s="152"/>
      <c r="F104" s="152"/>
      <c r="G104" s="153">
        <f t="shared" si="17"/>
        <v>41682.75</v>
      </c>
      <c r="H104" s="154">
        <v>0.4</v>
      </c>
      <c r="I104" s="152"/>
      <c r="J104" s="211" t="s">
        <v>641</v>
      </c>
      <c r="K104" s="207" t="s">
        <v>642</v>
      </c>
      <c r="L104" s="157"/>
    </row>
    <row r="105" spans="2:12" ht="170.5">
      <c r="B105" s="150" t="s">
        <v>104</v>
      </c>
      <c r="C105" s="203" t="s">
        <v>643</v>
      </c>
      <c r="D105" s="152">
        <v>36416.390270270269</v>
      </c>
      <c r="E105" s="152"/>
      <c r="F105" s="152"/>
      <c r="G105" s="153">
        <f t="shared" si="17"/>
        <v>36416.390270270269</v>
      </c>
      <c r="H105" s="154">
        <v>0.3</v>
      </c>
      <c r="I105" s="152">
        <v>4519.046769999999</v>
      </c>
      <c r="J105" s="209" t="s">
        <v>644</v>
      </c>
      <c r="K105" s="207" t="s">
        <v>645</v>
      </c>
      <c r="L105" s="157"/>
    </row>
    <row r="106" spans="2:12" ht="170.5">
      <c r="B106" s="150" t="s">
        <v>105</v>
      </c>
      <c r="C106" s="203" t="s">
        <v>646</v>
      </c>
      <c r="D106" s="210">
        <v>88481.000135135066</v>
      </c>
      <c r="E106" s="152"/>
      <c r="F106" s="152"/>
      <c r="G106" s="153">
        <f t="shared" si="17"/>
        <v>88481.000135135066</v>
      </c>
      <c r="H106" s="154">
        <v>0.3</v>
      </c>
      <c r="I106" s="152">
        <v>7564.6393539999972</v>
      </c>
      <c r="J106" s="209" t="s">
        <v>647</v>
      </c>
      <c r="K106" s="207" t="s">
        <v>648</v>
      </c>
      <c r="L106" s="157"/>
    </row>
    <row r="107" spans="2:12" ht="77.5">
      <c r="B107" s="150" t="s">
        <v>106</v>
      </c>
      <c r="C107" s="203" t="s">
        <v>649</v>
      </c>
      <c r="D107" s="210">
        <v>21629.493243243243</v>
      </c>
      <c r="E107" s="152"/>
      <c r="F107" s="152"/>
      <c r="G107" s="153">
        <f t="shared" si="17"/>
        <v>21629.493243243243</v>
      </c>
      <c r="H107" s="154">
        <v>0.3</v>
      </c>
      <c r="I107" s="152"/>
      <c r="J107" s="211" t="s">
        <v>650</v>
      </c>
      <c r="K107" s="207"/>
      <c r="L107" s="157"/>
    </row>
    <row r="108" spans="2:12" ht="15.5">
      <c r="B108" s="150" t="s">
        <v>107</v>
      </c>
      <c r="C108" s="158"/>
      <c r="D108" s="155"/>
      <c r="E108" s="155"/>
      <c r="F108" s="155"/>
      <c r="G108" s="153">
        <f t="shared" si="17"/>
        <v>0</v>
      </c>
      <c r="H108" s="159"/>
      <c r="I108" s="155"/>
      <c r="J108" s="155"/>
      <c r="K108" s="160"/>
      <c r="L108" s="157"/>
    </row>
    <row r="109" spans="2:12" ht="15.5">
      <c r="B109" s="150" t="s">
        <v>108</v>
      </c>
      <c r="C109" s="158"/>
      <c r="D109" s="155"/>
      <c r="E109" s="155"/>
      <c r="F109" s="155"/>
      <c r="G109" s="153">
        <f t="shared" si="17"/>
        <v>0</v>
      </c>
      <c r="H109" s="159"/>
      <c r="I109" s="155"/>
      <c r="J109" s="155"/>
      <c r="K109" s="160"/>
      <c r="L109" s="157"/>
    </row>
    <row r="110" spans="2:12" ht="15.5">
      <c r="C110" s="82" t="s">
        <v>25</v>
      </c>
      <c r="D110" s="17">
        <f>SUM(D102:D109)</f>
        <v>283544.76364864857</v>
      </c>
      <c r="E110" s="17">
        <f t="shared" ref="E110:G110" si="18">SUM(E102:E109)</f>
        <v>0</v>
      </c>
      <c r="F110" s="17">
        <f t="shared" si="18"/>
        <v>0</v>
      </c>
      <c r="G110" s="17">
        <f t="shared" si="18"/>
        <v>283544.76364864857</v>
      </c>
      <c r="H110" s="14">
        <f>(H102*G102)+(H103*G103)+(H104*G104)+(H105*G105)+(H106*G106)+(H107*G107)+(H108*G108)+(H109*G109)</f>
        <v>96122.953094594573</v>
      </c>
      <c r="I110" s="14">
        <f>SUM(I102:I109)</f>
        <v>12083.686123999996</v>
      </c>
      <c r="J110" s="141"/>
      <c r="K110" s="160"/>
      <c r="L110" s="37"/>
    </row>
    <row r="111" spans="2:12" ht="51" customHeight="1">
      <c r="B111" s="82" t="s">
        <v>109</v>
      </c>
      <c r="C111" s="240"/>
      <c r="D111" s="240"/>
      <c r="E111" s="240"/>
      <c r="F111" s="240"/>
      <c r="G111" s="240"/>
      <c r="H111" s="240"/>
      <c r="I111" s="241"/>
      <c r="J111" s="241"/>
      <c r="K111" s="240"/>
      <c r="L111" s="36"/>
    </row>
    <row r="112" spans="2:12" ht="15.5">
      <c r="B112" s="150" t="s">
        <v>110</v>
      </c>
      <c r="C112" s="151"/>
      <c r="D112" s="152"/>
      <c r="E112" s="152"/>
      <c r="F112" s="152"/>
      <c r="G112" s="153">
        <f>D112</f>
        <v>0</v>
      </c>
      <c r="H112" s="154"/>
      <c r="I112" s="152"/>
      <c r="J112" s="152"/>
      <c r="K112" s="156"/>
      <c r="L112" s="157"/>
    </row>
    <row r="113" spans="2:12" ht="15.5">
      <c r="B113" s="150" t="s">
        <v>111</v>
      </c>
      <c r="C113" s="151"/>
      <c r="D113" s="152"/>
      <c r="E113" s="152"/>
      <c r="F113" s="152"/>
      <c r="G113" s="153">
        <f t="shared" ref="G113:G119" si="19">D113</f>
        <v>0</v>
      </c>
      <c r="H113" s="154"/>
      <c r="I113" s="152"/>
      <c r="J113" s="152"/>
      <c r="K113" s="156"/>
      <c r="L113" s="157"/>
    </row>
    <row r="114" spans="2:12" ht="15.5">
      <c r="B114" s="150" t="s">
        <v>112</v>
      </c>
      <c r="C114" s="151"/>
      <c r="D114" s="152"/>
      <c r="E114" s="152"/>
      <c r="F114" s="152"/>
      <c r="G114" s="153">
        <f t="shared" si="19"/>
        <v>0</v>
      </c>
      <c r="H114" s="154"/>
      <c r="I114" s="152"/>
      <c r="J114" s="152"/>
      <c r="K114" s="156"/>
      <c r="L114" s="157"/>
    </row>
    <row r="115" spans="2:12" ht="15.5">
      <c r="B115" s="150" t="s">
        <v>113</v>
      </c>
      <c r="C115" s="151"/>
      <c r="D115" s="152"/>
      <c r="E115" s="152"/>
      <c r="F115" s="152"/>
      <c r="G115" s="153">
        <f t="shared" si="19"/>
        <v>0</v>
      </c>
      <c r="H115" s="154"/>
      <c r="I115" s="152"/>
      <c r="J115" s="152"/>
      <c r="K115" s="156"/>
      <c r="L115" s="157"/>
    </row>
    <row r="116" spans="2:12" ht="15.5">
      <c r="B116" s="150" t="s">
        <v>114</v>
      </c>
      <c r="C116" s="151"/>
      <c r="D116" s="152"/>
      <c r="E116" s="152"/>
      <c r="F116" s="152"/>
      <c r="G116" s="153">
        <f t="shared" si="19"/>
        <v>0</v>
      </c>
      <c r="H116" s="154"/>
      <c r="I116" s="152"/>
      <c r="J116" s="152"/>
      <c r="K116" s="156"/>
      <c r="L116" s="157"/>
    </row>
    <row r="117" spans="2:12" ht="15.5">
      <c r="B117" s="150" t="s">
        <v>115</v>
      </c>
      <c r="C117" s="151"/>
      <c r="D117" s="152"/>
      <c r="E117" s="152"/>
      <c r="F117" s="152"/>
      <c r="G117" s="153">
        <f t="shared" si="19"/>
        <v>0</v>
      </c>
      <c r="H117" s="154"/>
      <c r="I117" s="152"/>
      <c r="J117" s="152"/>
      <c r="K117" s="156"/>
      <c r="L117" s="157"/>
    </row>
    <row r="118" spans="2:12" ht="15.5">
      <c r="B118" s="150" t="s">
        <v>116</v>
      </c>
      <c r="C118" s="158"/>
      <c r="D118" s="155"/>
      <c r="E118" s="155"/>
      <c r="F118" s="155"/>
      <c r="G118" s="153">
        <f t="shared" si="19"/>
        <v>0</v>
      </c>
      <c r="H118" s="159"/>
      <c r="I118" s="155"/>
      <c r="J118" s="155"/>
      <c r="K118" s="160"/>
      <c r="L118" s="157"/>
    </row>
    <row r="119" spans="2:12" ht="15.5">
      <c r="B119" s="150" t="s">
        <v>117</v>
      </c>
      <c r="C119" s="158"/>
      <c r="D119" s="155"/>
      <c r="E119" s="155"/>
      <c r="F119" s="155"/>
      <c r="G119" s="153">
        <f t="shared" si="19"/>
        <v>0</v>
      </c>
      <c r="H119" s="159"/>
      <c r="I119" s="155"/>
      <c r="J119" s="155"/>
      <c r="K119" s="160"/>
      <c r="L119" s="157"/>
    </row>
    <row r="120" spans="2:12" ht="15.5">
      <c r="C120" s="82" t="s">
        <v>25</v>
      </c>
      <c r="D120" s="17">
        <f>SUM(D112:D119)</f>
        <v>0</v>
      </c>
      <c r="E120" s="17">
        <f t="shared" ref="E120:G120" si="20">SUM(E112:E119)</f>
        <v>0</v>
      </c>
      <c r="F120" s="17">
        <f t="shared" si="20"/>
        <v>0</v>
      </c>
      <c r="G120" s="17">
        <f t="shared" si="20"/>
        <v>0</v>
      </c>
      <c r="H120" s="14">
        <f>(H112*G112)+(H113*G113)+(H114*G114)+(H115*G115)+(H116*G116)+(H117*G117)+(H118*G118)+(H119*G119)</f>
        <v>0</v>
      </c>
      <c r="I120" s="14">
        <f>SUM(I112:I119)</f>
        <v>0</v>
      </c>
      <c r="J120" s="141"/>
      <c r="K120" s="160"/>
      <c r="L120" s="37"/>
    </row>
    <row r="121" spans="2:12" ht="51" customHeight="1">
      <c r="B121" s="82" t="s">
        <v>118</v>
      </c>
      <c r="C121" s="240"/>
      <c r="D121" s="240"/>
      <c r="E121" s="240"/>
      <c r="F121" s="240"/>
      <c r="G121" s="240"/>
      <c r="H121" s="240"/>
      <c r="I121" s="241"/>
      <c r="J121" s="241"/>
      <c r="K121" s="240"/>
      <c r="L121" s="36"/>
    </row>
    <row r="122" spans="2:12" ht="15.5">
      <c r="B122" s="150" t="s">
        <v>119</v>
      </c>
      <c r="C122" s="151"/>
      <c r="D122" s="152"/>
      <c r="E122" s="152"/>
      <c r="F122" s="152"/>
      <c r="G122" s="153">
        <f>D122</f>
        <v>0</v>
      </c>
      <c r="H122" s="154"/>
      <c r="I122" s="152"/>
      <c r="J122" s="152"/>
      <c r="K122" s="156"/>
      <c r="L122" s="157"/>
    </row>
    <row r="123" spans="2:12" ht="15.5">
      <c r="B123" s="150" t="s">
        <v>120</v>
      </c>
      <c r="C123" s="151"/>
      <c r="D123" s="152"/>
      <c r="E123" s="152"/>
      <c r="F123" s="152"/>
      <c r="G123" s="153">
        <f t="shared" ref="G123:G129" si="21">D123</f>
        <v>0</v>
      </c>
      <c r="H123" s="154"/>
      <c r="I123" s="152"/>
      <c r="J123" s="152"/>
      <c r="K123" s="156"/>
      <c r="L123" s="157"/>
    </row>
    <row r="124" spans="2:12" ht="15.5">
      <c r="B124" s="150" t="s">
        <v>121</v>
      </c>
      <c r="C124" s="151"/>
      <c r="D124" s="152"/>
      <c r="E124" s="152"/>
      <c r="F124" s="152"/>
      <c r="G124" s="153">
        <f t="shared" si="21"/>
        <v>0</v>
      </c>
      <c r="H124" s="154"/>
      <c r="I124" s="152"/>
      <c r="J124" s="152"/>
      <c r="K124" s="156"/>
      <c r="L124" s="157"/>
    </row>
    <row r="125" spans="2:12" ht="15.5">
      <c r="B125" s="150" t="s">
        <v>122</v>
      </c>
      <c r="C125" s="151"/>
      <c r="D125" s="152"/>
      <c r="E125" s="152"/>
      <c r="F125" s="152"/>
      <c r="G125" s="153">
        <f t="shared" si="21"/>
        <v>0</v>
      </c>
      <c r="H125" s="154"/>
      <c r="I125" s="152"/>
      <c r="J125" s="152"/>
      <c r="K125" s="156"/>
      <c r="L125" s="157"/>
    </row>
    <row r="126" spans="2:12" ht="15.5">
      <c r="B126" s="150" t="s">
        <v>123</v>
      </c>
      <c r="C126" s="151"/>
      <c r="D126" s="152"/>
      <c r="E126" s="152"/>
      <c r="F126" s="152"/>
      <c r="G126" s="153">
        <f t="shared" si="21"/>
        <v>0</v>
      </c>
      <c r="H126" s="154"/>
      <c r="I126" s="152"/>
      <c r="J126" s="152"/>
      <c r="K126" s="156"/>
      <c r="L126" s="157"/>
    </row>
    <row r="127" spans="2:12" ht="15.5">
      <c r="B127" s="150" t="s">
        <v>124</v>
      </c>
      <c r="C127" s="151"/>
      <c r="D127" s="152"/>
      <c r="E127" s="152"/>
      <c r="F127" s="152"/>
      <c r="G127" s="153">
        <f t="shared" si="21"/>
        <v>0</v>
      </c>
      <c r="H127" s="154"/>
      <c r="I127" s="152"/>
      <c r="J127" s="152"/>
      <c r="K127" s="156"/>
      <c r="L127" s="157"/>
    </row>
    <row r="128" spans="2:12" ht="15.5">
      <c r="B128" s="150" t="s">
        <v>125</v>
      </c>
      <c r="C128" s="158"/>
      <c r="D128" s="155"/>
      <c r="E128" s="155"/>
      <c r="F128" s="155"/>
      <c r="G128" s="153">
        <f t="shared" si="21"/>
        <v>0</v>
      </c>
      <c r="H128" s="159"/>
      <c r="I128" s="155"/>
      <c r="J128" s="155"/>
      <c r="K128" s="160"/>
      <c r="L128" s="157"/>
    </row>
    <row r="129" spans="2:12" ht="15.5">
      <c r="B129" s="150" t="s">
        <v>126</v>
      </c>
      <c r="C129" s="158"/>
      <c r="D129" s="155"/>
      <c r="E129" s="155"/>
      <c r="F129" s="155"/>
      <c r="G129" s="153">
        <f t="shared" si="21"/>
        <v>0</v>
      </c>
      <c r="H129" s="159"/>
      <c r="I129" s="155"/>
      <c r="J129" s="155"/>
      <c r="K129" s="160"/>
      <c r="L129" s="157"/>
    </row>
    <row r="130" spans="2:12" ht="15.5">
      <c r="C130" s="82" t="s">
        <v>25</v>
      </c>
      <c r="D130" s="14">
        <f>SUM(D122:D129)</f>
        <v>0</v>
      </c>
      <c r="E130" s="14">
        <f t="shared" ref="E130:G130" si="22">SUM(E122:E129)</f>
        <v>0</v>
      </c>
      <c r="F130" s="14">
        <f t="shared" si="22"/>
        <v>0</v>
      </c>
      <c r="G130" s="14">
        <f t="shared" si="22"/>
        <v>0</v>
      </c>
      <c r="H130" s="14">
        <f>(H122*G122)+(H123*G123)+(H124*G124)+(H125*G125)+(H126*G126)+(H127*G127)+(H128*G128)+(H129*G129)</f>
        <v>0</v>
      </c>
      <c r="I130" s="14">
        <f>SUM(I122:I129)</f>
        <v>0</v>
      </c>
      <c r="J130" s="141"/>
      <c r="K130" s="160"/>
      <c r="L130" s="37"/>
    </row>
    <row r="131" spans="2:12" ht="15.75" customHeight="1">
      <c r="B131" s="4"/>
      <c r="C131" s="161"/>
      <c r="D131" s="164"/>
      <c r="E131" s="164"/>
      <c r="F131" s="164"/>
      <c r="G131" s="164"/>
      <c r="H131" s="164"/>
      <c r="I131" s="164"/>
      <c r="J131" s="164"/>
      <c r="K131" s="165"/>
      <c r="L131" s="2"/>
    </row>
    <row r="132" spans="2:12" ht="51" customHeight="1">
      <c r="B132" s="82" t="s">
        <v>127</v>
      </c>
      <c r="C132" s="237"/>
      <c r="D132" s="237"/>
      <c r="E132" s="237"/>
      <c r="F132" s="237"/>
      <c r="G132" s="237"/>
      <c r="H132" s="237"/>
      <c r="I132" s="238"/>
      <c r="J132" s="238"/>
      <c r="K132" s="237"/>
      <c r="L132" s="13"/>
    </row>
    <row r="133" spans="2:12" ht="51" customHeight="1">
      <c r="B133" s="82" t="s">
        <v>128</v>
      </c>
      <c r="C133" s="240"/>
      <c r="D133" s="240"/>
      <c r="E133" s="240"/>
      <c r="F133" s="240"/>
      <c r="G133" s="240"/>
      <c r="H133" s="240"/>
      <c r="I133" s="241"/>
      <c r="J133" s="241"/>
      <c r="K133" s="240"/>
      <c r="L133" s="36"/>
    </row>
    <row r="134" spans="2:12" ht="15.5">
      <c r="B134" s="150" t="s">
        <v>129</v>
      </c>
      <c r="C134" s="151"/>
      <c r="D134" s="152"/>
      <c r="E134" s="152"/>
      <c r="F134" s="152"/>
      <c r="G134" s="153">
        <f>D134</f>
        <v>0</v>
      </c>
      <c r="H134" s="154"/>
      <c r="I134" s="152"/>
      <c r="J134" s="152"/>
      <c r="K134" s="156"/>
      <c r="L134" s="157"/>
    </row>
    <row r="135" spans="2:12" ht="15.5">
      <c r="B135" s="150" t="s">
        <v>130</v>
      </c>
      <c r="C135" s="151"/>
      <c r="D135" s="152"/>
      <c r="E135" s="152"/>
      <c r="F135" s="152"/>
      <c r="G135" s="153">
        <f t="shared" ref="G135:G141" si="23">D135</f>
        <v>0</v>
      </c>
      <c r="H135" s="154"/>
      <c r="I135" s="152"/>
      <c r="J135" s="152"/>
      <c r="K135" s="156"/>
      <c r="L135" s="157"/>
    </row>
    <row r="136" spans="2:12" ht="15.5">
      <c r="B136" s="150" t="s">
        <v>131</v>
      </c>
      <c r="C136" s="151"/>
      <c r="D136" s="152"/>
      <c r="E136" s="152"/>
      <c r="F136" s="152"/>
      <c r="G136" s="153">
        <f t="shared" si="23"/>
        <v>0</v>
      </c>
      <c r="H136" s="154"/>
      <c r="I136" s="152"/>
      <c r="J136" s="152"/>
      <c r="K136" s="156"/>
      <c r="L136" s="157"/>
    </row>
    <row r="137" spans="2:12" ht="15.5">
      <c r="B137" s="150" t="s">
        <v>132</v>
      </c>
      <c r="C137" s="151"/>
      <c r="D137" s="152"/>
      <c r="E137" s="152"/>
      <c r="F137" s="152"/>
      <c r="G137" s="153">
        <f t="shared" si="23"/>
        <v>0</v>
      </c>
      <c r="H137" s="154"/>
      <c r="I137" s="152"/>
      <c r="J137" s="152"/>
      <c r="K137" s="156"/>
      <c r="L137" s="157"/>
    </row>
    <row r="138" spans="2:12" ht="15.5">
      <c r="B138" s="150" t="s">
        <v>133</v>
      </c>
      <c r="C138" s="151"/>
      <c r="D138" s="152"/>
      <c r="E138" s="152"/>
      <c r="F138" s="152"/>
      <c r="G138" s="153">
        <f t="shared" si="23"/>
        <v>0</v>
      </c>
      <c r="H138" s="154"/>
      <c r="I138" s="152"/>
      <c r="J138" s="152"/>
      <c r="K138" s="156"/>
      <c r="L138" s="157"/>
    </row>
    <row r="139" spans="2:12" ht="15.5">
      <c r="B139" s="150" t="s">
        <v>134</v>
      </c>
      <c r="C139" s="151"/>
      <c r="D139" s="152"/>
      <c r="E139" s="152"/>
      <c r="F139" s="152"/>
      <c r="G139" s="153">
        <f t="shared" si="23"/>
        <v>0</v>
      </c>
      <c r="H139" s="154"/>
      <c r="I139" s="152"/>
      <c r="J139" s="152"/>
      <c r="K139" s="156"/>
      <c r="L139" s="157"/>
    </row>
    <row r="140" spans="2:12" ht="15.5">
      <c r="B140" s="150" t="s">
        <v>135</v>
      </c>
      <c r="C140" s="158"/>
      <c r="D140" s="155"/>
      <c r="E140" s="155"/>
      <c r="F140" s="155"/>
      <c r="G140" s="153">
        <f t="shared" si="23"/>
        <v>0</v>
      </c>
      <c r="H140" s="159"/>
      <c r="I140" s="155"/>
      <c r="J140" s="155"/>
      <c r="K140" s="160"/>
      <c r="L140" s="157"/>
    </row>
    <row r="141" spans="2:12" ht="15.5">
      <c r="B141" s="150" t="s">
        <v>136</v>
      </c>
      <c r="C141" s="158"/>
      <c r="D141" s="155"/>
      <c r="E141" s="155"/>
      <c r="F141" s="155"/>
      <c r="G141" s="153">
        <f t="shared" si="23"/>
        <v>0</v>
      </c>
      <c r="H141" s="159"/>
      <c r="I141" s="155"/>
      <c r="J141" s="155"/>
      <c r="K141" s="160"/>
      <c r="L141" s="157"/>
    </row>
    <row r="142" spans="2:12" ht="15.5">
      <c r="C142" s="82" t="s">
        <v>25</v>
      </c>
      <c r="D142" s="14">
        <f>SUM(D134:D141)</f>
        <v>0</v>
      </c>
      <c r="E142" s="14">
        <f t="shared" ref="E142:G142" si="24">SUM(E134:E141)</f>
        <v>0</v>
      </c>
      <c r="F142" s="14">
        <f t="shared" si="24"/>
        <v>0</v>
      </c>
      <c r="G142" s="17">
        <f t="shared" si="24"/>
        <v>0</v>
      </c>
      <c r="H142" s="14">
        <f>(H134*G134)+(H135*G135)+(H136*G136)+(H137*G137)+(H138*G138)+(H139*G139)+(H140*G140)+(H141*G141)</f>
        <v>0</v>
      </c>
      <c r="I142" s="14">
        <f>SUM(I134:I141)</f>
        <v>0</v>
      </c>
      <c r="J142" s="141"/>
      <c r="K142" s="160"/>
      <c r="L142" s="37"/>
    </row>
    <row r="143" spans="2:12" ht="51" customHeight="1">
      <c r="B143" s="82" t="s">
        <v>137</v>
      </c>
      <c r="C143" s="240"/>
      <c r="D143" s="240"/>
      <c r="E143" s="240"/>
      <c r="F143" s="240"/>
      <c r="G143" s="240"/>
      <c r="H143" s="240"/>
      <c r="I143" s="241"/>
      <c r="J143" s="241"/>
      <c r="K143" s="240"/>
      <c r="L143" s="36"/>
    </row>
    <row r="144" spans="2:12" ht="15.5">
      <c r="B144" s="150" t="s">
        <v>138</v>
      </c>
      <c r="C144" s="151"/>
      <c r="D144" s="152"/>
      <c r="E144" s="152"/>
      <c r="F144" s="152"/>
      <c r="G144" s="153">
        <f>D144</f>
        <v>0</v>
      </c>
      <c r="H144" s="154"/>
      <c r="I144" s="152"/>
      <c r="J144" s="152"/>
      <c r="K144" s="156"/>
      <c r="L144" s="157"/>
    </row>
    <row r="145" spans="2:12" ht="15.5">
      <c r="B145" s="150" t="s">
        <v>139</v>
      </c>
      <c r="C145" s="151"/>
      <c r="D145" s="152"/>
      <c r="E145" s="152"/>
      <c r="F145" s="152"/>
      <c r="G145" s="153">
        <f t="shared" ref="G145:G151" si="25">D145</f>
        <v>0</v>
      </c>
      <c r="H145" s="154"/>
      <c r="I145" s="152"/>
      <c r="J145" s="152"/>
      <c r="K145" s="156"/>
      <c r="L145" s="157"/>
    </row>
    <row r="146" spans="2:12" ht="15.5">
      <c r="B146" s="150" t="s">
        <v>140</v>
      </c>
      <c r="C146" s="151"/>
      <c r="D146" s="152"/>
      <c r="E146" s="152"/>
      <c r="F146" s="152"/>
      <c r="G146" s="153">
        <f t="shared" si="25"/>
        <v>0</v>
      </c>
      <c r="H146" s="154"/>
      <c r="I146" s="152"/>
      <c r="J146" s="152"/>
      <c r="K146" s="156"/>
      <c r="L146" s="157"/>
    </row>
    <row r="147" spans="2:12" ht="15.5">
      <c r="B147" s="150" t="s">
        <v>141</v>
      </c>
      <c r="C147" s="151"/>
      <c r="D147" s="152"/>
      <c r="E147" s="152"/>
      <c r="F147" s="152"/>
      <c r="G147" s="153">
        <f t="shared" si="25"/>
        <v>0</v>
      </c>
      <c r="H147" s="154"/>
      <c r="I147" s="152"/>
      <c r="J147" s="152"/>
      <c r="K147" s="156"/>
      <c r="L147" s="157"/>
    </row>
    <row r="148" spans="2:12" ht="15.5">
      <c r="B148" s="150" t="s">
        <v>142</v>
      </c>
      <c r="C148" s="151"/>
      <c r="D148" s="152"/>
      <c r="E148" s="152"/>
      <c r="F148" s="152"/>
      <c r="G148" s="153">
        <f t="shared" si="25"/>
        <v>0</v>
      </c>
      <c r="H148" s="154"/>
      <c r="I148" s="152"/>
      <c r="J148" s="152"/>
      <c r="K148" s="156"/>
      <c r="L148" s="157"/>
    </row>
    <row r="149" spans="2:12" ht="15.5">
      <c r="B149" s="150" t="s">
        <v>143</v>
      </c>
      <c r="C149" s="151"/>
      <c r="D149" s="152"/>
      <c r="E149" s="152"/>
      <c r="F149" s="152"/>
      <c r="G149" s="153">
        <f t="shared" si="25"/>
        <v>0</v>
      </c>
      <c r="H149" s="154"/>
      <c r="I149" s="152"/>
      <c r="J149" s="152"/>
      <c r="K149" s="156"/>
      <c r="L149" s="157"/>
    </row>
    <row r="150" spans="2:12" ht="15.5">
      <c r="B150" s="150" t="s">
        <v>144</v>
      </c>
      <c r="C150" s="158"/>
      <c r="D150" s="155"/>
      <c r="E150" s="155"/>
      <c r="F150" s="155"/>
      <c r="G150" s="153">
        <f t="shared" si="25"/>
        <v>0</v>
      </c>
      <c r="H150" s="159"/>
      <c r="I150" s="155"/>
      <c r="J150" s="155"/>
      <c r="K150" s="160"/>
      <c r="L150" s="157"/>
    </row>
    <row r="151" spans="2:12" ht="15.5">
      <c r="B151" s="150" t="s">
        <v>145</v>
      </c>
      <c r="C151" s="158"/>
      <c r="D151" s="155"/>
      <c r="E151" s="155"/>
      <c r="F151" s="155"/>
      <c r="G151" s="153">
        <f t="shared" si="25"/>
        <v>0</v>
      </c>
      <c r="H151" s="159"/>
      <c r="I151" s="155"/>
      <c r="J151" s="155"/>
      <c r="K151" s="160"/>
      <c r="L151" s="157"/>
    </row>
    <row r="152" spans="2:12" ht="15.5">
      <c r="C152" s="82" t="s">
        <v>25</v>
      </c>
      <c r="D152" s="17">
        <f>SUM(D144:D151)</f>
        <v>0</v>
      </c>
      <c r="E152" s="17">
        <f t="shared" ref="E152:G152" si="26">SUM(E144:E151)</f>
        <v>0</v>
      </c>
      <c r="F152" s="17">
        <f t="shared" si="26"/>
        <v>0</v>
      </c>
      <c r="G152" s="17">
        <f t="shared" si="26"/>
        <v>0</v>
      </c>
      <c r="H152" s="14">
        <f>(H144*G144)+(H145*G145)+(H146*G146)+(H147*G147)+(H148*G148)+(H149*G149)+(H150*G150)+(H151*G151)</f>
        <v>0</v>
      </c>
      <c r="I152" s="14">
        <f>SUM(I144:I151)</f>
        <v>0</v>
      </c>
      <c r="J152" s="141"/>
      <c r="K152" s="160"/>
      <c r="L152" s="37"/>
    </row>
    <row r="153" spans="2:12" ht="51" customHeight="1">
      <c r="B153" s="82" t="s">
        <v>146</v>
      </c>
      <c r="C153" s="240"/>
      <c r="D153" s="240"/>
      <c r="E153" s="240"/>
      <c r="F153" s="240"/>
      <c r="G153" s="240"/>
      <c r="H153" s="240"/>
      <c r="I153" s="241"/>
      <c r="J153" s="241"/>
      <c r="K153" s="240"/>
      <c r="L153" s="36"/>
    </row>
    <row r="154" spans="2:12" ht="15.5">
      <c r="B154" s="150" t="s">
        <v>147</v>
      </c>
      <c r="C154" s="151"/>
      <c r="D154" s="152"/>
      <c r="E154" s="152"/>
      <c r="F154" s="152"/>
      <c r="G154" s="153">
        <f>D154</f>
        <v>0</v>
      </c>
      <c r="H154" s="154"/>
      <c r="I154" s="152"/>
      <c r="J154" s="152"/>
      <c r="K154" s="156"/>
      <c r="L154" s="157"/>
    </row>
    <row r="155" spans="2:12" ht="15.5">
      <c r="B155" s="150" t="s">
        <v>148</v>
      </c>
      <c r="C155" s="151"/>
      <c r="D155" s="152"/>
      <c r="E155" s="152"/>
      <c r="F155" s="152"/>
      <c r="G155" s="153">
        <f t="shared" ref="G155:G161" si="27">D155</f>
        <v>0</v>
      </c>
      <c r="H155" s="154"/>
      <c r="I155" s="152"/>
      <c r="J155" s="152"/>
      <c r="K155" s="156"/>
      <c r="L155" s="157"/>
    </row>
    <row r="156" spans="2:12" ht="15.5">
      <c r="B156" s="150" t="s">
        <v>149</v>
      </c>
      <c r="C156" s="151"/>
      <c r="D156" s="152"/>
      <c r="E156" s="152"/>
      <c r="F156" s="152"/>
      <c r="G156" s="153">
        <f t="shared" si="27"/>
        <v>0</v>
      </c>
      <c r="H156" s="154"/>
      <c r="I156" s="152"/>
      <c r="J156" s="152"/>
      <c r="K156" s="156"/>
      <c r="L156" s="157"/>
    </row>
    <row r="157" spans="2:12" ht="15.5">
      <c r="B157" s="150" t="s">
        <v>150</v>
      </c>
      <c r="C157" s="151"/>
      <c r="D157" s="152"/>
      <c r="E157" s="152"/>
      <c r="F157" s="152"/>
      <c r="G157" s="153">
        <f t="shared" si="27"/>
        <v>0</v>
      </c>
      <c r="H157" s="154"/>
      <c r="I157" s="152"/>
      <c r="J157" s="152"/>
      <c r="K157" s="156"/>
      <c r="L157" s="157"/>
    </row>
    <row r="158" spans="2:12" ht="15.5">
      <c r="B158" s="150" t="s">
        <v>151</v>
      </c>
      <c r="C158" s="151"/>
      <c r="D158" s="152"/>
      <c r="E158" s="152"/>
      <c r="F158" s="152"/>
      <c r="G158" s="153">
        <f t="shared" si="27"/>
        <v>0</v>
      </c>
      <c r="H158" s="154"/>
      <c r="I158" s="152"/>
      <c r="J158" s="152"/>
      <c r="K158" s="156"/>
      <c r="L158" s="157"/>
    </row>
    <row r="159" spans="2:12" ht="15.5">
      <c r="B159" s="150" t="s">
        <v>152</v>
      </c>
      <c r="C159" s="151"/>
      <c r="D159" s="152"/>
      <c r="E159" s="152"/>
      <c r="F159" s="152"/>
      <c r="G159" s="153">
        <f t="shared" si="27"/>
        <v>0</v>
      </c>
      <c r="H159" s="154"/>
      <c r="I159" s="152"/>
      <c r="J159" s="152"/>
      <c r="K159" s="156"/>
      <c r="L159" s="157"/>
    </row>
    <row r="160" spans="2:12" ht="15.5">
      <c r="B160" s="150" t="s">
        <v>153</v>
      </c>
      <c r="C160" s="158"/>
      <c r="D160" s="155"/>
      <c r="E160" s="155"/>
      <c r="F160" s="155"/>
      <c r="G160" s="153">
        <f t="shared" si="27"/>
        <v>0</v>
      </c>
      <c r="H160" s="159"/>
      <c r="I160" s="155"/>
      <c r="J160" s="155"/>
      <c r="K160" s="160"/>
      <c r="L160" s="157"/>
    </row>
    <row r="161" spans="2:12" ht="15.5">
      <c r="B161" s="150" t="s">
        <v>154</v>
      </c>
      <c r="C161" s="158"/>
      <c r="D161" s="155"/>
      <c r="E161" s="155"/>
      <c r="F161" s="155"/>
      <c r="G161" s="153">
        <f t="shared" si="27"/>
        <v>0</v>
      </c>
      <c r="H161" s="159"/>
      <c r="I161" s="155"/>
      <c r="J161" s="155"/>
      <c r="K161" s="160"/>
      <c r="L161" s="157"/>
    </row>
    <row r="162" spans="2:12" ht="15.5">
      <c r="C162" s="82" t="s">
        <v>25</v>
      </c>
      <c r="D162" s="17">
        <f>SUM(D154:D161)</f>
        <v>0</v>
      </c>
      <c r="E162" s="17">
        <f t="shared" ref="E162:G162" si="28">SUM(E154:E161)</f>
        <v>0</v>
      </c>
      <c r="F162" s="17">
        <f t="shared" si="28"/>
        <v>0</v>
      </c>
      <c r="G162" s="17">
        <f t="shared" si="28"/>
        <v>0</v>
      </c>
      <c r="H162" s="14">
        <f>(H154*G154)+(H155*G155)+(H156*G156)+(H157*G157)+(H158*G158)+(H159*G159)+(H160*G160)+(H161*G161)</f>
        <v>0</v>
      </c>
      <c r="I162" s="14">
        <f>SUM(I154:I161)</f>
        <v>0</v>
      </c>
      <c r="J162" s="141"/>
      <c r="K162" s="160"/>
      <c r="L162" s="37"/>
    </row>
    <row r="163" spans="2:12" ht="51" customHeight="1">
      <c r="B163" s="82" t="s">
        <v>155</v>
      </c>
      <c r="C163" s="240"/>
      <c r="D163" s="240"/>
      <c r="E163" s="240"/>
      <c r="F163" s="240"/>
      <c r="G163" s="240"/>
      <c r="H163" s="240"/>
      <c r="I163" s="241"/>
      <c r="J163" s="241"/>
      <c r="K163" s="240"/>
      <c r="L163" s="36"/>
    </row>
    <row r="164" spans="2:12" ht="15.5">
      <c r="B164" s="150" t="s">
        <v>156</v>
      </c>
      <c r="C164" s="151"/>
      <c r="D164" s="152"/>
      <c r="E164" s="152"/>
      <c r="F164" s="152"/>
      <c r="G164" s="153">
        <f>D164</f>
        <v>0</v>
      </c>
      <c r="H164" s="154"/>
      <c r="I164" s="152"/>
      <c r="J164" s="152"/>
      <c r="K164" s="156"/>
      <c r="L164" s="157"/>
    </row>
    <row r="165" spans="2:12" ht="15.5">
      <c r="B165" s="150" t="s">
        <v>157</v>
      </c>
      <c r="C165" s="151"/>
      <c r="D165" s="152"/>
      <c r="E165" s="152"/>
      <c r="F165" s="152"/>
      <c r="G165" s="153">
        <f t="shared" ref="G165:G171" si="29">D165</f>
        <v>0</v>
      </c>
      <c r="H165" s="154"/>
      <c r="I165" s="152"/>
      <c r="J165" s="152"/>
      <c r="K165" s="156"/>
      <c r="L165" s="157"/>
    </row>
    <row r="166" spans="2:12" ht="15.5">
      <c r="B166" s="150" t="s">
        <v>158</v>
      </c>
      <c r="C166" s="151"/>
      <c r="D166" s="152"/>
      <c r="E166" s="152"/>
      <c r="F166" s="152"/>
      <c r="G166" s="153">
        <f t="shared" si="29"/>
        <v>0</v>
      </c>
      <c r="H166" s="154"/>
      <c r="I166" s="152"/>
      <c r="J166" s="152"/>
      <c r="K166" s="156"/>
      <c r="L166" s="157"/>
    </row>
    <row r="167" spans="2:12" ht="15.5">
      <c r="B167" s="150" t="s">
        <v>159</v>
      </c>
      <c r="C167" s="151"/>
      <c r="D167" s="152"/>
      <c r="E167" s="152"/>
      <c r="F167" s="152"/>
      <c r="G167" s="153">
        <f t="shared" si="29"/>
        <v>0</v>
      </c>
      <c r="H167" s="154"/>
      <c r="I167" s="152"/>
      <c r="J167" s="152"/>
      <c r="K167" s="156"/>
      <c r="L167" s="157"/>
    </row>
    <row r="168" spans="2:12" ht="15.5">
      <c r="B168" s="150" t="s">
        <v>160</v>
      </c>
      <c r="C168" s="151"/>
      <c r="D168" s="152"/>
      <c r="E168" s="152"/>
      <c r="F168" s="152"/>
      <c r="G168" s="153">
        <f t="shared" si="29"/>
        <v>0</v>
      </c>
      <c r="H168" s="154"/>
      <c r="I168" s="152"/>
      <c r="J168" s="152"/>
      <c r="K168" s="156"/>
      <c r="L168" s="157"/>
    </row>
    <row r="169" spans="2:12" ht="15.5">
      <c r="B169" s="150" t="s">
        <v>161</v>
      </c>
      <c r="C169" s="151"/>
      <c r="D169" s="152"/>
      <c r="E169" s="152"/>
      <c r="F169" s="152"/>
      <c r="G169" s="153">
        <f t="shared" si="29"/>
        <v>0</v>
      </c>
      <c r="H169" s="154"/>
      <c r="I169" s="152"/>
      <c r="J169" s="152"/>
      <c r="K169" s="156"/>
      <c r="L169" s="157"/>
    </row>
    <row r="170" spans="2:12" ht="15.5">
      <c r="B170" s="150" t="s">
        <v>162</v>
      </c>
      <c r="C170" s="158"/>
      <c r="D170" s="155"/>
      <c r="E170" s="155"/>
      <c r="F170" s="155"/>
      <c r="G170" s="153">
        <f t="shared" si="29"/>
        <v>0</v>
      </c>
      <c r="H170" s="159"/>
      <c r="I170" s="155"/>
      <c r="J170" s="155"/>
      <c r="K170" s="160"/>
      <c r="L170" s="157"/>
    </row>
    <row r="171" spans="2:12" ht="15.5">
      <c r="B171" s="150" t="s">
        <v>163</v>
      </c>
      <c r="C171" s="158"/>
      <c r="D171" s="155"/>
      <c r="E171" s="155"/>
      <c r="F171" s="155"/>
      <c r="G171" s="153">
        <f t="shared" si="29"/>
        <v>0</v>
      </c>
      <c r="H171" s="159"/>
      <c r="I171" s="155"/>
      <c r="J171" s="155"/>
      <c r="K171" s="160"/>
      <c r="L171" s="157"/>
    </row>
    <row r="172" spans="2:12" ht="15.5">
      <c r="C172" s="82" t="s">
        <v>25</v>
      </c>
      <c r="D172" s="14">
        <f>SUM(D164:D171)</f>
        <v>0</v>
      </c>
      <c r="E172" s="14">
        <f t="shared" ref="E172:G172" si="30">SUM(E164:E171)</f>
        <v>0</v>
      </c>
      <c r="F172" s="14">
        <f t="shared" si="30"/>
        <v>0</v>
      </c>
      <c r="G172" s="14">
        <f t="shared" si="30"/>
        <v>0</v>
      </c>
      <c r="H172" s="14">
        <f>(H164*G164)+(H165*G165)+(H166*G166)+(H167*G167)+(H168*G168)+(H169*G169)+(H170*G170)+(H171*G171)</f>
        <v>0</v>
      </c>
      <c r="I172" s="14">
        <f>SUM(I164:I171)</f>
        <v>0</v>
      </c>
      <c r="J172" s="141"/>
      <c r="K172" s="160"/>
      <c r="L172" s="37"/>
    </row>
    <row r="173" spans="2:12" ht="15.75" customHeight="1">
      <c r="B173" s="4"/>
      <c r="C173" s="161"/>
      <c r="D173" s="164"/>
      <c r="E173" s="164"/>
      <c r="F173" s="164"/>
      <c r="G173" s="164"/>
      <c r="H173" s="164"/>
      <c r="I173" s="164"/>
      <c r="J173" s="164"/>
      <c r="K173" s="161"/>
      <c r="L173" s="2"/>
    </row>
    <row r="174" spans="2:12" ht="15.75" customHeight="1">
      <c r="B174" s="4"/>
      <c r="C174" s="161"/>
      <c r="D174" s="164"/>
      <c r="E174" s="164"/>
      <c r="F174" s="164"/>
      <c r="G174" s="164"/>
      <c r="H174" s="164"/>
      <c r="I174" s="164"/>
      <c r="J174" s="164"/>
      <c r="K174" s="161"/>
      <c r="L174" s="2"/>
    </row>
    <row r="175" spans="2:12" ht="63.75" customHeight="1">
      <c r="B175" s="82" t="s">
        <v>164</v>
      </c>
      <c r="C175" s="166" t="s">
        <v>651</v>
      </c>
      <c r="D175" s="167">
        <v>97048.302702702684</v>
      </c>
      <c r="E175" s="167"/>
      <c r="F175" s="167"/>
      <c r="G175" s="168">
        <f>D175</f>
        <v>97048.302702702684</v>
      </c>
      <c r="H175" s="169">
        <v>0.48</v>
      </c>
      <c r="I175" s="167">
        <v>18265.947912000003</v>
      </c>
      <c r="J175" s="209" t="s">
        <v>652</v>
      </c>
      <c r="K175" s="218" t="s">
        <v>653</v>
      </c>
      <c r="L175" s="37"/>
    </row>
    <row r="176" spans="2:12" ht="69.75" customHeight="1">
      <c r="B176" s="82" t="s">
        <v>165</v>
      </c>
      <c r="C176" s="166" t="s">
        <v>654</v>
      </c>
      <c r="D176" s="167">
        <v>61549.054054054061</v>
      </c>
      <c r="E176" s="167"/>
      <c r="F176" s="167"/>
      <c r="G176" s="168">
        <f t="shared" ref="G176:G178" si="31">D176</f>
        <v>61549.054054054061</v>
      </c>
      <c r="H176" s="169">
        <v>0</v>
      </c>
      <c r="I176" s="167">
        <v>8295.77</v>
      </c>
      <c r="J176" s="219" t="s">
        <v>655</v>
      </c>
      <c r="K176" s="218" t="s">
        <v>656</v>
      </c>
      <c r="L176" s="37"/>
    </row>
    <row r="177" spans="2:12" ht="57" customHeight="1">
      <c r="B177" s="82" t="s">
        <v>166</v>
      </c>
      <c r="C177" s="170" t="s">
        <v>657</v>
      </c>
      <c r="D177" s="167">
        <v>59082.330270270271</v>
      </c>
      <c r="E177" s="167"/>
      <c r="F177" s="167"/>
      <c r="G177" s="168">
        <f t="shared" si="31"/>
        <v>59082.330270270271</v>
      </c>
      <c r="H177" s="169">
        <v>0</v>
      </c>
      <c r="I177" s="167">
        <v>11637.81</v>
      </c>
      <c r="J177" s="219" t="s">
        <v>655</v>
      </c>
      <c r="K177" s="218" t="s">
        <v>658</v>
      </c>
      <c r="L177" s="37"/>
    </row>
    <row r="178" spans="2:12" ht="65.25" customHeight="1">
      <c r="B178" s="96" t="s">
        <v>167</v>
      </c>
      <c r="C178" s="166" t="s">
        <v>659</v>
      </c>
      <c r="D178" s="167">
        <v>16216.216216216217</v>
      </c>
      <c r="E178" s="167"/>
      <c r="F178" s="167"/>
      <c r="G178" s="168">
        <f t="shared" si="31"/>
        <v>16216.216216216217</v>
      </c>
      <c r="H178" s="169">
        <v>0</v>
      </c>
      <c r="I178" s="167">
        <v>0</v>
      </c>
      <c r="J178" s="219" t="s">
        <v>655</v>
      </c>
      <c r="K178" s="218"/>
      <c r="L178" s="37"/>
    </row>
    <row r="179" spans="2:12" ht="65.25" customHeight="1">
      <c r="B179" s="82" t="s">
        <v>168</v>
      </c>
      <c r="C179" s="166" t="s">
        <v>660</v>
      </c>
      <c r="D179" s="167">
        <v>13513.513513513513</v>
      </c>
      <c r="E179" s="167"/>
      <c r="F179" s="167"/>
      <c r="G179" s="168"/>
      <c r="H179" s="169">
        <v>0</v>
      </c>
      <c r="I179" s="167">
        <v>0</v>
      </c>
      <c r="J179" s="219" t="s">
        <v>655</v>
      </c>
      <c r="K179" s="218"/>
      <c r="L179" s="37"/>
    </row>
    <row r="180" spans="2:12" ht="21.75" customHeight="1">
      <c r="B180" s="4"/>
      <c r="C180" s="97" t="s">
        <v>169</v>
      </c>
      <c r="D180" s="101">
        <f>SUM(D175:D179)</f>
        <v>247409.41675675675</v>
      </c>
      <c r="E180" s="101">
        <f>SUM(E175:E178)</f>
        <v>0</v>
      </c>
      <c r="F180" s="101">
        <f>SUM(F175:F178)</f>
        <v>0</v>
      </c>
      <c r="G180" s="101">
        <f>SUM(G175:G178)</f>
        <v>233895.90324324323</v>
      </c>
      <c r="H180" s="14">
        <f>(H175*G175)+(H176*G176)+(H177*G177)+(H178*G178)+(H179*G179)</f>
        <v>46583.185297297285</v>
      </c>
      <c r="I180" s="14">
        <f>SUM(I175:I179)</f>
        <v>38199.527912000005</v>
      </c>
      <c r="J180" s="141"/>
      <c r="K180" s="166"/>
      <c r="L180" s="12"/>
    </row>
    <row r="181" spans="2:12" ht="15.75" customHeight="1">
      <c r="B181" s="4"/>
      <c r="C181" s="161"/>
      <c r="D181" s="164"/>
      <c r="E181" s="164"/>
      <c r="F181" s="164"/>
      <c r="G181" s="164"/>
      <c r="H181" s="164"/>
      <c r="I181" s="164"/>
      <c r="J181" s="164"/>
      <c r="K181" s="161"/>
      <c r="L181" s="12"/>
    </row>
    <row r="182" spans="2:12" ht="15.75" customHeight="1">
      <c r="B182" s="4"/>
      <c r="C182" s="161"/>
      <c r="D182" s="164"/>
      <c r="E182" s="164"/>
      <c r="F182" s="164"/>
      <c r="G182" s="164"/>
      <c r="H182" s="164"/>
      <c r="I182" s="164"/>
      <c r="J182" s="164"/>
      <c r="K182" s="161"/>
      <c r="L182" s="12"/>
    </row>
    <row r="183" spans="2:12" ht="15.75" customHeight="1">
      <c r="B183" s="4"/>
      <c r="C183" s="161"/>
      <c r="D183" s="164"/>
      <c r="E183" s="164"/>
      <c r="F183" s="164"/>
      <c r="G183" s="164"/>
      <c r="H183" s="164"/>
      <c r="I183" s="164"/>
      <c r="J183" s="164"/>
      <c r="K183" s="161"/>
      <c r="L183" s="12"/>
    </row>
    <row r="184" spans="2:12" ht="15.75" customHeight="1">
      <c r="B184" s="4"/>
      <c r="C184" s="161"/>
      <c r="D184" s="164"/>
      <c r="E184" s="164"/>
      <c r="F184" s="164"/>
      <c r="G184" s="164"/>
      <c r="H184" s="164"/>
      <c r="I184" s="164"/>
      <c r="J184" s="164"/>
      <c r="K184" s="161"/>
      <c r="L184" s="12"/>
    </row>
    <row r="185" spans="2:12" ht="15.75" customHeight="1">
      <c r="B185" s="4"/>
      <c r="C185" s="161"/>
      <c r="D185" s="164"/>
      <c r="E185" s="164"/>
      <c r="F185" s="164"/>
      <c r="G185" s="164"/>
      <c r="H185" s="164"/>
      <c r="I185" s="164"/>
      <c r="J185" s="164"/>
      <c r="K185" s="161"/>
      <c r="L185" s="12"/>
    </row>
    <row r="186" spans="2:12" ht="15.75" customHeight="1">
      <c r="B186" s="4"/>
      <c r="C186" s="161"/>
      <c r="D186" s="164"/>
      <c r="E186" s="164"/>
      <c r="F186" s="164"/>
      <c r="G186" s="164"/>
      <c r="H186" s="164"/>
      <c r="I186" s="164"/>
      <c r="J186" s="164"/>
      <c r="K186" s="161"/>
      <c r="L186" s="12"/>
    </row>
    <row r="187" spans="2:12" ht="15.75" customHeight="1" thickBot="1">
      <c r="B187" s="4"/>
      <c r="C187" s="161"/>
      <c r="D187" s="164"/>
      <c r="E187" s="164"/>
      <c r="F187" s="164"/>
      <c r="G187" s="164"/>
      <c r="H187" s="164"/>
      <c r="I187" s="164"/>
      <c r="J187" s="164"/>
      <c r="K187" s="161"/>
      <c r="L187" s="12"/>
    </row>
    <row r="188" spans="2:12" ht="15.5">
      <c r="B188" s="4"/>
      <c r="C188" s="254" t="s">
        <v>170</v>
      </c>
      <c r="D188" s="255"/>
      <c r="E188" s="105"/>
      <c r="F188" s="105"/>
      <c r="G188" s="105"/>
      <c r="H188" s="12"/>
      <c r="I188" s="125"/>
      <c r="J188" s="125"/>
      <c r="K188" s="12"/>
    </row>
    <row r="189" spans="2:12" ht="40.5" customHeight="1">
      <c r="B189" s="4"/>
      <c r="C189" s="250"/>
      <c r="D189" s="256" t="str">
        <f>D5</f>
        <v>Recipient Organization</v>
      </c>
      <c r="E189" s="106" t="s">
        <v>171</v>
      </c>
      <c r="F189" s="14" t="s">
        <v>172</v>
      </c>
      <c r="G189" s="252" t="s">
        <v>10</v>
      </c>
      <c r="H189" s="161"/>
      <c r="I189" s="164"/>
      <c r="J189" s="164"/>
      <c r="K189" s="12"/>
    </row>
    <row r="190" spans="2:12" ht="24.75" customHeight="1">
      <c r="B190" s="4"/>
      <c r="C190" s="251"/>
      <c r="D190" s="257"/>
      <c r="E190" s="107" t="e">
        <f>#REF!</f>
        <v>#REF!</v>
      </c>
      <c r="F190" s="102" t="e">
        <f>#REF!</f>
        <v>#REF!</v>
      </c>
      <c r="G190" s="253"/>
      <c r="H190" s="161"/>
      <c r="I190" s="164"/>
      <c r="J190" s="164"/>
      <c r="K190" s="12"/>
    </row>
    <row r="191" spans="2:12" ht="41.25" customHeight="1">
      <c r="B191" s="171"/>
      <c r="C191" s="172" t="s">
        <v>173</v>
      </c>
      <c r="D191" s="173">
        <f>SUM(D16,D26,D36,D46,D58,D68,D78,D88,D100,D110,D120,D130,D142,D152,D162,D172,D175,D176,D177,D178,D179)</f>
        <v>1615600.4716216214</v>
      </c>
      <c r="E191" s="174">
        <f>SUM(E16,E26,E36,E46,E58,E68,E78,E88,E100,E110,E120,E130,E142,E152,E162,E172,E175,E176,E177)</f>
        <v>0</v>
      </c>
      <c r="F191" s="175">
        <f>SUM(F16,F26,F36,F46,F58,F68,F78,F88,F100,F110,F120,F130,F142,F152,F162,F172,F175,F176,F177)</f>
        <v>0</v>
      </c>
      <c r="G191" s="176">
        <f>SUM(D191:F191)</f>
        <v>1615600.4716216214</v>
      </c>
      <c r="H191" s="161"/>
      <c r="I191" s="164"/>
      <c r="J191" s="164"/>
      <c r="K191" s="171"/>
    </row>
    <row r="192" spans="2:12" ht="51.75" customHeight="1">
      <c r="B192" s="177"/>
      <c r="C192" s="172" t="s">
        <v>174</v>
      </c>
      <c r="D192" s="173">
        <f>D191*0.07</f>
        <v>113092.03301351352</v>
      </c>
      <c r="E192" s="174">
        <f t="shared" ref="E192:F192" si="32">E191*0.07</f>
        <v>0</v>
      </c>
      <c r="F192" s="175">
        <f t="shared" si="32"/>
        <v>0</v>
      </c>
      <c r="G192" s="176">
        <f>G191*0.07</f>
        <v>113092.03301351352</v>
      </c>
      <c r="H192" s="177"/>
      <c r="I192" s="178"/>
      <c r="J192" s="178"/>
      <c r="K192" s="179"/>
    </row>
    <row r="193" spans="2:12" ht="51.75" customHeight="1" thickBot="1">
      <c r="B193" s="177"/>
      <c r="C193" s="11" t="s">
        <v>10</v>
      </c>
      <c r="D193" s="95">
        <f>SUM(D191:D192)</f>
        <v>1728692.5046351349</v>
      </c>
      <c r="E193" s="108">
        <f t="shared" ref="E193:F193" si="33">SUM(E191:E192)</f>
        <v>0</v>
      </c>
      <c r="F193" s="85">
        <f t="shared" si="33"/>
        <v>0</v>
      </c>
      <c r="G193" s="85">
        <f>SUM(G191:G192)</f>
        <v>1728692.5046351349</v>
      </c>
      <c r="H193" s="177"/>
      <c r="I193" s="178"/>
      <c r="J193" s="178"/>
      <c r="K193" s="179"/>
    </row>
    <row r="194" spans="2:12" ht="42" customHeight="1">
      <c r="B194" s="177"/>
      <c r="K194" s="2"/>
      <c r="L194" s="179"/>
    </row>
    <row r="195" spans="2:12" s="30" customFormat="1" ht="29.25" customHeight="1" thickBot="1">
      <c r="B195" s="161"/>
      <c r="C195" s="4"/>
      <c r="D195" s="25"/>
      <c r="E195" s="25"/>
      <c r="F195" s="25"/>
      <c r="G195" s="25"/>
      <c r="H195" s="25"/>
      <c r="I195" s="127"/>
      <c r="J195" s="127"/>
      <c r="K195" s="12"/>
      <c r="L195" s="171"/>
    </row>
    <row r="196" spans="2:12" ht="23.25" customHeight="1">
      <c r="B196" s="179"/>
      <c r="C196" s="228" t="s">
        <v>175</v>
      </c>
      <c r="D196" s="229"/>
      <c r="E196" s="230"/>
      <c r="F196" s="230"/>
      <c r="G196" s="230"/>
      <c r="H196" s="231"/>
      <c r="I196" s="128"/>
      <c r="J196" s="128"/>
      <c r="K196" s="179"/>
    </row>
    <row r="197" spans="2:12" ht="41.25" customHeight="1">
      <c r="B197" s="179"/>
      <c r="C197" s="21"/>
      <c r="D197" s="234" t="str">
        <f>D5</f>
        <v>Recipient Organization</v>
      </c>
      <c r="E197" s="19" t="s">
        <v>171</v>
      </c>
      <c r="F197" s="19" t="s">
        <v>172</v>
      </c>
      <c r="G197" s="221" t="s">
        <v>10</v>
      </c>
      <c r="H197" s="223" t="s">
        <v>176</v>
      </c>
      <c r="I197" s="128"/>
      <c r="J197" s="128"/>
      <c r="K197" s="179"/>
    </row>
    <row r="198" spans="2:12" ht="27.75" customHeight="1">
      <c r="B198" s="179"/>
      <c r="C198" s="21"/>
      <c r="D198" s="235"/>
      <c r="E198" s="19" t="e">
        <f>#REF!</f>
        <v>#REF!</v>
      </c>
      <c r="F198" s="19" t="e">
        <f>#REF!</f>
        <v>#REF!</v>
      </c>
      <c r="G198" s="222"/>
      <c r="H198" s="224"/>
      <c r="I198" s="128"/>
      <c r="J198" s="128"/>
      <c r="K198" s="179"/>
    </row>
    <row r="199" spans="2:12" ht="55.5" customHeight="1">
      <c r="B199" s="179"/>
      <c r="C199" s="20" t="s">
        <v>177</v>
      </c>
      <c r="D199" s="83">
        <f>D193*H199</f>
        <v>605042.37662229722</v>
      </c>
      <c r="E199" s="84">
        <f>SUM(E191:E192)*0.7</f>
        <v>0</v>
      </c>
      <c r="F199" s="84">
        <f>SUM(F191:F192)*0.7</f>
        <v>0</v>
      </c>
      <c r="G199" s="84"/>
      <c r="H199" s="121">
        <v>0.35</v>
      </c>
      <c r="I199" s="125"/>
      <c r="J199" s="125"/>
      <c r="K199" s="179"/>
    </row>
    <row r="200" spans="2:12" ht="57.75" customHeight="1">
      <c r="B200" s="227"/>
      <c r="C200" s="98" t="s">
        <v>178</v>
      </c>
      <c r="D200" s="99">
        <f>D193*H200</f>
        <v>605042.37662229722</v>
      </c>
      <c r="E200" s="100">
        <f>SUM(E191:E192)*0.3</f>
        <v>0</v>
      </c>
      <c r="F200" s="100">
        <f>SUM(F191:F192)*0.3</f>
        <v>0</v>
      </c>
      <c r="G200" s="100"/>
      <c r="H200" s="122">
        <v>0.35</v>
      </c>
      <c r="I200" s="125"/>
      <c r="J200" s="125"/>
    </row>
    <row r="201" spans="2:12" ht="57.75" customHeight="1">
      <c r="B201" s="227"/>
      <c r="C201" s="98" t="s">
        <v>179</v>
      </c>
      <c r="D201" s="99">
        <f>D193*H201</f>
        <v>518607.75139054045</v>
      </c>
      <c r="E201" s="100"/>
      <c r="F201" s="100"/>
      <c r="G201" s="100"/>
      <c r="H201" s="122">
        <v>0.3</v>
      </c>
      <c r="I201" s="125"/>
      <c r="J201" s="125"/>
    </row>
    <row r="202" spans="2:12" ht="38.25" customHeight="1" thickBot="1">
      <c r="B202" s="227"/>
      <c r="C202" s="11" t="s">
        <v>180</v>
      </c>
      <c r="D202" s="85">
        <f>SUM(D199:D201)</f>
        <v>1728692.5046351349</v>
      </c>
      <c r="E202" s="85">
        <f t="shared" ref="E202:F202" si="34">SUM(E199:E200)</f>
        <v>0</v>
      </c>
      <c r="F202" s="85">
        <f t="shared" si="34"/>
        <v>0</v>
      </c>
      <c r="G202" s="86"/>
      <c r="H202" s="87"/>
      <c r="I202" s="129"/>
      <c r="J202" s="129"/>
    </row>
    <row r="203" spans="2:12" ht="21.75" customHeight="1" thickBot="1">
      <c r="B203" s="227"/>
      <c r="C203" s="1"/>
      <c r="D203" s="9"/>
      <c r="E203" s="9"/>
      <c r="F203" s="9"/>
      <c r="G203" s="9"/>
      <c r="H203" s="9"/>
      <c r="I203" s="130"/>
      <c r="J203" s="130"/>
    </row>
    <row r="204" spans="2:12" ht="49.5" customHeight="1">
      <c r="B204" s="227"/>
      <c r="C204" s="88" t="s">
        <v>181</v>
      </c>
      <c r="D204" s="89">
        <f>SUM(H16,H26,H36,H46,H58,H68,H78,H88,H100,H110,H120,H130,H142,H152,H162,H172,H180)*1.07</f>
        <v>822249.69745797291</v>
      </c>
      <c r="E204" s="25"/>
      <c r="F204" s="25"/>
      <c r="G204" s="25"/>
      <c r="H204" s="133" t="s">
        <v>182</v>
      </c>
      <c r="I204" s="134">
        <f>SUM(I180,I172,I162,I152,I142,I130,I120,I110,I100,I88,I78,I68,I58,I46,I36,I26,I16)</f>
        <v>188176.28340399999</v>
      </c>
      <c r="J204" s="142"/>
    </row>
    <row r="205" spans="2:12" ht="28.5" customHeight="1" thickBot="1">
      <c r="B205" s="227"/>
      <c r="C205" s="90" t="s">
        <v>183</v>
      </c>
      <c r="D205" s="124">
        <f>D204/D193</f>
        <v>0.47564832684429342</v>
      </c>
      <c r="E205" s="31"/>
      <c r="F205" s="31"/>
      <c r="G205" s="31"/>
      <c r="H205" s="135" t="s">
        <v>184</v>
      </c>
      <c r="I205" s="136">
        <f>I204/D191</f>
        <v>0.11647451626151262</v>
      </c>
      <c r="J205" s="143"/>
    </row>
    <row r="206" spans="2:12" ht="28.5" customHeight="1">
      <c r="B206" s="227"/>
      <c r="C206" s="225"/>
      <c r="D206" s="226"/>
      <c r="E206" s="32"/>
      <c r="F206" s="32"/>
      <c r="G206" s="32"/>
    </row>
    <row r="207" spans="2:12" ht="28.5" customHeight="1">
      <c r="B207" s="227"/>
      <c r="C207" s="90" t="s">
        <v>185</v>
      </c>
      <c r="D207" s="91">
        <f>SUM(D177:F179)*1.07</f>
        <v>95028.904200000004</v>
      </c>
      <c r="E207" s="33"/>
      <c r="F207" s="33"/>
      <c r="G207" s="33"/>
    </row>
    <row r="208" spans="2:12" ht="23.25" customHeight="1">
      <c r="B208" s="227"/>
      <c r="C208" s="90" t="s">
        <v>186</v>
      </c>
      <c r="D208" s="124">
        <f>D207/D193</f>
        <v>5.4971548696601306E-2</v>
      </c>
      <c r="E208" s="33"/>
      <c r="F208" s="33"/>
      <c r="G208" s="33"/>
    </row>
    <row r="209" spans="2:12" ht="68.25" customHeight="1" thickBot="1">
      <c r="B209" s="227"/>
      <c r="C209" s="232" t="s">
        <v>187</v>
      </c>
      <c r="D209" s="233"/>
      <c r="E209" s="26"/>
      <c r="F209" s="26"/>
      <c r="G209" s="26"/>
      <c r="I209" s="131"/>
      <c r="J209" s="131"/>
    </row>
    <row r="210" spans="2:12" ht="55.5" customHeight="1">
      <c r="B210" s="227"/>
      <c r="L210" s="30"/>
    </row>
    <row r="211" spans="2:12" ht="42.75" customHeight="1">
      <c r="B211" s="227"/>
    </row>
    <row r="212" spans="2:12" ht="21.75" customHeight="1">
      <c r="B212" s="227"/>
    </row>
    <row r="213" spans="2:12" ht="21.75" customHeight="1">
      <c r="B213" s="227"/>
    </row>
    <row r="214" spans="2:12" ht="23.25" customHeight="1">
      <c r="B214" s="227"/>
    </row>
    <row r="215" spans="2:12" ht="23.25" customHeight="1"/>
    <row r="216" spans="2:12" ht="21.75" customHeight="1"/>
    <row r="217" spans="2:12" ht="16.5" customHeight="1"/>
    <row r="218" spans="2:12" ht="29.25" customHeight="1"/>
    <row r="219" spans="2:12" ht="24.75" customHeight="1"/>
    <row r="220" spans="2:12" ht="33" customHeight="1"/>
    <row r="222" spans="2:12" ht="15" customHeight="1"/>
    <row r="223" spans="2:12" ht="25.5" customHeight="1"/>
  </sheetData>
  <sheetProtection sheet="1" formatCells="0" formatColumns="0" formatRows="0"/>
  <mergeCells count="33">
    <mergeCell ref="C189:C190"/>
    <mergeCell ref="G189:G190"/>
    <mergeCell ref="C132:K132"/>
    <mergeCell ref="C143:K143"/>
    <mergeCell ref="C133:K133"/>
    <mergeCell ref="C153:K153"/>
    <mergeCell ref="C188:D188"/>
    <mergeCell ref="C163:K163"/>
    <mergeCell ref="D189:D190"/>
    <mergeCell ref="C37:K37"/>
    <mergeCell ref="C6:K6"/>
    <mergeCell ref="B1:E1"/>
    <mergeCell ref="C17:K17"/>
    <mergeCell ref="C7:K7"/>
    <mergeCell ref="C27:K27"/>
    <mergeCell ref="B3:E3"/>
    <mergeCell ref="C90:K90"/>
    <mergeCell ref="C91:K91"/>
    <mergeCell ref="C101:K101"/>
    <mergeCell ref="C111:K111"/>
    <mergeCell ref="C121:K121"/>
    <mergeCell ref="C48:K48"/>
    <mergeCell ref="C49:K49"/>
    <mergeCell ref="C59:K59"/>
    <mergeCell ref="C69:K69"/>
    <mergeCell ref="C79:K79"/>
    <mergeCell ref="G197:G198"/>
    <mergeCell ref="H197:H198"/>
    <mergeCell ref="C206:D206"/>
    <mergeCell ref="B200:B214"/>
    <mergeCell ref="C196:H196"/>
    <mergeCell ref="C209:D209"/>
    <mergeCell ref="D197:D198"/>
  </mergeCells>
  <conditionalFormatting sqref="D205">
    <cfRule type="cellIs" dxfId="40" priority="47" operator="lessThan">
      <formula>0.15</formula>
    </cfRule>
  </conditionalFormatting>
  <conditionalFormatting sqref="D208">
    <cfRule type="cellIs" dxfId="39" priority="45" operator="lessThan">
      <formula>0.05</formula>
    </cfRule>
  </conditionalFormatting>
  <dataValidations xWindow="431" yWindow="475" count="6">
    <dataValidation allowBlank="1" showInputMessage="1" showErrorMessage="1" prompt="% Towards Gender Equality and Women's Empowerment Must be Higher than 15%_x000a_" sqref="D205:G205" xr:uid="{E72508C7-C8DD-46A5-878C-E4FA07CAB6AF}"/>
    <dataValidation allowBlank="1" showInputMessage="1" showErrorMessage="1" prompt="M&amp;E Budget Cannot be Less than 5%_x000a_" sqref="D208:G208" xr:uid="{53928C0A-D548-4B6B-97FC-07D38B0E5FA7}"/>
    <dataValidation allowBlank="1" showInputMessage="1" showErrorMessage="1" prompt="Insert *text* description of Outcome here" sqref="C6:K6 C48:K48 C90:K90 C132:K132" xr:uid="{89ACADD6-F982-42D9-AC8D-CCF9750605B2}"/>
    <dataValidation allowBlank="1" showInputMessage="1" showErrorMessage="1" prompt="Insert *text* description of Output here" sqref="C7 C17 C27 C37 C49 C59 C69 C79 C91 C101 C111 C121 C133 C143 C153 C163" xr:uid="{31AC9CA6-D499-4711-A99F-BECD0A64F3A8}"/>
    <dataValidation allowBlank="1" showInputMessage="1" showErrorMessage="1" prompt="Insert *text* description of Activity here" sqref="C8 C18 C28 C38 C50 C60 C70 C80 C92 C102 C112 C122 C134 C144 C154 C164" xr:uid="{E7A390F5-03DD-4A67-B842-17326B4F2DA4}"/>
    <dataValidation allowBlank="1" showErrorMessage="1" prompt="% Towards Gender Equality and Women's Empowerment Must be Higher than 15%_x000a_" sqref="D207:G207" xr:uid="{8C6643DA-1D03-44FB-AC1F-C4CB706ED3AA}"/>
  </dataValidations>
  <pageMargins left="0.7" right="0.7" top="0.75" bottom="0.75" header="0.3" footer="0.3"/>
  <pageSetup scale="74" orientation="landscape" r:id="rId1"/>
  <rowBreaks count="1" manualBreakCount="1">
    <brk id="59"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E89B91-DE06-467F-8EA8-3D1E1CFD21DE}">
  <sheetPr>
    <tabColor theme="0"/>
  </sheetPr>
  <dimension ref="B1:N249"/>
  <sheetViews>
    <sheetView showGridLines="0" showZeros="0" zoomScale="80" zoomScaleNormal="80" workbookViewId="0">
      <selection activeCell="E1" sqref="E1:F1048576"/>
    </sheetView>
  </sheetViews>
  <sheetFormatPr baseColWidth="10" defaultColWidth="9.1796875" defaultRowHeight="15.5"/>
  <cols>
    <col min="1" max="1" width="4.453125" style="40" customWidth="1"/>
    <col min="2" max="2" width="3.26953125" style="40" customWidth="1"/>
    <col min="3" max="3" width="51.453125" style="40" customWidth="1"/>
    <col min="4" max="4" width="34.26953125" style="42" customWidth="1"/>
    <col min="5" max="5" width="35" style="42" hidden="1" customWidth="1"/>
    <col min="6" max="6" width="34" style="42" hidden="1" customWidth="1"/>
    <col min="7" max="7" width="25.7265625" style="40" customWidth="1"/>
    <col min="8" max="8" width="21.453125" style="40" customWidth="1"/>
    <col min="9" max="9" width="16.81640625" style="40" customWidth="1"/>
    <col min="10" max="10" width="19.453125" style="40" customWidth="1"/>
    <col min="11" max="11" width="19" style="40" customWidth="1"/>
    <col min="12" max="12" width="26" style="40" customWidth="1"/>
    <col min="13" max="13" width="21.1796875" style="40" customWidth="1"/>
    <col min="14" max="14" width="7" style="40" customWidth="1"/>
    <col min="15" max="15" width="24.26953125" style="40" customWidth="1"/>
    <col min="16" max="16" width="26.453125" style="40" customWidth="1"/>
    <col min="17" max="17" width="30.1796875" style="40" customWidth="1"/>
    <col min="18" max="18" width="33" style="40" customWidth="1"/>
    <col min="19" max="20" width="22.7265625" style="40" customWidth="1"/>
    <col min="21" max="21" width="23.453125" style="40" customWidth="1"/>
    <col min="22" max="22" width="32.1796875" style="40" customWidth="1"/>
    <col min="23" max="23" width="9.1796875" style="40"/>
    <col min="24" max="24" width="17.7265625" style="40" customWidth="1"/>
    <col min="25" max="25" width="26.453125" style="40" customWidth="1"/>
    <col min="26" max="26" width="22.453125" style="40" customWidth="1"/>
    <col min="27" max="27" width="29.7265625" style="40" customWidth="1"/>
    <col min="28" max="28" width="23.453125" style="40" customWidth="1"/>
    <col min="29" max="29" width="18.453125" style="40" customWidth="1"/>
    <col min="30" max="30" width="17.453125" style="40" customWidth="1"/>
    <col min="31" max="31" width="25.1796875" style="40" customWidth="1"/>
    <col min="32" max="16384" width="9.1796875" style="40"/>
  </cols>
  <sheetData>
    <row r="1" spans="2:14" ht="24" customHeight="1">
      <c r="B1" s="180"/>
      <c r="C1" s="180"/>
      <c r="D1" s="181"/>
      <c r="E1" s="181"/>
      <c r="F1" s="181"/>
      <c r="G1" s="180"/>
      <c r="H1" s="180"/>
      <c r="I1" s="180"/>
      <c r="J1" s="180"/>
      <c r="K1" s="180"/>
      <c r="L1" s="16"/>
      <c r="M1" s="3"/>
      <c r="N1" s="180"/>
    </row>
    <row r="2" spans="2:14" ht="26.25" customHeight="1">
      <c r="B2" s="180"/>
      <c r="C2" s="220" t="s">
        <v>0</v>
      </c>
      <c r="D2" s="220"/>
      <c r="E2" s="220"/>
      <c r="F2" s="220"/>
      <c r="G2" s="27"/>
      <c r="H2" s="28"/>
      <c r="I2" s="28"/>
      <c r="J2" s="180"/>
      <c r="K2" s="180"/>
      <c r="L2" s="16"/>
      <c r="M2" s="3"/>
      <c r="N2" s="180"/>
    </row>
    <row r="3" spans="2:14" ht="15" customHeight="1">
      <c r="B3" s="180"/>
      <c r="C3" s="120" t="s">
        <v>1</v>
      </c>
      <c r="D3" s="29"/>
      <c r="E3" s="29"/>
      <c r="F3" s="29"/>
      <c r="G3" s="29"/>
      <c r="H3" s="29"/>
      <c r="I3" s="29"/>
      <c r="J3" s="180"/>
      <c r="K3" s="180"/>
      <c r="L3" s="16"/>
      <c r="M3" s="3"/>
      <c r="N3" s="180"/>
    </row>
    <row r="4" spans="2:14" ht="17.25" customHeight="1">
      <c r="B4" s="180"/>
      <c r="C4" s="249" t="s">
        <v>188</v>
      </c>
      <c r="D4" s="249"/>
      <c r="E4" s="249"/>
      <c r="F4" s="29"/>
      <c r="G4" s="29"/>
      <c r="H4" s="29"/>
      <c r="I4" s="29"/>
      <c r="J4" s="180"/>
      <c r="K4" s="180"/>
      <c r="L4" s="16"/>
      <c r="M4" s="3"/>
      <c r="N4" s="180"/>
    </row>
    <row r="5" spans="2:14" ht="13.5" customHeight="1">
      <c r="B5" s="180"/>
      <c r="C5" s="35"/>
      <c r="D5" s="35"/>
      <c r="E5" s="35"/>
      <c r="F5" s="35"/>
      <c r="G5" s="180"/>
      <c r="H5" s="180"/>
      <c r="I5" s="180"/>
      <c r="J5" s="180"/>
      <c r="K5" s="180"/>
      <c r="L5" s="16"/>
      <c r="M5" s="3"/>
      <c r="N5" s="180"/>
    </row>
    <row r="6" spans="2:14" ht="24" customHeight="1">
      <c r="B6" s="180"/>
      <c r="C6" s="35"/>
      <c r="D6" s="17" t="str">
        <f>'1) Budget Tables'!D5</f>
        <v>Recipient Organization</v>
      </c>
      <c r="E6" s="17" t="s">
        <v>189</v>
      </c>
      <c r="F6" s="17" t="s">
        <v>190</v>
      </c>
      <c r="G6" s="149" t="s">
        <v>10</v>
      </c>
      <c r="H6" s="180"/>
      <c r="I6" s="180"/>
      <c r="J6" s="180"/>
      <c r="K6" s="180"/>
      <c r="L6" s="16"/>
      <c r="M6" s="3"/>
      <c r="N6" s="180"/>
    </row>
    <row r="7" spans="2:14" ht="24" customHeight="1">
      <c r="B7" s="265" t="s">
        <v>191</v>
      </c>
      <c r="C7" s="265"/>
      <c r="D7" s="265"/>
      <c r="E7" s="265"/>
      <c r="F7" s="265"/>
      <c r="G7" s="265"/>
      <c r="H7" s="180"/>
      <c r="I7" s="180"/>
      <c r="J7" s="180"/>
      <c r="K7" s="180"/>
      <c r="L7" s="16"/>
      <c r="M7" s="3"/>
      <c r="N7" s="180"/>
    </row>
    <row r="8" spans="2:14" ht="22.5" customHeight="1">
      <c r="B8" s="180"/>
      <c r="C8" s="265" t="s">
        <v>192</v>
      </c>
      <c r="D8" s="265"/>
      <c r="E8" s="265"/>
      <c r="F8" s="265"/>
      <c r="G8" s="265"/>
      <c r="H8" s="180"/>
      <c r="I8" s="180"/>
      <c r="J8" s="180"/>
      <c r="K8" s="180"/>
      <c r="L8" s="16"/>
      <c r="M8" s="3"/>
      <c r="N8" s="180"/>
    </row>
    <row r="9" spans="2:14" ht="24.75" customHeight="1" thickBot="1">
      <c r="B9" s="180"/>
      <c r="C9" s="50" t="s">
        <v>193</v>
      </c>
      <c r="D9" s="51">
        <f>'1) Budget Tables'!D16</f>
        <v>253291.0664864865</v>
      </c>
      <c r="E9" s="51">
        <f>'1) Budget Tables'!E16</f>
        <v>0</v>
      </c>
      <c r="F9" s="51">
        <f>'1) Budget Tables'!F16</f>
        <v>0</v>
      </c>
      <c r="G9" s="52">
        <f>SUM(D9:F9)</f>
        <v>253291.0664864865</v>
      </c>
      <c r="H9" s="180"/>
      <c r="I9" s="180"/>
      <c r="J9" s="180"/>
      <c r="K9" s="180"/>
      <c r="L9" s="16"/>
      <c r="M9" s="3"/>
      <c r="N9" s="180"/>
    </row>
    <row r="10" spans="2:14" ht="21.75" customHeight="1">
      <c r="B10" s="180"/>
      <c r="C10" s="48" t="s">
        <v>194</v>
      </c>
      <c r="D10" s="182">
        <v>26749.699459459458</v>
      </c>
      <c r="E10" s="183"/>
      <c r="F10" s="183"/>
      <c r="G10" s="49">
        <f t="shared" ref="G10:G17" si="0">SUM(D10:F10)</f>
        <v>26749.699459459458</v>
      </c>
      <c r="H10" s="180"/>
      <c r="I10" s="180"/>
      <c r="J10" s="180"/>
      <c r="K10" s="180"/>
      <c r="L10" s="180"/>
      <c r="M10" s="180"/>
      <c r="N10" s="180"/>
    </row>
    <row r="11" spans="2:14">
      <c r="B11" s="180"/>
      <c r="C11" s="38" t="s">
        <v>195</v>
      </c>
      <c r="D11" s="184">
        <v>30405.405405405407</v>
      </c>
      <c r="E11" s="155"/>
      <c r="F11" s="155"/>
      <c r="G11" s="47">
        <f t="shared" si="0"/>
        <v>30405.405405405407</v>
      </c>
      <c r="H11" s="180"/>
      <c r="I11" s="180"/>
      <c r="J11" s="180"/>
      <c r="K11" s="180"/>
      <c r="L11" s="180"/>
      <c r="M11" s="180"/>
      <c r="N11" s="180"/>
    </row>
    <row r="12" spans="2:14" ht="15.75" customHeight="1">
      <c r="B12" s="180"/>
      <c r="C12" s="38" t="s">
        <v>196</v>
      </c>
      <c r="D12" s="184">
        <v>41243.24324324324</v>
      </c>
      <c r="E12" s="184"/>
      <c r="F12" s="184"/>
      <c r="G12" s="47">
        <f t="shared" si="0"/>
        <v>41243.24324324324</v>
      </c>
      <c r="H12" s="180"/>
      <c r="I12" s="180"/>
      <c r="J12" s="180"/>
      <c r="K12" s="180"/>
      <c r="L12" s="180"/>
      <c r="M12" s="180"/>
      <c r="N12" s="180"/>
    </row>
    <row r="13" spans="2:14">
      <c r="B13" s="180"/>
      <c r="C13" s="39" t="s">
        <v>197</v>
      </c>
      <c r="D13" s="184">
        <v>38323.718918918916</v>
      </c>
      <c r="E13" s="184"/>
      <c r="F13" s="184"/>
      <c r="G13" s="47">
        <f t="shared" si="0"/>
        <v>38323.718918918916</v>
      </c>
      <c r="H13" s="180"/>
      <c r="I13" s="180"/>
      <c r="J13" s="180"/>
      <c r="K13" s="180"/>
      <c r="L13" s="180"/>
      <c r="M13" s="180"/>
      <c r="N13" s="180"/>
    </row>
    <row r="14" spans="2:14">
      <c r="B14" s="180"/>
      <c r="C14" s="38" t="s">
        <v>198</v>
      </c>
      <c r="D14" s="184">
        <v>7739.9324324324325</v>
      </c>
      <c r="E14" s="184"/>
      <c r="F14" s="184"/>
      <c r="G14" s="47">
        <f t="shared" si="0"/>
        <v>7739.9324324324325</v>
      </c>
      <c r="H14" s="180"/>
      <c r="I14" s="180"/>
      <c r="J14" s="180"/>
      <c r="K14" s="180"/>
      <c r="L14" s="180"/>
      <c r="M14" s="180"/>
      <c r="N14" s="180"/>
    </row>
    <row r="15" spans="2:14" ht="21.75" customHeight="1">
      <c r="B15" s="180"/>
      <c r="C15" s="38" t="s">
        <v>199</v>
      </c>
      <c r="D15" s="184">
        <v>37802.04</v>
      </c>
      <c r="E15" s="184"/>
      <c r="F15" s="184"/>
      <c r="G15" s="47">
        <f t="shared" si="0"/>
        <v>37802.04</v>
      </c>
      <c r="H15" s="180"/>
      <c r="I15" s="180"/>
      <c r="J15" s="180"/>
      <c r="K15" s="180"/>
      <c r="L15" s="180"/>
      <c r="M15" s="180"/>
      <c r="N15" s="180"/>
    </row>
    <row r="16" spans="2:14" ht="21.75" customHeight="1">
      <c r="B16" s="180"/>
      <c r="C16" s="38" t="s">
        <v>200</v>
      </c>
      <c r="D16" s="184">
        <v>71027.027027027041</v>
      </c>
      <c r="E16" s="184"/>
      <c r="F16" s="184"/>
      <c r="G16" s="47">
        <f t="shared" si="0"/>
        <v>71027.027027027041</v>
      </c>
      <c r="H16" s="180"/>
      <c r="I16" s="180"/>
      <c r="J16" s="180"/>
      <c r="K16" s="180"/>
      <c r="L16" s="180"/>
      <c r="M16" s="180"/>
      <c r="N16" s="180"/>
    </row>
    <row r="17" spans="3:14" ht="15.75" customHeight="1">
      <c r="C17" s="43" t="s">
        <v>201</v>
      </c>
      <c r="D17" s="53">
        <f>SUM(D10:D16)</f>
        <v>253291.0664864865</v>
      </c>
      <c r="E17" s="53">
        <f>SUM(E10:E16)</f>
        <v>0</v>
      </c>
      <c r="F17" s="53">
        <f t="shared" ref="F17" si="1">SUM(F10:F16)</f>
        <v>0</v>
      </c>
      <c r="G17" s="103">
        <f t="shared" si="0"/>
        <v>253291.0664864865</v>
      </c>
      <c r="H17" s="180"/>
      <c r="I17" s="180"/>
      <c r="J17" s="180"/>
      <c r="K17" s="180"/>
      <c r="L17" s="180"/>
      <c r="M17" s="180"/>
      <c r="N17" s="180"/>
    </row>
    <row r="18" spans="3:14" s="42" customFormat="1">
      <c r="C18" s="54"/>
      <c r="D18" s="55"/>
      <c r="E18" s="55"/>
      <c r="F18" s="55"/>
      <c r="G18" s="104"/>
      <c r="H18" s="181"/>
      <c r="I18" s="181"/>
      <c r="J18" s="181"/>
      <c r="K18" s="181"/>
      <c r="L18" s="181"/>
      <c r="M18" s="181"/>
      <c r="N18" s="181"/>
    </row>
    <row r="19" spans="3:14">
      <c r="C19" s="265" t="s">
        <v>202</v>
      </c>
      <c r="D19" s="265"/>
      <c r="E19" s="265"/>
      <c r="F19" s="265"/>
      <c r="G19" s="265"/>
      <c r="H19" s="180"/>
      <c r="I19" s="180"/>
      <c r="J19" s="180"/>
      <c r="K19" s="180"/>
      <c r="L19" s="180"/>
      <c r="M19" s="180"/>
      <c r="N19" s="180"/>
    </row>
    <row r="20" spans="3:14" ht="27" customHeight="1" thickBot="1">
      <c r="C20" s="50" t="s">
        <v>193</v>
      </c>
      <c r="D20" s="51">
        <f>'1) Budget Tables'!D26</f>
        <v>170473.7872972973</v>
      </c>
      <c r="E20" s="51">
        <f>'1) Budget Tables'!E26</f>
        <v>0</v>
      </c>
      <c r="F20" s="51">
        <f>'1) Budget Tables'!F26</f>
        <v>0</v>
      </c>
      <c r="G20" s="52">
        <f t="shared" ref="G20:G28" si="2">SUM(D20:F20)</f>
        <v>170473.7872972973</v>
      </c>
      <c r="H20" s="180"/>
      <c r="I20" s="180"/>
      <c r="J20" s="180"/>
      <c r="K20" s="180"/>
      <c r="L20" s="180"/>
      <c r="M20" s="180"/>
      <c r="N20" s="180"/>
    </row>
    <row r="21" spans="3:14">
      <c r="C21" s="48" t="s">
        <v>194</v>
      </c>
      <c r="D21" s="182">
        <v>16115.615135135136</v>
      </c>
      <c r="E21" s="183"/>
      <c r="F21" s="183"/>
      <c r="G21" s="49">
        <f t="shared" si="2"/>
        <v>16115.615135135136</v>
      </c>
      <c r="H21" s="180"/>
      <c r="I21" s="180"/>
      <c r="J21" s="180"/>
      <c r="K21" s="180"/>
      <c r="L21" s="180"/>
      <c r="M21" s="180"/>
      <c r="N21" s="180"/>
    </row>
    <row r="22" spans="3:14">
      <c r="C22" s="38" t="s">
        <v>195</v>
      </c>
      <c r="D22" s="184">
        <v>810.81081081081084</v>
      </c>
      <c r="E22" s="155"/>
      <c r="F22" s="155"/>
      <c r="G22" s="47">
        <f t="shared" si="2"/>
        <v>810.81081081081084</v>
      </c>
      <c r="H22" s="180"/>
      <c r="I22" s="180"/>
      <c r="J22" s="180"/>
      <c r="K22" s="180"/>
      <c r="L22" s="180"/>
      <c r="M22" s="180"/>
      <c r="N22" s="180"/>
    </row>
    <row r="23" spans="3:14" ht="31">
      <c r="C23" s="38" t="s">
        <v>196</v>
      </c>
      <c r="D23" s="184">
        <v>0</v>
      </c>
      <c r="E23" s="184"/>
      <c r="F23" s="184"/>
      <c r="G23" s="47">
        <f t="shared" si="2"/>
        <v>0</v>
      </c>
      <c r="H23" s="180"/>
      <c r="I23" s="180"/>
      <c r="J23" s="180"/>
      <c r="K23" s="180"/>
      <c r="L23" s="180"/>
      <c r="M23" s="180"/>
      <c r="N23" s="180"/>
    </row>
    <row r="24" spans="3:14">
      <c r="C24" s="39" t="s">
        <v>197</v>
      </c>
      <c r="D24" s="184">
        <v>5405.405405405405</v>
      </c>
      <c r="E24" s="184"/>
      <c r="F24" s="184"/>
      <c r="G24" s="47">
        <f t="shared" si="2"/>
        <v>5405.405405405405</v>
      </c>
      <c r="H24" s="180"/>
      <c r="I24" s="180"/>
      <c r="J24" s="180"/>
      <c r="K24" s="180"/>
      <c r="L24" s="180"/>
      <c r="M24" s="180"/>
      <c r="N24" s="180"/>
    </row>
    <row r="25" spans="3:14">
      <c r="C25" s="38" t="s">
        <v>198</v>
      </c>
      <c r="D25" s="184">
        <v>2746.7905405405404</v>
      </c>
      <c r="E25" s="184"/>
      <c r="F25" s="184"/>
      <c r="G25" s="47">
        <f t="shared" si="2"/>
        <v>2746.7905405405404</v>
      </c>
      <c r="H25" s="180"/>
      <c r="I25" s="180"/>
      <c r="J25" s="180"/>
      <c r="K25" s="180"/>
      <c r="L25" s="180"/>
      <c r="M25" s="180"/>
      <c r="N25" s="180"/>
    </row>
    <row r="26" spans="3:14">
      <c r="C26" s="38" t="s">
        <v>199</v>
      </c>
      <c r="D26" s="184">
        <v>144989.76000000001</v>
      </c>
      <c r="E26" s="184"/>
      <c r="F26" s="184"/>
      <c r="G26" s="47">
        <f t="shared" si="2"/>
        <v>144989.76000000001</v>
      </c>
      <c r="H26" s="180"/>
      <c r="I26" s="180"/>
      <c r="J26" s="180"/>
      <c r="K26" s="180"/>
      <c r="L26" s="180"/>
      <c r="M26" s="180"/>
      <c r="N26" s="180"/>
    </row>
    <row r="27" spans="3:14">
      <c r="C27" s="38" t="s">
        <v>200</v>
      </c>
      <c r="D27" s="184">
        <v>405.40540540540542</v>
      </c>
      <c r="E27" s="184"/>
      <c r="F27" s="184"/>
      <c r="G27" s="47">
        <f t="shared" si="2"/>
        <v>405.40540540540542</v>
      </c>
      <c r="H27" s="180"/>
      <c r="I27" s="180"/>
      <c r="J27" s="180"/>
      <c r="K27" s="180"/>
      <c r="L27" s="180"/>
      <c r="M27" s="180"/>
      <c r="N27" s="180"/>
    </row>
    <row r="28" spans="3:14">
      <c r="C28" s="43" t="s">
        <v>201</v>
      </c>
      <c r="D28" s="53">
        <f t="shared" ref="D28:E28" si="3">SUM(D21:D27)</f>
        <v>170473.7872972973</v>
      </c>
      <c r="E28" s="53">
        <f t="shared" si="3"/>
        <v>0</v>
      </c>
      <c r="F28" s="53">
        <f t="shared" ref="F28" si="4">SUM(F21:F27)</f>
        <v>0</v>
      </c>
      <c r="G28" s="47">
        <f t="shared" si="2"/>
        <v>170473.7872972973</v>
      </c>
      <c r="H28" s="180"/>
      <c r="I28" s="180"/>
      <c r="J28" s="180"/>
      <c r="K28" s="180"/>
      <c r="L28" s="180"/>
      <c r="M28" s="180"/>
      <c r="N28" s="180"/>
    </row>
    <row r="29" spans="3:14" s="42" customFormat="1">
      <c r="C29" s="54"/>
      <c r="D29" s="55"/>
      <c r="E29" s="55"/>
      <c r="F29" s="55"/>
      <c r="G29" s="56"/>
      <c r="H29" s="181"/>
      <c r="I29" s="181"/>
      <c r="J29" s="181"/>
      <c r="K29" s="181"/>
      <c r="L29" s="181"/>
      <c r="M29" s="181"/>
      <c r="N29" s="181"/>
    </row>
    <row r="30" spans="3:14">
      <c r="C30" s="258" t="s">
        <v>203</v>
      </c>
      <c r="D30" s="259"/>
      <c r="E30" s="259"/>
      <c r="F30" s="259"/>
      <c r="G30" s="260"/>
      <c r="H30" s="180"/>
      <c r="I30" s="180"/>
      <c r="J30" s="180"/>
      <c r="K30" s="180"/>
      <c r="L30" s="180"/>
      <c r="M30" s="180"/>
      <c r="N30" s="180"/>
    </row>
    <row r="31" spans="3:14" ht="21.75" customHeight="1" thickBot="1">
      <c r="C31" s="50" t="s">
        <v>193</v>
      </c>
      <c r="D31" s="51">
        <f>'1) Budget Tables'!D36</f>
        <v>269064.42648648645</v>
      </c>
      <c r="E31" s="51">
        <f>'1) Budget Tables'!E36</f>
        <v>0</v>
      </c>
      <c r="F31" s="51">
        <f>'1) Budget Tables'!F36</f>
        <v>0</v>
      </c>
      <c r="G31" s="52">
        <f t="shared" ref="G31:G39" si="5">SUM(D31:F31)</f>
        <v>269064.42648648645</v>
      </c>
      <c r="H31" s="180"/>
      <c r="I31" s="180"/>
      <c r="J31" s="180"/>
      <c r="K31" s="180"/>
      <c r="L31" s="180"/>
      <c r="M31" s="180"/>
      <c r="N31" s="180"/>
    </row>
    <row r="32" spans="3:14">
      <c r="C32" s="48" t="s">
        <v>194</v>
      </c>
      <c r="D32" s="182">
        <v>66342.330810810818</v>
      </c>
      <c r="E32" s="183"/>
      <c r="F32" s="183"/>
      <c r="G32" s="49">
        <f t="shared" si="5"/>
        <v>66342.330810810818</v>
      </c>
      <c r="H32" s="180"/>
      <c r="I32" s="180"/>
      <c r="J32" s="180"/>
      <c r="K32" s="180"/>
      <c r="L32" s="180"/>
      <c r="M32" s="180"/>
      <c r="N32" s="180"/>
    </row>
    <row r="33" spans="3:14" s="42" customFormat="1" ht="15.75" customHeight="1">
      <c r="C33" s="38" t="s">
        <v>195</v>
      </c>
      <c r="D33" s="184">
        <v>43762.162162162167</v>
      </c>
      <c r="E33" s="155"/>
      <c r="F33" s="155"/>
      <c r="G33" s="47">
        <f t="shared" si="5"/>
        <v>43762.162162162167</v>
      </c>
      <c r="H33" s="181"/>
      <c r="I33" s="181"/>
      <c r="J33" s="181"/>
      <c r="K33" s="181"/>
      <c r="L33" s="181"/>
      <c r="M33" s="181"/>
      <c r="N33" s="181"/>
    </row>
    <row r="34" spans="3:14" s="42" customFormat="1" ht="31">
      <c r="C34" s="38" t="s">
        <v>196</v>
      </c>
      <c r="D34" s="184">
        <v>0</v>
      </c>
      <c r="E34" s="184"/>
      <c r="F34" s="184"/>
      <c r="G34" s="47">
        <f t="shared" si="5"/>
        <v>0</v>
      </c>
      <c r="H34" s="181"/>
      <c r="I34" s="181"/>
      <c r="J34" s="181"/>
      <c r="K34" s="181"/>
      <c r="L34" s="181"/>
      <c r="M34" s="181"/>
      <c r="N34" s="181"/>
    </row>
    <row r="35" spans="3:14" s="42" customFormat="1">
      <c r="C35" s="39" t="s">
        <v>197</v>
      </c>
      <c r="D35" s="184">
        <v>30658.975135135141</v>
      </c>
      <c r="E35" s="184"/>
      <c r="F35" s="184"/>
      <c r="G35" s="47">
        <f t="shared" si="5"/>
        <v>30658.975135135141</v>
      </c>
      <c r="H35" s="181"/>
      <c r="I35" s="181"/>
      <c r="J35" s="181"/>
      <c r="K35" s="181"/>
      <c r="L35" s="181"/>
      <c r="M35" s="181"/>
      <c r="N35" s="181"/>
    </row>
    <row r="36" spans="3:14">
      <c r="C36" s="38" t="s">
        <v>198</v>
      </c>
      <c r="D36" s="184">
        <v>7331.3513513513508</v>
      </c>
      <c r="E36" s="184"/>
      <c r="F36" s="184"/>
      <c r="G36" s="47">
        <f t="shared" si="5"/>
        <v>7331.3513513513508</v>
      </c>
      <c r="H36" s="180"/>
      <c r="I36" s="180"/>
      <c r="J36" s="180"/>
      <c r="K36" s="180"/>
      <c r="L36" s="180"/>
      <c r="M36" s="180"/>
      <c r="N36" s="180"/>
    </row>
    <row r="37" spans="3:14">
      <c r="C37" s="38" t="s">
        <v>199</v>
      </c>
      <c r="D37" s="184">
        <v>118942.57999999999</v>
      </c>
      <c r="E37" s="184"/>
      <c r="F37" s="184"/>
      <c r="G37" s="47">
        <f t="shared" si="5"/>
        <v>118942.57999999999</v>
      </c>
      <c r="H37" s="180"/>
      <c r="I37" s="180"/>
      <c r="J37" s="180"/>
      <c r="K37" s="180"/>
      <c r="L37" s="180"/>
      <c r="M37" s="180"/>
      <c r="N37" s="180"/>
    </row>
    <row r="38" spans="3:14">
      <c r="C38" s="38" t="s">
        <v>200</v>
      </c>
      <c r="D38" s="184">
        <v>2027.02702702693</v>
      </c>
      <c r="E38" s="184"/>
      <c r="F38" s="184"/>
      <c r="G38" s="47">
        <f t="shared" si="5"/>
        <v>2027.02702702693</v>
      </c>
      <c r="H38" s="180"/>
      <c r="I38" s="180"/>
      <c r="J38" s="180"/>
      <c r="K38" s="180"/>
      <c r="L38" s="180"/>
      <c r="M38" s="180"/>
      <c r="N38" s="180"/>
    </row>
    <row r="39" spans="3:14">
      <c r="C39" s="43" t="s">
        <v>201</v>
      </c>
      <c r="D39" s="53">
        <f t="shared" ref="D39:E39" si="6">SUM(D32:D38)</f>
        <v>269064.42648648639</v>
      </c>
      <c r="E39" s="53">
        <f t="shared" si="6"/>
        <v>0</v>
      </c>
      <c r="F39" s="53">
        <f t="shared" ref="F39" si="7">SUM(F32:F38)</f>
        <v>0</v>
      </c>
      <c r="G39" s="47">
        <f t="shared" si="5"/>
        <v>269064.42648648639</v>
      </c>
      <c r="H39" s="180"/>
      <c r="I39" s="180"/>
      <c r="J39" s="180"/>
      <c r="K39" s="180"/>
      <c r="L39" s="180"/>
      <c r="M39" s="180"/>
      <c r="N39" s="180"/>
    </row>
    <row r="40" spans="3:14" s="42" customFormat="1" hidden="1">
      <c r="C40" s="54"/>
      <c r="D40" s="55"/>
      <c r="E40" s="55"/>
      <c r="F40" s="55"/>
      <c r="G40" s="56"/>
      <c r="H40" s="181"/>
      <c r="I40" s="181"/>
      <c r="J40" s="181"/>
      <c r="K40" s="181"/>
      <c r="L40" s="181"/>
      <c r="M40" s="181"/>
      <c r="N40" s="181"/>
    </row>
    <row r="41" spans="3:14" hidden="1">
      <c r="C41" s="258" t="s">
        <v>204</v>
      </c>
      <c r="D41" s="259"/>
      <c r="E41" s="259"/>
      <c r="F41" s="259"/>
      <c r="G41" s="260"/>
      <c r="H41" s="180"/>
      <c r="I41" s="180"/>
      <c r="J41" s="180"/>
      <c r="K41" s="180"/>
      <c r="L41" s="180"/>
      <c r="M41" s="180"/>
      <c r="N41" s="180"/>
    </row>
    <row r="42" spans="3:14" ht="20.25" hidden="1" customHeight="1" thickBot="1">
      <c r="C42" s="50" t="s">
        <v>193</v>
      </c>
      <c r="D42" s="51">
        <f>'1) Budget Tables'!D46</f>
        <v>0</v>
      </c>
      <c r="E42" s="51">
        <f>'1) Budget Tables'!E46</f>
        <v>0</v>
      </c>
      <c r="F42" s="51">
        <f>'1) Budget Tables'!F46</f>
        <v>0</v>
      </c>
      <c r="G42" s="52">
        <f t="shared" ref="G42:G50" si="8">SUM(D42:F42)</f>
        <v>0</v>
      </c>
      <c r="H42" s="180"/>
      <c r="I42" s="180"/>
      <c r="J42" s="180"/>
      <c r="K42" s="180"/>
      <c r="L42" s="180"/>
      <c r="M42" s="180"/>
      <c r="N42" s="180"/>
    </row>
    <row r="43" spans="3:14" hidden="1">
      <c r="C43" s="48" t="s">
        <v>194</v>
      </c>
      <c r="D43" s="182"/>
      <c r="E43" s="183"/>
      <c r="F43" s="183"/>
      <c r="G43" s="49">
        <f t="shared" si="8"/>
        <v>0</v>
      </c>
      <c r="H43" s="180"/>
      <c r="I43" s="180"/>
      <c r="J43" s="180"/>
      <c r="K43" s="180"/>
      <c r="L43" s="180"/>
      <c r="M43" s="180"/>
      <c r="N43" s="180"/>
    </row>
    <row r="44" spans="3:14" ht="15.75" hidden="1" customHeight="1">
      <c r="C44" s="38" t="s">
        <v>195</v>
      </c>
      <c r="D44" s="184"/>
      <c r="E44" s="155"/>
      <c r="F44" s="155"/>
      <c r="G44" s="47">
        <f t="shared" si="8"/>
        <v>0</v>
      </c>
      <c r="H44" s="180"/>
      <c r="I44" s="180"/>
      <c r="J44" s="180"/>
      <c r="K44" s="180"/>
      <c r="L44" s="180"/>
      <c r="M44" s="180"/>
      <c r="N44" s="180"/>
    </row>
    <row r="45" spans="3:14" ht="32.25" hidden="1" customHeight="1">
      <c r="C45" s="38" t="s">
        <v>196</v>
      </c>
      <c r="D45" s="184"/>
      <c r="E45" s="184"/>
      <c r="F45" s="184"/>
      <c r="G45" s="47">
        <f t="shared" si="8"/>
        <v>0</v>
      </c>
      <c r="H45" s="180"/>
      <c r="I45" s="180"/>
      <c r="J45" s="180"/>
      <c r="K45" s="180"/>
      <c r="L45" s="180"/>
      <c r="M45" s="180"/>
      <c r="N45" s="180"/>
    </row>
    <row r="46" spans="3:14" s="42" customFormat="1" hidden="1">
      <c r="C46" s="39" t="s">
        <v>197</v>
      </c>
      <c r="D46" s="184"/>
      <c r="E46" s="184"/>
      <c r="F46" s="184"/>
      <c r="G46" s="47">
        <f t="shared" si="8"/>
        <v>0</v>
      </c>
      <c r="H46" s="181"/>
      <c r="I46" s="181"/>
      <c r="J46" s="181"/>
      <c r="K46" s="181"/>
      <c r="L46" s="181"/>
      <c r="M46" s="181"/>
      <c r="N46" s="181"/>
    </row>
    <row r="47" spans="3:14" hidden="1">
      <c r="C47" s="38" t="s">
        <v>198</v>
      </c>
      <c r="D47" s="184"/>
      <c r="E47" s="184"/>
      <c r="F47" s="184"/>
      <c r="G47" s="47">
        <f t="shared" si="8"/>
        <v>0</v>
      </c>
      <c r="H47" s="180"/>
      <c r="I47" s="180"/>
      <c r="J47" s="180"/>
      <c r="K47" s="180"/>
      <c r="L47" s="180"/>
      <c r="M47" s="180"/>
      <c r="N47" s="180"/>
    </row>
    <row r="48" spans="3:14" hidden="1">
      <c r="C48" s="38" t="s">
        <v>199</v>
      </c>
      <c r="D48" s="184"/>
      <c r="E48" s="184"/>
      <c r="F48" s="184"/>
      <c r="G48" s="47">
        <f t="shared" si="8"/>
        <v>0</v>
      </c>
      <c r="H48" s="180"/>
      <c r="I48" s="180"/>
      <c r="J48" s="180"/>
      <c r="K48" s="180"/>
      <c r="L48" s="180"/>
      <c r="M48" s="180"/>
      <c r="N48" s="180"/>
    </row>
    <row r="49" spans="2:14" hidden="1">
      <c r="B49" s="180"/>
      <c r="C49" s="38" t="s">
        <v>200</v>
      </c>
      <c r="D49" s="184"/>
      <c r="E49" s="184"/>
      <c r="F49" s="184"/>
      <c r="G49" s="47">
        <f t="shared" si="8"/>
        <v>0</v>
      </c>
      <c r="H49" s="180"/>
      <c r="I49" s="180"/>
      <c r="J49" s="180"/>
      <c r="K49" s="180"/>
      <c r="L49" s="180"/>
      <c r="M49" s="180"/>
      <c r="N49" s="180"/>
    </row>
    <row r="50" spans="2:14" ht="21" hidden="1" customHeight="1">
      <c r="B50" s="180"/>
      <c r="C50" s="43" t="s">
        <v>201</v>
      </c>
      <c r="D50" s="53">
        <f t="shared" ref="D50:E50" si="9">SUM(D43:D49)</f>
        <v>0</v>
      </c>
      <c r="E50" s="53">
        <f t="shared" si="9"/>
        <v>0</v>
      </c>
      <c r="F50" s="53">
        <f t="shared" ref="F50" si="10">SUM(F43:F49)</f>
        <v>0</v>
      </c>
      <c r="G50" s="47">
        <f t="shared" si="8"/>
        <v>0</v>
      </c>
      <c r="H50" s="180"/>
      <c r="I50" s="180"/>
      <c r="J50" s="180"/>
      <c r="K50" s="180"/>
      <c r="L50" s="180"/>
      <c r="M50" s="180"/>
      <c r="N50" s="180"/>
    </row>
    <row r="51" spans="2:14" s="42" customFormat="1" ht="22.5" customHeight="1">
      <c r="B51" s="181"/>
      <c r="C51" s="57"/>
      <c r="D51" s="55"/>
      <c r="E51" s="55"/>
      <c r="F51" s="55"/>
      <c r="G51" s="56"/>
      <c r="H51" s="181"/>
      <c r="I51" s="181"/>
      <c r="J51" s="181"/>
      <c r="K51" s="181"/>
      <c r="L51" s="181"/>
      <c r="M51" s="181"/>
      <c r="N51" s="181"/>
    </row>
    <row r="52" spans="2:14">
      <c r="B52" s="258" t="s">
        <v>205</v>
      </c>
      <c r="C52" s="259"/>
      <c r="D52" s="259"/>
      <c r="E52" s="259"/>
      <c r="F52" s="259"/>
      <c r="G52" s="260"/>
      <c r="H52" s="180"/>
      <c r="I52" s="180"/>
      <c r="J52" s="180"/>
      <c r="K52" s="180"/>
      <c r="L52" s="180"/>
      <c r="M52" s="180"/>
      <c r="N52" s="180"/>
    </row>
    <row r="53" spans="2:14">
      <c r="B53" s="180"/>
      <c r="C53" s="258" t="s">
        <v>206</v>
      </c>
      <c r="D53" s="259"/>
      <c r="E53" s="259"/>
      <c r="F53" s="259"/>
      <c r="G53" s="260"/>
      <c r="H53" s="180"/>
      <c r="I53" s="180"/>
      <c r="J53" s="180"/>
      <c r="K53" s="180"/>
      <c r="L53" s="180"/>
      <c r="M53" s="180"/>
      <c r="N53" s="180"/>
    </row>
    <row r="54" spans="2:14" ht="24" customHeight="1" thickBot="1">
      <c r="B54" s="180"/>
      <c r="C54" s="50" t="s">
        <v>193</v>
      </c>
      <c r="D54" s="51">
        <f>'1) Budget Tables'!D58</f>
        <v>61319.753513513504</v>
      </c>
      <c r="E54" s="51">
        <f>'1) Budget Tables'!E58</f>
        <v>0</v>
      </c>
      <c r="F54" s="51">
        <f>'1) Budget Tables'!F58</f>
        <v>0</v>
      </c>
      <c r="G54" s="52">
        <f>SUM(D54:F54)</f>
        <v>61319.753513513504</v>
      </c>
      <c r="H54" s="180"/>
      <c r="I54" s="180"/>
      <c r="J54" s="180"/>
      <c r="K54" s="180"/>
      <c r="L54" s="180"/>
      <c r="M54" s="180"/>
      <c r="N54" s="180"/>
    </row>
    <row r="55" spans="2:14" ht="15.75" customHeight="1">
      <c r="B55" s="180"/>
      <c r="C55" s="48" t="s">
        <v>194</v>
      </c>
      <c r="D55" s="182">
        <v>20097.52216216216</v>
      </c>
      <c r="E55" s="183"/>
      <c r="F55" s="183"/>
      <c r="G55" s="49">
        <f t="shared" ref="G55:G62" si="11">SUM(D55:F55)</f>
        <v>20097.52216216216</v>
      </c>
      <c r="H55" s="180"/>
      <c r="I55" s="180"/>
      <c r="J55" s="180"/>
      <c r="K55" s="180"/>
      <c r="L55" s="180"/>
      <c r="M55" s="180"/>
      <c r="N55" s="180"/>
    </row>
    <row r="56" spans="2:14" ht="15.75" customHeight="1">
      <c r="B56" s="180"/>
      <c r="C56" s="38" t="s">
        <v>195</v>
      </c>
      <c r="D56" s="184">
        <v>7709.45945945946</v>
      </c>
      <c r="E56" s="155"/>
      <c r="F56" s="155"/>
      <c r="G56" s="47">
        <f t="shared" si="11"/>
        <v>7709.45945945946</v>
      </c>
      <c r="H56" s="180"/>
      <c r="I56" s="180"/>
      <c r="J56" s="180"/>
      <c r="K56" s="180"/>
      <c r="L56" s="180"/>
      <c r="M56" s="180"/>
      <c r="N56" s="180"/>
    </row>
    <row r="57" spans="2:14" ht="15.75" customHeight="1">
      <c r="B57" s="180"/>
      <c r="C57" s="38" t="s">
        <v>196</v>
      </c>
      <c r="D57" s="184">
        <v>2702.7027027027025</v>
      </c>
      <c r="E57" s="184"/>
      <c r="F57" s="184"/>
      <c r="G57" s="47">
        <f t="shared" si="11"/>
        <v>2702.7027027027025</v>
      </c>
      <c r="H57" s="180"/>
      <c r="I57" s="180"/>
      <c r="J57" s="180"/>
      <c r="K57" s="180"/>
      <c r="L57" s="180"/>
      <c r="M57" s="180"/>
      <c r="N57" s="180"/>
    </row>
    <row r="58" spans="2:14" ht="18.75" customHeight="1">
      <c r="B58" s="180"/>
      <c r="C58" s="39" t="s">
        <v>197</v>
      </c>
      <c r="D58" s="184">
        <v>5405.405405405405</v>
      </c>
      <c r="E58" s="184"/>
      <c r="F58" s="184"/>
      <c r="G58" s="47">
        <f t="shared" si="11"/>
        <v>5405.405405405405</v>
      </c>
      <c r="H58" s="180"/>
      <c r="I58" s="180"/>
      <c r="J58" s="180"/>
      <c r="K58" s="180"/>
      <c r="L58" s="180"/>
      <c r="M58" s="180"/>
      <c r="N58" s="180"/>
    </row>
    <row r="59" spans="2:14">
      <c r="B59" s="180"/>
      <c r="C59" s="38" t="s">
        <v>198</v>
      </c>
      <c r="D59" s="184">
        <v>3868.5135135135133</v>
      </c>
      <c r="E59" s="184"/>
      <c r="F59" s="184"/>
      <c r="G59" s="47">
        <f t="shared" si="11"/>
        <v>3868.5135135135133</v>
      </c>
      <c r="H59" s="180"/>
      <c r="I59" s="180"/>
      <c r="J59" s="180"/>
      <c r="K59" s="180"/>
      <c r="L59" s="180"/>
      <c r="M59" s="180"/>
      <c r="N59" s="180"/>
    </row>
    <row r="60" spans="2:14" s="42" customFormat="1" ht="21.75" customHeight="1">
      <c r="B60" s="180"/>
      <c r="C60" s="38" t="s">
        <v>199</v>
      </c>
      <c r="D60" s="184">
        <v>21265.879999999997</v>
      </c>
      <c r="E60" s="184"/>
      <c r="F60" s="184"/>
      <c r="G60" s="47">
        <f t="shared" si="11"/>
        <v>21265.879999999997</v>
      </c>
      <c r="H60" s="181"/>
      <c r="I60" s="181"/>
      <c r="J60" s="181"/>
      <c r="K60" s="181"/>
      <c r="L60" s="181"/>
      <c r="M60" s="181"/>
      <c r="N60" s="181"/>
    </row>
    <row r="61" spans="2:14" s="42" customFormat="1">
      <c r="B61" s="180"/>
      <c r="C61" s="38" t="s">
        <v>200</v>
      </c>
      <c r="D61" s="184">
        <v>270.27027027027026</v>
      </c>
      <c r="E61" s="184"/>
      <c r="F61" s="184"/>
      <c r="G61" s="47">
        <f t="shared" si="11"/>
        <v>270.27027027027026</v>
      </c>
      <c r="H61" s="181"/>
      <c r="I61" s="181"/>
      <c r="J61" s="181"/>
      <c r="K61" s="181"/>
      <c r="L61" s="181"/>
      <c r="M61" s="181"/>
      <c r="N61" s="181"/>
    </row>
    <row r="62" spans="2:14">
      <c r="B62" s="180"/>
      <c r="C62" s="43" t="s">
        <v>201</v>
      </c>
      <c r="D62" s="53">
        <f>SUM(D55:D61)</f>
        <v>61319.753513513511</v>
      </c>
      <c r="E62" s="53">
        <f>SUM(E55:E61)</f>
        <v>0</v>
      </c>
      <c r="F62" s="53">
        <f t="shared" ref="F62" si="12">SUM(F55:F61)</f>
        <v>0</v>
      </c>
      <c r="G62" s="47">
        <f t="shared" si="11"/>
        <v>61319.753513513511</v>
      </c>
      <c r="H62" s="180"/>
      <c r="I62" s="180"/>
      <c r="J62" s="180"/>
      <c r="K62" s="180"/>
      <c r="L62" s="180"/>
      <c r="M62" s="180"/>
      <c r="N62" s="180"/>
    </row>
    <row r="63" spans="2:14" s="42" customFormat="1">
      <c r="B63" s="181"/>
      <c r="C63" s="54"/>
      <c r="D63" s="55"/>
      <c r="E63" s="55"/>
      <c r="F63" s="55"/>
      <c r="G63" s="56"/>
      <c r="H63" s="181"/>
      <c r="I63" s="181"/>
      <c r="J63" s="181"/>
      <c r="K63" s="181"/>
      <c r="L63" s="181"/>
      <c r="M63" s="181"/>
      <c r="N63" s="181"/>
    </row>
    <row r="64" spans="2:14">
      <c r="B64" s="181"/>
      <c r="C64" s="258" t="s">
        <v>63</v>
      </c>
      <c r="D64" s="259"/>
      <c r="E64" s="259"/>
      <c r="F64" s="259"/>
      <c r="G64" s="260"/>
      <c r="H64" s="180"/>
      <c r="I64" s="180"/>
      <c r="J64" s="180"/>
      <c r="K64" s="180"/>
      <c r="L64" s="180"/>
      <c r="M64" s="180"/>
      <c r="N64" s="180"/>
    </row>
    <row r="65" spans="2:14" ht="21.75" customHeight="1" thickBot="1">
      <c r="B65" s="180"/>
      <c r="C65" s="50" t="s">
        <v>193</v>
      </c>
      <c r="D65" s="51">
        <f>'1) Budget Tables'!D68</f>
        <v>100056.65783783783</v>
      </c>
      <c r="E65" s="51">
        <f>'1) Budget Tables'!E68</f>
        <v>0</v>
      </c>
      <c r="F65" s="51">
        <f>'1) Budget Tables'!F68</f>
        <v>0</v>
      </c>
      <c r="G65" s="52">
        <f t="shared" ref="G65:G73" si="13">SUM(D65:F65)</f>
        <v>100056.65783783783</v>
      </c>
      <c r="H65" s="180"/>
      <c r="I65" s="180"/>
      <c r="J65" s="180"/>
      <c r="K65" s="180"/>
      <c r="L65" s="180"/>
      <c r="M65" s="180"/>
      <c r="N65" s="180"/>
    </row>
    <row r="66" spans="2:14" ht="15.75" customHeight="1">
      <c r="B66" s="180"/>
      <c r="C66" s="48" t="s">
        <v>194</v>
      </c>
      <c r="D66" s="182">
        <v>16918.832432432431</v>
      </c>
      <c r="E66" s="183"/>
      <c r="F66" s="183"/>
      <c r="G66" s="49">
        <f t="shared" si="13"/>
        <v>16918.832432432431</v>
      </c>
      <c r="H66" s="180"/>
      <c r="I66" s="180"/>
      <c r="J66" s="180"/>
      <c r="K66" s="180"/>
      <c r="L66" s="180"/>
      <c r="M66" s="180"/>
      <c r="N66" s="180"/>
    </row>
    <row r="67" spans="2:14" ht="15.75" customHeight="1">
      <c r="B67" s="180"/>
      <c r="C67" s="38" t="s">
        <v>195</v>
      </c>
      <c r="D67" s="184">
        <v>810.81081081081084</v>
      </c>
      <c r="E67" s="155"/>
      <c r="F67" s="155"/>
      <c r="G67" s="47">
        <f t="shared" si="13"/>
        <v>810.81081081081084</v>
      </c>
      <c r="H67" s="180"/>
      <c r="I67" s="180"/>
      <c r="J67" s="180"/>
      <c r="K67" s="180"/>
      <c r="L67" s="180"/>
      <c r="M67" s="180"/>
      <c r="N67" s="180"/>
    </row>
    <row r="68" spans="2:14" ht="15.75" customHeight="1">
      <c r="B68" s="180"/>
      <c r="C68" s="38" t="s">
        <v>196</v>
      </c>
      <c r="D68" s="184">
        <v>0</v>
      </c>
      <c r="E68" s="184"/>
      <c r="F68" s="184"/>
      <c r="G68" s="47">
        <f t="shared" si="13"/>
        <v>0</v>
      </c>
      <c r="H68" s="180"/>
      <c r="I68" s="180"/>
      <c r="J68" s="180"/>
      <c r="K68" s="180"/>
      <c r="L68" s="180"/>
      <c r="M68" s="180"/>
      <c r="N68" s="180"/>
    </row>
    <row r="69" spans="2:14">
      <c r="B69" s="180"/>
      <c r="C69" s="39" t="s">
        <v>197</v>
      </c>
      <c r="D69" s="184">
        <v>0</v>
      </c>
      <c r="E69" s="184"/>
      <c r="F69" s="184"/>
      <c r="G69" s="47">
        <f t="shared" si="13"/>
        <v>0</v>
      </c>
      <c r="H69" s="180"/>
      <c r="I69" s="180"/>
      <c r="J69" s="180"/>
      <c r="K69" s="180"/>
      <c r="L69" s="180"/>
      <c r="M69" s="180"/>
      <c r="N69" s="180"/>
    </row>
    <row r="70" spans="2:14">
      <c r="B70" s="180"/>
      <c r="C70" s="38" t="s">
        <v>198</v>
      </c>
      <c r="D70" s="184">
        <v>486.48648648648651</v>
      </c>
      <c r="E70" s="184"/>
      <c r="F70" s="184"/>
      <c r="G70" s="47">
        <f t="shared" si="13"/>
        <v>486.48648648648651</v>
      </c>
      <c r="H70" s="180"/>
      <c r="I70" s="180"/>
      <c r="J70" s="180"/>
      <c r="K70" s="180"/>
      <c r="L70" s="180"/>
      <c r="M70" s="180"/>
      <c r="N70" s="180"/>
    </row>
    <row r="71" spans="2:14">
      <c r="B71" s="180"/>
      <c r="C71" s="38" t="s">
        <v>199</v>
      </c>
      <c r="D71" s="184">
        <v>81232.42</v>
      </c>
      <c r="E71" s="184"/>
      <c r="F71" s="184"/>
      <c r="G71" s="47">
        <f t="shared" si="13"/>
        <v>81232.42</v>
      </c>
      <c r="H71" s="180"/>
      <c r="I71" s="180"/>
      <c r="J71" s="180"/>
      <c r="K71" s="180"/>
      <c r="L71" s="180"/>
      <c r="M71" s="180"/>
      <c r="N71" s="180"/>
    </row>
    <row r="72" spans="2:14">
      <c r="B72" s="180"/>
      <c r="C72" s="38" t="s">
        <v>200</v>
      </c>
      <c r="D72" s="184">
        <v>608.10810810810813</v>
      </c>
      <c r="E72" s="184"/>
      <c r="F72" s="184"/>
      <c r="G72" s="47">
        <f t="shared" si="13"/>
        <v>608.10810810810813</v>
      </c>
      <c r="H72" s="180"/>
      <c r="I72" s="180"/>
      <c r="J72" s="180"/>
      <c r="K72" s="180"/>
      <c r="L72" s="180"/>
      <c r="M72" s="180"/>
      <c r="N72" s="180"/>
    </row>
    <row r="73" spans="2:14">
      <c r="B73" s="180"/>
      <c r="C73" s="43" t="s">
        <v>201</v>
      </c>
      <c r="D73" s="53">
        <f t="shared" ref="D73:E73" si="14">SUM(D66:D72)</f>
        <v>100056.65783783783</v>
      </c>
      <c r="E73" s="53">
        <f t="shared" si="14"/>
        <v>0</v>
      </c>
      <c r="F73" s="53">
        <f t="shared" ref="F73" si="15">SUM(F66:F72)</f>
        <v>0</v>
      </c>
      <c r="G73" s="47">
        <f t="shared" si="13"/>
        <v>100056.65783783783</v>
      </c>
      <c r="H73" s="180"/>
      <c r="I73" s="180"/>
      <c r="J73" s="180"/>
      <c r="K73" s="180"/>
      <c r="L73" s="180"/>
      <c r="M73" s="180"/>
      <c r="N73" s="180"/>
    </row>
    <row r="74" spans="2:14" s="42" customFormat="1">
      <c r="B74" s="181"/>
      <c r="C74" s="54"/>
      <c r="D74" s="55"/>
      <c r="E74" s="55"/>
      <c r="F74" s="55"/>
      <c r="G74" s="56"/>
      <c r="H74" s="181"/>
      <c r="I74" s="181"/>
      <c r="J74" s="181"/>
      <c r="K74" s="181"/>
      <c r="L74" s="181"/>
      <c r="M74" s="181"/>
      <c r="N74" s="181"/>
    </row>
    <row r="75" spans="2:14">
      <c r="B75" s="180"/>
      <c r="C75" s="258" t="s">
        <v>72</v>
      </c>
      <c r="D75" s="259"/>
      <c r="E75" s="259"/>
      <c r="F75" s="259"/>
      <c r="G75" s="260"/>
      <c r="H75" s="180"/>
      <c r="I75" s="180"/>
      <c r="J75" s="180"/>
      <c r="K75" s="180"/>
      <c r="L75" s="180"/>
      <c r="M75" s="180"/>
      <c r="N75" s="180"/>
    </row>
    <row r="76" spans="2:14" ht="21.75" customHeight="1" thickBot="1">
      <c r="B76" s="181"/>
      <c r="C76" s="50" t="s">
        <v>193</v>
      </c>
      <c r="D76" s="51">
        <f>'1) Budget Tables'!D78</f>
        <v>97455.377702702695</v>
      </c>
      <c r="E76" s="51">
        <f>'1) Budget Tables'!E78</f>
        <v>0</v>
      </c>
      <c r="F76" s="51">
        <f>'1) Budget Tables'!F78</f>
        <v>0</v>
      </c>
      <c r="G76" s="52">
        <f t="shared" ref="G76:G84" si="16">SUM(D76:F76)</f>
        <v>97455.377702702695</v>
      </c>
      <c r="H76" s="180"/>
      <c r="I76" s="180"/>
      <c r="J76" s="180"/>
      <c r="K76" s="180"/>
      <c r="L76" s="180"/>
      <c r="M76" s="180"/>
      <c r="N76" s="180"/>
    </row>
    <row r="77" spans="2:14" ht="18" customHeight="1">
      <c r="B77" s="180"/>
      <c r="C77" s="48" t="s">
        <v>194</v>
      </c>
      <c r="D77" s="182">
        <v>3178.6897297297301</v>
      </c>
      <c r="E77" s="183"/>
      <c r="F77" s="183"/>
      <c r="G77" s="49">
        <f t="shared" si="16"/>
        <v>3178.6897297297301</v>
      </c>
      <c r="H77" s="180"/>
      <c r="I77" s="180"/>
      <c r="J77" s="180"/>
      <c r="K77" s="180"/>
      <c r="L77" s="180"/>
      <c r="M77" s="180"/>
      <c r="N77" s="180"/>
    </row>
    <row r="78" spans="2:14" ht="15.75" customHeight="1">
      <c r="B78" s="180"/>
      <c r="C78" s="38" t="s">
        <v>195</v>
      </c>
      <c r="D78" s="184">
        <v>18648.64864864865</v>
      </c>
      <c r="E78" s="155"/>
      <c r="F78" s="155"/>
      <c r="G78" s="47">
        <f t="shared" si="16"/>
        <v>18648.64864864865</v>
      </c>
      <c r="H78" s="180"/>
      <c r="I78" s="180"/>
      <c r="J78" s="180"/>
      <c r="K78" s="180"/>
      <c r="L78" s="180"/>
      <c r="M78" s="180"/>
      <c r="N78" s="180"/>
    </row>
    <row r="79" spans="2:14" s="42" customFormat="1" ht="15.75" customHeight="1">
      <c r="B79" s="180"/>
      <c r="C79" s="38" t="s">
        <v>196</v>
      </c>
      <c r="D79" s="184">
        <v>0</v>
      </c>
      <c r="E79" s="184"/>
      <c r="F79" s="184"/>
      <c r="G79" s="47">
        <f t="shared" si="16"/>
        <v>0</v>
      </c>
      <c r="H79" s="181"/>
      <c r="I79" s="181"/>
      <c r="J79" s="181"/>
      <c r="K79" s="181"/>
      <c r="L79" s="181"/>
      <c r="M79" s="181"/>
      <c r="N79" s="181"/>
    </row>
    <row r="80" spans="2:14">
      <c r="B80" s="181"/>
      <c r="C80" s="39" t="s">
        <v>197</v>
      </c>
      <c r="D80" s="184">
        <v>14210.75027027027</v>
      </c>
      <c r="E80" s="184"/>
      <c r="F80" s="184"/>
      <c r="G80" s="47">
        <f t="shared" si="16"/>
        <v>14210.75027027027</v>
      </c>
      <c r="H80" s="180"/>
      <c r="I80" s="180"/>
      <c r="J80" s="180"/>
      <c r="K80" s="180"/>
      <c r="L80" s="180"/>
      <c r="M80" s="180"/>
      <c r="N80" s="180"/>
    </row>
    <row r="81" spans="2:14">
      <c r="B81" s="181"/>
      <c r="C81" s="38" t="s">
        <v>198</v>
      </c>
      <c r="D81" s="184">
        <v>2810.9290540540537</v>
      </c>
      <c r="E81" s="184"/>
      <c r="F81" s="184"/>
      <c r="G81" s="47">
        <f t="shared" si="16"/>
        <v>2810.9290540540537</v>
      </c>
      <c r="H81" s="180"/>
      <c r="I81" s="180"/>
      <c r="J81" s="180"/>
      <c r="K81" s="180"/>
      <c r="L81" s="180"/>
      <c r="M81" s="180"/>
      <c r="N81" s="180"/>
    </row>
    <row r="82" spans="2:14">
      <c r="B82" s="181"/>
      <c r="C82" s="38" t="s">
        <v>199</v>
      </c>
      <c r="D82" s="184">
        <v>58606.36</v>
      </c>
      <c r="E82" s="184"/>
      <c r="F82" s="184"/>
      <c r="G82" s="47">
        <f t="shared" si="16"/>
        <v>58606.36</v>
      </c>
      <c r="H82" s="180"/>
      <c r="I82" s="180"/>
      <c r="J82" s="180"/>
      <c r="K82" s="180"/>
      <c r="L82" s="180"/>
      <c r="M82" s="180"/>
      <c r="N82" s="180"/>
    </row>
    <row r="83" spans="2:14">
      <c r="B83" s="180"/>
      <c r="C83" s="38" t="s">
        <v>200</v>
      </c>
      <c r="D83" s="184">
        <v>0</v>
      </c>
      <c r="E83" s="184"/>
      <c r="F83" s="184"/>
      <c r="G83" s="47">
        <f t="shared" si="16"/>
        <v>0</v>
      </c>
      <c r="H83" s="180"/>
      <c r="I83" s="180"/>
      <c r="J83" s="180"/>
      <c r="K83" s="180"/>
      <c r="L83" s="180"/>
      <c r="M83" s="180"/>
      <c r="N83" s="180"/>
    </row>
    <row r="84" spans="2:14">
      <c r="B84" s="180"/>
      <c r="C84" s="43" t="s">
        <v>201</v>
      </c>
      <c r="D84" s="53">
        <f t="shared" ref="D84:E84" si="17">SUM(D77:D83)</f>
        <v>97455.37770270271</v>
      </c>
      <c r="E84" s="53">
        <f t="shared" si="17"/>
        <v>0</v>
      </c>
      <c r="F84" s="53">
        <f t="shared" ref="F84" si="18">SUM(F77:F83)</f>
        <v>0</v>
      </c>
      <c r="G84" s="47">
        <f t="shared" si="16"/>
        <v>97455.37770270271</v>
      </c>
      <c r="H84" s="180"/>
      <c r="I84" s="180"/>
      <c r="J84" s="180"/>
      <c r="K84" s="180"/>
      <c r="L84" s="180"/>
      <c r="M84" s="180"/>
      <c r="N84" s="180"/>
    </row>
    <row r="85" spans="2:14" s="42" customFormat="1">
      <c r="B85" s="181"/>
      <c r="C85" s="54"/>
      <c r="D85" s="55"/>
      <c r="E85" s="55"/>
      <c r="F85" s="55"/>
      <c r="G85" s="56"/>
      <c r="H85" s="181"/>
      <c r="I85" s="181"/>
      <c r="J85" s="181"/>
      <c r="K85" s="181"/>
      <c r="L85" s="181"/>
      <c r="M85" s="181"/>
      <c r="N85" s="181"/>
    </row>
    <row r="86" spans="2:14" hidden="1">
      <c r="B86" s="180"/>
      <c r="C86" s="258" t="s">
        <v>81</v>
      </c>
      <c r="D86" s="259"/>
      <c r="E86" s="259"/>
      <c r="F86" s="259"/>
      <c r="G86" s="260"/>
      <c r="H86" s="180"/>
      <c r="I86" s="180"/>
      <c r="J86" s="180"/>
      <c r="K86" s="180"/>
      <c r="L86" s="180"/>
      <c r="M86" s="180"/>
      <c r="N86" s="180"/>
    </row>
    <row r="87" spans="2:14" ht="21.75" hidden="1" customHeight="1" thickBot="1">
      <c r="B87" s="180"/>
      <c r="C87" s="50" t="s">
        <v>193</v>
      </c>
      <c r="D87" s="51">
        <f>'1) Budget Tables'!D88</f>
        <v>0</v>
      </c>
      <c r="E87" s="51">
        <f>'1) Budget Tables'!E88</f>
        <v>0</v>
      </c>
      <c r="F87" s="51">
        <f>'1) Budget Tables'!F88</f>
        <v>0</v>
      </c>
      <c r="G87" s="52">
        <f t="shared" ref="G87:G95" si="19">SUM(D87:F87)</f>
        <v>0</v>
      </c>
      <c r="H87" s="180"/>
      <c r="I87" s="180"/>
      <c r="J87" s="180"/>
      <c r="K87" s="180"/>
      <c r="L87" s="180"/>
      <c r="M87" s="180"/>
      <c r="N87" s="180"/>
    </row>
    <row r="88" spans="2:14" ht="15.75" hidden="1" customHeight="1">
      <c r="B88" s="180"/>
      <c r="C88" s="48" t="s">
        <v>194</v>
      </c>
      <c r="D88" s="182"/>
      <c r="E88" s="183"/>
      <c r="F88" s="183"/>
      <c r="G88" s="49">
        <f t="shared" si="19"/>
        <v>0</v>
      </c>
      <c r="H88" s="180"/>
      <c r="I88" s="180"/>
      <c r="J88" s="180"/>
      <c r="K88" s="180"/>
      <c r="L88" s="180"/>
      <c r="M88" s="180"/>
      <c r="N88" s="180"/>
    </row>
    <row r="89" spans="2:14" ht="15.75" hidden="1" customHeight="1">
      <c r="B89" s="181"/>
      <c r="C89" s="38" t="s">
        <v>195</v>
      </c>
      <c r="D89" s="184"/>
      <c r="E89" s="155"/>
      <c r="F89" s="155"/>
      <c r="G89" s="47">
        <f t="shared" si="19"/>
        <v>0</v>
      </c>
      <c r="H89" s="180"/>
      <c r="I89" s="180"/>
      <c r="J89" s="180"/>
      <c r="K89" s="180"/>
      <c r="L89" s="180"/>
      <c r="M89" s="180"/>
      <c r="N89" s="180"/>
    </row>
    <row r="90" spans="2:14" ht="15.75" hidden="1" customHeight="1">
      <c r="B90" s="180"/>
      <c r="C90" s="38" t="s">
        <v>196</v>
      </c>
      <c r="D90" s="184"/>
      <c r="E90" s="184"/>
      <c r="F90" s="184"/>
      <c r="G90" s="47">
        <f t="shared" si="19"/>
        <v>0</v>
      </c>
      <c r="H90" s="180"/>
      <c r="I90" s="180"/>
      <c r="J90" s="180"/>
      <c r="K90" s="180"/>
      <c r="L90" s="180"/>
      <c r="M90" s="180"/>
      <c r="N90" s="180"/>
    </row>
    <row r="91" spans="2:14" hidden="1">
      <c r="B91" s="180"/>
      <c r="C91" s="39" t="s">
        <v>197</v>
      </c>
      <c r="D91" s="184"/>
      <c r="E91" s="184"/>
      <c r="F91" s="184"/>
      <c r="G91" s="47">
        <f t="shared" si="19"/>
        <v>0</v>
      </c>
      <c r="H91" s="180"/>
      <c r="I91" s="180"/>
      <c r="J91" s="180"/>
      <c r="K91" s="180"/>
      <c r="L91" s="180"/>
      <c r="M91" s="180"/>
      <c r="N91" s="180"/>
    </row>
    <row r="92" spans="2:14" hidden="1">
      <c r="B92" s="180"/>
      <c r="C92" s="38" t="s">
        <v>198</v>
      </c>
      <c r="D92" s="184"/>
      <c r="E92" s="184"/>
      <c r="F92" s="184"/>
      <c r="G92" s="47">
        <f t="shared" si="19"/>
        <v>0</v>
      </c>
      <c r="H92" s="180"/>
      <c r="I92" s="180"/>
      <c r="J92" s="180"/>
      <c r="K92" s="180"/>
      <c r="L92" s="180"/>
      <c r="M92" s="180"/>
      <c r="N92" s="180"/>
    </row>
    <row r="93" spans="2:14" ht="25.5" hidden="1" customHeight="1">
      <c r="B93" s="180"/>
      <c r="C93" s="38" t="s">
        <v>199</v>
      </c>
      <c r="D93" s="184"/>
      <c r="E93" s="184"/>
      <c r="F93" s="184"/>
      <c r="G93" s="47">
        <f t="shared" si="19"/>
        <v>0</v>
      </c>
      <c r="H93" s="180"/>
      <c r="I93" s="180"/>
      <c r="J93" s="180"/>
      <c r="K93" s="180"/>
      <c r="L93" s="180"/>
      <c r="M93" s="180"/>
      <c r="N93" s="180"/>
    </row>
    <row r="94" spans="2:14" hidden="1">
      <c r="B94" s="181"/>
      <c r="C94" s="38" t="s">
        <v>200</v>
      </c>
      <c r="D94" s="184"/>
      <c r="E94" s="184"/>
      <c r="F94" s="184"/>
      <c r="G94" s="47">
        <f t="shared" si="19"/>
        <v>0</v>
      </c>
      <c r="H94" s="180"/>
      <c r="I94" s="180"/>
      <c r="J94" s="180"/>
      <c r="K94" s="180"/>
      <c r="L94" s="180"/>
      <c r="M94" s="180"/>
      <c r="N94" s="180"/>
    </row>
    <row r="95" spans="2:14" ht="15.75" hidden="1" customHeight="1">
      <c r="B95" s="180"/>
      <c r="C95" s="43" t="s">
        <v>201</v>
      </c>
      <c r="D95" s="53">
        <f t="shared" ref="D95:E95" si="20">SUM(D88:D94)</f>
        <v>0</v>
      </c>
      <c r="E95" s="53">
        <f t="shared" si="20"/>
        <v>0</v>
      </c>
      <c r="F95" s="53">
        <f t="shared" ref="F95" si="21">SUM(F88:F94)</f>
        <v>0</v>
      </c>
      <c r="G95" s="47">
        <f t="shared" si="19"/>
        <v>0</v>
      </c>
      <c r="H95" s="180"/>
      <c r="I95" s="180"/>
      <c r="J95" s="180"/>
      <c r="K95" s="180"/>
      <c r="L95" s="180"/>
      <c r="M95" s="180"/>
      <c r="N95" s="180"/>
    </row>
    <row r="96" spans="2:14" ht="25.5" hidden="1" customHeight="1">
      <c r="B96" s="180"/>
      <c r="C96" s="180"/>
      <c r="D96" s="180"/>
      <c r="E96" s="180"/>
      <c r="F96" s="180"/>
      <c r="G96" s="180"/>
      <c r="H96" s="180"/>
      <c r="I96" s="180"/>
      <c r="J96" s="180"/>
      <c r="K96" s="180"/>
      <c r="L96" s="180"/>
      <c r="M96" s="180"/>
      <c r="N96" s="180"/>
    </row>
    <row r="97" spans="2:14">
      <c r="B97" s="258" t="s">
        <v>207</v>
      </c>
      <c r="C97" s="259"/>
      <c r="D97" s="259"/>
      <c r="E97" s="259"/>
      <c r="F97" s="259"/>
      <c r="G97" s="260"/>
      <c r="H97" s="180"/>
      <c r="I97" s="180"/>
      <c r="J97" s="180"/>
      <c r="K97" s="180"/>
      <c r="L97" s="180"/>
      <c r="M97" s="180"/>
      <c r="N97" s="180"/>
    </row>
    <row r="98" spans="2:14">
      <c r="B98" s="180"/>
      <c r="C98" s="258" t="s">
        <v>91</v>
      </c>
      <c r="D98" s="259"/>
      <c r="E98" s="259"/>
      <c r="F98" s="259"/>
      <c r="G98" s="260"/>
      <c r="H98" s="180"/>
      <c r="I98" s="180"/>
      <c r="J98" s="180"/>
      <c r="K98" s="180"/>
      <c r="L98" s="180"/>
      <c r="M98" s="180"/>
      <c r="N98" s="180"/>
    </row>
    <row r="99" spans="2:14" ht="22.5" customHeight="1" thickBot="1">
      <c r="B99" s="180"/>
      <c r="C99" s="50" t="s">
        <v>193</v>
      </c>
      <c r="D99" s="51">
        <f>'1) Budget Tables'!D100</f>
        <v>132985.22189189191</v>
      </c>
      <c r="E99" s="51">
        <f>'1) Budget Tables'!E100</f>
        <v>0</v>
      </c>
      <c r="F99" s="51">
        <f>'1) Budget Tables'!F100</f>
        <v>0</v>
      </c>
      <c r="G99" s="52">
        <f>SUM(D99:F99)</f>
        <v>132985.22189189191</v>
      </c>
      <c r="H99" s="180"/>
      <c r="I99" s="180"/>
      <c r="J99" s="180"/>
      <c r="K99" s="180"/>
      <c r="L99" s="180"/>
      <c r="M99" s="180"/>
      <c r="N99" s="180"/>
    </row>
    <row r="100" spans="2:14">
      <c r="B100" s="180"/>
      <c r="C100" s="48" t="s">
        <v>194</v>
      </c>
      <c r="D100" s="182">
        <v>34760.510270270272</v>
      </c>
      <c r="E100" s="183"/>
      <c r="F100" s="183"/>
      <c r="G100" s="49">
        <f t="shared" ref="G100:G107" si="22">SUM(D100:F100)</f>
        <v>34760.510270270272</v>
      </c>
      <c r="H100" s="180"/>
      <c r="I100" s="180"/>
      <c r="J100" s="180"/>
      <c r="K100" s="180"/>
      <c r="L100" s="180"/>
      <c r="M100" s="180"/>
      <c r="N100" s="180"/>
    </row>
    <row r="101" spans="2:14">
      <c r="B101" s="180"/>
      <c r="C101" s="38" t="s">
        <v>195</v>
      </c>
      <c r="D101" s="184">
        <v>6405.405405405405</v>
      </c>
      <c r="E101" s="155"/>
      <c r="F101" s="155"/>
      <c r="G101" s="47">
        <f t="shared" si="22"/>
        <v>6405.405405405405</v>
      </c>
      <c r="H101" s="180"/>
      <c r="I101" s="180"/>
      <c r="J101" s="180"/>
      <c r="K101" s="180"/>
      <c r="L101" s="180"/>
      <c r="M101" s="180"/>
      <c r="N101" s="180"/>
    </row>
    <row r="102" spans="2:14" ht="15.75" customHeight="1">
      <c r="B102" s="180"/>
      <c r="C102" s="38" t="s">
        <v>196</v>
      </c>
      <c r="D102" s="184">
        <v>0</v>
      </c>
      <c r="E102" s="184"/>
      <c r="F102" s="184"/>
      <c r="G102" s="47">
        <f t="shared" si="22"/>
        <v>0</v>
      </c>
      <c r="H102" s="180"/>
      <c r="I102" s="180"/>
      <c r="J102" s="180"/>
      <c r="K102" s="180"/>
      <c r="L102" s="180"/>
      <c r="M102" s="180"/>
      <c r="N102" s="180"/>
    </row>
    <row r="103" spans="2:14">
      <c r="B103" s="180"/>
      <c r="C103" s="39" t="s">
        <v>197</v>
      </c>
      <c r="D103" s="184">
        <v>22994.231351351347</v>
      </c>
      <c r="E103" s="184"/>
      <c r="F103" s="184"/>
      <c r="G103" s="47">
        <f t="shared" si="22"/>
        <v>22994.231351351347</v>
      </c>
      <c r="H103" s="180"/>
      <c r="I103" s="180"/>
      <c r="J103" s="180"/>
      <c r="K103" s="180"/>
      <c r="L103" s="180"/>
      <c r="M103" s="180"/>
      <c r="N103" s="180"/>
    </row>
    <row r="104" spans="2:14">
      <c r="B104" s="180"/>
      <c r="C104" s="38" t="s">
        <v>198</v>
      </c>
      <c r="D104" s="184">
        <v>2716.6216216216217</v>
      </c>
      <c r="E104" s="184"/>
      <c r="F104" s="184"/>
      <c r="G104" s="47">
        <f t="shared" si="22"/>
        <v>2716.6216216216217</v>
      </c>
      <c r="H104" s="180"/>
      <c r="I104" s="180"/>
      <c r="J104" s="180"/>
      <c r="K104" s="180"/>
      <c r="L104" s="180"/>
      <c r="M104" s="180"/>
      <c r="N104" s="180"/>
    </row>
    <row r="105" spans="2:14">
      <c r="B105" s="180"/>
      <c r="C105" s="38" t="s">
        <v>199</v>
      </c>
      <c r="D105" s="184">
        <v>62865.21</v>
      </c>
      <c r="E105" s="184"/>
      <c r="F105" s="184"/>
      <c r="G105" s="47">
        <f t="shared" si="22"/>
        <v>62865.21</v>
      </c>
      <c r="H105" s="180"/>
      <c r="I105" s="180"/>
      <c r="J105" s="180"/>
      <c r="K105" s="180"/>
      <c r="L105" s="180"/>
      <c r="M105" s="180"/>
      <c r="N105" s="180"/>
    </row>
    <row r="106" spans="2:14">
      <c r="B106" s="180"/>
      <c r="C106" s="38" t="s">
        <v>200</v>
      </c>
      <c r="D106" s="184">
        <v>3243.2432432432433</v>
      </c>
      <c r="E106" s="184"/>
      <c r="F106" s="184"/>
      <c r="G106" s="47">
        <f t="shared" si="22"/>
        <v>3243.2432432432433</v>
      </c>
      <c r="H106" s="180"/>
      <c r="I106" s="180"/>
      <c r="J106" s="180"/>
      <c r="K106" s="180"/>
      <c r="L106" s="180"/>
      <c r="M106" s="180"/>
      <c r="N106" s="180"/>
    </row>
    <row r="107" spans="2:14">
      <c r="B107" s="180"/>
      <c r="C107" s="43" t="s">
        <v>201</v>
      </c>
      <c r="D107" s="53">
        <f>SUM(D100:D106)</f>
        <v>132985.22189189191</v>
      </c>
      <c r="E107" s="53">
        <f>SUM(E100:E106)</f>
        <v>0</v>
      </c>
      <c r="F107" s="53">
        <f t="shared" ref="F107" si="23">SUM(F100:F106)</f>
        <v>0</v>
      </c>
      <c r="G107" s="47">
        <f t="shared" si="22"/>
        <v>132985.22189189191</v>
      </c>
      <c r="H107" s="180"/>
      <c r="I107" s="180"/>
      <c r="J107" s="180"/>
      <c r="K107" s="180"/>
      <c r="L107" s="180"/>
      <c r="M107" s="180"/>
      <c r="N107" s="180"/>
    </row>
    <row r="108" spans="2:14" s="42" customFormat="1">
      <c r="B108" s="181"/>
      <c r="C108" s="54"/>
      <c r="D108" s="55"/>
      <c r="E108" s="55"/>
      <c r="F108" s="55"/>
      <c r="G108" s="56"/>
      <c r="H108" s="181"/>
      <c r="I108" s="181"/>
      <c r="J108" s="181"/>
      <c r="K108" s="181"/>
      <c r="L108" s="181"/>
      <c r="M108" s="181"/>
      <c r="N108" s="181"/>
    </row>
    <row r="109" spans="2:14" ht="15.75" customHeight="1">
      <c r="B109" s="180"/>
      <c r="C109" s="258" t="s">
        <v>208</v>
      </c>
      <c r="D109" s="259"/>
      <c r="E109" s="259"/>
      <c r="F109" s="259"/>
      <c r="G109" s="260"/>
      <c r="H109" s="180"/>
      <c r="I109" s="180"/>
      <c r="J109" s="180"/>
      <c r="K109" s="180"/>
      <c r="L109" s="180"/>
      <c r="M109" s="180"/>
      <c r="N109" s="180"/>
    </row>
    <row r="110" spans="2:14" ht="21.75" customHeight="1" thickBot="1">
      <c r="B110" s="180"/>
      <c r="C110" s="50" t="s">
        <v>193</v>
      </c>
      <c r="D110" s="51">
        <f>'1) Budget Tables'!D110</f>
        <v>283544.76364864857</v>
      </c>
      <c r="E110" s="51">
        <f>'1) Budget Tables'!E110</f>
        <v>0</v>
      </c>
      <c r="F110" s="51">
        <f>'1) Budget Tables'!F110</f>
        <v>0</v>
      </c>
      <c r="G110" s="52">
        <f t="shared" ref="G110:G118" si="24">SUM(D110:F110)</f>
        <v>283544.76364864857</v>
      </c>
      <c r="H110" s="180"/>
      <c r="I110" s="180"/>
      <c r="J110" s="180"/>
      <c r="K110" s="180"/>
      <c r="L110" s="180"/>
      <c r="M110" s="180"/>
      <c r="N110" s="180"/>
    </row>
    <row r="111" spans="2:14">
      <c r="B111" s="180"/>
      <c r="C111" s="48" t="s">
        <v>194</v>
      </c>
      <c r="D111" s="182">
        <v>17841.67783783784</v>
      </c>
      <c r="E111" s="183"/>
      <c r="F111" s="183"/>
      <c r="G111" s="49">
        <f t="shared" si="24"/>
        <v>17841.67783783784</v>
      </c>
      <c r="H111" s="180"/>
      <c r="I111" s="180"/>
      <c r="J111" s="180"/>
      <c r="K111" s="180"/>
      <c r="L111" s="180"/>
      <c r="M111" s="180"/>
      <c r="N111" s="180"/>
    </row>
    <row r="112" spans="2:14">
      <c r="B112" s="180"/>
      <c r="C112" s="38" t="s">
        <v>195</v>
      </c>
      <c r="D112" s="184">
        <v>15540.54054054054</v>
      </c>
      <c r="E112" s="155"/>
      <c r="F112" s="155"/>
      <c r="G112" s="47">
        <f t="shared" si="24"/>
        <v>15540.54054054054</v>
      </c>
      <c r="H112" s="180"/>
      <c r="I112" s="180"/>
      <c r="J112" s="180"/>
      <c r="K112" s="180"/>
      <c r="L112" s="180"/>
      <c r="M112" s="180"/>
      <c r="N112" s="180"/>
    </row>
    <row r="113" spans="3:14" ht="31">
      <c r="C113" s="38" t="s">
        <v>196</v>
      </c>
      <c r="D113" s="184">
        <v>0</v>
      </c>
      <c r="E113" s="184"/>
      <c r="F113" s="184"/>
      <c r="G113" s="47">
        <f t="shared" si="24"/>
        <v>0</v>
      </c>
      <c r="H113" s="180"/>
      <c r="I113" s="180"/>
      <c r="J113" s="180"/>
      <c r="K113" s="180"/>
      <c r="L113" s="180"/>
      <c r="M113" s="180"/>
      <c r="N113" s="180"/>
    </row>
    <row r="114" spans="3:14">
      <c r="C114" s="39" t="s">
        <v>197</v>
      </c>
      <c r="D114" s="184">
        <v>52909.4054054054</v>
      </c>
      <c r="E114" s="184"/>
      <c r="F114" s="184"/>
      <c r="G114" s="47">
        <f t="shared" si="24"/>
        <v>52909.4054054054</v>
      </c>
      <c r="H114" s="180"/>
      <c r="I114" s="180"/>
      <c r="J114" s="180"/>
      <c r="K114" s="180"/>
      <c r="L114" s="180"/>
      <c r="M114" s="180"/>
      <c r="N114" s="180"/>
    </row>
    <row r="115" spans="3:14">
      <c r="C115" s="38" t="s">
        <v>198</v>
      </c>
      <c r="D115" s="184">
        <v>15383.462837837837</v>
      </c>
      <c r="E115" s="184"/>
      <c r="F115" s="184"/>
      <c r="G115" s="47">
        <f t="shared" si="24"/>
        <v>15383.462837837837</v>
      </c>
      <c r="H115" s="180"/>
      <c r="I115" s="180"/>
      <c r="J115" s="180"/>
      <c r="K115" s="180"/>
      <c r="L115" s="180"/>
      <c r="M115" s="180"/>
      <c r="N115" s="180"/>
    </row>
    <row r="116" spans="3:14">
      <c r="C116" s="38" t="s">
        <v>199</v>
      </c>
      <c r="D116" s="184">
        <v>179842.64999999994</v>
      </c>
      <c r="E116" s="184"/>
      <c r="F116" s="184"/>
      <c r="G116" s="47">
        <f t="shared" si="24"/>
        <v>179842.64999999994</v>
      </c>
      <c r="H116" s="180"/>
      <c r="I116" s="180"/>
      <c r="J116" s="180"/>
      <c r="K116" s="180"/>
      <c r="L116" s="180"/>
      <c r="M116" s="180"/>
      <c r="N116" s="180"/>
    </row>
    <row r="117" spans="3:14">
      <c r="C117" s="38" t="s">
        <v>200</v>
      </c>
      <c r="D117" s="184">
        <v>2027.0270270270271</v>
      </c>
      <c r="E117" s="184"/>
      <c r="F117" s="184"/>
      <c r="G117" s="47">
        <f t="shared" si="24"/>
        <v>2027.0270270270271</v>
      </c>
      <c r="H117" s="180"/>
      <c r="I117" s="180"/>
      <c r="J117" s="180"/>
      <c r="K117" s="180"/>
      <c r="L117" s="180"/>
      <c r="M117" s="180"/>
      <c r="N117" s="180"/>
    </row>
    <row r="118" spans="3:14">
      <c r="C118" s="43" t="s">
        <v>201</v>
      </c>
      <c r="D118" s="53">
        <f t="shared" ref="D118:E118" si="25">SUM(D111:D117)</f>
        <v>283544.76364864857</v>
      </c>
      <c r="E118" s="53">
        <f t="shared" si="25"/>
        <v>0</v>
      </c>
      <c r="F118" s="53">
        <f t="shared" ref="F118" si="26">SUM(F111:F117)</f>
        <v>0</v>
      </c>
      <c r="G118" s="47">
        <f t="shared" si="24"/>
        <v>283544.76364864857</v>
      </c>
      <c r="H118" s="180"/>
      <c r="I118" s="180"/>
      <c r="J118" s="180"/>
      <c r="K118" s="180"/>
      <c r="L118" s="180"/>
      <c r="M118" s="180"/>
      <c r="N118" s="180"/>
    </row>
    <row r="119" spans="3:14" s="42" customFormat="1" hidden="1">
      <c r="C119" s="54"/>
      <c r="D119" s="55"/>
      <c r="E119" s="55"/>
      <c r="F119" s="55"/>
      <c r="G119" s="56"/>
      <c r="H119" s="181"/>
      <c r="I119" s="181"/>
      <c r="J119" s="181"/>
      <c r="K119" s="181"/>
      <c r="L119" s="181"/>
      <c r="M119" s="181"/>
      <c r="N119" s="181"/>
    </row>
    <row r="120" spans="3:14" hidden="1">
      <c r="C120" s="258" t="s">
        <v>109</v>
      </c>
      <c r="D120" s="259"/>
      <c r="E120" s="259"/>
      <c r="F120" s="259"/>
      <c r="G120" s="260"/>
      <c r="H120" s="180"/>
      <c r="I120" s="180"/>
      <c r="J120" s="180"/>
      <c r="K120" s="180"/>
      <c r="L120" s="180"/>
      <c r="M120" s="180"/>
      <c r="N120" s="180"/>
    </row>
    <row r="121" spans="3:14" ht="21" hidden="1" customHeight="1" thickBot="1">
      <c r="C121" s="50" t="s">
        <v>193</v>
      </c>
      <c r="D121" s="51">
        <f>'1) Budget Tables'!D120</f>
        <v>0</v>
      </c>
      <c r="E121" s="51">
        <f>'1) Budget Tables'!E120</f>
        <v>0</v>
      </c>
      <c r="F121" s="51">
        <f>'1) Budget Tables'!F120</f>
        <v>0</v>
      </c>
      <c r="G121" s="52">
        <f t="shared" ref="G121:G129" si="27">SUM(D121:F121)</f>
        <v>0</v>
      </c>
      <c r="H121" s="180"/>
      <c r="I121" s="180"/>
      <c r="J121" s="180"/>
      <c r="K121" s="180"/>
      <c r="L121" s="180"/>
      <c r="M121" s="180"/>
      <c r="N121" s="180"/>
    </row>
    <row r="122" spans="3:14" hidden="1">
      <c r="C122" s="48" t="s">
        <v>194</v>
      </c>
      <c r="D122" s="182"/>
      <c r="E122" s="183"/>
      <c r="F122" s="183"/>
      <c r="G122" s="49">
        <f t="shared" si="27"/>
        <v>0</v>
      </c>
      <c r="H122" s="180"/>
      <c r="I122" s="180"/>
      <c r="J122" s="180"/>
      <c r="K122" s="180"/>
      <c r="L122" s="180"/>
      <c r="M122" s="180"/>
      <c r="N122" s="180"/>
    </row>
    <row r="123" spans="3:14" hidden="1">
      <c r="C123" s="38" t="s">
        <v>195</v>
      </c>
      <c r="D123" s="184"/>
      <c r="E123" s="155"/>
      <c r="F123" s="155"/>
      <c r="G123" s="47">
        <f t="shared" si="27"/>
        <v>0</v>
      </c>
      <c r="H123" s="180"/>
      <c r="I123" s="180"/>
      <c r="J123" s="180"/>
      <c r="K123" s="180"/>
      <c r="L123" s="180"/>
      <c r="M123" s="180"/>
      <c r="N123" s="180"/>
    </row>
    <row r="124" spans="3:14" ht="31" hidden="1">
      <c r="C124" s="38" t="s">
        <v>196</v>
      </c>
      <c r="D124" s="184"/>
      <c r="E124" s="184"/>
      <c r="F124" s="184"/>
      <c r="G124" s="47">
        <f t="shared" si="27"/>
        <v>0</v>
      </c>
      <c r="H124" s="180"/>
      <c r="I124" s="180"/>
      <c r="J124" s="180"/>
      <c r="K124" s="180"/>
      <c r="L124" s="180"/>
      <c r="M124" s="180"/>
      <c r="N124" s="180"/>
    </row>
    <row r="125" spans="3:14" hidden="1">
      <c r="C125" s="39" t="s">
        <v>197</v>
      </c>
      <c r="D125" s="184"/>
      <c r="E125" s="184"/>
      <c r="F125" s="184"/>
      <c r="G125" s="47">
        <f t="shared" si="27"/>
        <v>0</v>
      </c>
      <c r="H125" s="180"/>
      <c r="I125" s="180"/>
      <c r="J125" s="180"/>
      <c r="K125" s="180"/>
      <c r="L125" s="180"/>
      <c r="M125" s="180"/>
      <c r="N125" s="180"/>
    </row>
    <row r="126" spans="3:14" hidden="1">
      <c r="C126" s="38" t="s">
        <v>198</v>
      </c>
      <c r="D126" s="184"/>
      <c r="E126" s="184"/>
      <c r="F126" s="184"/>
      <c r="G126" s="47">
        <f t="shared" si="27"/>
        <v>0</v>
      </c>
      <c r="H126" s="180"/>
      <c r="I126" s="180"/>
      <c r="J126" s="180"/>
      <c r="K126" s="180"/>
      <c r="L126" s="180"/>
      <c r="M126" s="180"/>
      <c r="N126" s="180"/>
    </row>
    <row r="127" spans="3:14" hidden="1">
      <c r="C127" s="38" t="s">
        <v>199</v>
      </c>
      <c r="D127" s="184"/>
      <c r="E127" s="184"/>
      <c r="F127" s="184"/>
      <c r="G127" s="47">
        <f t="shared" si="27"/>
        <v>0</v>
      </c>
      <c r="H127" s="180"/>
      <c r="I127" s="180"/>
      <c r="J127" s="180"/>
      <c r="K127" s="180"/>
      <c r="L127" s="180"/>
      <c r="M127" s="180"/>
      <c r="N127" s="180"/>
    </row>
    <row r="128" spans="3:14" hidden="1">
      <c r="C128" s="38" t="s">
        <v>200</v>
      </c>
      <c r="D128" s="184"/>
      <c r="E128" s="184"/>
      <c r="F128" s="184"/>
      <c r="G128" s="47">
        <f t="shared" si="27"/>
        <v>0</v>
      </c>
      <c r="H128" s="180"/>
      <c r="I128" s="180"/>
      <c r="J128" s="180"/>
      <c r="K128" s="180"/>
      <c r="L128" s="180"/>
      <c r="M128" s="180"/>
      <c r="N128" s="180"/>
    </row>
    <row r="129" spans="2:14" hidden="1">
      <c r="B129" s="180"/>
      <c r="C129" s="43" t="s">
        <v>201</v>
      </c>
      <c r="D129" s="53">
        <f t="shared" ref="D129:E129" si="28">SUM(D122:D128)</f>
        <v>0</v>
      </c>
      <c r="E129" s="53">
        <f t="shared" si="28"/>
        <v>0</v>
      </c>
      <c r="F129" s="53">
        <f t="shared" ref="F129" si="29">SUM(F122:F128)</f>
        <v>0</v>
      </c>
      <c r="G129" s="47">
        <f t="shared" si="27"/>
        <v>0</v>
      </c>
      <c r="H129" s="180"/>
      <c r="I129" s="180"/>
      <c r="J129" s="180"/>
      <c r="K129" s="180"/>
      <c r="L129" s="180"/>
      <c r="M129" s="180"/>
      <c r="N129" s="180"/>
    </row>
    <row r="130" spans="2:14" s="42" customFormat="1" hidden="1">
      <c r="B130" s="181"/>
      <c r="C130" s="54"/>
      <c r="D130" s="55"/>
      <c r="E130" s="55"/>
      <c r="F130" s="55"/>
      <c r="G130" s="56"/>
      <c r="H130" s="181"/>
      <c r="I130" s="181"/>
      <c r="J130" s="181"/>
      <c r="K130" s="181"/>
      <c r="L130" s="181"/>
      <c r="M130" s="181"/>
      <c r="N130" s="181"/>
    </row>
    <row r="131" spans="2:14" hidden="1">
      <c r="B131" s="180"/>
      <c r="C131" s="258" t="s">
        <v>118</v>
      </c>
      <c r="D131" s="259"/>
      <c r="E131" s="259"/>
      <c r="F131" s="259"/>
      <c r="G131" s="260"/>
      <c r="H131" s="180"/>
      <c r="I131" s="180"/>
      <c r="J131" s="180"/>
      <c r="K131" s="180"/>
      <c r="L131" s="180"/>
      <c r="M131" s="180"/>
      <c r="N131" s="180"/>
    </row>
    <row r="132" spans="2:14" ht="24" hidden="1" customHeight="1" thickBot="1">
      <c r="B132" s="180"/>
      <c r="C132" s="50" t="s">
        <v>193</v>
      </c>
      <c r="D132" s="51">
        <f>'1) Budget Tables'!D130</f>
        <v>0</v>
      </c>
      <c r="E132" s="51">
        <f>'1) Budget Tables'!E130</f>
        <v>0</v>
      </c>
      <c r="F132" s="51">
        <f>'1) Budget Tables'!F130</f>
        <v>0</v>
      </c>
      <c r="G132" s="52">
        <f t="shared" ref="G132:G140" si="30">SUM(D132:F132)</f>
        <v>0</v>
      </c>
      <c r="H132" s="180"/>
      <c r="I132" s="180"/>
      <c r="J132" s="180"/>
      <c r="K132" s="180"/>
      <c r="L132" s="180"/>
      <c r="M132" s="180"/>
      <c r="N132" s="180"/>
    </row>
    <row r="133" spans="2:14" ht="15.75" hidden="1" customHeight="1">
      <c r="B133" s="180"/>
      <c r="C133" s="48" t="s">
        <v>194</v>
      </c>
      <c r="D133" s="182"/>
      <c r="E133" s="183"/>
      <c r="F133" s="183"/>
      <c r="G133" s="49">
        <f t="shared" si="30"/>
        <v>0</v>
      </c>
      <c r="H133" s="180"/>
      <c r="I133" s="180"/>
      <c r="J133" s="180"/>
      <c r="K133" s="180"/>
      <c r="L133" s="180"/>
      <c r="M133" s="180"/>
      <c r="N133" s="180"/>
    </row>
    <row r="134" spans="2:14" hidden="1">
      <c r="B134" s="180"/>
      <c r="C134" s="38" t="s">
        <v>195</v>
      </c>
      <c r="D134" s="184"/>
      <c r="E134" s="155"/>
      <c r="F134" s="155"/>
      <c r="G134" s="47">
        <f t="shared" si="30"/>
        <v>0</v>
      </c>
      <c r="H134" s="180"/>
      <c r="I134" s="180"/>
      <c r="J134" s="180"/>
      <c r="K134" s="180"/>
      <c r="L134" s="180"/>
      <c r="M134" s="180"/>
      <c r="N134" s="180"/>
    </row>
    <row r="135" spans="2:14" ht="15.75" hidden="1" customHeight="1">
      <c r="B135" s="180"/>
      <c r="C135" s="38" t="s">
        <v>196</v>
      </c>
      <c r="D135" s="184"/>
      <c r="E135" s="184"/>
      <c r="F135" s="184"/>
      <c r="G135" s="47">
        <f t="shared" si="30"/>
        <v>0</v>
      </c>
      <c r="H135" s="180"/>
      <c r="I135" s="180"/>
      <c r="J135" s="180"/>
      <c r="K135" s="180"/>
      <c r="L135" s="180"/>
      <c r="M135" s="180"/>
      <c r="N135" s="180"/>
    </row>
    <row r="136" spans="2:14" hidden="1">
      <c r="B136" s="180"/>
      <c r="C136" s="39" t="s">
        <v>197</v>
      </c>
      <c r="D136" s="184"/>
      <c r="E136" s="184"/>
      <c r="F136" s="184"/>
      <c r="G136" s="47">
        <f t="shared" si="30"/>
        <v>0</v>
      </c>
      <c r="H136" s="180"/>
      <c r="I136" s="180"/>
      <c r="J136" s="180"/>
      <c r="K136" s="180"/>
      <c r="L136" s="180"/>
      <c r="M136" s="180"/>
      <c r="N136" s="180"/>
    </row>
    <row r="137" spans="2:14" hidden="1">
      <c r="B137" s="180"/>
      <c r="C137" s="38" t="s">
        <v>198</v>
      </c>
      <c r="D137" s="184"/>
      <c r="E137" s="184"/>
      <c r="F137" s="184"/>
      <c r="G137" s="47">
        <f t="shared" si="30"/>
        <v>0</v>
      </c>
      <c r="H137" s="180"/>
      <c r="I137" s="180"/>
      <c r="J137" s="180"/>
      <c r="K137" s="180"/>
      <c r="L137" s="180"/>
      <c r="M137" s="180"/>
      <c r="N137" s="180"/>
    </row>
    <row r="138" spans="2:14" ht="15.75" hidden="1" customHeight="1">
      <c r="B138" s="180"/>
      <c r="C138" s="38" t="s">
        <v>199</v>
      </c>
      <c r="D138" s="184"/>
      <c r="E138" s="184"/>
      <c r="F138" s="184"/>
      <c r="G138" s="47">
        <f t="shared" si="30"/>
        <v>0</v>
      </c>
      <c r="H138" s="180"/>
      <c r="I138" s="180"/>
      <c r="J138" s="180"/>
      <c r="K138" s="180"/>
      <c r="L138" s="180"/>
      <c r="M138" s="180"/>
      <c r="N138" s="180"/>
    </row>
    <row r="139" spans="2:14" hidden="1">
      <c r="B139" s="180"/>
      <c r="C139" s="38" t="s">
        <v>200</v>
      </c>
      <c r="D139" s="184"/>
      <c r="E139" s="184"/>
      <c r="F139" s="184"/>
      <c r="G139" s="47">
        <f t="shared" si="30"/>
        <v>0</v>
      </c>
      <c r="H139" s="180"/>
      <c r="I139" s="180"/>
      <c r="J139" s="180"/>
      <c r="K139" s="180"/>
      <c r="L139" s="180"/>
      <c r="M139" s="180"/>
      <c r="N139" s="180"/>
    </row>
    <row r="140" spans="2:14" hidden="1">
      <c r="B140" s="180"/>
      <c r="C140" s="43" t="s">
        <v>201</v>
      </c>
      <c r="D140" s="53">
        <f t="shared" ref="D140:E140" si="31">SUM(D133:D139)</f>
        <v>0</v>
      </c>
      <c r="E140" s="53">
        <f t="shared" si="31"/>
        <v>0</v>
      </c>
      <c r="F140" s="53">
        <f t="shared" ref="F140" si="32">SUM(F133:F139)</f>
        <v>0</v>
      </c>
      <c r="G140" s="47">
        <f t="shared" si="30"/>
        <v>0</v>
      </c>
      <c r="H140" s="180"/>
      <c r="I140" s="180"/>
      <c r="J140" s="180"/>
      <c r="K140" s="180"/>
      <c r="L140" s="180"/>
      <c r="M140" s="180"/>
      <c r="N140" s="180"/>
    </row>
    <row r="141" spans="2:14" hidden="1">
      <c r="B141" s="180"/>
      <c r="C141" s="180"/>
      <c r="D141" s="181"/>
      <c r="E141" s="181"/>
      <c r="F141" s="181"/>
      <c r="G141" s="180"/>
      <c r="H141" s="180"/>
      <c r="I141" s="180"/>
      <c r="J141" s="180"/>
      <c r="K141" s="180"/>
      <c r="L141" s="180"/>
      <c r="M141" s="180"/>
      <c r="N141" s="180"/>
    </row>
    <row r="142" spans="2:14" hidden="1">
      <c r="B142" s="258" t="s">
        <v>209</v>
      </c>
      <c r="C142" s="259"/>
      <c r="D142" s="259"/>
      <c r="E142" s="259"/>
      <c r="F142" s="259"/>
      <c r="G142" s="260"/>
      <c r="H142" s="180"/>
      <c r="I142" s="180"/>
      <c r="J142" s="180"/>
      <c r="K142" s="180"/>
      <c r="L142" s="180"/>
      <c r="M142" s="180"/>
      <c r="N142" s="180"/>
    </row>
    <row r="143" spans="2:14" hidden="1">
      <c r="B143" s="180"/>
      <c r="C143" s="258" t="s">
        <v>128</v>
      </c>
      <c r="D143" s="259"/>
      <c r="E143" s="259"/>
      <c r="F143" s="259"/>
      <c r="G143" s="260"/>
      <c r="H143" s="180"/>
      <c r="I143" s="180"/>
      <c r="J143" s="180"/>
      <c r="K143" s="180"/>
      <c r="L143" s="180"/>
      <c r="M143" s="180"/>
      <c r="N143" s="180"/>
    </row>
    <row r="144" spans="2:14" ht="24" hidden="1" customHeight="1" thickBot="1">
      <c r="B144" s="180"/>
      <c r="C144" s="50" t="s">
        <v>193</v>
      </c>
      <c r="D144" s="51">
        <f>'1) Budget Tables'!D142</f>
        <v>0</v>
      </c>
      <c r="E144" s="51">
        <f>'1) Budget Tables'!E142</f>
        <v>0</v>
      </c>
      <c r="F144" s="51">
        <f>'1) Budget Tables'!F142</f>
        <v>0</v>
      </c>
      <c r="G144" s="52">
        <f>SUM(D144:F144)</f>
        <v>0</v>
      </c>
      <c r="H144" s="180"/>
      <c r="I144" s="180"/>
      <c r="J144" s="180"/>
      <c r="K144" s="180"/>
      <c r="L144" s="180"/>
      <c r="M144" s="180"/>
      <c r="N144" s="180"/>
    </row>
    <row r="145" spans="2:7" ht="24.75" hidden="1" customHeight="1">
      <c r="B145" s="180"/>
      <c r="C145" s="48" t="s">
        <v>194</v>
      </c>
      <c r="D145" s="182"/>
      <c r="E145" s="183"/>
      <c r="F145" s="183"/>
      <c r="G145" s="49">
        <f t="shared" ref="G145:G152" si="33">SUM(D145:F145)</f>
        <v>0</v>
      </c>
    </row>
    <row r="146" spans="2:7" ht="15.75" hidden="1" customHeight="1">
      <c r="B146" s="180"/>
      <c r="C146" s="38" t="s">
        <v>195</v>
      </c>
      <c r="D146" s="184"/>
      <c r="E146" s="155"/>
      <c r="F146" s="155"/>
      <c r="G146" s="47">
        <f t="shared" si="33"/>
        <v>0</v>
      </c>
    </row>
    <row r="147" spans="2:7" ht="15.75" hidden="1" customHeight="1">
      <c r="B147" s="180"/>
      <c r="C147" s="38" t="s">
        <v>196</v>
      </c>
      <c r="D147" s="184"/>
      <c r="E147" s="184"/>
      <c r="F147" s="184"/>
      <c r="G147" s="47">
        <f t="shared" si="33"/>
        <v>0</v>
      </c>
    </row>
    <row r="148" spans="2:7" ht="15.75" hidden="1" customHeight="1">
      <c r="B148" s="180"/>
      <c r="C148" s="39" t="s">
        <v>197</v>
      </c>
      <c r="D148" s="184"/>
      <c r="E148" s="184"/>
      <c r="F148" s="184"/>
      <c r="G148" s="47">
        <f t="shared" si="33"/>
        <v>0</v>
      </c>
    </row>
    <row r="149" spans="2:7" ht="15.75" hidden="1" customHeight="1">
      <c r="B149" s="180"/>
      <c r="C149" s="38" t="s">
        <v>198</v>
      </c>
      <c r="D149" s="184"/>
      <c r="E149" s="184"/>
      <c r="F149" s="184"/>
      <c r="G149" s="47">
        <f t="shared" si="33"/>
        <v>0</v>
      </c>
    </row>
    <row r="150" spans="2:7" ht="15.75" hidden="1" customHeight="1">
      <c r="B150" s="180"/>
      <c r="C150" s="38" t="s">
        <v>199</v>
      </c>
      <c r="D150" s="184"/>
      <c r="E150" s="184"/>
      <c r="F150" s="184"/>
      <c r="G150" s="47">
        <f t="shared" si="33"/>
        <v>0</v>
      </c>
    </row>
    <row r="151" spans="2:7" ht="15.75" hidden="1" customHeight="1">
      <c r="B151" s="180"/>
      <c r="C151" s="38" t="s">
        <v>200</v>
      </c>
      <c r="D151" s="184"/>
      <c r="E151" s="184"/>
      <c r="F151" s="184"/>
      <c r="G151" s="47">
        <f t="shared" si="33"/>
        <v>0</v>
      </c>
    </row>
    <row r="152" spans="2:7" ht="15.75" hidden="1" customHeight="1">
      <c r="B152" s="180"/>
      <c r="C152" s="43" t="s">
        <v>201</v>
      </c>
      <c r="D152" s="53">
        <f>SUM(D145:D151)</f>
        <v>0</v>
      </c>
      <c r="E152" s="53">
        <f>SUM(E145:E151)</f>
        <v>0</v>
      </c>
      <c r="F152" s="53">
        <f t="shared" ref="F152" si="34">SUM(F145:F151)</f>
        <v>0</v>
      </c>
      <c r="G152" s="47">
        <f t="shared" si="33"/>
        <v>0</v>
      </c>
    </row>
    <row r="153" spans="2:7" s="42" customFormat="1" ht="15.75" hidden="1" customHeight="1">
      <c r="B153" s="181"/>
      <c r="C153" s="54"/>
      <c r="D153" s="55"/>
      <c r="E153" s="55"/>
      <c r="F153" s="55"/>
      <c r="G153" s="56"/>
    </row>
    <row r="154" spans="2:7" ht="15.75" hidden="1" customHeight="1">
      <c r="B154" s="180"/>
      <c r="C154" s="258" t="s">
        <v>137</v>
      </c>
      <c r="D154" s="259"/>
      <c r="E154" s="259"/>
      <c r="F154" s="259"/>
      <c r="G154" s="260"/>
    </row>
    <row r="155" spans="2:7" ht="21" hidden="1" customHeight="1" thickBot="1">
      <c r="B155" s="180"/>
      <c r="C155" s="50" t="s">
        <v>193</v>
      </c>
      <c r="D155" s="51">
        <f>'1) Budget Tables'!D152</f>
        <v>0</v>
      </c>
      <c r="E155" s="51">
        <f>'1) Budget Tables'!E152</f>
        <v>0</v>
      </c>
      <c r="F155" s="51">
        <f>'1) Budget Tables'!F152</f>
        <v>0</v>
      </c>
      <c r="G155" s="52">
        <f t="shared" ref="G155:G163" si="35">SUM(D155:F155)</f>
        <v>0</v>
      </c>
    </row>
    <row r="156" spans="2:7" ht="15.75" hidden="1" customHeight="1">
      <c r="B156" s="180"/>
      <c r="C156" s="48" t="s">
        <v>194</v>
      </c>
      <c r="D156" s="182"/>
      <c r="E156" s="183"/>
      <c r="F156" s="183"/>
      <c r="G156" s="49">
        <f t="shared" si="35"/>
        <v>0</v>
      </c>
    </row>
    <row r="157" spans="2:7" ht="15.75" hidden="1" customHeight="1">
      <c r="B157" s="180"/>
      <c r="C157" s="38" t="s">
        <v>195</v>
      </c>
      <c r="D157" s="184"/>
      <c r="E157" s="155"/>
      <c r="F157" s="155"/>
      <c r="G157" s="47">
        <f t="shared" si="35"/>
        <v>0</v>
      </c>
    </row>
    <row r="158" spans="2:7" ht="15.75" hidden="1" customHeight="1">
      <c r="B158" s="180"/>
      <c r="C158" s="38" t="s">
        <v>196</v>
      </c>
      <c r="D158" s="184"/>
      <c r="E158" s="184"/>
      <c r="F158" s="184"/>
      <c r="G158" s="47">
        <f t="shared" si="35"/>
        <v>0</v>
      </c>
    </row>
    <row r="159" spans="2:7" ht="15.75" hidden="1" customHeight="1">
      <c r="B159" s="180"/>
      <c r="C159" s="39" t="s">
        <v>197</v>
      </c>
      <c r="D159" s="184"/>
      <c r="E159" s="184"/>
      <c r="F159" s="184"/>
      <c r="G159" s="47">
        <f t="shared" si="35"/>
        <v>0</v>
      </c>
    </row>
    <row r="160" spans="2:7" ht="15.75" hidden="1" customHeight="1">
      <c r="B160" s="180"/>
      <c r="C160" s="38" t="s">
        <v>198</v>
      </c>
      <c r="D160" s="184"/>
      <c r="E160" s="184"/>
      <c r="F160" s="184"/>
      <c r="G160" s="47">
        <f t="shared" si="35"/>
        <v>0</v>
      </c>
    </row>
    <row r="161" spans="3:7" ht="15.75" hidden="1" customHeight="1">
      <c r="C161" s="38" t="s">
        <v>199</v>
      </c>
      <c r="D161" s="184"/>
      <c r="E161" s="184"/>
      <c r="F161" s="184"/>
      <c r="G161" s="47">
        <f t="shared" si="35"/>
        <v>0</v>
      </c>
    </row>
    <row r="162" spans="3:7" ht="15.75" hidden="1" customHeight="1">
      <c r="C162" s="38" t="s">
        <v>200</v>
      </c>
      <c r="D162" s="184"/>
      <c r="E162" s="184"/>
      <c r="F162" s="184"/>
      <c r="G162" s="47">
        <f t="shared" si="35"/>
        <v>0</v>
      </c>
    </row>
    <row r="163" spans="3:7" ht="15.75" hidden="1" customHeight="1">
      <c r="C163" s="43" t="s">
        <v>201</v>
      </c>
      <c r="D163" s="53">
        <f t="shared" ref="D163:E163" si="36">SUM(D156:D162)</f>
        <v>0</v>
      </c>
      <c r="E163" s="53">
        <f t="shared" si="36"/>
        <v>0</v>
      </c>
      <c r="F163" s="53">
        <f t="shared" ref="F163" si="37">SUM(F156:F162)</f>
        <v>0</v>
      </c>
      <c r="G163" s="47">
        <f t="shared" si="35"/>
        <v>0</v>
      </c>
    </row>
    <row r="164" spans="3:7" s="42" customFormat="1" ht="15.75" hidden="1" customHeight="1">
      <c r="C164" s="54"/>
      <c r="D164" s="55"/>
      <c r="E164" s="55"/>
      <c r="F164" s="55"/>
      <c r="G164" s="56"/>
    </row>
    <row r="165" spans="3:7" ht="15.75" hidden="1" customHeight="1">
      <c r="C165" s="258" t="s">
        <v>146</v>
      </c>
      <c r="D165" s="259"/>
      <c r="E165" s="259"/>
      <c r="F165" s="259"/>
      <c r="G165" s="260"/>
    </row>
    <row r="166" spans="3:7" ht="19.5" hidden="1" customHeight="1" thickBot="1">
      <c r="C166" s="50" t="s">
        <v>193</v>
      </c>
      <c r="D166" s="51">
        <f>'1) Budget Tables'!D162</f>
        <v>0</v>
      </c>
      <c r="E166" s="51">
        <f>'1) Budget Tables'!E162</f>
        <v>0</v>
      </c>
      <c r="F166" s="51">
        <f>'1) Budget Tables'!F162</f>
        <v>0</v>
      </c>
      <c r="G166" s="52">
        <f t="shared" ref="G166:G174" si="38">SUM(D166:F166)</f>
        <v>0</v>
      </c>
    </row>
    <row r="167" spans="3:7" ht="15.75" hidden="1" customHeight="1">
      <c r="C167" s="48" t="s">
        <v>194</v>
      </c>
      <c r="D167" s="182"/>
      <c r="E167" s="183"/>
      <c r="F167" s="183"/>
      <c r="G167" s="49">
        <f t="shared" si="38"/>
        <v>0</v>
      </c>
    </row>
    <row r="168" spans="3:7" ht="15.75" hidden="1" customHeight="1">
      <c r="C168" s="38" t="s">
        <v>195</v>
      </c>
      <c r="D168" s="184"/>
      <c r="E168" s="155"/>
      <c r="F168" s="155"/>
      <c r="G168" s="47">
        <f t="shared" si="38"/>
        <v>0</v>
      </c>
    </row>
    <row r="169" spans="3:7" ht="15.75" hidden="1" customHeight="1">
      <c r="C169" s="38" t="s">
        <v>196</v>
      </c>
      <c r="D169" s="184"/>
      <c r="E169" s="184"/>
      <c r="F169" s="184"/>
      <c r="G169" s="47">
        <f t="shared" si="38"/>
        <v>0</v>
      </c>
    </row>
    <row r="170" spans="3:7" ht="15.75" hidden="1" customHeight="1">
      <c r="C170" s="39" t="s">
        <v>197</v>
      </c>
      <c r="D170" s="184"/>
      <c r="E170" s="184"/>
      <c r="F170" s="184"/>
      <c r="G170" s="47">
        <f t="shared" si="38"/>
        <v>0</v>
      </c>
    </row>
    <row r="171" spans="3:7" ht="15.75" hidden="1" customHeight="1">
      <c r="C171" s="38" t="s">
        <v>198</v>
      </c>
      <c r="D171" s="184"/>
      <c r="E171" s="184"/>
      <c r="F171" s="184"/>
      <c r="G171" s="47">
        <f t="shared" si="38"/>
        <v>0</v>
      </c>
    </row>
    <row r="172" spans="3:7" ht="15.75" hidden="1" customHeight="1">
      <c r="C172" s="38" t="s">
        <v>199</v>
      </c>
      <c r="D172" s="184"/>
      <c r="E172" s="184"/>
      <c r="F172" s="184"/>
      <c r="G172" s="47">
        <f t="shared" si="38"/>
        <v>0</v>
      </c>
    </row>
    <row r="173" spans="3:7" ht="15.75" hidden="1" customHeight="1">
      <c r="C173" s="38" t="s">
        <v>200</v>
      </c>
      <c r="D173" s="184"/>
      <c r="E173" s="184"/>
      <c r="F173" s="184"/>
      <c r="G173" s="47">
        <f t="shared" si="38"/>
        <v>0</v>
      </c>
    </row>
    <row r="174" spans="3:7" ht="15.75" hidden="1" customHeight="1">
      <c r="C174" s="43" t="s">
        <v>201</v>
      </c>
      <c r="D174" s="53">
        <f t="shared" ref="D174:E174" si="39">SUM(D167:D173)</f>
        <v>0</v>
      </c>
      <c r="E174" s="53">
        <f t="shared" si="39"/>
        <v>0</v>
      </c>
      <c r="F174" s="53">
        <f t="shared" ref="F174" si="40">SUM(F167:F173)</f>
        <v>0</v>
      </c>
      <c r="G174" s="47">
        <f t="shared" si="38"/>
        <v>0</v>
      </c>
    </row>
    <row r="175" spans="3:7" s="42" customFormat="1" ht="15.75" hidden="1" customHeight="1">
      <c r="C175" s="54"/>
      <c r="D175" s="55"/>
      <c r="E175" s="55"/>
      <c r="F175" s="55"/>
      <c r="G175" s="56"/>
    </row>
    <row r="176" spans="3:7" ht="15.75" hidden="1" customHeight="1">
      <c r="C176" s="258" t="s">
        <v>155</v>
      </c>
      <c r="D176" s="259"/>
      <c r="E176" s="259"/>
      <c r="F176" s="259"/>
      <c r="G176" s="260"/>
    </row>
    <row r="177" spans="3:7" ht="22.5" hidden="1" customHeight="1" thickBot="1">
      <c r="C177" s="50" t="s">
        <v>193</v>
      </c>
      <c r="D177" s="51">
        <f>'1) Budget Tables'!D172</f>
        <v>0</v>
      </c>
      <c r="E177" s="51">
        <f>'1) Budget Tables'!E172</f>
        <v>0</v>
      </c>
      <c r="F177" s="51">
        <f>'1) Budget Tables'!F172</f>
        <v>0</v>
      </c>
      <c r="G177" s="52">
        <f t="shared" ref="G177:G185" si="41">SUM(D177:F177)</f>
        <v>0</v>
      </c>
    </row>
    <row r="178" spans="3:7" ht="15.75" hidden="1" customHeight="1">
      <c r="C178" s="48" t="s">
        <v>194</v>
      </c>
      <c r="D178" s="182"/>
      <c r="E178" s="183"/>
      <c r="F178" s="183"/>
      <c r="G178" s="49">
        <f t="shared" si="41"/>
        <v>0</v>
      </c>
    </row>
    <row r="179" spans="3:7" ht="15.75" hidden="1" customHeight="1">
      <c r="C179" s="38" t="s">
        <v>195</v>
      </c>
      <c r="D179" s="184"/>
      <c r="E179" s="155"/>
      <c r="F179" s="155"/>
      <c r="G179" s="47">
        <f t="shared" si="41"/>
        <v>0</v>
      </c>
    </row>
    <row r="180" spans="3:7" ht="15.75" hidden="1" customHeight="1">
      <c r="C180" s="38" t="s">
        <v>196</v>
      </c>
      <c r="D180" s="184"/>
      <c r="E180" s="184"/>
      <c r="F180" s="184"/>
      <c r="G180" s="47">
        <f t="shared" si="41"/>
        <v>0</v>
      </c>
    </row>
    <row r="181" spans="3:7" ht="15.75" hidden="1" customHeight="1">
      <c r="C181" s="39" t="s">
        <v>197</v>
      </c>
      <c r="D181" s="184"/>
      <c r="E181" s="184"/>
      <c r="F181" s="184"/>
      <c r="G181" s="47">
        <f t="shared" si="41"/>
        <v>0</v>
      </c>
    </row>
    <row r="182" spans="3:7" ht="15.75" hidden="1" customHeight="1">
      <c r="C182" s="38" t="s">
        <v>198</v>
      </c>
      <c r="D182" s="184"/>
      <c r="E182" s="184"/>
      <c r="F182" s="184"/>
      <c r="G182" s="47">
        <f t="shared" si="41"/>
        <v>0</v>
      </c>
    </row>
    <row r="183" spans="3:7" ht="15.75" hidden="1" customHeight="1">
      <c r="C183" s="38" t="s">
        <v>199</v>
      </c>
      <c r="D183" s="184"/>
      <c r="E183" s="184"/>
      <c r="F183" s="184"/>
      <c r="G183" s="47">
        <f t="shared" si="41"/>
        <v>0</v>
      </c>
    </row>
    <row r="184" spans="3:7" ht="15.75" hidden="1" customHeight="1">
      <c r="C184" s="38" t="s">
        <v>200</v>
      </c>
      <c r="D184" s="184"/>
      <c r="E184" s="184"/>
      <c r="F184" s="184"/>
      <c r="G184" s="47">
        <f t="shared" si="41"/>
        <v>0</v>
      </c>
    </row>
    <row r="185" spans="3:7" ht="15.75" hidden="1" customHeight="1">
      <c r="C185" s="43" t="s">
        <v>201</v>
      </c>
      <c r="D185" s="53">
        <f t="shared" ref="D185:E185" si="42">SUM(D178:D184)</f>
        <v>0</v>
      </c>
      <c r="E185" s="53">
        <f t="shared" si="42"/>
        <v>0</v>
      </c>
      <c r="F185" s="53">
        <f t="shared" ref="F185" si="43">SUM(F178:F184)</f>
        <v>0</v>
      </c>
      <c r="G185" s="47">
        <f t="shared" si="41"/>
        <v>0</v>
      </c>
    </row>
    <row r="186" spans="3:7" ht="15.75" customHeight="1">
      <c r="C186" s="180"/>
      <c r="D186" s="181"/>
      <c r="E186" s="181"/>
      <c r="F186" s="181"/>
      <c r="G186" s="180"/>
    </row>
    <row r="187" spans="3:7" ht="15.75" customHeight="1">
      <c r="C187" s="258" t="s">
        <v>210</v>
      </c>
      <c r="D187" s="259"/>
      <c r="E187" s="259"/>
      <c r="F187" s="259"/>
      <c r="G187" s="260"/>
    </row>
    <row r="188" spans="3:7" ht="19.5" customHeight="1" thickBot="1">
      <c r="C188" s="50" t="s">
        <v>211</v>
      </c>
      <c r="D188" s="51">
        <f>'1) Budget Tables'!D180</f>
        <v>247409.41675675675</v>
      </c>
      <c r="E188" s="51">
        <f>'1) Budget Tables'!E180</f>
        <v>0</v>
      </c>
      <c r="F188" s="51">
        <f>'1) Budget Tables'!F180</f>
        <v>0</v>
      </c>
      <c r="G188" s="52">
        <f t="shared" ref="G188:G196" si="44">SUM(D188:F188)</f>
        <v>247409.41675675675</v>
      </c>
    </row>
    <row r="189" spans="3:7" ht="15.75" customHeight="1">
      <c r="C189" s="48" t="s">
        <v>194</v>
      </c>
      <c r="D189" s="182">
        <v>143335.83567567565</v>
      </c>
      <c r="E189" s="183"/>
      <c r="F189" s="183"/>
      <c r="G189" s="49">
        <f t="shared" si="44"/>
        <v>143335.83567567565</v>
      </c>
    </row>
    <row r="190" spans="3:7" ht="15.75" customHeight="1">
      <c r="C190" s="38" t="s">
        <v>195</v>
      </c>
      <c r="D190" s="184">
        <v>6567.5675675675675</v>
      </c>
      <c r="E190" s="155"/>
      <c r="F190" s="155"/>
      <c r="G190" s="47">
        <f t="shared" si="44"/>
        <v>6567.5675675675675</v>
      </c>
    </row>
    <row r="191" spans="3:7" ht="15.75" customHeight="1">
      <c r="C191" s="38" t="s">
        <v>196</v>
      </c>
      <c r="D191" s="184">
        <v>11891.891891891892</v>
      </c>
      <c r="E191" s="184"/>
      <c r="F191" s="184"/>
      <c r="G191" s="47">
        <f t="shared" si="44"/>
        <v>11891.891891891892</v>
      </c>
    </row>
    <row r="192" spans="3:7" ht="15.75" customHeight="1">
      <c r="C192" s="39" t="s">
        <v>197</v>
      </c>
      <c r="D192" s="184">
        <v>44000</v>
      </c>
      <c r="E192" s="184"/>
      <c r="F192" s="184"/>
      <c r="G192" s="47">
        <f t="shared" si="44"/>
        <v>44000</v>
      </c>
    </row>
    <row r="193" spans="3:13" ht="15.75" customHeight="1">
      <c r="C193" s="38" t="s">
        <v>198</v>
      </c>
      <c r="D193" s="184">
        <v>9998.9864864864867</v>
      </c>
      <c r="E193" s="184"/>
      <c r="F193" s="184"/>
      <c r="G193" s="47">
        <f t="shared" si="44"/>
        <v>9998.9864864864867</v>
      </c>
      <c r="H193" s="180"/>
      <c r="I193" s="180"/>
      <c r="J193" s="180"/>
      <c r="K193" s="180"/>
      <c r="L193" s="180"/>
      <c r="M193" s="180"/>
    </row>
    <row r="194" spans="3:13" ht="15.75" customHeight="1">
      <c r="C194" s="38" t="s">
        <v>199</v>
      </c>
      <c r="D194" s="184">
        <v>0</v>
      </c>
      <c r="E194" s="184"/>
      <c r="F194" s="184"/>
      <c r="G194" s="47">
        <f t="shared" si="44"/>
        <v>0</v>
      </c>
      <c r="H194" s="180"/>
      <c r="I194" s="180"/>
      <c r="J194" s="180"/>
      <c r="K194" s="180"/>
      <c r="L194" s="180"/>
      <c r="M194" s="180"/>
    </row>
    <row r="195" spans="3:13" ht="15.75" customHeight="1">
      <c r="C195" s="38" t="s">
        <v>200</v>
      </c>
      <c r="D195" s="184">
        <v>31615.135135135137</v>
      </c>
      <c r="E195" s="184"/>
      <c r="F195" s="184"/>
      <c r="G195" s="47">
        <f t="shared" si="44"/>
        <v>31615.135135135137</v>
      </c>
      <c r="H195" s="180"/>
      <c r="I195" s="180"/>
      <c r="J195" s="180"/>
      <c r="K195" s="180"/>
      <c r="L195" s="180"/>
      <c r="M195" s="180"/>
    </row>
    <row r="196" spans="3:13" ht="15.75" customHeight="1">
      <c r="C196" s="43" t="s">
        <v>201</v>
      </c>
      <c r="D196" s="53">
        <f t="shared" ref="D196:F196" si="45">SUM(D189:D195)</f>
        <v>247409.41675675675</v>
      </c>
      <c r="E196" s="53">
        <f t="shared" si="45"/>
        <v>0</v>
      </c>
      <c r="F196" s="53">
        <f t="shared" si="45"/>
        <v>0</v>
      </c>
      <c r="G196" s="47">
        <f t="shared" si="44"/>
        <v>247409.41675675675</v>
      </c>
      <c r="H196" s="180"/>
      <c r="I196" s="180"/>
      <c r="J196" s="180"/>
      <c r="K196" s="180"/>
      <c r="L196" s="180"/>
      <c r="M196" s="180"/>
    </row>
    <row r="197" spans="3:13" ht="15.75" customHeight="1" thickBot="1">
      <c r="C197" s="180"/>
      <c r="D197" s="181"/>
      <c r="E197" s="181"/>
      <c r="F197" s="181"/>
      <c r="G197" s="180"/>
      <c r="H197" s="180"/>
      <c r="I197" s="180"/>
      <c r="J197" s="180"/>
      <c r="K197" s="180"/>
      <c r="L197" s="180"/>
      <c r="M197" s="180"/>
    </row>
    <row r="198" spans="3:13" ht="19.5" customHeight="1" thickBot="1">
      <c r="C198" s="261" t="s">
        <v>170</v>
      </c>
      <c r="D198" s="262"/>
      <c r="E198" s="262"/>
      <c r="F198" s="262"/>
      <c r="G198" s="263"/>
      <c r="H198" s="180"/>
      <c r="I198" s="180"/>
      <c r="J198" s="180"/>
      <c r="K198" s="180"/>
      <c r="L198" s="180"/>
      <c r="M198" s="180"/>
    </row>
    <row r="199" spans="3:13" ht="19.5" customHeight="1">
      <c r="C199" s="61"/>
      <c r="D199" s="264" t="str">
        <f>'1) Budget Tables'!D5</f>
        <v>Recipient Organization</v>
      </c>
      <c r="E199" s="46" t="s">
        <v>171</v>
      </c>
      <c r="F199" s="46" t="s">
        <v>172</v>
      </c>
      <c r="G199" s="266" t="s">
        <v>170</v>
      </c>
      <c r="H199" s="180"/>
      <c r="I199" s="180"/>
      <c r="J199" s="180"/>
      <c r="K199" s="180"/>
      <c r="L199" s="180"/>
      <c r="M199" s="180"/>
    </row>
    <row r="200" spans="3:13" ht="19.5" customHeight="1">
      <c r="C200" s="61"/>
      <c r="D200" s="222"/>
      <c r="E200" s="41"/>
      <c r="F200" s="41"/>
      <c r="G200" s="224"/>
      <c r="H200" s="180"/>
      <c r="I200" s="180"/>
      <c r="J200" s="180"/>
      <c r="K200" s="180"/>
      <c r="L200" s="180"/>
      <c r="M200" s="180"/>
    </row>
    <row r="201" spans="3:13" ht="19.5" customHeight="1">
      <c r="C201" s="15" t="s">
        <v>194</v>
      </c>
      <c r="D201" s="185">
        <f>SUM(D178,D167,D156,D145,D133,D122,D111,D100,D88,D77,D66,D55,D43,D32,D21,D10,D189)</f>
        <v>345340.7135135135</v>
      </c>
      <c r="E201" s="185">
        <f t="shared" ref="E201:F207" si="46">SUM(E178,E167,E156,E145,E133,E122,E111,E100,E88,E77,E66,E55,E43,E32,E21,E10)</f>
        <v>0</v>
      </c>
      <c r="F201" s="185">
        <f t="shared" si="46"/>
        <v>0</v>
      </c>
      <c r="G201" s="58">
        <f>SUM(D201:F201)</f>
        <v>345340.7135135135</v>
      </c>
      <c r="H201" s="180"/>
      <c r="I201" s="180"/>
      <c r="J201" s="180"/>
      <c r="K201" s="180"/>
      <c r="L201" s="180"/>
      <c r="M201" s="180"/>
    </row>
    <row r="202" spans="3:13" ht="34.5" customHeight="1">
      <c r="C202" s="15" t="s">
        <v>195</v>
      </c>
      <c r="D202" s="185">
        <f t="shared" ref="D202:D206" si="47">SUM(D179,D168,D157,D146,D134,D123,D112,D101,D89,D78,D67,D56,D44,D33,D22,D11,D190)</f>
        <v>130660.81081081083</v>
      </c>
      <c r="E202" s="185">
        <f t="shared" si="46"/>
        <v>0</v>
      </c>
      <c r="F202" s="185">
        <f t="shared" si="46"/>
        <v>0</v>
      </c>
      <c r="G202" s="59">
        <f>SUM(D202:F202)</f>
        <v>130660.81081081083</v>
      </c>
      <c r="H202" s="180"/>
      <c r="I202" s="180"/>
      <c r="J202" s="180"/>
      <c r="K202" s="180"/>
      <c r="L202" s="180"/>
      <c r="M202" s="180"/>
    </row>
    <row r="203" spans="3:13" ht="48" customHeight="1">
      <c r="C203" s="15" t="s">
        <v>196</v>
      </c>
      <c r="D203" s="185">
        <f t="shared" si="47"/>
        <v>55837.837837837833</v>
      </c>
      <c r="E203" s="185">
        <f t="shared" si="46"/>
        <v>0</v>
      </c>
      <c r="F203" s="185">
        <f t="shared" si="46"/>
        <v>0</v>
      </c>
      <c r="G203" s="59">
        <f t="shared" ref="G203:G207" si="48">SUM(D203:F203)</f>
        <v>55837.837837837833</v>
      </c>
      <c r="H203" s="180"/>
      <c r="I203" s="180"/>
      <c r="J203" s="180"/>
      <c r="K203" s="180"/>
      <c r="L203" s="180"/>
      <c r="M203" s="180"/>
    </row>
    <row r="204" spans="3:13" ht="33" customHeight="1">
      <c r="C204" s="24" t="s">
        <v>197</v>
      </c>
      <c r="D204" s="185">
        <f t="shared" si="47"/>
        <v>213907.89189189189</v>
      </c>
      <c r="E204" s="185">
        <f t="shared" si="46"/>
        <v>0</v>
      </c>
      <c r="F204" s="185">
        <f t="shared" si="46"/>
        <v>0</v>
      </c>
      <c r="G204" s="59">
        <f t="shared" si="48"/>
        <v>213907.89189189189</v>
      </c>
      <c r="H204" s="180"/>
      <c r="I204" s="180"/>
      <c r="J204" s="180"/>
      <c r="K204" s="180"/>
      <c r="L204" s="180"/>
      <c r="M204" s="180"/>
    </row>
    <row r="205" spans="3:13" ht="21" customHeight="1">
      <c r="C205" s="111" t="s">
        <v>198</v>
      </c>
      <c r="D205" s="186">
        <f t="shared" si="47"/>
        <v>53083.074324324327</v>
      </c>
      <c r="E205" s="185">
        <f t="shared" si="46"/>
        <v>0</v>
      </c>
      <c r="F205" s="185">
        <f t="shared" si="46"/>
        <v>0</v>
      </c>
      <c r="G205" s="59">
        <f t="shared" si="48"/>
        <v>53083.074324324327</v>
      </c>
      <c r="H205" s="164"/>
      <c r="I205" s="164"/>
      <c r="J205" s="164"/>
      <c r="K205" s="164"/>
      <c r="L205" s="164"/>
      <c r="M205" s="187"/>
    </row>
    <row r="206" spans="3:13" ht="39.75" customHeight="1">
      <c r="C206" s="15" t="s">
        <v>199</v>
      </c>
      <c r="D206" s="188">
        <f t="shared" si="47"/>
        <v>705546.89999999991</v>
      </c>
      <c r="E206" s="189">
        <f t="shared" si="46"/>
        <v>0</v>
      </c>
      <c r="F206" s="185">
        <f t="shared" si="46"/>
        <v>0</v>
      </c>
      <c r="G206" s="59">
        <f t="shared" si="48"/>
        <v>705546.89999999991</v>
      </c>
      <c r="H206" s="164"/>
      <c r="I206" s="164"/>
      <c r="J206" s="164"/>
      <c r="K206" s="164"/>
      <c r="L206" s="164"/>
      <c r="M206" s="187"/>
    </row>
    <row r="207" spans="3:13" ht="23.25" customHeight="1" thickBot="1">
      <c r="C207" s="15" t="s">
        <v>200</v>
      </c>
      <c r="D207" s="188">
        <f>SUM(D184,D173,D162,D151,D139,D128,D117,D106,D94,D83,D72,D61,D49,D38,D27,D16,D195)</f>
        <v>111223.24324324315</v>
      </c>
      <c r="E207" s="190">
        <f t="shared" si="46"/>
        <v>0</v>
      </c>
      <c r="F207" s="191">
        <f t="shared" si="46"/>
        <v>0</v>
      </c>
      <c r="G207" s="60">
        <f t="shared" si="48"/>
        <v>111223.24324324315</v>
      </c>
      <c r="H207" s="164"/>
      <c r="I207" s="164"/>
      <c r="J207" s="164"/>
      <c r="K207" s="164"/>
      <c r="L207" s="164"/>
      <c r="M207" s="187"/>
    </row>
    <row r="208" spans="3:13" ht="22.5" customHeight="1" thickBot="1">
      <c r="C208" s="192" t="s">
        <v>212</v>
      </c>
      <c r="D208" s="193">
        <f>SUM(D201:D207)</f>
        <v>1615600.4716216214</v>
      </c>
      <c r="E208" s="110">
        <f t="shared" ref="E208" si="49">SUM(E201:E207)</f>
        <v>0</v>
      </c>
      <c r="F208" s="62">
        <f t="shared" ref="F208" si="50">SUM(F201:F207)</f>
        <v>0</v>
      </c>
      <c r="G208" s="63">
        <f>SUM(D208:F208)</f>
        <v>1615600.4716216214</v>
      </c>
      <c r="H208" s="164"/>
      <c r="I208" s="164"/>
      <c r="J208" s="164"/>
      <c r="K208" s="164"/>
      <c r="L208" s="164"/>
      <c r="M208" s="187"/>
    </row>
    <row r="209" spans="3:14" ht="22.5" customHeight="1">
      <c r="C209" s="192" t="s">
        <v>213</v>
      </c>
      <c r="D209" s="193">
        <f>D208*0.07</f>
        <v>113092.03301351352</v>
      </c>
      <c r="E209" s="109"/>
      <c r="F209" s="109"/>
      <c r="G209" s="112"/>
      <c r="H209" s="164"/>
      <c r="I209" s="164"/>
      <c r="J209" s="164"/>
      <c r="K209" s="164"/>
      <c r="L209" s="164"/>
      <c r="M209" s="187"/>
      <c r="N209" s="180"/>
    </row>
    <row r="210" spans="3:14" ht="22.5" customHeight="1" thickBot="1">
      <c r="C210" s="113" t="s">
        <v>214</v>
      </c>
      <c r="D210" s="114">
        <f>SUM(D208:D209)</f>
        <v>1728692.5046351349</v>
      </c>
      <c r="E210" s="115"/>
      <c r="F210" s="115"/>
      <c r="G210" s="116"/>
      <c r="H210" s="164"/>
      <c r="I210" s="164"/>
      <c r="J210" s="164"/>
      <c r="K210" s="164"/>
      <c r="L210" s="164"/>
      <c r="M210" s="187"/>
      <c r="N210" s="180"/>
    </row>
    <row r="211" spans="3:14" ht="15.75" customHeight="1">
      <c r="C211" s="180"/>
      <c r="D211" s="181"/>
      <c r="E211" s="181"/>
      <c r="F211" s="181"/>
      <c r="G211" s="180"/>
      <c r="H211" s="25"/>
      <c r="I211" s="25"/>
      <c r="J211" s="25"/>
      <c r="K211" s="25"/>
      <c r="L211" s="194"/>
      <c r="M211" s="181"/>
      <c r="N211" s="180"/>
    </row>
    <row r="212" spans="3:14" ht="15.75" customHeight="1">
      <c r="C212" s="180"/>
      <c r="D212" s="181"/>
      <c r="E212" s="181"/>
      <c r="F212" s="181"/>
      <c r="G212" s="180"/>
      <c r="H212" s="25"/>
      <c r="I212" s="25"/>
      <c r="J212" s="25"/>
      <c r="K212" s="25"/>
      <c r="L212" s="194"/>
      <c r="M212" s="181"/>
      <c r="N212" s="180"/>
    </row>
    <row r="213" spans="3:14" ht="15.75" customHeight="1">
      <c r="C213" s="180"/>
      <c r="D213" s="181"/>
      <c r="E213" s="181"/>
      <c r="F213" s="181"/>
      <c r="G213" s="180"/>
      <c r="H213" s="180"/>
      <c r="I213" s="180"/>
      <c r="J213" s="180"/>
      <c r="K213" s="180"/>
      <c r="L213" s="44"/>
      <c r="M213" s="180"/>
      <c r="N213" s="180"/>
    </row>
    <row r="214" spans="3:14" ht="15.75" customHeight="1">
      <c r="C214" s="180"/>
      <c r="D214" s="181"/>
      <c r="E214" s="181"/>
      <c r="F214" s="181"/>
      <c r="G214" s="180"/>
      <c r="H214" s="147"/>
      <c r="I214" s="147"/>
      <c r="J214" s="180"/>
      <c r="K214" s="180"/>
      <c r="L214" s="44"/>
      <c r="M214" s="180"/>
      <c r="N214" s="180"/>
    </row>
    <row r="215" spans="3:14" ht="15.75" customHeight="1">
      <c r="C215" s="180"/>
      <c r="D215" s="181"/>
      <c r="E215" s="181"/>
      <c r="F215" s="181"/>
      <c r="G215" s="180"/>
      <c r="H215" s="147"/>
      <c r="I215" s="147"/>
      <c r="J215" s="180"/>
      <c r="K215" s="180"/>
      <c r="L215" s="180"/>
      <c r="M215" s="180"/>
      <c r="N215" s="180"/>
    </row>
    <row r="216" spans="3:14" ht="40.5" customHeight="1">
      <c r="C216" s="180"/>
      <c r="D216" s="181"/>
      <c r="E216" s="181"/>
      <c r="F216" s="181"/>
      <c r="G216" s="180"/>
      <c r="H216" s="147"/>
      <c r="I216" s="147"/>
      <c r="J216" s="180"/>
      <c r="K216" s="180"/>
      <c r="L216" s="45"/>
      <c r="M216" s="180"/>
      <c r="N216" s="180"/>
    </row>
    <row r="217" spans="3:14" ht="24.75" customHeight="1">
      <c r="C217" s="180"/>
      <c r="D217" s="181"/>
      <c r="E217" s="181"/>
      <c r="F217" s="181"/>
      <c r="G217" s="180"/>
      <c r="H217" s="147"/>
      <c r="I217" s="147"/>
      <c r="J217" s="180"/>
      <c r="K217" s="180"/>
      <c r="L217" s="45"/>
      <c r="M217" s="180"/>
      <c r="N217" s="180"/>
    </row>
    <row r="218" spans="3:14" ht="41.25" customHeight="1">
      <c r="C218" s="180"/>
      <c r="D218" s="181"/>
      <c r="E218" s="181"/>
      <c r="F218" s="181"/>
      <c r="G218" s="180"/>
      <c r="H218" s="195"/>
      <c r="I218" s="147"/>
      <c r="J218" s="180"/>
      <c r="K218" s="180"/>
      <c r="L218" s="45"/>
      <c r="M218" s="180"/>
      <c r="N218" s="180"/>
    </row>
    <row r="219" spans="3:14" ht="51.75" customHeight="1">
      <c r="C219" s="180"/>
      <c r="D219" s="181"/>
      <c r="E219" s="181"/>
      <c r="F219" s="181"/>
      <c r="G219" s="180"/>
      <c r="H219" s="195"/>
      <c r="I219" s="147"/>
      <c r="J219" s="180"/>
      <c r="K219" s="180"/>
      <c r="L219" s="45"/>
      <c r="M219" s="180"/>
      <c r="N219" s="180"/>
    </row>
    <row r="220" spans="3:14" ht="42" customHeight="1">
      <c r="C220" s="180"/>
      <c r="D220" s="181"/>
      <c r="E220" s="181"/>
      <c r="F220" s="181"/>
      <c r="G220" s="180"/>
      <c r="H220" s="147"/>
      <c r="I220" s="147"/>
      <c r="J220" s="180"/>
      <c r="K220" s="180"/>
      <c r="L220" s="45"/>
      <c r="M220" s="180"/>
      <c r="N220" s="180"/>
    </row>
    <row r="221" spans="3:14" s="42" customFormat="1" ht="42" customHeight="1">
      <c r="C221" s="180"/>
      <c r="D221" s="181"/>
      <c r="E221" s="181"/>
      <c r="F221" s="181"/>
      <c r="G221" s="180"/>
      <c r="H221" s="180"/>
      <c r="I221" s="147"/>
      <c r="J221" s="180"/>
      <c r="K221" s="180"/>
      <c r="L221" s="45"/>
      <c r="M221" s="180"/>
      <c r="N221" s="181"/>
    </row>
    <row r="222" spans="3:14" s="42" customFormat="1" ht="42" customHeight="1">
      <c r="C222" s="180"/>
      <c r="D222" s="181"/>
      <c r="E222" s="181"/>
      <c r="F222" s="181"/>
      <c r="G222" s="180"/>
      <c r="H222" s="180"/>
      <c r="I222" s="147"/>
      <c r="J222" s="180"/>
      <c r="K222" s="180"/>
      <c r="L222" s="180"/>
      <c r="M222" s="180"/>
      <c r="N222" s="181"/>
    </row>
    <row r="223" spans="3:14" s="42" customFormat="1" ht="63.75" customHeight="1">
      <c r="C223" s="180"/>
      <c r="D223" s="181"/>
      <c r="E223" s="181"/>
      <c r="F223" s="181"/>
      <c r="G223" s="180"/>
      <c r="H223" s="180"/>
      <c r="I223" s="44"/>
      <c r="J223" s="180"/>
      <c r="K223" s="180"/>
      <c r="L223" s="180"/>
      <c r="M223" s="180"/>
      <c r="N223" s="181"/>
    </row>
    <row r="224" spans="3:14" s="42" customFormat="1" ht="42" customHeight="1">
      <c r="C224" s="180"/>
      <c r="D224" s="181"/>
      <c r="E224" s="181"/>
      <c r="F224" s="181"/>
      <c r="G224" s="180"/>
      <c r="H224" s="180"/>
      <c r="I224" s="180"/>
      <c r="J224" s="180"/>
      <c r="K224" s="180"/>
      <c r="L224" s="180"/>
      <c r="M224" s="44"/>
      <c r="N224" s="181"/>
    </row>
    <row r="225" spans="3:14" ht="23.25" customHeight="1">
      <c r="C225" s="180"/>
      <c r="D225" s="181"/>
      <c r="E225" s="181"/>
      <c r="F225" s="181"/>
      <c r="G225" s="180"/>
      <c r="H225" s="180"/>
      <c r="I225" s="180"/>
      <c r="J225" s="180"/>
      <c r="K225" s="180"/>
      <c r="L225" s="180"/>
      <c r="M225" s="180"/>
      <c r="N225" s="180"/>
    </row>
    <row r="226" spans="3:14" ht="27.75" customHeight="1">
      <c r="C226" s="180"/>
      <c r="D226" s="181"/>
      <c r="E226" s="181"/>
      <c r="F226" s="181"/>
      <c r="G226" s="180"/>
      <c r="H226" s="180"/>
      <c r="I226" s="180"/>
      <c r="J226" s="180"/>
      <c r="K226" s="180"/>
      <c r="L226" s="180"/>
      <c r="M226" s="180"/>
      <c r="N226" s="180"/>
    </row>
    <row r="227" spans="3:14" ht="55.5" customHeight="1">
      <c r="C227" s="180"/>
      <c r="D227" s="181"/>
      <c r="E227" s="181"/>
      <c r="F227" s="181"/>
      <c r="G227" s="180"/>
      <c r="H227" s="180"/>
      <c r="I227" s="180"/>
      <c r="J227" s="180"/>
      <c r="K227" s="180"/>
      <c r="L227" s="180"/>
      <c r="M227" s="180"/>
      <c r="N227" s="180"/>
    </row>
    <row r="228" spans="3:14" ht="57.75" customHeight="1">
      <c r="C228" s="180"/>
      <c r="D228" s="181"/>
      <c r="E228" s="181"/>
      <c r="F228" s="181"/>
      <c r="G228" s="180"/>
      <c r="H228" s="180"/>
      <c r="I228" s="180"/>
      <c r="J228" s="180"/>
      <c r="K228" s="180"/>
      <c r="L228" s="180"/>
      <c r="M228" s="180"/>
      <c r="N228" s="180"/>
    </row>
    <row r="229" spans="3:14" ht="21.75" customHeight="1">
      <c r="C229" s="180"/>
      <c r="D229" s="181"/>
      <c r="E229" s="181"/>
      <c r="F229" s="181"/>
      <c r="G229" s="180"/>
      <c r="H229" s="180"/>
      <c r="I229" s="180"/>
      <c r="J229" s="180"/>
      <c r="K229" s="180"/>
      <c r="L229" s="180"/>
      <c r="M229" s="180"/>
      <c r="N229" s="180"/>
    </row>
    <row r="230" spans="3:14" ht="49.5" customHeight="1">
      <c r="C230" s="180"/>
      <c r="D230" s="181"/>
      <c r="E230" s="181"/>
      <c r="F230" s="181"/>
      <c r="G230" s="180"/>
      <c r="H230" s="180"/>
      <c r="I230" s="180"/>
      <c r="J230" s="180"/>
      <c r="K230" s="180"/>
      <c r="L230" s="180"/>
      <c r="M230" s="180"/>
      <c r="N230" s="180"/>
    </row>
    <row r="231" spans="3:14" ht="28.5" customHeight="1">
      <c r="C231" s="180"/>
      <c r="D231" s="181"/>
      <c r="E231" s="181"/>
      <c r="F231" s="181"/>
      <c r="G231" s="180"/>
      <c r="H231" s="180"/>
      <c r="I231" s="180"/>
      <c r="J231" s="180"/>
      <c r="K231" s="180"/>
      <c r="L231" s="180"/>
      <c r="M231" s="180"/>
      <c r="N231" s="180"/>
    </row>
    <row r="232" spans="3:14" ht="28.5" customHeight="1">
      <c r="C232" s="180"/>
      <c r="D232" s="181"/>
      <c r="E232" s="181"/>
      <c r="F232" s="181"/>
      <c r="G232" s="180"/>
      <c r="H232" s="180"/>
      <c r="I232" s="180"/>
      <c r="J232" s="180"/>
      <c r="K232" s="180"/>
      <c r="L232" s="180"/>
      <c r="M232" s="180"/>
      <c r="N232" s="180"/>
    </row>
    <row r="233" spans="3:14" ht="28.5" customHeight="1">
      <c r="C233" s="180"/>
      <c r="D233" s="181"/>
      <c r="E233" s="181"/>
      <c r="F233" s="181"/>
      <c r="G233" s="180"/>
      <c r="H233" s="180"/>
      <c r="I233" s="180"/>
      <c r="J233" s="180"/>
      <c r="K233" s="180"/>
      <c r="L233" s="180"/>
      <c r="M233" s="180"/>
      <c r="N233" s="180"/>
    </row>
    <row r="234" spans="3:14" ht="23.25" customHeight="1">
      <c r="C234" s="180"/>
      <c r="D234" s="181"/>
      <c r="E234" s="181"/>
      <c r="F234" s="181"/>
      <c r="G234" s="180"/>
      <c r="H234" s="180"/>
      <c r="I234" s="180"/>
      <c r="J234" s="180"/>
      <c r="K234" s="180"/>
      <c r="L234" s="180"/>
      <c r="M234" s="180"/>
      <c r="N234" s="44"/>
    </row>
    <row r="235" spans="3:14" ht="43.5" customHeight="1">
      <c r="C235" s="180"/>
      <c r="D235" s="181"/>
      <c r="E235" s="181"/>
      <c r="F235" s="181"/>
      <c r="G235" s="180"/>
      <c r="H235" s="180"/>
      <c r="I235" s="180"/>
      <c r="J235" s="180"/>
      <c r="K235" s="180"/>
      <c r="L235" s="180"/>
      <c r="M235" s="180"/>
      <c r="N235" s="44"/>
    </row>
    <row r="236" spans="3:14" ht="55.5" customHeight="1">
      <c r="C236" s="180"/>
      <c r="D236" s="181"/>
      <c r="E236" s="181"/>
      <c r="F236" s="181"/>
      <c r="G236" s="180"/>
      <c r="H236" s="180"/>
      <c r="I236" s="180"/>
      <c r="J236" s="180"/>
      <c r="K236" s="180"/>
      <c r="L236" s="180"/>
      <c r="M236" s="180"/>
      <c r="N236" s="180"/>
    </row>
    <row r="237" spans="3:14" ht="42.75" customHeight="1">
      <c r="C237" s="180"/>
      <c r="D237" s="181"/>
      <c r="E237" s="181"/>
      <c r="F237" s="181"/>
      <c r="G237" s="180"/>
      <c r="H237" s="180"/>
      <c r="I237" s="180"/>
      <c r="J237" s="180"/>
      <c r="K237" s="180"/>
      <c r="L237" s="180"/>
      <c r="M237" s="180"/>
      <c r="N237" s="44"/>
    </row>
    <row r="238" spans="3:14" ht="21.75" customHeight="1">
      <c r="C238" s="180"/>
      <c r="D238" s="181"/>
      <c r="E238" s="181"/>
      <c r="F238" s="181"/>
      <c r="G238" s="180"/>
      <c r="H238" s="180"/>
      <c r="I238" s="180"/>
      <c r="J238" s="180"/>
      <c r="K238" s="180"/>
      <c r="L238" s="180"/>
      <c r="M238" s="180"/>
      <c r="N238" s="44"/>
    </row>
    <row r="239" spans="3:14" ht="21.75" customHeight="1">
      <c r="C239" s="180"/>
      <c r="D239" s="181"/>
      <c r="E239" s="181"/>
      <c r="F239" s="181"/>
      <c r="G239" s="180"/>
      <c r="H239" s="180"/>
      <c r="I239" s="180"/>
      <c r="J239" s="180"/>
      <c r="K239" s="180"/>
      <c r="L239" s="180"/>
      <c r="M239" s="180"/>
      <c r="N239" s="44"/>
    </row>
    <row r="240" spans="3:14" ht="23.25" customHeight="1">
      <c r="C240" s="180"/>
      <c r="D240" s="181"/>
      <c r="E240" s="181"/>
      <c r="F240" s="181"/>
      <c r="G240" s="180"/>
      <c r="H240" s="180"/>
      <c r="I240" s="180"/>
      <c r="J240" s="180"/>
      <c r="K240" s="180"/>
      <c r="L240" s="180"/>
      <c r="M240" s="180"/>
      <c r="N240" s="180"/>
    </row>
    <row r="241" ht="23.25" customHeight="1"/>
    <row r="242" ht="21.75" customHeight="1"/>
    <row r="243" ht="16.5" customHeight="1"/>
    <row r="244" ht="29.25" customHeight="1"/>
    <row r="245" ht="24.75" customHeight="1"/>
    <row r="246" ht="33" customHeight="1"/>
    <row r="248" ht="15" customHeight="1"/>
    <row r="249" ht="25.5" customHeight="1"/>
  </sheetData>
  <sheetProtection sheet="1" formatCells="0" formatColumns="0" formatRows="0"/>
  <mergeCells count="26">
    <mergeCell ref="D199:D200"/>
    <mergeCell ref="C4:E4"/>
    <mergeCell ref="C86:G86"/>
    <mergeCell ref="B97:G97"/>
    <mergeCell ref="C2:F2"/>
    <mergeCell ref="B7:G7"/>
    <mergeCell ref="C8:G8"/>
    <mergeCell ref="B52:G52"/>
    <mergeCell ref="C19:G19"/>
    <mergeCell ref="C30:G30"/>
    <mergeCell ref="C41:G41"/>
    <mergeCell ref="C187:G187"/>
    <mergeCell ref="G199:G200"/>
    <mergeCell ref="C165:G165"/>
    <mergeCell ref="C176:G176"/>
    <mergeCell ref="C154:G154"/>
    <mergeCell ref="C53:G53"/>
    <mergeCell ref="C98:G98"/>
    <mergeCell ref="C109:G109"/>
    <mergeCell ref="C120:G120"/>
    <mergeCell ref="C198:G198"/>
    <mergeCell ref="C131:G131"/>
    <mergeCell ref="B142:G142"/>
    <mergeCell ref="C143:G143"/>
    <mergeCell ref="C64:G64"/>
    <mergeCell ref="C75:G75"/>
  </mergeCells>
  <conditionalFormatting sqref="D17">
    <cfRule type="cellIs" dxfId="38" priority="17" operator="notEqual">
      <formula>$D$9</formula>
    </cfRule>
  </conditionalFormatting>
  <conditionalFormatting sqref="D28">
    <cfRule type="cellIs" dxfId="37" priority="16" operator="notEqual">
      <formula>$D$20</formula>
    </cfRule>
  </conditionalFormatting>
  <conditionalFormatting sqref="D39">
    <cfRule type="cellIs" dxfId="36" priority="15" operator="notEqual">
      <formula>$D$31</formula>
    </cfRule>
  </conditionalFormatting>
  <conditionalFormatting sqref="D50">
    <cfRule type="cellIs" dxfId="35" priority="14" operator="notEqual">
      <formula>$D$42</formula>
    </cfRule>
  </conditionalFormatting>
  <conditionalFormatting sqref="D62">
    <cfRule type="cellIs" dxfId="34" priority="13" operator="notEqual">
      <formula>$D$54</formula>
    </cfRule>
  </conditionalFormatting>
  <conditionalFormatting sqref="D73">
    <cfRule type="cellIs" dxfId="33" priority="12" operator="notEqual">
      <formula>$D$65</formula>
    </cfRule>
  </conditionalFormatting>
  <conditionalFormatting sqref="D84">
    <cfRule type="cellIs" dxfId="32" priority="11" operator="notEqual">
      <formula>$D$76</formula>
    </cfRule>
  </conditionalFormatting>
  <conditionalFormatting sqref="D95">
    <cfRule type="cellIs" dxfId="31" priority="10" operator="notEqual">
      <formula>$D$87</formula>
    </cfRule>
  </conditionalFormatting>
  <conditionalFormatting sqref="D107">
    <cfRule type="cellIs" dxfId="30" priority="9" operator="notEqual">
      <formula>$D$99</formula>
    </cfRule>
  </conditionalFormatting>
  <conditionalFormatting sqref="D118">
    <cfRule type="cellIs" dxfId="29" priority="8" operator="notEqual">
      <formula>$D$110</formula>
    </cfRule>
  </conditionalFormatting>
  <conditionalFormatting sqref="D129">
    <cfRule type="cellIs" dxfId="28" priority="7" operator="notEqual">
      <formula>$D$121</formula>
    </cfRule>
  </conditionalFormatting>
  <conditionalFormatting sqref="D140">
    <cfRule type="cellIs" dxfId="27" priority="6" operator="notEqual">
      <formula>$D$132</formula>
    </cfRule>
  </conditionalFormatting>
  <conditionalFormatting sqref="D152">
    <cfRule type="cellIs" dxfId="26" priority="5" operator="notEqual">
      <formula>$D$144</formula>
    </cfRule>
  </conditionalFormatting>
  <conditionalFormatting sqref="D163">
    <cfRule type="cellIs" dxfId="25" priority="4" operator="notEqual">
      <formula>$D$155</formula>
    </cfRule>
  </conditionalFormatting>
  <conditionalFormatting sqref="D174">
    <cfRule type="cellIs" dxfId="24" priority="3" operator="notEqual">
      <formula>$D$166</formula>
    </cfRule>
  </conditionalFormatting>
  <conditionalFormatting sqref="D185">
    <cfRule type="cellIs" dxfId="23" priority="2" operator="notEqual">
      <formula>$D$177</formula>
    </cfRule>
  </conditionalFormatting>
  <conditionalFormatting sqref="D196">
    <cfRule type="cellIs" dxfId="22" priority="1" operator="notEqual">
      <formula>$D$188</formula>
    </cfRule>
  </conditionalFormatting>
  <conditionalFormatting sqref="G17">
    <cfRule type="cellIs" dxfId="21" priority="34" operator="notEqual">
      <formula>$G$9</formula>
    </cfRule>
  </conditionalFormatting>
  <conditionalFormatting sqref="G28">
    <cfRule type="cellIs" dxfId="20" priority="33" operator="notEqual">
      <formula>$G$20</formula>
    </cfRule>
  </conditionalFormatting>
  <conditionalFormatting sqref="G39:G40">
    <cfRule type="cellIs" dxfId="19" priority="32" operator="notEqual">
      <formula>$G$31</formula>
    </cfRule>
  </conditionalFormatting>
  <conditionalFormatting sqref="G50">
    <cfRule type="cellIs" dxfId="18" priority="31" operator="notEqual">
      <formula>$G$42</formula>
    </cfRule>
  </conditionalFormatting>
  <conditionalFormatting sqref="G62">
    <cfRule type="cellIs" dxfId="17" priority="30" operator="notEqual">
      <formula>$G$54</formula>
    </cfRule>
  </conditionalFormatting>
  <conditionalFormatting sqref="G73">
    <cfRule type="cellIs" dxfId="16" priority="29" operator="notEqual">
      <formula>$G$65</formula>
    </cfRule>
  </conditionalFormatting>
  <conditionalFormatting sqref="G84">
    <cfRule type="cellIs" dxfId="15" priority="28" operator="notEqual">
      <formula>$G$76</formula>
    </cfRule>
  </conditionalFormatting>
  <conditionalFormatting sqref="G95">
    <cfRule type="cellIs" dxfId="14" priority="27" operator="notEqual">
      <formula>$G$87</formula>
    </cfRule>
  </conditionalFormatting>
  <conditionalFormatting sqref="G107">
    <cfRule type="cellIs" dxfId="13" priority="26" operator="notEqual">
      <formula>$G$99</formula>
    </cfRule>
  </conditionalFormatting>
  <conditionalFormatting sqref="G118">
    <cfRule type="cellIs" dxfId="12" priority="25" operator="notEqual">
      <formula>$G$110</formula>
    </cfRule>
  </conditionalFormatting>
  <conditionalFormatting sqref="G129">
    <cfRule type="cellIs" dxfId="11" priority="24" operator="notEqual">
      <formula>$G$121</formula>
    </cfRule>
  </conditionalFormatting>
  <conditionalFormatting sqref="G140">
    <cfRule type="cellIs" dxfId="10" priority="23" operator="notEqual">
      <formula>$G$132</formula>
    </cfRule>
  </conditionalFormatting>
  <conditionalFormatting sqref="G152">
    <cfRule type="cellIs" dxfId="9" priority="22" operator="notEqual">
      <formula>$G$144</formula>
    </cfRule>
  </conditionalFormatting>
  <conditionalFormatting sqref="G163">
    <cfRule type="cellIs" dxfId="8" priority="21" operator="notEqual">
      <formula>$G$155</formula>
    </cfRule>
  </conditionalFormatting>
  <conditionalFormatting sqref="G174">
    <cfRule type="cellIs" dxfId="7" priority="20" operator="notEqual">
      <formula>$G$155</formula>
    </cfRule>
  </conditionalFormatting>
  <conditionalFormatting sqref="G185">
    <cfRule type="cellIs" dxfId="6" priority="19" operator="notEqual">
      <formula>$G$177</formula>
    </cfRule>
  </conditionalFormatting>
  <conditionalFormatting sqref="G196">
    <cfRule type="cellIs" dxfId="5" priority="18" operator="notEqual">
      <formula>$G$188</formula>
    </cfRule>
  </conditionalFormatting>
  <dataValidations count="8">
    <dataValidation allowBlank="1" showInputMessage="1" showErrorMessage="1" prompt=" Includes all general operating costs for running an office. Examples include telecommunication, rents, finance charges and other costs which cannot be mapped to other expense categories." sqref="C16 C27 C38 C49 C61 C72 C83 C94 C106 C117 C128 C139 C151 C162 C173 C184 C207 C195" xr:uid="{53748C35-115E-4395-B10C-50CE2F13DC2F}"/>
    <dataValidation allowBlank="1" showInputMessage="1" showErrorMessage="1" prompt="Includes transfers to national counterparts and any other transfers given to an implementing partner (e.g. NGO) which is not similar to a commercial service contract as per above. In IPSAS terms this would be more similar to non-exchange transactions." sqref="C15 C26 C37 C48 C60 C71 C82 C93 C105 C116 C127 C138 C150 C161 C172 C183 C206 C194" xr:uid="{9DD30DAD-252C-43C8-B2D2-D70E24558917}"/>
    <dataValidation allowBlank="1" showInputMessage="1" showErrorMessage="1" prompt="Services contracted by an organization which follow the normal procurement processes." sqref="C13 C24 C35 C46 C58 C69 C80 C91 C103 C114 C125 C136 C148 C159 C170 C181 C204 C192" xr:uid="{D2D4883A-DF6E-4599-89E1-C25704DD6B71}"/>
    <dataValidation allowBlank="1" showInputMessage="1" showErrorMessage="1" prompt="Includes staff and non-staff travel paid for by the organization directly related to a project." sqref="C14 C25 C36 C47 C59 C70 C81 C92 C104 C115 C126 C137 C149 C160 C171 C182 C205 C193" xr:uid="{F27DF7D7-7F10-4851-B4D7-4F92CEE88467}"/>
    <dataValidation allowBlank="1" showInputMessage="1" showErrorMessage="1" prompt="For those reporting assets on UNSAS or modified UNSAS basis (i.e. expense up front) this would relate to all costs to put asset into service. For those who do donor reports according to IPSAS this would equal depreciation for period." sqref="C12 C23 C34 C45 C57 C68 C79 C90 C102 C113 C124 C135 C147 C158 C169 C180 C203 C191" xr:uid="{28FB34E1-B486-4509-82E8-BD76BC77C499}"/>
    <dataValidation allowBlank="1" showInputMessage="1" showErrorMessage="1" prompt="Includes all direct and indirect costs (e.g. freight, transport, delivery, distribution) associated with procurement of supplies, commodities and materials. Office supplies should be reported as &quot;General Operating&quot;." sqref="C11 C22 C33 C44 C56 C67 C78 C89 C101 C112 C123 C134 C146 C157 C168 C179 C202 C190" xr:uid="{F098AF50-6738-49DD-B927-47F3EEE74261}"/>
    <dataValidation allowBlank="1" showInputMessage="1" showErrorMessage="1" prompt="Includes all related staff and temporary staff costs including base salary, post adjustment and all staff entitlements." sqref="C10 C21 C32 C43 C55 C66 C77 C88 C100 C111 C122 C133 C145 C156 C167 C178 C201 C189" xr:uid="{340B5EBB-3C3E-458C-BC5F-57C720FFB61A}"/>
    <dataValidation allowBlank="1" showInputMessage="1" showErrorMessage="1" prompt="Output totals must match the original total from Table 1, and will show as red if not. " sqref="G17" xr:uid="{CB4E1972-F42E-40FE-9670-1760DDE11E59}"/>
  </dataValidations>
  <pageMargins left="0.7" right="0.7" top="0.75" bottom="0.75" header="0.3" footer="0.3"/>
  <pageSetup scale="74" orientation="landscape" r:id="rId1"/>
  <rowBreaks count="1" manualBreakCount="1">
    <brk id="6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F97206-DF8F-4C09-A3F6-6A5B9323F72F}">
  <sheetPr>
    <tabColor theme="0" tint="-0.34998626667073579"/>
  </sheetPr>
  <dimension ref="B1:B16"/>
  <sheetViews>
    <sheetView showGridLines="0" topLeftCell="A10" workbookViewId="0"/>
  </sheetViews>
  <sheetFormatPr baseColWidth="10" defaultColWidth="8.81640625" defaultRowHeight="14.5"/>
  <cols>
    <col min="2" max="2" width="73.26953125" customWidth="1"/>
  </cols>
  <sheetData>
    <row r="1" spans="2:2" ht="15" thickBot="1"/>
    <row r="2" spans="2:2" ht="15" thickBot="1">
      <c r="B2" s="8" t="s">
        <v>215</v>
      </c>
    </row>
    <row r="3" spans="2:2">
      <c r="B3" s="5"/>
    </row>
    <row r="4" spans="2:2" ht="30.75" customHeight="1">
      <c r="B4" s="6" t="s">
        <v>216</v>
      </c>
    </row>
    <row r="5" spans="2:2" ht="30.75" customHeight="1">
      <c r="B5" s="6"/>
    </row>
    <row r="6" spans="2:2" ht="58">
      <c r="B6" s="6" t="s">
        <v>217</v>
      </c>
    </row>
    <row r="7" spans="2:2">
      <c r="B7" s="6"/>
    </row>
    <row r="8" spans="2:2" ht="58">
      <c r="B8" s="6" t="s">
        <v>218</v>
      </c>
    </row>
    <row r="9" spans="2:2">
      <c r="B9" s="6"/>
    </row>
    <row r="10" spans="2:2" ht="58">
      <c r="B10" s="6" t="s">
        <v>219</v>
      </c>
    </row>
    <row r="11" spans="2:2">
      <c r="B11" s="6"/>
    </row>
    <row r="12" spans="2:2" ht="29">
      <c r="B12" s="6" t="s">
        <v>220</v>
      </c>
    </row>
    <row r="13" spans="2:2">
      <c r="B13" s="6"/>
    </row>
    <row r="14" spans="2:2" ht="58">
      <c r="B14" s="6" t="s">
        <v>221</v>
      </c>
    </row>
    <row r="15" spans="2:2">
      <c r="B15" s="6"/>
    </row>
    <row r="16" spans="2:2" ht="44" thickBot="1">
      <c r="B16" s="7" t="s">
        <v>222</v>
      </c>
    </row>
  </sheetData>
  <sheetProtection sheet="1" objects="1" scenarios="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9AB4F5-934D-4955-B89C-92351ADA92DB}">
  <sheetPr>
    <tabColor theme="0" tint="-0.34998626667073579"/>
  </sheetPr>
  <dimension ref="B1:D47"/>
  <sheetViews>
    <sheetView showGridLines="0" showZeros="0" zoomScale="80" zoomScaleNormal="80" zoomScaleSheetLayoutView="70" workbookViewId="0"/>
  </sheetViews>
  <sheetFormatPr baseColWidth="10" defaultColWidth="8.81640625" defaultRowHeight="14.5"/>
  <cols>
    <col min="2" max="2" width="61.81640625" customWidth="1"/>
    <col min="4" max="4" width="17.81640625" customWidth="1"/>
  </cols>
  <sheetData>
    <row r="1" spans="2:4" ht="15" thickBot="1"/>
    <row r="2" spans="2:4">
      <c r="B2" s="267" t="s">
        <v>223</v>
      </c>
      <c r="C2" s="268"/>
      <c r="D2" s="269"/>
    </row>
    <row r="3" spans="2:4" ht="15" thickBot="1">
      <c r="B3" s="270"/>
      <c r="C3" s="271"/>
      <c r="D3" s="272"/>
    </row>
    <row r="4" spans="2:4" ht="15" thickBot="1"/>
    <row r="5" spans="2:4">
      <c r="B5" s="278" t="s">
        <v>224</v>
      </c>
      <c r="C5" s="279"/>
      <c r="D5" s="280"/>
    </row>
    <row r="6" spans="2:4" ht="15" thickBot="1">
      <c r="B6" s="275"/>
      <c r="C6" s="276"/>
      <c r="D6" s="277"/>
    </row>
    <row r="7" spans="2:4">
      <c r="B7" s="70" t="s">
        <v>225</v>
      </c>
      <c r="C7" s="273">
        <f>SUM('1) Budget Tables'!D16:F16,'1) Budget Tables'!D26:F26,'1) Budget Tables'!D36:F36,'1) Budget Tables'!D46:F46)</f>
        <v>692829.2802702703</v>
      </c>
      <c r="D7" s="274"/>
    </row>
    <row r="8" spans="2:4">
      <c r="B8" s="70" t="s">
        <v>226</v>
      </c>
      <c r="C8" s="281">
        <f>SUM(D10:D14)</f>
        <v>0</v>
      </c>
      <c r="D8" s="282"/>
    </row>
    <row r="9" spans="2:4">
      <c r="B9" s="71" t="s">
        <v>227</v>
      </c>
      <c r="C9" s="72" t="s">
        <v>228</v>
      </c>
      <c r="D9" s="73" t="s">
        <v>229</v>
      </c>
    </row>
    <row r="10" spans="2:4" ht="35.15" customHeight="1">
      <c r="B10" s="92"/>
      <c r="C10" s="75"/>
      <c r="D10" s="76">
        <f>$C$7*C10</f>
        <v>0</v>
      </c>
    </row>
    <row r="11" spans="2:4" ht="35.15" customHeight="1">
      <c r="B11" s="92"/>
      <c r="C11" s="75"/>
      <c r="D11" s="76">
        <f>C7*C11</f>
        <v>0</v>
      </c>
    </row>
    <row r="12" spans="2:4" ht="35.15" customHeight="1">
      <c r="B12" s="93"/>
      <c r="C12" s="75"/>
      <c r="D12" s="76">
        <f>C7*C12</f>
        <v>0</v>
      </c>
    </row>
    <row r="13" spans="2:4" ht="35.15" customHeight="1">
      <c r="B13" s="93"/>
      <c r="C13" s="75"/>
      <c r="D13" s="76">
        <f>C7*C13</f>
        <v>0</v>
      </c>
    </row>
    <row r="14" spans="2:4" ht="35.15" customHeight="1" thickBot="1">
      <c r="B14" s="94"/>
      <c r="C14" s="80"/>
      <c r="D14" s="81">
        <f>C7*C14</f>
        <v>0</v>
      </c>
    </row>
    <row r="15" spans="2:4" ht="15" thickBot="1"/>
    <row r="16" spans="2:4">
      <c r="B16" s="278" t="s">
        <v>230</v>
      </c>
      <c r="C16" s="279"/>
      <c r="D16" s="280"/>
    </row>
    <row r="17" spans="2:4" ht="15" thickBot="1">
      <c r="B17" s="283"/>
      <c r="C17" s="284"/>
      <c r="D17" s="285"/>
    </row>
    <row r="18" spans="2:4">
      <c r="B18" s="70" t="s">
        <v>225</v>
      </c>
      <c r="C18" s="273">
        <f>SUM('1) Budget Tables'!D58:F58,'1) Budget Tables'!D68:F68,'1) Budget Tables'!D78:F78,'1) Budget Tables'!D88:F88)</f>
        <v>258831.78905405401</v>
      </c>
      <c r="D18" s="274"/>
    </row>
    <row r="19" spans="2:4">
      <c r="B19" s="70" t="s">
        <v>226</v>
      </c>
      <c r="C19" s="281">
        <f>SUM(D21:D25)</f>
        <v>0</v>
      </c>
      <c r="D19" s="282"/>
    </row>
    <row r="20" spans="2:4">
      <c r="B20" s="71" t="s">
        <v>227</v>
      </c>
      <c r="C20" s="72" t="s">
        <v>228</v>
      </c>
      <c r="D20" s="73" t="s">
        <v>229</v>
      </c>
    </row>
    <row r="21" spans="2:4" ht="35.15" customHeight="1">
      <c r="B21" s="74"/>
      <c r="C21" s="75"/>
      <c r="D21" s="76">
        <f>$C$18*C21</f>
        <v>0</v>
      </c>
    </row>
    <row r="22" spans="2:4" ht="35.15" customHeight="1">
      <c r="B22" s="77"/>
      <c r="C22" s="75"/>
      <c r="D22" s="76">
        <f t="shared" ref="D22:D25" si="0">$C$18*C22</f>
        <v>0</v>
      </c>
    </row>
    <row r="23" spans="2:4" ht="35.15" customHeight="1">
      <c r="B23" s="78"/>
      <c r="C23" s="75"/>
      <c r="D23" s="76">
        <f t="shared" si="0"/>
        <v>0</v>
      </c>
    </row>
    <row r="24" spans="2:4" ht="35.15" customHeight="1">
      <c r="B24" s="78"/>
      <c r="C24" s="75"/>
      <c r="D24" s="76">
        <f t="shared" si="0"/>
        <v>0</v>
      </c>
    </row>
    <row r="25" spans="2:4" ht="35.15" customHeight="1" thickBot="1">
      <c r="B25" s="79"/>
      <c r="C25" s="80"/>
      <c r="D25" s="76">
        <f t="shared" si="0"/>
        <v>0</v>
      </c>
    </row>
    <row r="26" spans="2:4" ht="15" thickBot="1"/>
    <row r="27" spans="2:4">
      <c r="B27" s="278" t="s">
        <v>231</v>
      </c>
      <c r="C27" s="279"/>
      <c r="D27" s="280"/>
    </row>
    <row r="28" spans="2:4" ht="15" thickBot="1">
      <c r="B28" s="275"/>
      <c r="C28" s="276"/>
      <c r="D28" s="277"/>
    </row>
    <row r="29" spans="2:4">
      <c r="B29" s="70" t="s">
        <v>225</v>
      </c>
      <c r="C29" s="273">
        <f>SUM('1) Budget Tables'!D100:F100,'1) Budget Tables'!D110:F110,'1) Budget Tables'!D120:F120,'1) Budget Tables'!D130:F130)</f>
        <v>416529.98554054048</v>
      </c>
      <c r="D29" s="274"/>
    </row>
    <row r="30" spans="2:4">
      <c r="B30" s="70" t="s">
        <v>226</v>
      </c>
      <c r="C30" s="281">
        <f>SUM(D32:D36)</f>
        <v>0</v>
      </c>
      <c r="D30" s="282"/>
    </row>
    <row r="31" spans="2:4">
      <c r="B31" s="71" t="s">
        <v>227</v>
      </c>
      <c r="C31" s="72" t="s">
        <v>228</v>
      </c>
      <c r="D31" s="73" t="s">
        <v>229</v>
      </c>
    </row>
    <row r="32" spans="2:4" ht="35.15" customHeight="1">
      <c r="B32" s="74"/>
      <c r="C32" s="75"/>
      <c r="D32" s="76">
        <f>$C$29*C32</f>
        <v>0</v>
      </c>
    </row>
    <row r="33" spans="2:4" ht="35.15" customHeight="1">
      <c r="B33" s="77"/>
      <c r="C33" s="75"/>
      <c r="D33" s="76">
        <f t="shared" ref="D33:D36" si="1">$C$29*C33</f>
        <v>0</v>
      </c>
    </row>
    <row r="34" spans="2:4" ht="35.15" customHeight="1">
      <c r="B34" s="78"/>
      <c r="C34" s="75"/>
      <c r="D34" s="76">
        <f t="shared" si="1"/>
        <v>0</v>
      </c>
    </row>
    <row r="35" spans="2:4" ht="35.15" customHeight="1">
      <c r="B35" s="78"/>
      <c r="C35" s="75"/>
      <c r="D35" s="76">
        <f t="shared" si="1"/>
        <v>0</v>
      </c>
    </row>
    <row r="36" spans="2:4" ht="35.15" customHeight="1" thickBot="1">
      <c r="B36" s="79"/>
      <c r="C36" s="80"/>
      <c r="D36" s="76">
        <f t="shared" si="1"/>
        <v>0</v>
      </c>
    </row>
    <row r="37" spans="2:4" ht="15" thickBot="1"/>
    <row r="38" spans="2:4">
      <c r="B38" s="278" t="s">
        <v>232</v>
      </c>
      <c r="C38" s="279"/>
      <c r="D38" s="280"/>
    </row>
    <row r="39" spans="2:4" ht="15" thickBot="1">
      <c r="B39" s="275"/>
      <c r="C39" s="276"/>
      <c r="D39" s="277"/>
    </row>
    <row r="40" spans="2:4">
      <c r="B40" s="70" t="s">
        <v>225</v>
      </c>
      <c r="C40" s="273">
        <f>SUM('1) Budget Tables'!D142:F142,'1) Budget Tables'!D152:F152,'1) Budget Tables'!D162:F162,'1) Budget Tables'!D172:F172)</f>
        <v>0</v>
      </c>
      <c r="D40" s="274"/>
    </row>
    <row r="41" spans="2:4">
      <c r="B41" s="70" t="s">
        <v>226</v>
      </c>
      <c r="C41" s="281">
        <f>SUM(D43:D47)</f>
        <v>0</v>
      </c>
      <c r="D41" s="282"/>
    </row>
    <row r="42" spans="2:4">
      <c r="B42" s="71" t="s">
        <v>227</v>
      </c>
      <c r="C42" s="72" t="s">
        <v>228</v>
      </c>
      <c r="D42" s="73" t="s">
        <v>229</v>
      </c>
    </row>
    <row r="43" spans="2:4" ht="35.15" customHeight="1">
      <c r="B43" s="74"/>
      <c r="C43" s="75"/>
      <c r="D43" s="76">
        <f>$C$40*C43</f>
        <v>0</v>
      </c>
    </row>
    <row r="44" spans="2:4" ht="35.15" customHeight="1">
      <c r="B44" s="77"/>
      <c r="C44" s="75"/>
      <c r="D44" s="76">
        <f t="shared" ref="D44:D47" si="2">$C$40*C44</f>
        <v>0</v>
      </c>
    </row>
    <row r="45" spans="2:4" ht="35.15" customHeight="1">
      <c r="B45" s="78"/>
      <c r="C45" s="75"/>
      <c r="D45" s="76">
        <f t="shared" si="2"/>
        <v>0</v>
      </c>
    </row>
    <row r="46" spans="2:4" ht="35.15" customHeight="1">
      <c r="B46" s="78"/>
      <c r="C46" s="75"/>
      <c r="D46" s="76">
        <f t="shared" si="2"/>
        <v>0</v>
      </c>
    </row>
    <row r="47" spans="2:4" ht="35.15" customHeight="1" thickBot="1">
      <c r="B47" s="79"/>
      <c r="C47" s="80"/>
      <c r="D47" s="81">
        <f t="shared" si="2"/>
        <v>0</v>
      </c>
    </row>
  </sheetData>
  <sheetProtection sheet="1" objects="1" scenarios="1"/>
  <mergeCells count="17">
    <mergeCell ref="C41:D41"/>
    <mergeCell ref="C29:D29"/>
    <mergeCell ref="B38:D38"/>
    <mergeCell ref="B39:D39"/>
    <mergeCell ref="C40:D40"/>
    <mergeCell ref="C19:D19"/>
    <mergeCell ref="C30:D30"/>
    <mergeCell ref="B16:D16"/>
    <mergeCell ref="B17:D17"/>
    <mergeCell ref="C18:D18"/>
    <mergeCell ref="B27:D27"/>
    <mergeCell ref="B28:D28"/>
    <mergeCell ref="B2:D3"/>
    <mergeCell ref="C7:D7"/>
    <mergeCell ref="B6:D6"/>
    <mergeCell ref="B5:D5"/>
    <mergeCell ref="C8:D8"/>
  </mergeCells>
  <conditionalFormatting sqref="C8:D8">
    <cfRule type="cellIs" dxfId="4" priority="4" operator="greaterThan">
      <formula>$C$7</formula>
    </cfRule>
  </conditionalFormatting>
  <conditionalFormatting sqref="C19:D19">
    <cfRule type="cellIs" dxfId="3" priority="3" operator="greaterThan">
      <formula>$C$18</formula>
    </cfRule>
  </conditionalFormatting>
  <conditionalFormatting sqref="C30:D30">
    <cfRule type="cellIs" dxfId="2" priority="2" operator="greaterThan">
      <formula>$C$29</formula>
    </cfRule>
  </conditionalFormatting>
  <conditionalFormatting sqref="C41:D41">
    <cfRule type="cellIs" dxfId="1" priority="1" operator="greaterThan">
      <formula>$C$40</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62FAA82D-1219-4AF1-90B6-46166E5347E9}">
          <x14:formula1>
            <xm:f>Sheet2!$A$1:$A$170</xm:f>
          </x14:formula1>
          <xm:sqref>B10:B14 B21:B25 B32:B36 B43:B47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777D0F-866A-4EFE-9FA3-9BBB9DEE4E64}">
  <sheetPr>
    <tabColor theme="0" tint="-0.34998626667073579"/>
  </sheetPr>
  <dimension ref="B1:F25"/>
  <sheetViews>
    <sheetView showGridLines="0" showZeros="0" zoomScale="80" zoomScaleNormal="80" workbookViewId="0">
      <selection activeCell="C22" sqref="C22"/>
    </sheetView>
  </sheetViews>
  <sheetFormatPr baseColWidth="10" defaultColWidth="8.81640625" defaultRowHeight="14.5"/>
  <cols>
    <col min="1" max="1" width="12.453125" customWidth="1"/>
    <col min="2" max="2" width="20.453125" customWidth="1"/>
    <col min="3" max="3" width="25.453125" customWidth="1"/>
    <col min="4" max="5" width="25.453125" hidden="1" customWidth="1"/>
    <col min="6" max="6" width="24.453125" customWidth="1"/>
    <col min="7" max="7" width="18.453125" customWidth="1"/>
    <col min="8" max="8" width="21.7265625" customWidth="1"/>
    <col min="9" max="10" width="15.81640625" bestFit="1" customWidth="1"/>
    <col min="11" max="11" width="11.1796875" bestFit="1" customWidth="1"/>
  </cols>
  <sheetData>
    <row r="1" spans="2:6" ht="15" thickBot="1"/>
    <row r="2" spans="2:6" s="64" customFormat="1" ht="15.5">
      <c r="B2" s="286" t="s">
        <v>233</v>
      </c>
      <c r="C2" s="287"/>
      <c r="D2" s="287"/>
      <c r="E2" s="287"/>
      <c r="F2" s="288"/>
    </row>
    <row r="3" spans="2:6" s="64" customFormat="1" ht="16" thickBot="1">
      <c r="B3" s="289"/>
      <c r="C3" s="290"/>
      <c r="D3" s="290"/>
      <c r="E3" s="290"/>
      <c r="F3" s="291"/>
    </row>
    <row r="4" spans="2:6" s="64" customFormat="1" ht="16" thickBot="1">
      <c r="B4" s="196"/>
      <c r="C4" s="196"/>
      <c r="D4" s="196"/>
      <c r="E4" s="196"/>
      <c r="F4" s="196"/>
    </row>
    <row r="5" spans="2:6" s="64" customFormat="1" ht="16" thickBot="1">
      <c r="B5" s="261" t="s">
        <v>170</v>
      </c>
      <c r="C5" s="263"/>
      <c r="D5" s="117"/>
      <c r="E5" s="117"/>
      <c r="F5" s="196"/>
    </row>
    <row r="6" spans="2:6" s="64" customFormat="1" ht="15.5">
      <c r="B6" s="61"/>
      <c r="C6" s="292" t="str">
        <f>'1) Budget Tables'!D5</f>
        <v>Recipient Organization</v>
      </c>
      <c r="D6" s="118" t="s">
        <v>189</v>
      </c>
      <c r="E6" s="46" t="s">
        <v>190</v>
      </c>
      <c r="F6" s="196"/>
    </row>
    <row r="7" spans="2:6" s="64" customFormat="1" ht="15.5">
      <c r="B7" s="61"/>
      <c r="C7" s="224"/>
      <c r="D7" s="119"/>
      <c r="E7" s="41"/>
      <c r="F7" s="196"/>
    </row>
    <row r="8" spans="2:6" s="64" customFormat="1" ht="31">
      <c r="B8" s="15" t="s">
        <v>194</v>
      </c>
      <c r="C8" s="197">
        <f>'2) By Category'!D201</f>
        <v>345340.7135135135</v>
      </c>
      <c r="D8" s="189">
        <f>'2) By Category'!E201</f>
        <v>0</v>
      </c>
      <c r="E8" s="185">
        <f>'2) By Category'!F201</f>
        <v>0</v>
      </c>
      <c r="F8" s="196"/>
    </row>
    <row r="9" spans="2:6" s="64" customFormat="1" ht="46.5">
      <c r="B9" s="15" t="s">
        <v>195</v>
      </c>
      <c r="C9" s="197">
        <f>'2) By Category'!D202</f>
        <v>130660.81081081083</v>
      </c>
      <c r="D9" s="189">
        <f>'2) By Category'!E202</f>
        <v>0</v>
      </c>
      <c r="E9" s="185">
        <f>'2) By Category'!F202</f>
        <v>0</v>
      </c>
      <c r="F9" s="196"/>
    </row>
    <row r="10" spans="2:6" s="64" customFormat="1" ht="62">
      <c r="B10" s="15" t="s">
        <v>196</v>
      </c>
      <c r="C10" s="197">
        <f>'2) By Category'!D203</f>
        <v>55837.837837837833</v>
      </c>
      <c r="D10" s="189">
        <f>'2) By Category'!E203</f>
        <v>0</v>
      </c>
      <c r="E10" s="185">
        <f>'2) By Category'!F203</f>
        <v>0</v>
      </c>
      <c r="F10" s="196"/>
    </row>
    <row r="11" spans="2:6" s="64" customFormat="1" ht="31">
      <c r="B11" s="24" t="s">
        <v>197</v>
      </c>
      <c r="C11" s="197">
        <f>'2) By Category'!D204</f>
        <v>213907.89189189189</v>
      </c>
      <c r="D11" s="189">
        <f>'2) By Category'!E204</f>
        <v>0</v>
      </c>
      <c r="E11" s="185">
        <f>'2) By Category'!F204</f>
        <v>0</v>
      </c>
      <c r="F11" s="196"/>
    </row>
    <row r="12" spans="2:6" s="64" customFormat="1" ht="15.5">
      <c r="B12" s="15" t="s">
        <v>198</v>
      </c>
      <c r="C12" s="197">
        <f>'2) By Category'!D205</f>
        <v>53083.074324324327</v>
      </c>
      <c r="D12" s="189">
        <f>'2) By Category'!E205</f>
        <v>0</v>
      </c>
      <c r="E12" s="185">
        <f>'2) By Category'!F205</f>
        <v>0</v>
      </c>
      <c r="F12" s="196"/>
    </row>
    <row r="13" spans="2:6" s="64" customFormat="1" ht="46.5">
      <c r="B13" s="15" t="s">
        <v>199</v>
      </c>
      <c r="C13" s="197">
        <f>'2) By Category'!D206</f>
        <v>705546.89999999991</v>
      </c>
      <c r="D13" s="189">
        <f>'2) By Category'!E206</f>
        <v>0</v>
      </c>
      <c r="E13" s="185">
        <f>'2) By Category'!F206</f>
        <v>0</v>
      </c>
      <c r="F13" s="196"/>
    </row>
    <row r="14" spans="2:6" s="64" customFormat="1" ht="31.5" thickBot="1">
      <c r="B14" s="23" t="s">
        <v>200</v>
      </c>
      <c r="C14" s="198">
        <f>'2) By Category'!D207</f>
        <v>111223.24324324315</v>
      </c>
      <c r="D14" s="190">
        <f>'2) By Category'!E207</f>
        <v>0</v>
      </c>
      <c r="E14" s="191">
        <f>'2) By Category'!F207</f>
        <v>0</v>
      </c>
      <c r="F14" s="196"/>
    </row>
    <row r="15" spans="2:6" s="64" customFormat="1" ht="30" customHeight="1" thickBot="1">
      <c r="B15" s="199" t="s">
        <v>234</v>
      </c>
      <c r="C15" s="200">
        <f>SUM(C8:C14)</f>
        <v>1615600.4716216214</v>
      </c>
      <c r="D15" s="110">
        <f t="shared" ref="D15:E15" si="0">SUM(D8:D14)</f>
        <v>0</v>
      </c>
      <c r="E15" s="62">
        <f t="shared" si="0"/>
        <v>0</v>
      </c>
      <c r="F15" s="196"/>
    </row>
    <row r="16" spans="2:6" s="64" customFormat="1" ht="30" customHeight="1">
      <c r="B16" s="192" t="s">
        <v>213</v>
      </c>
      <c r="C16" s="201">
        <f>C15*0.07</f>
        <v>113092.03301351352</v>
      </c>
      <c r="D16" s="109"/>
      <c r="E16" s="109"/>
      <c r="F16" s="196"/>
    </row>
    <row r="17" spans="2:6" s="64" customFormat="1" ht="30" customHeight="1" thickBot="1">
      <c r="B17" s="113" t="s">
        <v>10</v>
      </c>
      <c r="C17" s="123">
        <f>SUM(C15:C16)</f>
        <v>1728692.5046351349</v>
      </c>
      <c r="D17" s="109"/>
      <c r="E17" s="109"/>
      <c r="F17" s="196"/>
    </row>
    <row r="18" spans="2:6" s="64" customFormat="1" ht="16" thickBot="1">
      <c r="B18" s="196"/>
      <c r="C18" s="196"/>
      <c r="D18" s="196"/>
      <c r="E18" s="196"/>
      <c r="F18" s="196"/>
    </row>
    <row r="19" spans="2:6" s="64" customFormat="1" ht="15.5">
      <c r="B19" s="228" t="s">
        <v>175</v>
      </c>
      <c r="C19" s="229"/>
      <c r="D19" s="229"/>
      <c r="E19" s="229"/>
      <c r="F19" s="231"/>
    </row>
    <row r="20" spans="2:6" ht="15.5">
      <c r="B20" s="21"/>
      <c r="C20" s="221" t="str">
        <f>'1) Budget Tables'!D5</f>
        <v>Recipient Organization</v>
      </c>
      <c r="D20" s="19" t="s">
        <v>235</v>
      </c>
      <c r="E20" s="19" t="s">
        <v>236</v>
      </c>
      <c r="F20" s="22" t="s">
        <v>176</v>
      </c>
    </row>
    <row r="21" spans="2:6" ht="15.5">
      <c r="B21" s="21"/>
      <c r="C21" s="222"/>
      <c r="D21" s="19"/>
      <c r="E21" s="19"/>
      <c r="F21" s="22"/>
    </row>
    <row r="22" spans="2:6" ht="23.25" customHeight="1">
      <c r="B22" s="20" t="s">
        <v>177</v>
      </c>
      <c r="C22" s="202">
        <f>'1) Budget Tables'!D199</f>
        <v>605042.37662229722</v>
      </c>
      <c r="D22" s="18">
        <f>'1) Budget Tables'!E199</f>
        <v>0</v>
      </c>
      <c r="E22" s="18">
        <f>'1) Budget Tables'!F199</f>
        <v>0</v>
      </c>
      <c r="F22" s="10">
        <f>'1) Budget Tables'!H199</f>
        <v>0.35</v>
      </c>
    </row>
    <row r="23" spans="2:6" ht="24.75" customHeight="1">
      <c r="B23" s="20" t="s">
        <v>178</v>
      </c>
      <c r="C23" s="202">
        <f>'1) Budget Tables'!D200</f>
        <v>605042.37662229722</v>
      </c>
      <c r="D23" s="18">
        <f>'1) Budget Tables'!E200</f>
        <v>0</v>
      </c>
      <c r="E23" s="18">
        <f>'1) Budget Tables'!F200</f>
        <v>0</v>
      </c>
      <c r="F23" s="10">
        <f>'1) Budget Tables'!H200</f>
        <v>0.35</v>
      </c>
    </row>
    <row r="24" spans="2:6" ht="24.75" customHeight="1">
      <c r="B24" s="20" t="s">
        <v>237</v>
      </c>
      <c r="C24" s="202">
        <f>'1) Budget Tables'!D201</f>
        <v>518607.75139054045</v>
      </c>
      <c r="D24" s="18"/>
      <c r="E24" s="18"/>
      <c r="F24" s="10">
        <f>'1) Budget Tables'!H201</f>
        <v>0.3</v>
      </c>
    </row>
    <row r="25" spans="2:6" ht="16" thickBot="1">
      <c r="B25" s="11" t="s">
        <v>214</v>
      </c>
      <c r="C25" s="137">
        <f>'1) Budget Tables'!D202</f>
        <v>1728692.5046351349</v>
      </c>
      <c r="D25" s="138"/>
      <c r="E25" s="138"/>
      <c r="F25" s="139"/>
    </row>
  </sheetData>
  <sheetProtection sheet="1" formatCells="0" formatColumns="0" formatRows="0"/>
  <mergeCells count="5">
    <mergeCell ref="B19:F19"/>
    <mergeCell ref="B2:F3"/>
    <mergeCell ref="B5:C5"/>
    <mergeCell ref="C6:C7"/>
    <mergeCell ref="C20:C21"/>
  </mergeCells>
  <dataValidations count="7">
    <dataValidation allowBlank="1" showInputMessage="1" showErrorMessage="1" prompt="Includes all related staff and temporary staff costs including base salary, post adjustment and all staff entitlements." sqref="B8" xr:uid="{685C32D9-A29E-4AB3-A589-E17EED1B2D70}"/>
    <dataValidation allowBlank="1" showInputMessage="1" showErrorMessage="1" prompt="Includes all direct and indirect costs (e.g. freight, transport, delivery, distribution) associated with procurement of supplies, commodities and materials. Office supplies should be reported as &quot;General Operating&quot;." sqref="B9" xr:uid="{E9DDC0AE-2185-45F7-BFCB-FDA525A480C6}"/>
    <dataValidation allowBlank="1" showInputMessage="1" showErrorMessage="1" prompt="For those reporting assets on UNSAS or modified UNSAS basis (i.e. expense up front) this would relate to all costs to put asset into service. For those who do donor reports according to IPSAS this would equal depreciation for period." sqref="B10" xr:uid="{77711502-57BE-4DB4-AF61-EF9806395508}"/>
    <dataValidation allowBlank="1" showInputMessage="1" showErrorMessage="1" prompt="Includes staff and non-staff travel paid for by the organization directly related to a project." sqref="B12" xr:uid="{7599ADEE-72AD-45B4-93A0-EDFAEB4D5077}"/>
    <dataValidation allowBlank="1" showInputMessage="1" showErrorMessage="1" prompt="Services contracted by an organization which follow the normal procurement processes." sqref="B11" xr:uid="{E0DB3F96-9659-4639-AF80-B798EAC818A8}"/>
    <dataValidation allowBlank="1" showInputMessage="1" showErrorMessage="1" prompt="Includes transfers to national counterparts and any other transfers given to an implementing partner (e.g. NGO) which is not similar to a commercial service contract as per above. In IPSAS terms this would be more similar to non-exchange transactions." sqref="B13" xr:uid="{2F0DD795-5EC8-483B-85A0-4555258DC886}"/>
    <dataValidation allowBlank="1" showInputMessage="1" showErrorMessage="1" prompt=" Includes all general operating costs for running an office. Examples include telecommunication, rents, finance charges and other costs which cannot be mapped to other expense categories." sqref="B14" xr:uid="{D281C19F-1EF8-4A9D-BA14-51718AA1EA2B}"/>
  </dataValidations>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cellIs" priority="1" operator="notEqual" id="{68E87DE7-D65B-4E43-8816-A3CBF3DF7635}">
            <xm:f>'1) Budget Tables'!$D$193</xm:f>
            <x14:dxf>
              <font>
                <color rgb="FF9C0006"/>
              </font>
              <fill>
                <patternFill>
                  <bgColor rgb="FFFFC7CE"/>
                </patternFill>
              </fill>
            </x14:dxf>
          </x14:cfRule>
          <xm:sqref>C17</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6DC255-84AD-47D4-B2FC-CC31195D93B1}">
  <dimension ref="B2:F14"/>
  <sheetViews>
    <sheetView showGridLines="0" tabSelected="1" zoomScale="80" zoomScaleNormal="80" workbookViewId="0">
      <selection activeCell="H12" sqref="H12"/>
    </sheetView>
  </sheetViews>
  <sheetFormatPr baseColWidth="10" defaultRowHeight="14.5"/>
  <cols>
    <col min="2" max="2" width="46" customWidth="1"/>
    <col min="3" max="4" width="19.453125" customWidth="1"/>
    <col min="5" max="5" width="13.453125" customWidth="1"/>
    <col min="6" max="6" width="19.453125" customWidth="1"/>
  </cols>
  <sheetData>
    <row r="2" spans="2:6" ht="15.5">
      <c r="B2" s="293" t="s">
        <v>170</v>
      </c>
      <c r="C2" s="294"/>
      <c r="D2" s="294"/>
      <c r="E2" s="294"/>
      <c r="F2" s="295"/>
    </row>
    <row r="3" spans="2:6" ht="15.5">
      <c r="B3" s="61"/>
      <c r="C3" s="266" t="s">
        <v>7</v>
      </c>
      <c r="D3" s="296" t="s">
        <v>661</v>
      </c>
      <c r="E3" s="297" t="s">
        <v>662</v>
      </c>
      <c r="F3" s="298" t="s">
        <v>663</v>
      </c>
    </row>
    <row r="4" spans="2:6" ht="15.5">
      <c r="B4" s="61"/>
      <c r="C4" s="224"/>
      <c r="D4" s="299"/>
      <c r="E4" s="300"/>
      <c r="F4" s="301"/>
    </row>
    <row r="5" spans="2:6" ht="30" customHeight="1">
      <c r="B5" s="15" t="s">
        <v>194</v>
      </c>
      <c r="C5" s="197">
        <v>345340.7135135135</v>
      </c>
      <c r="D5" s="302">
        <v>56932.882238000042</v>
      </c>
      <c r="E5" s="303">
        <f>D5/C5</f>
        <v>0.16486003535106555</v>
      </c>
      <c r="F5" s="304">
        <f>C5-D5</f>
        <v>288407.83127551345</v>
      </c>
    </row>
    <row r="6" spans="2:6" ht="30" customHeight="1">
      <c r="B6" s="15" t="s">
        <v>195</v>
      </c>
      <c r="C6" s="197">
        <v>130660.81081081083</v>
      </c>
      <c r="D6" s="302">
        <v>3039.2826759999994</v>
      </c>
      <c r="E6" s="303">
        <f t="shared" ref="E6:E12" si="0">D6/C6</f>
        <v>2.3260858838544191E-2</v>
      </c>
      <c r="F6" s="304">
        <f t="shared" ref="F6:F12" si="1">C6-D6</f>
        <v>127621.52813481083</v>
      </c>
    </row>
    <row r="7" spans="2:6" ht="30" customHeight="1">
      <c r="B7" s="15" t="s">
        <v>196</v>
      </c>
      <c r="C7" s="197">
        <v>55837.837837837833</v>
      </c>
      <c r="D7" s="302">
        <v>72.118555999999629</v>
      </c>
      <c r="E7" s="303">
        <f t="shared" si="0"/>
        <v>1.291571428848009E-3</v>
      </c>
      <c r="F7" s="304">
        <f t="shared" si="1"/>
        <v>55765.719281837832</v>
      </c>
    </row>
    <row r="8" spans="2:6" ht="30" customHeight="1">
      <c r="B8" s="24" t="s">
        <v>197</v>
      </c>
      <c r="C8" s="197">
        <v>213907.89189189189</v>
      </c>
      <c r="D8" s="302">
        <v>26456.764017999983</v>
      </c>
      <c r="E8" s="303">
        <f t="shared" si="0"/>
        <v>0.12368297300303027</v>
      </c>
      <c r="F8" s="304">
        <f t="shared" si="1"/>
        <v>187451.12787389191</v>
      </c>
    </row>
    <row r="9" spans="2:6" ht="30" customHeight="1">
      <c r="B9" s="15" t="s">
        <v>198</v>
      </c>
      <c r="C9" s="197">
        <v>53083.074324324327</v>
      </c>
      <c r="D9" s="302">
        <v>9037.5862140000008</v>
      </c>
      <c r="E9" s="303">
        <f t="shared" si="0"/>
        <v>0.17025363223656953</v>
      </c>
      <c r="F9" s="304">
        <f t="shared" si="1"/>
        <v>44045.488110324324</v>
      </c>
    </row>
    <row r="10" spans="2:6" ht="30" customHeight="1">
      <c r="B10" s="15" t="s">
        <v>199</v>
      </c>
      <c r="C10" s="197">
        <v>705546.89999999991</v>
      </c>
      <c r="D10" s="302">
        <v>75248.412328000006</v>
      </c>
      <c r="E10" s="303">
        <f t="shared" si="0"/>
        <v>0.10665260144718942</v>
      </c>
      <c r="F10" s="304">
        <f t="shared" si="1"/>
        <v>630298.48767199996</v>
      </c>
    </row>
    <row r="11" spans="2:6" ht="30" customHeight="1" thickBot="1">
      <c r="B11" s="23" t="s">
        <v>200</v>
      </c>
      <c r="C11" s="198">
        <v>111223.24324324315</v>
      </c>
      <c r="D11" s="305">
        <v>17389.233497999998</v>
      </c>
      <c r="E11" s="306">
        <f t="shared" si="0"/>
        <v>0.15634531947580479</v>
      </c>
      <c r="F11" s="307">
        <f t="shared" si="1"/>
        <v>93834.009745243151</v>
      </c>
    </row>
    <row r="12" spans="2:6" ht="16" thickBot="1">
      <c r="B12" s="308" t="s">
        <v>234</v>
      </c>
      <c r="C12" s="309">
        <f>SUM(C5:C11)</f>
        <v>1615600.4716216214</v>
      </c>
      <c r="D12" s="310">
        <f>SUM(D5:D11)</f>
        <v>188176.27952800001</v>
      </c>
      <c r="E12" s="311">
        <f t="shared" si="0"/>
        <v>0.11647451386240464</v>
      </c>
      <c r="F12" s="312">
        <f t="shared" si="1"/>
        <v>1427424.1920936215</v>
      </c>
    </row>
    <row r="13" spans="2:6" ht="15.5">
      <c r="B13" s="313" t="s">
        <v>213</v>
      </c>
      <c r="C13" s="314">
        <f>C12*7%</f>
        <v>113092.03301351352</v>
      </c>
      <c r="D13" s="315">
        <f>D12*7%</f>
        <v>13172.339566960001</v>
      </c>
      <c r="E13" s="316"/>
      <c r="F13" s="316"/>
    </row>
    <row r="14" spans="2:6" ht="16" thickBot="1">
      <c r="B14" s="317" t="s">
        <v>10</v>
      </c>
      <c r="C14" s="318">
        <f>SUM(C12:C13)</f>
        <v>1728692.5046351349</v>
      </c>
      <c r="D14" s="319">
        <f>SUM(D12:D13)</f>
        <v>201348.61909496001</v>
      </c>
      <c r="E14" s="320"/>
      <c r="F14" s="320"/>
    </row>
  </sheetData>
  <mergeCells count="5">
    <mergeCell ref="B2:F2"/>
    <mergeCell ref="C3:C4"/>
    <mergeCell ref="D3:D4"/>
    <mergeCell ref="E3:E4"/>
    <mergeCell ref="F3:F4"/>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0AD6C3-7045-4784-9A71-26257C808563}">
  <dimension ref="A1:B170"/>
  <sheetViews>
    <sheetView topLeftCell="A148" workbookViewId="0">
      <selection activeCell="D3" sqref="D3"/>
    </sheetView>
  </sheetViews>
  <sheetFormatPr baseColWidth="10" defaultColWidth="8.81640625" defaultRowHeight="14.5"/>
  <sheetData>
    <row r="1" spans="1:2">
      <c r="A1" s="65" t="s">
        <v>238</v>
      </c>
      <c r="B1" s="66" t="s">
        <v>239</v>
      </c>
    </row>
    <row r="2" spans="1:2">
      <c r="A2" s="67" t="s">
        <v>240</v>
      </c>
      <c r="B2" s="68" t="s">
        <v>241</v>
      </c>
    </row>
    <row r="3" spans="1:2">
      <c r="A3" s="67" t="s">
        <v>242</v>
      </c>
      <c r="B3" s="68" t="s">
        <v>243</v>
      </c>
    </row>
    <row r="4" spans="1:2">
      <c r="A4" s="67" t="s">
        <v>244</v>
      </c>
      <c r="B4" s="68" t="s">
        <v>245</v>
      </c>
    </row>
    <row r="5" spans="1:2">
      <c r="A5" s="67" t="s">
        <v>246</v>
      </c>
      <c r="B5" s="68" t="s">
        <v>247</v>
      </c>
    </row>
    <row r="6" spans="1:2">
      <c r="A6" s="67" t="s">
        <v>248</v>
      </c>
      <c r="B6" s="68" t="s">
        <v>249</v>
      </c>
    </row>
    <row r="7" spans="1:2">
      <c r="A7" s="67" t="s">
        <v>250</v>
      </c>
      <c r="B7" s="68" t="s">
        <v>251</v>
      </c>
    </row>
    <row r="8" spans="1:2">
      <c r="A8" s="67" t="s">
        <v>252</v>
      </c>
      <c r="B8" s="68" t="s">
        <v>253</v>
      </c>
    </row>
    <row r="9" spans="1:2">
      <c r="A9" s="67" t="s">
        <v>254</v>
      </c>
      <c r="B9" s="68" t="s">
        <v>255</v>
      </c>
    </row>
    <row r="10" spans="1:2">
      <c r="A10" s="67" t="s">
        <v>256</v>
      </c>
      <c r="B10" s="68" t="s">
        <v>257</v>
      </c>
    </row>
    <row r="11" spans="1:2">
      <c r="A11" s="67" t="s">
        <v>258</v>
      </c>
      <c r="B11" s="68" t="s">
        <v>259</v>
      </c>
    </row>
    <row r="12" spans="1:2">
      <c r="A12" s="67" t="s">
        <v>260</v>
      </c>
      <c r="B12" s="68" t="s">
        <v>261</v>
      </c>
    </row>
    <row r="13" spans="1:2">
      <c r="A13" s="67" t="s">
        <v>262</v>
      </c>
      <c r="B13" s="68" t="s">
        <v>263</v>
      </c>
    </row>
    <row r="14" spans="1:2">
      <c r="A14" s="67" t="s">
        <v>264</v>
      </c>
      <c r="B14" s="68" t="s">
        <v>265</v>
      </c>
    </row>
    <row r="15" spans="1:2">
      <c r="A15" s="67" t="s">
        <v>266</v>
      </c>
      <c r="B15" s="68" t="s">
        <v>267</v>
      </c>
    </row>
    <row r="16" spans="1:2">
      <c r="A16" s="67" t="s">
        <v>268</v>
      </c>
      <c r="B16" s="68" t="s">
        <v>269</v>
      </c>
    </row>
    <row r="17" spans="1:2">
      <c r="A17" s="67" t="s">
        <v>270</v>
      </c>
      <c r="B17" s="68" t="s">
        <v>271</v>
      </c>
    </row>
    <row r="18" spans="1:2">
      <c r="A18" s="67" t="s">
        <v>272</v>
      </c>
      <c r="B18" s="68" t="s">
        <v>273</v>
      </c>
    </row>
    <row r="19" spans="1:2">
      <c r="A19" s="67" t="s">
        <v>274</v>
      </c>
      <c r="B19" s="68" t="s">
        <v>275</v>
      </c>
    </row>
    <row r="20" spans="1:2">
      <c r="A20" s="67" t="s">
        <v>276</v>
      </c>
      <c r="B20" s="68" t="s">
        <v>277</v>
      </c>
    </row>
    <row r="21" spans="1:2">
      <c r="A21" s="67" t="s">
        <v>278</v>
      </c>
      <c r="B21" s="68" t="s">
        <v>279</v>
      </c>
    </row>
    <row r="22" spans="1:2">
      <c r="A22" s="67" t="s">
        <v>280</v>
      </c>
      <c r="B22" s="68" t="s">
        <v>281</v>
      </c>
    </row>
    <row r="23" spans="1:2">
      <c r="A23" s="67" t="s">
        <v>282</v>
      </c>
      <c r="B23" s="68" t="s">
        <v>283</v>
      </c>
    </row>
    <row r="24" spans="1:2">
      <c r="A24" s="67" t="s">
        <v>284</v>
      </c>
      <c r="B24" s="68" t="s">
        <v>285</v>
      </c>
    </row>
    <row r="25" spans="1:2">
      <c r="A25" s="67" t="s">
        <v>286</v>
      </c>
      <c r="B25" s="68" t="s">
        <v>287</v>
      </c>
    </row>
    <row r="26" spans="1:2">
      <c r="A26" s="67" t="s">
        <v>288</v>
      </c>
      <c r="B26" s="68" t="s">
        <v>289</v>
      </c>
    </row>
    <row r="27" spans="1:2">
      <c r="A27" s="67" t="s">
        <v>290</v>
      </c>
      <c r="B27" s="68" t="s">
        <v>291</v>
      </c>
    </row>
    <row r="28" spans="1:2">
      <c r="A28" s="67" t="s">
        <v>292</v>
      </c>
      <c r="B28" s="68" t="s">
        <v>293</v>
      </c>
    </row>
    <row r="29" spans="1:2">
      <c r="A29" s="67" t="s">
        <v>294</v>
      </c>
      <c r="B29" s="68" t="s">
        <v>295</v>
      </c>
    </row>
    <row r="30" spans="1:2">
      <c r="A30" s="67" t="s">
        <v>296</v>
      </c>
      <c r="B30" s="68" t="s">
        <v>297</v>
      </c>
    </row>
    <row r="31" spans="1:2">
      <c r="A31" s="67" t="s">
        <v>298</v>
      </c>
      <c r="B31" s="68" t="s">
        <v>299</v>
      </c>
    </row>
    <row r="32" spans="1:2">
      <c r="A32" s="67" t="s">
        <v>300</v>
      </c>
      <c r="B32" s="68" t="s">
        <v>301</v>
      </c>
    </row>
    <row r="33" spans="1:2">
      <c r="A33" s="67" t="s">
        <v>302</v>
      </c>
      <c r="B33" s="68" t="s">
        <v>303</v>
      </c>
    </row>
    <row r="34" spans="1:2">
      <c r="A34" s="67" t="s">
        <v>304</v>
      </c>
      <c r="B34" s="68" t="s">
        <v>305</v>
      </c>
    </row>
    <row r="35" spans="1:2">
      <c r="A35" s="67" t="s">
        <v>306</v>
      </c>
      <c r="B35" s="68" t="s">
        <v>307</v>
      </c>
    </row>
    <row r="36" spans="1:2">
      <c r="A36" s="67" t="s">
        <v>308</v>
      </c>
      <c r="B36" s="68" t="s">
        <v>309</v>
      </c>
    </row>
    <row r="37" spans="1:2">
      <c r="A37" s="67" t="s">
        <v>310</v>
      </c>
      <c r="B37" s="68" t="s">
        <v>311</v>
      </c>
    </row>
    <row r="38" spans="1:2">
      <c r="A38" s="67" t="s">
        <v>312</v>
      </c>
      <c r="B38" s="68" t="s">
        <v>313</v>
      </c>
    </row>
    <row r="39" spans="1:2">
      <c r="A39" s="67" t="s">
        <v>314</v>
      </c>
      <c r="B39" s="68" t="s">
        <v>315</v>
      </c>
    </row>
    <row r="40" spans="1:2">
      <c r="A40" s="67" t="s">
        <v>316</v>
      </c>
      <c r="B40" s="68" t="s">
        <v>317</v>
      </c>
    </row>
    <row r="41" spans="1:2">
      <c r="A41" s="67" t="s">
        <v>318</v>
      </c>
      <c r="B41" s="68" t="s">
        <v>319</v>
      </c>
    </row>
    <row r="42" spans="1:2">
      <c r="A42" s="67" t="s">
        <v>320</v>
      </c>
      <c r="B42" s="68" t="s">
        <v>321</v>
      </c>
    </row>
    <row r="43" spans="1:2">
      <c r="A43" s="67" t="s">
        <v>322</v>
      </c>
      <c r="B43" s="68" t="s">
        <v>323</v>
      </c>
    </row>
    <row r="44" spans="1:2">
      <c r="A44" s="67" t="s">
        <v>324</v>
      </c>
      <c r="B44" s="68" t="s">
        <v>325</v>
      </c>
    </row>
    <row r="45" spans="1:2">
      <c r="A45" s="67" t="s">
        <v>326</v>
      </c>
      <c r="B45" s="68" t="s">
        <v>327</v>
      </c>
    </row>
    <row r="46" spans="1:2">
      <c r="A46" s="67" t="s">
        <v>328</v>
      </c>
      <c r="B46" s="68" t="s">
        <v>329</v>
      </c>
    </row>
    <row r="47" spans="1:2">
      <c r="A47" s="67" t="s">
        <v>330</v>
      </c>
      <c r="B47" s="68" t="s">
        <v>331</v>
      </c>
    </row>
    <row r="48" spans="1:2">
      <c r="A48" s="67" t="s">
        <v>332</v>
      </c>
      <c r="B48" s="68" t="s">
        <v>333</v>
      </c>
    </row>
    <row r="49" spans="1:2">
      <c r="A49" s="67" t="s">
        <v>334</v>
      </c>
      <c r="B49" s="68" t="s">
        <v>335</v>
      </c>
    </row>
    <row r="50" spans="1:2">
      <c r="A50" s="67" t="s">
        <v>336</v>
      </c>
      <c r="B50" s="68" t="s">
        <v>337</v>
      </c>
    </row>
    <row r="51" spans="1:2">
      <c r="A51" s="67" t="s">
        <v>338</v>
      </c>
      <c r="B51" s="68" t="s">
        <v>339</v>
      </c>
    </row>
    <row r="52" spans="1:2">
      <c r="A52" s="67" t="s">
        <v>340</v>
      </c>
      <c r="B52" s="68" t="s">
        <v>341</v>
      </c>
    </row>
    <row r="53" spans="1:2">
      <c r="A53" s="67" t="s">
        <v>342</v>
      </c>
      <c r="B53" s="68" t="s">
        <v>343</v>
      </c>
    </row>
    <row r="54" spans="1:2">
      <c r="A54" s="67" t="s">
        <v>344</v>
      </c>
      <c r="B54" s="68" t="s">
        <v>345</v>
      </c>
    </row>
    <row r="55" spans="1:2">
      <c r="A55" s="67" t="s">
        <v>346</v>
      </c>
      <c r="B55" s="68" t="s">
        <v>347</v>
      </c>
    </row>
    <row r="56" spans="1:2">
      <c r="A56" s="67" t="s">
        <v>348</v>
      </c>
      <c r="B56" s="68" t="s">
        <v>349</v>
      </c>
    </row>
    <row r="57" spans="1:2">
      <c r="A57" s="67" t="s">
        <v>350</v>
      </c>
      <c r="B57" s="68" t="s">
        <v>351</v>
      </c>
    </row>
    <row r="58" spans="1:2">
      <c r="A58" s="67" t="s">
        <v>352</v>
      </c>
      <c r="B58" s="68" t="s">
        <v>353</v>
      </c>
    </row>
    <row r="59" spans="1:2">
      <c r="A59" s="67" t="s">
        <v>354</v>
      </c>
      <c r="B59" s="68" t="s">
        <v>355</v>
      </c>
    </row>
    <row r="60" spans="1:2">
      <c r="A60" s="67" t="s">
        <v>356</v>
      </c>
      <c r="B60" s="68" t="s">
        <v>357</v>
      </c>
    </row>
    <row r="61" spans="1:2">
      <c r="A61" s="67" t="s">
        <v>358</v>
      </c>
      <c r="B61" s="68" t="s">
        <v>359</v>
      </c>
    </row>
    <row r="62" spans="1:2">
      <c r="A62" s="67" t="s">
        <v>360</v>
      </c>
      <c r="B62" s="68" t="s">
        <v>361</v>
      </c>
    </row>
    <row r="63" spans="1:2">
      <c r="A63" s="67" t="s">
        <v>362</v>
      </c>
      <c r="B63" s="68" t="s">
        <v>363</v>
      </c>
    </row>
    <row r="64" spans="1:2">
      <c r="A64" s="67" t="s">
        <v>364</v>
      </c>
      <c r="B64" s="68" t="s">
        <v>365</v>
      </c>
    </row>
    <row r="65" spans="1:2">
      <c r="A65" s="67" t="s">
        <v>366</v>
      </c>
      <c r="B65" s="68" t="s">
        <v>367</v>
      </c>
    </row>
    <row r="66" spans="1:2">
      <c r="A66" s="67" t="s">
        <v>368</v>
      </c>
      <c r="B66" s="68" t="s">
        <v>369</v>
      </c>
    </row>
    <row r="67" spans="1:2">
      <c r="A67" s="67" t="s">
        <v>370</v>
      </c>
      <c r="B67" s="68" t="s">
        <v>371</v>
      </c>
    </row>
    <row r="68" spans="1:2">
      <c r="A68" s="67" t="s">
        <v>372</v>
      </c>
      <c r="B68" s="68" t="s">
        <v>373</v>
      </c>
    </row>
    <row r="69" spans="1:2">
      <c r="A69" s="67" t="s">
        <v>374</v>
      </c>
      <c r="B69" s="68" t="s">
        <v>375</v>
      </c>
    </row>
    <row r="70" spans="1:2">
      <c r="A70" s="67" t="s">
        <v>376</v>
      </c>
      <c r="B70" s="68" t="s">
        <v>377</v>
      </c>
    </row>
    <row r="71" spans="1:2">
      <c r="A71" s="67" t="s">
        <v>378</v>
      </c>
      <c r="B71" s="68" t="s">
        <v>379</v>
      </c>
    </row>
    <row r="72" spans="1:2">
      <c r="A72" s="67" t="s">
        <v>380</v>
      </c>
      <c r="B72" s="68" t="s">
        <v>381</v>
      </c>
    </row>
    <row r="73" spans="1:2">
      <c r="A73" s="67" t="s">
        <v>382</v>
      </c>
      <c r="B73" s="68" t="s">
        <v>383</v>
      </c>
    </row>
    <row r="74" spans="1:2">
      <c r="A74" s="67" t="s">
        <v>384</v>
      </c>
      <c r="B74" s="68" t="s">
        <v>385</v>
      </c>
    </row>
    <row r="75" spans="1:2">
      <c r="A75" s="67" t="s">
        <v>386</v>
      </c>
      <c r="B75" s="69" t="s">
        <v>387</v>
      </c>
    </row>
    <row r="76" spans="1:2">
      <c r="A76" s="67" t="s">
        <v>388</v>
      </c>
      <c r="B76" s="69" t="s">
        <v>389</v>
      </c>
    </row>
    <row r="77" spans="1:2">
      <c r="A77" s="67" t="s">
        <v>390</v>
      </c>
      <c r="B77" s="69" t="s">
        <v>391</v>
      </c>
    </row>
    <row r="78" spans="1:2">
      <c r="A78" s="67" t="s">
        <v>392</v>
      </c>
      <c r="B78" s="69" t="s">
        <v>393</v>
      </c>
    </row>
    <row r="79" spans="1:2">
      <c r="A79" s="67" t="s">
        <v>394</v>
      </c>
      <c r="B79" s="69" t="s">
        <v>395</v>
      </c>
    </row>
    <row r="80" spans="1:2">
      <c r="A80" s="67" t="s">
        <v>396</v>
      </c>
      <c r="B80" s="69" t="s">
        <v>397</v>
      </c>
    </row>
    <row r="81" spans="1:2">
      <c r="A81" s="67" t="s">
        <v>398</v>
      </c>
      <c r="B81" s="69" t="s">
        <v>399</v>
      </c>
    </row>
    <row r="82" spans="1:2">
      <c r="A82" s="67" t="s">
        <v>400</v>
      </c>
      <c r="B82" s="69" t="s">
        <v>401</v>
      </c>
    </row>
    <row r="83" spans="1:2">
      <c r="A83" s="67" t="s">
        <v>402</v>
      </c>
      <c r="B83" s="69" t="s">
        <v>403</v>
      </c>
    </row>
    <row r="84" spans="1:2">
      <c r="A84" s="67" t="s">
        <v>404</v>
      </c>
      <c r="B84" s="69" t="s">
        <v>405</v>
      </c>
    </row>
    <row r="85" spans="1:2">
      <c r="A85" s="67" t="s">
        <v>406</v>
      </c>
      <c r="B85" s="69" t="s">
        <v>407</v>
      </c>
    </row>
    <row r="86" spans="1:2">
      <c r="A86" s="67" t="s">
        <v>408</v>
      </c>
      <c r="B86" s="69" t="s">
        <v>409</v>
      </c>
    </row>
    <row r="87" spans="1:2">
      <c r="A87" s="67" t="s">
        <v>410</v>
      </c>
      <c r="B87" s="69" t="s">
        <v>411</v>
      </c>
    </row>
    <row r="88" spans="1:2">
      <c r="A88" s="67" t="s">
        <v>412</v>
      </c>
      <c r="B88" s="69" t="s">
        <v>413</v>
      </c>
    </row>
    <row r="89" spans="1:2">
      <c r="A89" s="67" t="s">
        <v>414</v>
      </c>
      <c r="B89" s="69" t="s">
        <v>415</v>
      </c>
    </row>
    <row r="90" spans="1:2">
      <c r="A90" s="67" t="s">
        <v>416</v>
      </c>
      <c r="B90" s="69" t="s">
        <v>417</v>
      </c>
    </row>
    <row r="91" spans="1:2">
      <c r="A91" s="67" t="s">
        <v>418</v>
      </c>
      <c r="B91" s="69" t="s">
        <v>419</v>
      </c>
    </row>
    <row r="92" spans="1:2">
      <c r="A92" s="67" t="s">
        <v>420</v>
      </c>
      <c r="B92" s="69" t="s">
        <v>421</v>
      </c>
    </row>
    <row r="93" spans="1:2">
      <c r="A93" s="67" t="s">
        <v>422</v>
      </c>
      <c r="B93" s="69" t="s">
        <v>423</v>
      </c>
    </row>
    <row r="94" spans="1:2">
      <c r="A94" s="67" t="s">
        <v>424</v>
      </c>
      <c r="B94" s="69" t="s">
        <v>425</v>
      </c>
    </row>
    <row r="95" spans="1:2">
      <c r="A95" s="67" t="s">
        <v>426</v>
      </c>
      <c r="B95" s="69" t="s">
        <v>427</v>
      </c>
    </row>
    <row r="96" spans="1:2">
      <c r="A96" s="67" t="s">
        <v>428</v>
      </c>
      <c r="B96" s="69" t="s">
        <v>429</v>
      </c>
    </row>
    <row r="97" spans="1:2">
      <c r="A97" s="67" t="s">
        <v>430</v>
      </c>
      <c r="B97" s="69" t="s">
        <v>431</v>
      </c>
    </row>
    <row r="98" spans="1:2">
      <c r="A98" s="67" t="s">
        <v>432</v>
      </c>
      <c r="B98" s="69" t="s">
        <v>433</v>
      </c>
    </row>
    <row r="99" spans="1:2">
      <c r="A99" s="67" t="s">
        <v>434</v>
      </c>
      <c r="B99" s="69" t="s">
        <v>435</v>
      </c>
    </row>
    <row r="100" spans="1:2">
      <c r="A100" s="67" t="s">
        <v>436</v>
      </c>
      <c r="B100" s="69" t="s">
        <v>437</v>
      </c>
    </row>
    <row r="101" spans="1:2">
      <c r="A101" s="67" t="s">
        <v>438</v>
      </c>
      <c r="B101" s="69" t="s">
        <v>439</v>
      </c>
    </row>
    <row r="102" spans="1:2">
      <c r="A102" s="67" t="s">
        <v>440</v>
      </c>
      <c r="B102" s="69" t="s">
        <v>441</v>
      </c>
    </row>
    <row r="103" spans="1:2">
      <c r="A103" s="67" t="s">
        <v>442</v>
      </c>
      <c r="B103" s="69" t="s">
        <v>443</v>
      </c>
    </row>
    <row r="104" spans="1:2">
      <c r="A104" s="67" t="s">
        <v>444</v>
      </c>
      <c r="B104" s="69" t="s">
        <v>445</v>
      </c>
    </row>
    <row r="105" spans="1:2">
      <c r="A105" s="67" t="s">
        <v>446</v>
      </c>
      <c r="B105" s="69" t="s">
        <v>447</v>
      </c>
    </row>
    <row r="106" spans="1:2">
      <c r="A106" s="67" t="s">
        <v>448</v>
      </c>
      <c r="B106" s="69" t="s">
        <v>449</v>
      </c>
    </row>
    <row r="107" spans="1:2">
      <c r="A107" s="67" t="s">
        <v>450</v>
      </c>
      <c r="B107" s="69" t="s">
        <v>451</v>
      </c>
    </row>
    <row r="108" spans="1:2">
      <c r="A108" s="67" t="s">
        <v>452</v>
      </c>
      <c r="B108" s="69" t="s">
        <v>453</v>
      </c>
    </row>
    <row r="109" spans="1:2">
      <c r="A109" s="67" t="s">
        <v>454</v>
      </c>
      <c r="B109" s="69" t="s">
        <v>455</v>
      </c>
    </row>
    <row r="110" spans="1:2">
      <c r="A110" s="67" t="s">
        <v>456</v>
      </c>
      <c r="B110" s="69" t="s">
        <v>457</v>
      </c>
    </row>
    <row r="111" spans="1:2">
      <c r="A111" s="67" t="s">
        <v>458</v>
      </c>
      <c r="B111" s="69" t="s">
        <v>459</v>
      </c>
    </row>
    <row r="112" spans="1:2">
      <c r="A112" s="67" t="s">
        <v>460</v>
      </c>
      <c r="B112" s="69" t="s">
        <v>461</v>
      </c>
    </row>
    <row r="113" spans="1:2">
      <c r="A113" s="67" t="s">
        <v>462</v>
      </c>
      <c r="B113" s="69" t="s">
        <v>463</v>
      </c>
    </row>
    <row r="114" spans="1:2">
      <c r="A114" s="67" t="s">
        <v>464</v>
      </c>
      <c r="B114" s="69" t="s">
        <v>465</v>
      </c>
    </row>
    <row r="115" spans="1:2">
      <c r="A115" s="67" t="s">
        <v>466</v>
      </c>
      <c r="B115" s="69" t="s">
        <v>467</v>
      </c>
    </row>
    <row r="116" spans="1:2">
      <c r="A116" s="67" t="s">
        <v>468</v>
      </c>
      <c r="B116" s="69" t="s">
        <v>469</v>
      </c>
    </row>
    <row r="117" spans="1:2">
      <c r="A117" s="67" t="s">
        <v>470</v>
      </c>
      <c r="B117" s="69" t="s">
        <v>471</v>
      </c>
    </row>
    <row r="118" spans="1:2">
      <c r="A118" s="67" t="s">
        <v>472</v>
      </c>
      <c r="B118" s="69" t="s">
        <v>473</v>
      </c>
    </row>
    <row r="119" spans="1:2">
      <c r="A119" s="67" t="s">
        <v>474</v>
      </c>
      <c r="B119" s="69" t="s">
        <v>475</v>
      </c>
    </row>
    <row r="120" spans="1:2">
      <c r="A120" s="67" t="s">
        <v>476</v>
      </c>
      <c r="B120" s="69" t="s">
        <v>477</v>
      </c>
    </row>
    <row r="121" spans="1:2">
      <c r="A121" s="67" t="s">
        <v>478</v>
      </c>
      <c r="B121" s="69" t="s">
        <v>479</v>
      </c>
    </row>
    <row r="122" spans="1:2">
      <c r="A122" s="67" t="s">
        <v>480</v>
      </c>
      <c r="B122" s="69" t="s">
        <v>481</v>
      </c>
    </row>
    <row r="123" spans="1:2">
      <c r="A123" s="67" t="s">
        <v>482</v>
      </c>
      <c r="B123" s="69" t="s">
        <v>483</v>
      </c>
    </row>
    <row r="124" spans="1:2">
      <c r="A124" s="67" t="s">
        <v>484</v>
      </c>
      <c r="B124" s="69" t="s">
        <v>485</v>
      </c>
    </row>
    <row r="125" spans="1:2">
      <c r="A125" s="67" t="s">
        <v>486</v>
      </c>
      <c r="B125" s="69" t="s">
        <v>487</v>
      </c>
    </row>
    <row r="126" spans="1:2">
      <c r="A126" s="67" t="s">
        <v>488</v>
      </c>
      <c r="B126" s="69" t="s">
        <v>489</v>
      </c>
    </row>
    <row r="127" spans="1:2">
      <c r="A127" s="67" t="s">
        <v>490</v>
      </c>
      <c r="B127" s="69" t="s">
        <v>491</v>
      </c>
    </row>
    <row r="128" spans="1:2">
      <c r="A128" s="67" t="s">
        <v>492</v>
      </c>
      <c r="B128" s="69" t="s">
        <v>493</v>
      </c>
    </row>
    <row r="129" spans="1:2">
      <c r="A129" s="67" t="s">
        <v>494</v>
      </c>
      <c r="B129" s="69" t="s">
        <v>495</v>
      </c>
    </row>
    <row r="130" spans="1:2">
      <c r="A130" s="67" t="s">
        <v>496</v>
      </c>
      <c r="B130" s="69" t="s">
        <v>497</v>
      </c>
    </row>
    <row r="131" spans="1:2">
      <c r="A131" s="67" t="s">
        <v>498</v>
      </c>
      <c r="B131" s="69" t="s">
        <v>499</v>
      </c>
    </row>
    <row r="132" spans="1:2">
      <c r="A132" s="67" t="s">
        <v>500</v>
      </c>
      <c r="B132" s="69" t="s">
        <v>501</v>
      </c>
    </row>
    <row r="133" spans="1:2">
      <c r="A133" s="67" t="s">
        <v>502</v>
      </c>
      <c r="B133" s="69" t="s">
        <v>503</v>
      </c>
    </row>
    <row r="134" spans="1:2">
      <c r="A134" s="67" t="s">
        <v>504</v>
      </c>
      <c r="B134" s="69" t="s">
        <v>505</v>
      </c>
    </row>
    <row r="135" spans="1:2">
      <c r="A135" s="67" t="s">
        <v>506</v>
      </c>
      <c r="B135" s="69" t="s">
        <v>507</v>
      </c>
    </row>
    <row r="136" spans="1:2">
      <c r="A136" s="67" t="s">
        <v>508</v>
      </c>
      <c r="B136" s="69" t="s">
        <v>509</v>
      </c>
    </row>
    <row r="137" spans="1:2">
      <c r="A137" s="67" t="s">
        <v>510</v>
      </c>
      <c r="B137" s="69" t="s">
        <v>511</v>
      </c>
    </row>
    <row r="138" spans="1:2">
      <c r="A138" s="67" t="s">
        <v>512</v>
      </c>
      <c r="B138" s="69" t="s">
        <v>513</v>
      </c>
    </row>
    <row r="139" spans="1:2">
      <c r="A139" s="67" t="s">
        <v>514</v>
      </c>
      <c r="B139" s="69" t="s">
        <v>515</v>
      </c>
    </row>
    <row r="140" spans="1:2">
      <c r="A140" s="67" t="s">
        <v>516</v>
      </c>
      <c r="B140" s="69" t="s">
        <v>517</v>
      </c>
    </row>
    <row r="141" spans="1:2">
      <c r="A141" s="67" t="s">
        <v>518</v>
      </c>
      <c r="B141" s="69" t="s">
        <v>519</v>
      </c>
    </row>
    <row r="142" spans="1:2">
      <c r="A142" s="67" t="s">
        <v>520</v>
      </c>
      <c r="B142" s="69" t="s">
        <v>521</v>
      </c>
    </row>
    <row r="143" spans="1:2">
      <c r="A143" s="67" t="s">
        <v>522</v>
      </c>
      <c r="B143" s="69" t="s">
        <v>523</v>
      </c>
    </row>
    <row r="144" spans="1:2">
      <c r="A144" s="67" t="s">
        <v>524</v>
      </c>
      <c r="B144" s="69" t="s">
        <v>525</v>
      </c>
    </row>
    <row r="145" spans="1:2">
      <c r="A145" s="67" t="s">
        <v>526</v>
      </c>
      <c r="B145" s="69" t="s">
        <v>527</v>
      </c>
    </row>
    <row r="146" spans="1:2">
      <c r="A146" s="67" t="s">
        <v>528</v>
      </c>
      <c r="B146" s="69" t="s">
        <v>529</v>
      </c>
    </row>
    <row r="147" spans="1:2">
      <c r="A147" s="67" t="s">
        <v>530</v>
      </c>
      <c r="B147" s="69" t="s">
        <v>531</v>
      </c>
    </row>
    <row r="148" spans="1:2">
      <c r="A148" s="67" t="s">
        <v>532</v>
      </c>
      <c r="B148" s="69" t="s">
        <v>533</v>
      </c>
    </row>
    <row r="149" spans="1:2">
      <c r="A149" s="67" t="s">
        <v>534</v>
      </c>
      <c r="B149" s="69" t="s">
        <v>535</v>
      </c>
    </row>
    <row r="150" spans="1:2">
      <c r="A150" s="67" t="s">
        <v>536</v>
      </c>
      <c r="B150" s="69" t="s">
        <v>537</v>
      </c>
    </row>
    <row r="151" spans="1:2">
      <c r="A151" s="67" t="s">
        <v>538</v>
      </c>
      <c r="B151" s="69" t="s">
        <v>539</v>
      </c>
    </row>
    <row r="152" spans="1:2">
      <c r="A152" s="67" t="s">
        <v>540</v>
      </c>
      <c r="B152" s="69" t="s">
        <v>541</v>
      </c>
    </row>
    <row r="153" spans="1:2">
      <c r="A153" s="67" t="s">
        <v>542</v>
      </c>
      <c r="B153" s="69" t="s">
        <v>543</v>
      </c>
    </row>
    <row r="154" spans="1:2">
      <c r="A154" s="67" t="s">
        <v>544</v>
      </c>
      <c r="B154" s="69" t="s">
        <v>545</v>
      </c>
    </row>
    <row r="155" spans="1:2">
      <c r="A155" s="67" t="s">
        <v>546</v>
      </c>
      <c r="B155" s="69" t="s">
        <v>547</v>
      </c>
    </row>
    <row r="156" spans="1:2">
      <c r="A156" s="67" t="s">
        <v>548</v>
      </c>
      <c r="B156" s="69" t="s">
        <v>549</v>
      </c>
    </row>
    <row r="157" spans="1:2">
      <c r="A157" s="67" t="s">
        <v>550</v>
      </c>
      <c r="B157" s="69" t="s">
        <v>551</v>
      </c>
    </row>
    <row r="158" spans="1:2">
      <c r="A158" s="67" t="s">
        <v>552</v>
      </c>
      <c r="B158" s="69" t="s">
        <v>553</v>
      </c>
    </row>
    <row r="159" spans="1:2">
      <c r="A159" s="67" t="s">
        <v>554</v>
      </c>
      <c r="B159" s="69" t="s">
        <v>555</v>
      </c>
    </row>
    <row r="160" spans="1:2">
      <c r="A160" s="67" t="s">
        <v>556</v>
      </c>
      <c r="B160" s="69" t="s">
        <v>557</v>
      </c>
    </row>
    <row r="161" spans="1:2">
      <c r="A161" s="67" t="s">
        <v>558</v>
      </c>
      <c r="B161" s="69" t="s">
        <v>559</v>
      </c>
    </row>
    <row r="162" spans="1:2">
      <c r="A162" s="67" t="s">
        <v>560</v>
      </c>
      <c r="B162" s="69" t="s">
        <v>561</v>
      </c>
    </row>
    <row r="163" spans="1:2">
      <c r="A163" s="67" t="s">
        <v>562</v>
      </c>
      <c r="B163" s="69" t="s">
        <v>563</v>
      </c>
    </row>
    <row r="164" spans="1:2">
      <c r="A164" s="67" t="s">
        <v>564</v>
      </c>
      <c r="B164" s="69" t="s">
        <v>565</v>
      </c>
    </row>
    <row r="165" spans="1:2">
      <c r="A165" s="67" t="s">
        <v>566</v>
      </c>
      <c r="B165" s="69" t="s">
        <v>567</v>
      </c>
    </row>
    <row r="166" spans="1:2">
      <c r="A166" s="67" t="s">
        <v>568</v>
      </c>
      <c r="B166" s="69" t="s">
        <v>569</v>
      </c>
    </row>
    <row r="167" spans="1:2">
      <c r="A167" s="67" t="s">
        <v>570</v>
      </c>
      <c r="B167" s="69" t="s">
        <v>571</v>
      </c>
    </row>
    <row r="168" spans="1:2">
      <c r="A168" s="67" t="s">
        <v>572</v>
      </c>
      <c r="B168" s="69" t="s">
        <v>573</v>
      </c>
    </row>
    <row r="169" spans="1:2">
      <c r="A169" s="67" t="s">
        <v>574</v>
      </c>
      <c r="B169" s="69" t="s">
        <v>575</v>
      </c>
    </row>
    <row r="170" spans="1:2">
      <c r="A170" s="67" t="s">
        <v>576</v>
      </c>
      <c r="B170" s="69" t="s">
        <v>577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cb759e4c-f0d7-4feb-bda3-ed2800574e06" xsi:nil="true"/>
    <lcf76f155ced4ddcb4097134ff3c332f xmlns="b1528a4b-5ccb-40f7-a09e-43427183cd95">
      <Terms xmlns="http://schemas.microsoft.com/office/infopath/2007/PartnerControls"/>
    </lcf76f155ced4ddcb4097134ff3c332f>
    <DocumentType xmlns="f9695bc1-6109-4dcd-a27a-f8a0370b00e2">Annual Report</DocumentType>
    <UploadedBy xmlns="b1528a4b-5ccb-40f7-a09e-43427183cd95">melissa.nader@undp.org</UploadedBy>
    <Classification xmlns="b1528a4b-5ccb-40f7-a09e-43427183cd95">External</Classification>
    <FormCode xmlns="b1528a4b-5ccb-40f7-a09e-43427183cd95" xsi:nil="true"/>
    <FundId xmlns="f9695bc1-6109-4dcd-a27a-f8a0370b00e2">6</FundId>
    <ProjectType xmlns="f9695bc1-6109-4dcd-a27a-f8a0370b00e2">PROJECT</ProjectType>
    <DocModified xmlns="b1528a4b-5ccb-40f7-a09e-43427183cd95">No</DocModified>
    <NarrativeCode xmlns="b1528a4b-5ccb-40f7-a09e-43427183cd95" xsi:nil="true"/>
    <DocumentOrigin xmlns="b1528a4b-5ccb-40f7-a09e-43427183cd95">Project</DocumentOrigin>
    <DrupalDocId xmlns="b1528a4b-5ccb-40f7-a09e-43427183cd95" xsi:nil="true"/>
    <Status xmlns="b1528a4b-5ccb-40f7-a09e-43427183cd95">Finalized - Signature Redacted</Status>
    <ProjectId xmlns="f9695bc1-6109-4dcd-a27a-f8a0370b00e2">MPTF_00006_00984</ProjectId>
    <FundCode xmlns="f9695bc1-6109-4dcd-a27a-f8a0370b00e2">MPTF_00006</FundCode>
    <Comments xmlns="f9695bc1-6109-4dcd-a27a-f8a0370b00e2">Financial Annual Report 2023 </Comments>
    <Active xmlns="f9695bc1-6109-4dcd-a27a-f8a0370b00e2">Yes</Active>
    <DocumentDate xmlns="b1528a4b-5ccb-40f7-a09e-43427183cd95">2023-11-14T08:00:00+00:00</DocumentDate>
    <Featured xmlns="b1528a4b-5ccb-40f7-a09e-43427183cd95">1</Featured>
    <FormTypeCode xmlns="b1528a4b-5ccb-40f7-a09e-43427183cd9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A20E1B0FB969FA4DB37D3562DA9CC146" ma:contentTypeVersion="31" ma:contentTypeDescription="Create a new document." ma:contentTypeScope="" ma:versionID="09d98f2c483851fb9a12ad4149d881f7">
  <xsd:schema xmlns:xsd="http://www.w3.org/2001/XMLSchema" xmlns:xs="http://www.w3.org/2001/XMLSchema" xmlns:p="http://schemas.microsoft.com/office/2006/metadata/properties" xmlns:ns2="f9695bc1-6109-4dcd-a27a-f8a0370b00e2" xmlns:ns3="b1528a4b-5ccb-40f7-a09e-43427183cd95" xmlns:ns4="cb759e4c-f0d7-4feb-bda3-ed2800574e06" targetNamespace="http://schemas.microsoft.com/office/2006/metadata/properties" ma:root="true" ma:fieldsID="1c559da0a93d315d0076e3d2e2295cd6" ns2:_="" ns3:_="" ns4:_="">
    <xsd:import namespace="f9695bc1-6109-4dcd-a27a-f8a0370b00e2"/>
    <xsd:import namespace="b1528a4b-5ccb-40f7-a09e-43427183cd95"/>
    <xsd:import namespace="cb759e4c-f0d7-4feb-bda3-ed2800574e06"/>
    <xsd:element name="properties">
      <xsd:complexType>
        <xsd:sequence>
          <xsd:element name="documentManagement">
            <xsd:complexType>
              <xsd:all>
                <xsd:element ref="ns2:FundId" minOccurs="0"/>
                <xsd:element ref="ns2:FundCode" minOccurs="0"/>
                <xsd:element ref="ns2:ProjectId" minOccurs="0"/>
                <xsd:element ref="ns2:ProjectType" minOccurs="0"/>
                <xsd:element ref="ns2:DocumentType" minOccurs="0"/>
                <xsd:element ref="ns2:Comments" minOccurs="0"/>
                <xsd:element ref="ns2:Active" minOccurs="0"/>
                <xsd:element ref="ns3:NarrativeCode" minOccurs="0"/>
                <xsd:element ref="ns3:DocumentOrigin" minOccurs="0"/>
                <xsd:element ref="ns3:UploadedBy"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Status" minOccurs="0"/>
                <xsd:element ref="ns3:DocumentDate" minOccurs="0"/>
                <xsd:element ref="ns3:DrupalDocId" minOccurs="0"/>
                <xsd:element ref="ns3:Classification" minOccurs="0"/>
                <xsd:element ref="ns3:Featured" minOccurs="0"/>
                <xsd:element ref="ns3:lcf76f155ced4ddcb4097134ff3c332f" minOccurs="0"/>
                <xsd:element ref="ns4:TaxCatchAll" minOccurs="0"/>
                <xsd:element ref="ns3:FormTypeCode" minOccurs="0"/>
                <xsd:element ref="ns3:FormCode" minOccurs="0"/>
                <xsd:element ref="ns3:DocModified"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9695bc1-6109-4dcd-a27a-f8a0370b00e2" elementFormDefault="qualified">
    <xsd:import namespace="http://schemas.microsoft.com/office/2006/documentManagement/types"/>
    <xsd:import namespace="http://schemas.microsoft.com/office/infopath/2007/PartnerControls"/>
    <xsd:element name="FundId" ma:index="8" nillable="true" ma:displayName="FundId" ma:indexed="true" ma:internalName="FundId">
      <xsd:simpleType>
        <xsd:restriction base="dms:Number"/>
      </xsd:simpleType>
    </xsd:element>
    <xsd:element name="FundCode" ma:index="9" nillable="true" ma:displayName="FundCode" ma:description="Fund code" ma:indexed="true" ma:internalName="FundCode">
      <xsd:simpleType>
        <xsd:restriction base="dms:Text">
          <xsd:maxLength value="255"/>
        </xsd:restriction>
      </xsd:simpleType>
    </xsd:element>
    <xsd:element name="ProjectId" ma:index="10" nillable="true" ma:displayName="ProjectId" ma:description="Project number" ma:indexed="true" ma:internalName="ProjectId">
      <xsd:simpleType>
        <xsd:restriction base="dms:Text">
          <xsd:maxLength value="255"/>
        </xsd:restriction>
      </xsd:simpleType>
    </xsd:element>
    <xsd:element name="ProjectType" ma:index="11" nillable="true" ma:displayName="ProjectType" ma:description="Project type" ma:internalName="ProjectType">
      <xsd:simpleType>
        <xsd:restriction base="dms:Text">
          <xsd:maxLength value="255"/>
        </xsd:restriction>
      </xsd:simpleType>
    </xsd:element>
    <xsd:element name="DocumentType" ma:index="12" nillable="true" ma:displayName="DocumentType" ma:description="Document type" ma:indexed="true" ma:internalName="DocumentType">
      <xsd:simpleType>
        <xsd:restriction base="dms:Text">
          <xsd:maxLength value="255"/>
        </xsd:restriction>
      </xsd:simpleType>
    </xsd:element>
    <xsd:element name="Comments" ma:index="13" nillable="true" ma:displayName="Comments" ma:description="Comments" ma:internalName="Comments">
      <xsd:simpleType>
        <xsd:restriction base="dms:Note">
          <xsd:maxLength value="255"/>
        </xsd:restriction>
      </xsd:simpleType>
    </xsd:element>
    <xsd:element name="Active" ma:index="14" nillable="true" ma:displayName="Active" ma:default="Yes" ma:description="Active" ma:format="Dropdown" ma:indexed="true" ma:internalName="Active">
      <xsd:simpleType>
        <xsd:restriction base="dms:Choice">
          <xsd:enumeration value="Yes"/>
          <xsd:enumeration value="No"/>
        </xsd:restriction>
      </xsd:simpleType>
    </xsd:element>
  </xsd:schema>
  <xsd:schema xmlns:xsd="http://www.w3.org/2001/XMLSchema" xmlns:xs="http://www.w3.org/2001/XMLSchema" xmlns:dms="http://schemas.microsoft.com/office/2006/documentManagement/types" xmlns:pc="http://schemas.microsoft.com/office/infopath/2007/PartnerControls" targetNamespace="b1528a4b-5ccb-40f7-a09e-43427183cd95" elementFormDefault="qualified">
    <xsd:import namespace="http://schemas.microsoft.com/office/2006/documentManagement/types"/>
    <xsd:import namespace="http://schemas.microsoft.com/office/infopath/2007/PartnerControls"/>
    <xsd:element name="NarrativeCode" ma:index="15" nillable="true" ma:displayName="NarrativeCode" ma:description="Narrative Code" ma:indexed="true" ma:internalName="NarrativeCode">
      <xsd:simpleType>
        <xsd:restriction base="dms:Text">
          <xsd:maxLength value="255"/>
        </xsd:restriction>
      </xsd:simpleType>
    </xsd:element>
    <xsd:element name="DocumentOrigin" ma:index="16" nillable="true" ma:displayName="DocumentOrigin" ma:internalName="DocumentOrigin">
      <xsd:simpleType>
        <xsd:restriction base="dms:Text">
          <xsd:maxLength value="255"/>
        </xsd:restriction>
      </xsd:simpleType>
    </xsd:element>
    <xsd:element name="UploadedBy" ma:index="17" nillable="true" ma:displayName="UploadedBy" ma:internalName="UploadedBy">
      <xsd:simpleType>
        <xsd:restriction base="dms:Text">
          <xsd:maxLength value="255"/>
        </xsd:restriction>
      </xsd:simpleType>
    </xsd:element>
    <xsd:element name="MediaServiceMetadata" ma:index="18" nillable="true" ma:displayName="MediaServiceMetadata" ma:hidden="true" ma:internalName="MediaServiceMetadata" ma:readOnly="true">
      <xsd:simpleType>
        <xsd:restriction base="dms:Note"/>
      </xsd:simpleType>
    </xsd:element>
    <xsd:element name="MediaServiceFastMetadata" ma:index="19" nillable="true" ma:displayName="MediaServiceFastMetadata" ma:hidden="true" ma:internalName="MediaServiceFastMetadata" ma:readOnly="true">
      <xsd:simpleType>
        <xsd:restriction base="dms:Note"/>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ServiceDateTaken" ma:index="22" nillable="true" ma:displayName="MediaServiceDateTaken" ma:hidden="true" ma:internalName="MediaServiceDateTaken" ma:readOnly="true">
      <xsd:simpleType>
        <xsd:restriction base="dms:Text"/>
      </xsd:simpleType>
    </xsd:element>
    <xsd:element name="MediaServiceAutoTags" ma:index="23" nillable="true" ma:displayName="Tags" ma:internalName="MediaServiceAutoTags" ma:readOnly="true">
      <xsd:simpleType>
        <xsd:restriction base="dms:Text"/>
      </xsd:simpleType>
    </xsd:element>
    <xsd:element name="MediaServiceOCR" ma:index="24" nillable="true" ma:displayName="Extracted Text" ma:internalName="MediaServiceOCR" ma:readOnly="true">
      <xsd:simpleType>
        <xsd:restriction base="dms:Note">
          <xsd:maxLength value="255"/>
        </xsd:restriction>
      </xsd:simpleType>
    </xsd:element>
    <xsd:element name="MediaServiceGenerationTime" ma:index="25" nillable="true" ma:displayName="MediaServiceGenerationTime" ma:hidden="true" ma:internalName="MediaServiceGenerationTime" ma:readOnly="true">
      <xsd:simpleType>
        <xsd:restriction base="dms:Text"/>
      </xsd:simpleType>
    </xsd:element>
    <xsd:element name="MediaServiceEventHashCode" ma:index="26" nillable="true" ma:displayName="MediaServiceEventHashCode" ma:hidden="true" ma:internalName="MediaServiceEventHashCode" ma:readOnly="true">
      <xsd:simpleType>
        <xsd:restriction base="dms:Text"/>
      </xsd:simpleType>
    </xsd:element>
    <xsd:element name="Status" ma:index="27" nillable="true" ma:displayName="Status" ma:default="Draft" ma:description="Document Status" ma:format="Dropdown" ma:internalName="Status">
      <xsd:simpleType>
        <xsd:restriction base="dms:Choice">
          <xsd:enumeration value="Draft"/>
          <xsd:enumeration value="Archived"/>
          <xsd:enumeration value="Deleted"/>
          <xsd:enumeration value="Finalized"/>
          <xsd:enumeration value="Finalized - Signature Redacted"/>
          <xsd:enumeration value="Published"/>
        </xsd:restriction>
      </xsd:simpleType>
    </xsd:element>
    <xsd:element name="DocumentDate" ma:index="28" nillable="true" ma:displayName="DocumentDate" ma:description="Document Date" ma:format="DateOnly" ma:internalName="DocumentDate">
      <xsd:simpleType>
        <xsd:restriction base="dms:DateTime"/>
      </xsd:simpleType>
    </xsd:element>
    <xsd:element name="DrupalDocId" ma:index="29" nillable="true" ma:displayName="DrupalDocId" ma:description="Drupal Document Id" ma:internalName="DrupalDocId">
      <xsd:simpleType>
        <xsd:restriction base="dms:Text">
          <xsd:maxLength value="255"/>
        </xsd:restriction>
      </xsd:simpleType>
    </xsd:element>
    <xsd:element name="Classification" ma:index="30" nillable="true" ma:displayName="Classification" ma:default="Internal" ma:description="Document Classification" ma:format="Dropdown" ma:internalName="Classification">
      <xsd:simpleType>
        <xsd:restriction base="dms:Choice">
          <xsd:enumeration value="External"/>
          <xsd:enumeration value="Internal"/>
          <xsd:enumeration value="Confidential"/>
          <xsd:enumeration value="Very Confidential"/>
        </xsd:restriction>
      </xsd:simpleType>
    </xsd:element>
    <xsd:element name="Featured" ma:index="31" nillable="true" ma:displayName="Featured" ma:default="0" ma:description="Document Featured" ma:format="Dropdown" ma:internalName="Featured">
      <xsd:simpleType>
        <xsd:restriction base="dms:Choice">
          <xsd:enumeration value="0"/>
          <xsd:enumeration value="1"/>
        </xsd:restriction>
      </xsd:simpleType>
    </xsd:element>
    <xsd:element name="lcf76f155ced4ddcb4097134ff3c332f" ma:index="33" nillable="true" ma:taxonomy="true" ma:internalName="lcf76f155ced4ddcb4097134ff3c332f" ma:taxonomyFieldName="MediaServiceImageTags" ma:displayName="Image Tags" ma:readOnly="false" ma:fieldId="{5cf76f15-5ced-4ddc-b409-7134ff3c332f}" ma:taxonomyMulti="true" ma:sspId="f8ebb0a5-c57d-4c3a-bec7-8a38252dd05c" ma:termSetId="09814cd3-568e-fe90-9814-8d621ff8fb84" ma:anchorId="fba54fb3-c3e1-fe81-a776-ca4b69148c4d" ma:open="true" ma:isKeyword="false">
      <xsd:complexType>
        <xsd:sequence>
          <xsd:element ref="pc:Terms" minOccurs="0" maxOccurs="1"/>
        </xsd:sequence>
      </xsd:complexType>
    </xsd:element>
    <xsd:element name="FormTypeCode" ma:index="35" nillable="true" ma:displayName="FormTypeCode" ma:description="Project form type code" ma:format="Dropdown" ma:indexed="true" ma:internalName="FormTypeCode">
      <xsd:simpleType>
        <xsd:restriction base="dms:Text">
          <xsd:maxLength value="255"/>
        </xsd:restriction>
      </xsd:simpleType>
    </xsd:element>
    <xsd:element name="FormCode" ma:index="36" nillable="true" ma:displayName="FormCode" ma:description="Project form code" ma:format="Dropdown" ma:indexed="true" ma:internalName="FormCode">
      <xsd:simpleType>
        <xsd:restriction base="dms:Text">
          <xsd:maxLength value="255"/>
        </xsd:restriction>
      </xsd:simpleType>
    </xsd:element>
    <xsd:element name="DocModified" ma:index="37" nillable="true" ma:displayName="DocModified" ma:default="No" ma:description="Document Modified" ma:format="Dropdown" ma:internalName="DocModified">
      <xsd:simpleType>
        <xsd:restriction base="dms:Choice">
          <xsd:enumeration value="Yes"/>
          <xsd:enumeration value="No"/>
        </xsd:restriction>
      </xsd:simpleType>
    </xsd:element>
    <xsd:element name="MediaServiceObjectDetectorVersions" ma:index="38"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b759e4c-f0d7-4feb-bda3-ed2800574e06" elementFormDefault="qualified">
    <xsd:import namespace="http://schemas.microsoft.com/office/2006/documentManagement/types"/>
    <xsd:import namespace="http://schemas.microsoft.com/office/infopath/2007/PartnerControls"/>
    <xsd:element name="TaxCatchAll" ma:index="34" nillable="true" ma:displayName="Taxonomy Catch All Column" ma:hidden="true" ma:list="{51d52f8b-6d40-4d16-91df-4b14ea0a2b7b}" ma:internalName="TaxCatchAll" ma:showField="CatchAllData" ma:web="cb759e4c-f0d7-4feb-bda3-ed2800574e0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F654EB7-5DB4-40A6-AEE8-186D72BF95CC}">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E69F4A42-223F-48BE-84FF-E37B0AA3ED1E}"/>
</file>

<file path=customXml/itemProps3.xml><?xml version="1.0" encoding="utf-8"?>
<ds:datastoreItem xmlns:ds="http://schemas.openxmlformats.org/officeDocument/2006/customXml" ds:itemID="{58D2AE27-346B-4D4E-BC3D-49023466867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Instructions</vt:lpstr>
      <vt:lpstr>1) Budget Tables</vt:lpstr>
      <vt:lpstr>2) By Category</vt:lpstr>
      <vt:lpstr>3) Explanatory Notes</vt:lpstr>
      <vt:lpstr>4) For PBSO Use</vt:lpstr>
      <vt:lpstr>5) For MPTF Use</vt:lpstr>
      <vt:lpstr>EXPENSES BY CATEGORY</vt:lpstr>
      <vt:lpstr>Sheet2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ANNEX D 202309 PRJ 00140126 WAR CHILD Ver2.1.xlsx</dc:title>
  <dc:subject/>
  <dc:creator>Jelena Zelenovic</dc:creator>
  <cp:keywords/>
  <dc:description/>
  <cp:lastModifiedBy>Viviana Catalina Sosa Baez</cp:lastModifiedBy>
  <cp:revision/>
  <dcterms:created xsi:type="dcterms:W3CDTF">2017-11-15T21:17:43Z</dcterms:created>
  <dcterms:modified xsi:type="dcterms:W3CDTF">2023-11-14T16:18:33Z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0x010100A20E1B0FB969FA4DB37D3562DA9CC146</vt:lpwstr>
  </property>
  <property fmtid="{D5CDD505-2E9C-101B-9397-08002B2CF9AE}" pid="3" name="MediaServiceImageTags">
    <vt:lpwstr/>
  </property>
</Properties>
</file>