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a.kanneh\Desktop\"/>
    </mc:Choice>
  </mc:AlternateContent>
  <xr:revisionPtr revIDLastSave="0" documentId="8_{B40066B9-9842-4E13-A862-19FF4FB3BAB0}" xr6:coauthVersionLast="47" xr6:coauthVersionMax="47" xr10:uidLastSave="{00000000-0000-0000-0000-000000000000}"/>
  <bookViews>
    <workbookView xWindow="-110" yWindow="-110" windowWidth="19420" windowHeight="10420" tabRatio="602" activeTab="1" xr2:uid="{00000000-000D-0000-FFFF-FFFF00000000}"/>
  </bookViews>
  <sheets>
    <sheet name="Instructions" sheetId="9" r:id="rId1"/>
    <sheet name="1) Budget Table" sheetId="1" r:id="rId2"/>
    <sheet name="Sheet1" sheetId="10" state="hidden" r:id="rId3"/>
    <sheet name="Sheet3" sheetId="11" state="hidden" r:id="rId4"/>
    <sheet name="2) By Category" sheetId="5" r:id="rId5"/>
    <sheet name="3) Explanatory Notes" sheetId="3" r:id="rId6"/>
    <sheet name="4) -For PBSO Use-" sheetId="6" r:id="rId7"/>
    <sheet name="5) -For MPTF Use-" sheetId="4" r:id="rId8"/>
    <sheet name="Dropdowns" sheetId="8" state="hidden" r:id="rId9"/>
    <sheet name="Sheet2" sheetId="7"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 l="1"/>
  <c r="G60" i="1"/>
  <c r="G62" i="1"/>
  <c r="G63" i="1"/>
  <c r="G64" i="1"/>
  <c r="G66" i="1"/>
  <c r="G68" i="1"/>
  <c r="E69" i="1"/>
  <c r="E63" i="5"/>
  <c r="G50" i="1"/>
  <c r="G51" i="1"/>
  <c r="G52" i="1"/>
  <c r="G53" i="1"/>
  <c r="G54" i="1"/>
  <c r="G55" i="1"/>
  <c r="G56" i="1"/>
  <c r="G67" i="1"/>
  <c r="D20" i="4"/>
  <c r="E20" i="4"/>
  <c r="C20" i="4"/>
  <c r="D6" i="4"/>
  <c r="E6" i="4"/>
  <c r="C6" i="4"/>
  <c r="E197" i="5"/>
  <c r="F197" i="5"/>
  <c r="D197" i="5"/>
  <c r="E4" i="5"/>
  <c r="F4" i="5"/>
  <c r="D4" i="5"/>
  <c r="F197" i="1"/>
  <c r="E197" i="1"/>
  <c r="D197" i="1"/>
  <c r="D189" i="1"/>
  <c r="F189" i="1"/>
  <c r="E189" i="1"/>
  <c r="G24" i="4"/>
  <c r="G23" i="4"/>
  <c r="G22" i="4"/>
  <c r="I15" i="1"/>
  <c r="I25" i="1"/>
  <c r="I35" i="1"/>
  <c r="I45" i="1"/>
  <c r="I57" i="1"/>
  <c r="I69" i="1"/>
  <c r="I79" i="1"/>
  <c r="I89" i="1"/>
  <c r="I101" i="1"/>
  <c r="I111" i="1"/>
  <c r="I121" i="1"/>
  <c r="I131" i="1"/>
  <c r="I143" i="1"/>
  <c r="I153" i="1"/>
  <c r="I163" i="1"/>
  <c r="I173" i="1"/>
  <c r="I180" i="1"/>
  <c r="D207" i="1"/>
  <c r="G176" i="1"/>
  <c r="H202" i="1"/>
  <c r="D199" i="5"/>
  <c r="E205" i="5"/>
  <c r="F205" i="5"/>
  <c r="E14" i="4"/>
  <c r="E204" i="5"/>
  <c r="F204" i="5"/>
  <c r="E13" i="4"/>
  <c r="E203" i="5"/>
  <c r="D12" i="4"/>
  <c r="F203" i="5"/>
  <c r="E12" i="4"/>
  <c r="F199" i="5"/>
  <c r="E8" i="4"/>
  <c r="F200" i="5"/>
  <c r="E9" i="4"/>
  <c r="F201" i="5"/>
  <c r="E10" i="4"/>
  <c r="F202" i="5"/>
  <c r="E11" i="4"/>
  <c r="E202" i="5"/>
  <c r="D11" i="4"/>
  <c r="E201" i="5"/>
  <c r="D10" i="4"/>
  <c r="E200" i="5"/>
  <c r="D201" i="5"/>
  <c r="D202" i="5"/>
  <c r="C11" i="4"/>
  <c r="D203" i="5"/>
  <c r="C12" i="4"/>
  <c r="D204" i="5"/>
  <c r="C13" i="4"/>
  <c r="D205" i="5"/>
  <c r="C14" i="4"/>
  <c r="D200" i="5"/>
  <c r="C9" i="4"/>
  <c r="E199" i="5"/>
  <c r="D8" i="4"/>
  <c r="D153" i="1"/>
  <c r="E153" i="1"/>
  <c r="E153" i="5"/>
  <c r="G177" i="1"/>
  <c r="G178" i="1"/>
  <c r="G179" i="1"/>
  <c r="G169" i="1"/>
  <c r="G172" i="1"/>
  <c r="G171" i="1"/>
  <c r="G170" i="1"/>
  <c r="G168" i="1"/>
  <c r="G167" i="1"/>
  <c r="G166" i="1"/>
  <c r="G165" i="1"/>
  <c r="G162" i="1"/>
  <c r="G161" i="1"/>
  <c r="G160" i="1"/>
  <c r="G159" i="1"/>
  <c r="G158" i="1"/>
  <c r="G157" i="1"/>
  <c r="G156" i="1"/>
  <c r="G155" i="1"/>
  <c r="G152" i="1"/>
  <c r="G151" i="1"/>
  <c r="G150" i="1"/>
  <c r="G149" i="1"/>
  <c r="G148" i="1"/>
  <c r="G147" i="1"/>
  <c r="G146" i="1"/>
  <c r="G145" i="1"/>
  <c r="G142" i="1"/>
  <c r="G141" i="1"/>
  <c r="G140" i="1"/>
  <c r="G139" i="1"/>
  <c r="G138" i="1"/>
  <c r="G137" i="1"/>
  <c r="G136" i="1"/>
  <c r="G135" i="1"/>
  <c r="G130" i="1"/>
  <c r="G129" i="1"/>
  <c r="G128" i="1"/>
  <c r="G127" i="1"/>
  <c r="G126" i="1"/>
  <c r="G125" i="1"/>
  <c r="G124" i="1"/>
  <c r="G123" i="1"/>
  <c r="G120" i="1"/>
  <c r="G119" i="1"/>
  <c r="G118" i="1"/>
  <c r="G117" i="1"/>
  <c r="G116" i="1"/>
  <c r="G115" i="1"/>
  <c r="G114" i="1"/>
  <c r="G113" i="1"/>
  <c r="G110" i="1"/>
  <c r="G109" i="1"/>
  <c r="G108" i="1"/>
  <c r="G107" i="1"/>
  <c r="G106" i="1"/>
  <c r="G105" i="1"/>
  <c r="G104" i="1"/>
  <c r="G103" i="1"/>
  <c r="H111" i="1"/>
  <c r="G100" i="1"/>
  <c r="G99" i="1"/>
  <c r="G98" i="1"/>
  <c r="G97" i="1"/>
  <c r="G96" i="1"/>
  <c r="G95" i="1"/>
  <c r="G94" i="1"/>
  <c r="G93" i="1"/>
  <c r="G88" i="1"/>
  <c r="G87" i="1"/>
  <c r="G86" i="1"/>
  <c r="G85" i="1"/>
  <c r="G84" i="1"/>
  <c r="G83" i="1"/>
  <c r="G82" i="1"/>
  <c r="G81" i="1"/>
  <c r="G78" i="1"/>
  <c r="G77" i="1"/>
  <c r="G76" i="1"/>
  <c r="G75" i="1"/>
  <c r="G74" i="1"/>
  <c r="G73" i="1"/>
  <c r="G72" i="1"/>
  <c r="G71" i="1"/>
  <c r="G49" i="1"/>
  <c r="G44" i="1"/>
  <c r="G43" i="1"/>
  <c r="G42" i="1"/>
  <c r="G41" i="1"/>
  <c r="G40" i="1"/>
  <c r="G39" i="1"/>
  <c r="G38" i="1"/>
  <c r="G34" i="1"/>
  <c r="G33" i="1"/>
  <c r="G32" i="1"/>
  <c r="G31" i="1"/>
  <c r="G30" i="1"/>
  <c r="G29" i="1"/>
  <c r="G28" i="1"/>
  <c r="G27" i="1"/>
  <c r="G18" i="1"/>
  <c r="G19" i="1"/>
  <c r="G20" i="1"/>
  <c r="G23" i="1"/>
  <c r="G24" i="1"/>
  <c r="G17" i="1"/>
  <c r="G8" i="1"/>
  <c r="G9" i="1"/>
  <c r="G13" i="1"/>
  <c r="G14" i="1"/>
  <c r="G7" i="1"/>
  <c r="F194" i="5"/>
  <c r="E194" i="5"/>
  <c r="D194" i="5"/>
  <c r="G193" i="5"/>
  <c r="G192" i="5"/>
  <c r="G191" i="5"/>
  <c r="G190" i="5"/>
  <c r="G189" i="5"/>
  <c r="G188" i="5"/>
  <c r="G187" i="5"/>
  <c r="E180" i="1"/>
  <c r="E186" i="5"/>
  <c r="F180" i="1"/>
  <c r="F186" i="5"/>
  <c r="D180" i="1"/>
  <c r="D186" i="5"/>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G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E173" i="1"/>
  <c r="E175" i="5"/>
  <c r="F173" i="1"/>
  <c r="F175" i="5"/>
  <c r="E163" i="1"/>
  <c r="E164" i="5"/>
  <c r="F163" i="1"/>
  <c r="F164" i="5"/>
  <c r="F153" i="1"/>
  <c r="F153" i="5"/>
  <c r="E143" i="1"/>
  <c r="E142" i="5"/>
  <c r="F143" i="1"/>
  <c r="F142" i="5"/>
  <c r="E131" i="1"/>
  <c r="E130" i="5"/>
  <c r="F131" i="1"/>
  <c r="F130" i="5"/>
  <c r="E121" i="1"/>
  <c r="E119" i="5"/>
  <c r="F121" i="1"/>
  <c r="F119" i="5"/>
  <c r="E111" i="1"/>
  <c r="E108" i="5"/>
  <c r="G108" i="5"/>
  <c r="F111" i="1"/>
  <c r="F108" i="5"/>
  <c r="E101" i="1"/>
  <c r="E97" i="5"/>
  <c r="F101" i="1"/>
  <c r="F97" i="5"/>
  <c r="E89" i="1"/>
  <c r="E85" i="5"/>
  <c r="F89" i="1"/>
  <c r="F85" i="5"/>
  <c r="E79" i="1"/>
  <c r="E74" i="5"/>
  <c r="F79" i="1"/>
  <c r="F74" i="5"/>
  <c r="F69" i="1"/>
  <c r="F63" i="5"/>
  <c r="E57" i="1"/>
  <c r="E52" i="5"/>
  <c r="F57" i="1"/>
  <c r="F52" i="5"/>
  <c r="E45" i="1"/>
  <c r="E40" i="5"/>
  <c r="F45" i="1"/>
  <c r="F40" i="5"/>
  <c r="E35" i="1"/>
  <c r="E29" i="5"/>
  <c r="F35" i="1"/>
  <c r="F29" i="5"/>
  <c r="E25" i="1"/>
  <c r="E18" i="5"/>
  <c r="G18" i="5"/>
  <c r="F25" i="1"/>
  <c r="F18" i="5"/>
  <c r="D25" i="1"/>
  <c r="D18" i="5"/>
  <c r="F15" i="1"/>
  <c r="F7" i="5"/>
  <c r="E15" i="1"/>
  <c r="E7" i="5"/>
  <c r="D173" i="1"/>
  <c r="D175" i="5"/>
  <c r="G175" i="5"/>
  <c r="D163" i="1"/>
  <c r="D164" i="5"/>
  <c r="D143" i="1"/>
  <c r="C40" i="6"/>
  <c r="D43" i="6"/>
  <c r="D142" i="5"/>
  <c r="D131" i="1"/>
  <c r="D130" i="5"/>
  <c r="D121" i="1"/>
  <c r="D119" i="5"/>
  <c r="D111" i="1"/>
  <c r="D108" i="5"/>
  <c r="D101" i="1"/>
  <c r="D97" i="5"/>
  <c r="D89" i="1"/>
  <c r="D85" i="5"/>
  <c r="D79" i="1"/>
  <c r="D74" i="5"/>
  <c r="G74" i="5"/>
  <c r="D69" i="1"/>
  <c r="D63" i="5"/>
  <c r="D45" i="1"/>
  <c r="D40" i="5"/>
  <c r="D35" i="1"/>
  <c r="D29" i="5"/>
  <c r="D15" i="1"/>
  <c r="C7" i="6"/>
  <c r="D14" i="6"/>
  <c r="C8" i="4"/>
  <c r="H121" i="1"/>
  <c r="C29" i="6"/>
  <c r="D33" i="6"/>
  <c r="C18" i="6"/>
  <c r="D21" i="6"/>
  <c r="G69" i="1"/>
  <c r="D52" i="5"/>
  <c r="D7" i="5"/>
  <c r="G85" i="5"/>
  <c r="G40" i="5"/>
  <c r="G119" i="5"/>
  <c r="G130" i="5"/>
  <c r="F206" i="5"/>
  <c r="G150" i="5"/>
  <c r="G15" i="5"/>
  <c r="G26" i="5"/>
  <c r="G116" i="5"/>
  <c r="G161" i="5"/>
  <c r="G7" i="5"/>
  <c r="G142" i="5"/>
  <c r="G52" i="5"/>
  <c r="G60" i="5"/>
  <c r="G200" i="5"/>
  <c r="G164" i="5"/>
  <c r="G48" i="5"/>
  <c r="G138" i="5"/>
  <c r="G127" i="5"/>
  <c r="G183" i="5"/>
  <c r="G25" i="1"/>
  <c r="G35" i="1"/>
  <c r="G45" i="1"/>
  <c r="G79" i="1"/>
  <c r="G101" i="1"/>
  <c r="G111" i="1"/>
  <c r="G121" i="1"/>
  <c r="H131" i="1"/>
  <c r="G143" i="1"/>
  <c r="G153" i="1"/>
  <c r="H163" i="1"/>
  <c r="H173" i="1"/>
  <c r="G204" i="5"/>
  <c r="G97" i="5"/>
  <c r="G29" i="5"/>
  <c r="D13" i="6"/>
  <c r="D36" i="6"/>
  <c r="F191" i="1"/>
  <c r="F192" i="1"/>
  <c r="D34" i="6"/>
  <c r="G186" i="5"/>
  <c r="G89" i="1"/>
  <c r="H89" i="1"/>
  <c r="E15" i="4"/>
  <c r="H57" i="1"/>
  <c r="H25" i="1"/>
  <c r="G15" i="1"/>
  <c r="H79" i="1"/>
  <c r="G82" i="5"/>
  <c r="G172" i="5"/>
  <c r="H35" i="1"/>
  <c r="H45" i="1"/>
  <c r="H101" i="1"/>
  <c r="H143" i="1"/>
  <c r="H153" i="1"/>
  <c r="G163" i="1"/>
  <c r="G173" i="1"/>
  <c r="C10" i="4"/>
  <c r="G201" i="5"/>
  <c r="D206" i="5"/>
  <c r="F11" i="4"/>
  <c r="H69" i="1"/>
  <c r="G131" i="1"/>
  <c r="D10" i="6"/>
  <c r="D12" i="6"/>
  <c r="D11" i="6"/>
  <c r="D47" i="6"/>
  <c r="D44" i="6"/>
  <c r="D45" i="6"/>
  <c r="D46" i="6"/>
  <c r="F207" i="5"/>
  <c r="F208" i="5"/>
  <c r="D153" i="5"/>
  <c r="G153" i="5"/>
  <c r="D191" i="1"/>
  <c r="D192" i="1"/>
  <c r="G194" i="5"/>
  <c r="F8" i="4"/>
  <c r="G63" i="5"/>
  <c r="D32" i="6"/>
  <c r="D35" i="6"/>
  <c r="G71" i="5"/>
  <c r="F12" i="4"/>
  <c r="G205" i="5"/>
  <c r="E191" i="1"/>
  <c r="E192" i="1"/>
  <c r="H180" i="1"/>
  <c r="G180" i="1"/>
  <c r="D23" i="6"/>
  <c r="D25" i="6"/>
  <c r="G202" i="5"/>
  <c r="D13" i="4"/>
  <c r="F13" i="4"/>
  <c r="D14" i="4"/>
  <c r="F14" i="4"/>
  <c r="E206" i="5"/>
  <c r="E207" i="5"/>
  <c r="G203" i="5"/>
  <c r="G199" i="5"/>
  <c r="D9" i="4"/>
  <c r="F9" i="4"/>
  <c r="D22" i="6"/>
  <c r="D24" i="6"/>
  <c r="F193" i="1"/>
  <c r="C30" i="6"/>
  <c r="C15" i="4"/>
  <c r="F10" i="4"/>
  <c r="D193" i="1"/>
  <c r="D200" i="1"/>
  <c r="D204" i="1"/>
  <c r="C41" i="6"/>
  <c r="C8" i="6"/>
  <c r="D208" i="5"/>
  <c r="D207" i="5"/>
  <c r="E16" i="4"/>
  <c r="E17" i="4"/>
  <c r="F201" i="1"/>
  <c r="E24" i="4"/>
  <c r="F200" i="1"/>
  <c r="E23" i="4"/>
  <c r="F199" i="1"/>
  <c r="C19" i="6"/>
  <c r="G191" i="1"/>
  <c r="G192" i="1"/>
  <c r="G193" i="1"/>
  <c r="E193" i="1"/>
  <c r="E208" i="5"/>
  <c r="G206" i="5"/>
  <c r="G207" i="5"/>
  <c r="G208" i="5"/>
  <c r="D15" i="4"/>
  <c r="F15" i="4"/>
  <c r="D201" i="1"/>
  <c r="E200" i="1"/>
  <c r="D23" i="4"/>
  <c r="E199" i="1"/>
  <c r="E201" i="1"/>
  <c r="D24" i="4"/>
  <c r="D199" i="1"/>
  <c r="F202" i="1"/>
  <c r="E25" i="4"/>
  <c r="E22" i="4"/>
  <c r="C16" i="4"/>
  <c r="C17" i="4"/>
  <c r="D16" i="4"/>
  <c r="D17" i="4"/>
  <c r="F16" i="4"/>
  <c r="F17" i="4"/>
  <c r="D208" i="1"/>
  <c r="D205" i="1"/>
  <c r="C23" i="4"/>
  <c r="D202" i="1"/>
  <c r="C25" i="4"/>
  <c r="C22" i="4"/>
  <c r="C24" i="4"/>
  <c r="E202" i="1"/>
  <c r="D25" i="4"/>
  <c r="G200" i="1"/>
  <c r="F23" i="4"/>
  <c r="G201" i="1"/>
  <c r="F24" i="4"/>
  <c r="G199" i="1"/>
  <c r="D22" i="4"/>
  <c r="G202" i="1"/>
  <c r="F25" i="4"/>
  <c r="F22" i="4"/>
  <c r="I204" i="1" l="1"/>
  <c r="I205" i="1" s="1"/>
</calcChain>
</file>

<file path=xl/sharedStrings.xml><?xml version="1.0" encoding="utf-8"?>
<sst xmlns="http://schemas.openxmlformats.org/spreadsheetml/2006/main" count="810" uniqueCount="593">
  <si>
    <t xml:space="preserve">OUTCOME 1: </t>
  </si>
  <si>
    <t>Output 1.1:</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</si>
  <si>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</si>
  <si>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</si>
  <si>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</si>
  <si>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</si>
  <si>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</si>
  <si>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</si>
  <si>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</si>
  <si>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</si>
  <si>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</si>
  <si>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</si>
  <si>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</si>
  <si>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</si>
  <si>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</si>
  <si>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</si>
  <si>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</si>
  <si>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</si>
  <si>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</si>
  <si>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</si>
  <si>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</si>
  <si>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</si>
  <si>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</si>
  <si>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</si>
  <si>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</si>
  <si>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</si>
  <si>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</si>
  <si>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</si>
  <si>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</si>
  <si>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1.1.6</t>
  </si>
  <si>
    <t>Activity 1.1.7</t>
  </si>
  <si>
    <t>Activity 1.1.8</t>
  </si>
  <si>
    <t>Activity 1.2.5</t>
  </si>
  <si>
    <t>Activity 1.2.6</t>
  </si>
  <si>
    <t>Activity 1.2.7</t>
  </si>
  <si>
    <t>Activity 1.3.2</t>
  </si>
  <si>
    <t>Activity 1.3.3</t>
  </si>
  <si>
    <t>Activity 1.3.4</t>
  </si>
  <si>
    <t>Activity 1.3.5</t>
  </si>
  <si>
    <t>Activity 1.3.6</t>
  </si>
  <si>
    <t>Activity 1.3.7</t>
  </si>
  <si>
    <t>Activity 1.3.8</t>
  </si>
  <si>
    <t>Activity 1.4.2</t>
  </si>
  <si>
    <t>Activity 1.4.3</t>
  </si>
  <si>
    <t>Activity 1.4.4</t>
  </si>
  <si>
    <t>Activity 1.4.5</t>
  </si>
  <si>
    <t>Activity 1.4.6</t>
  </si>
  <si>
    <t>Activity 1.4.7</t>
  </si>
  <si>
    <t>Activity 1.4.8</t>
  </si>
  <si>
    <t>Sub-Total Project Budget</t>
  </si>
  <si>
    <t>Total</t>
  </si>
  <si>
    <t>For MPTFO Use</t>
  </si>
  <si>
    <t>Output 2.2</t>
  </si>
  <si>
    <t>Activity 2.2.1</t>
  </si>
  <si>
    <t>Activity 2.2.2</t>
  </si>
  <si>
    <t>Activity 2.2.3</t>
  </si>
  <si>
    <t>Activity 2.2.5</t>
  </si>
  <si>
    <t>Activity 2.2.6</t>
  </si>
  <si>
    <t>Output 2.3</t>
  </si>
  <si>
    <t>Activity 2.3.1</t>
  </si>
  <si>
    <t>Activity 2.3.2</t>
  </si>
  <si>
    <t>Activity 2.3.6</t>
  </si>
  <si>
    <t>Activity 2.3.7</t>
  </si>
  <si>
    <t>Activity 2.3.8</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</si>
  <si>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</si>
  <si>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</si>
  <si>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</si>
  <si>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</si>
  <si>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</si>
  <si>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</si>
  <si>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</si>
  <si>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</si>
  <si>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</si>
  <si>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</si>
  <si>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</si>
  <si>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</si>
  <si>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</si>
  <si>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</si>
  <si>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</si>
  <si>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</si>
  <si>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</si>
  <si>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</si>
  <si>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</si>
  <si>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</si>
  <si>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</si>
  <si>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</si>
  <si>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</si>
  <si>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</si>
  <si>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</si>
  <si>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</si>
  <si>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</si>
  <si>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</si>
  <si>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</si>
  <si>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</si>
  <si>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</si>
  <si>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</si>
  <si>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</si>
  <si>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</si>
  <si>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</si>
  <si>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</si>
  <si>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</si>
  <si>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</si>
  <si>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</si>
  <si>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</si>
  <si>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</si>
  <si>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</si>
  <si>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</si>
  <si>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</si>
  <si>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</si>
  <si>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</si>
  <si>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</si>
  <si>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</si>
  <si>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</si>
  <si>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</si>
  <si>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</si>
  <si>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</si>
  <si>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</si>
  <si>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</si>
  <si>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</si>
  <si>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</si>
  <si>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</si>
  <si>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</si>
  <si>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</si>
  <si>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</si>
  <si>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</si>
  <si>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</si>
  <si>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</si>
  <si>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</si>
  <si>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</si>
  <si>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</si>
  <si>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</si>
  <si>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</si>
  <si>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</si>
  <si>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</si>
  <si>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</si>
  <si>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</si>
  <si>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</si>
  <si>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</si>
  <si>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</si>
  <si>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</si>
  <si>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</si>
  <si>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</si>
  <si>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</si>
  <si>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</si>
  <si>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</si>
  <si>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</si>
  <si>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</si>
  <si>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</si>
  <si>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</si>
  <si>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</si>
  <si>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</si>
  <si>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</si>
  <si>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</si>
  <si>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</si>
  <si>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</si>
  <si>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</si>
  <si>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</si>
  <si>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</si>
  <si>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</si>
  <si>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</si>
  <si>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</si>
  <si>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</si>
  <si>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</si>
  <si>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</si>
  <si>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</si>
  <si>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</si>
  <si>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</si>
  <si>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</si>
  <si>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</si>
  <si>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</si>
  <si>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</si>
  <si>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</si>
  <si>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</si>
  <si>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</si>
  <si>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</si>
  <si>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</si>
  <si>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</si>
  <si>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</si>
  <si>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</si>
  <si>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</si>
  <si>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</si>
  <si>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</si>
  <si>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</si>
  <si>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</si>
  <si>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</si>
  <si>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</si>
  <si>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</si>
  <si>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</si>
  <si>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</si>
  <si>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</si>
  <si>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</si>
  <si>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</si>
  <si>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</si>
  <si>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</si>
  <si>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</si>
  <si>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</si>
  <si>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</si>
  <si>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</si>
  <si>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</si>
  <si>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</si>
  <si>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</si>
  <si>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</si>
  <si>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</si>
  <si>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</si>
  <si>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</si>
  <si>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</si>
  <si>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</si>
  <si>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</si>
  <si>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</si>
  <si>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</si>
  <si>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</si>
  <si>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</si>
  <si>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</si>
  <si>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</si>
  <si>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</si>
  <si>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</si>
  <si>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</si>
  <si>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</si>
  <si>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</si>
  <si>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</si>
  <si>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</si>
  <si>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</si>
  <si>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</si>
  <si>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</si>
  <si>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</si>
  <si>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</si>
  <si>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</si>
  <si>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</si>
  <si>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</si>
  <si>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</si>
  <si>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</si>
  <si>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</si>
  <si>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</si>
  <si>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</si>
  <si>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</si>
  <si>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</si>
  <si>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</si>
  <si>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</si>
  <si>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</si>
  <si>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</si>
  <si>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</si>
  <si>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</si>
  <si>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</si>
  <si>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</si>
  <si>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</si>
  <si>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</si>
  <si>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</si>
  <si>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</si>
  <si>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</si>
  <si>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</si>
  <si>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</si>
  <si>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</si>
  <si>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</si>
  <si>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</si>
  <si>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</si>
  <si>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</si>
  <si>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</si>
  <si>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</si>
  <si>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</si>
  <si>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</si>
  <si>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</si>
  <si>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</si>
  <si>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</si>
  <si>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</si>
  <si>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</si>
  <si>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</si>
  <si>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</si>
  <si>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</si>
  <si>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</si>
  <si>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</si>
  <si>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</si>
  <si>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</si>
  <si>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</si>
  <si>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</si>
  <si>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</si>
  <si>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</si>
  <si>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</si>
  <si>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</si>
  <si>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</si>
  <si>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</si>
  <si>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</si>
  <si>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</si>
  <si>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</si>
  <si>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</si>
  <si>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</si>
  <si>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</si>
  <si>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</si>
  <si>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</si>
  <si>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</si>
  <si>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</si>
  <si>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</si>
  <si>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</si>
  <si>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</si>
  <si>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</si>
  <si>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</si>
  <si>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</si>
  <si>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</si>
  <si>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</si>
  <si>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</si>
  <si>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</si>
  <si>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</si>
  <si>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</si>
  <si>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</si>
  <si>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</si>
  <si>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</si>
  <si>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</si>
  <si>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</si>
  <si>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</si>
  <si>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</si>
  <si>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</si>
  <si>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</si>
  <si>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</si>
  <si>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</si>
  <si>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</si>
  <si>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</si>
  <si>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</si>
  <si>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</si>
  <si>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</si>
  <si>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</si>
  <si>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</si>
  <si>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</si>
  <si>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</si>
  <si>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</si>
  <si>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</si>
  <si>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</si>
  <si>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</si>
  <si>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</si>
  <si>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</si>
  <si>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</si>
  <si>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</si>
  <si>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</si>
  <si>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</si>
  <si>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</si>
  <si>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</si>
  <si>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</si>
  <si>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</si>
  <si>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</si>
  <si>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</si>
  <si>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</si>
  <si>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</si>
  <si>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</si>
  <si>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</si>
  <si>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</si>
  <si>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</si>
  <si>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</si>
  <si>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</si>
  <si>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</si>
  <si>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</si>
  <si>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</si>
  <si>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</si>
  <si>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</si>
  <si>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</si>
  <si>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</si>
  <si>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</si>
  <si>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</si>
  <si>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</si>
  <si>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</si>
  <si>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</si>
  <si>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</si>
  <si>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</si>
  <si>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</si>
  <si>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</si>
  <si>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</si>
  <si>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</si>
  <si>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</si>
  <si>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</si>
  <si>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</si>
  <si>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</si>
  <si>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</si>
  <si>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</si>
  <si>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</si>
  <si>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</si>
  <si>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</si>
  <si>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</si>
  <si>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</si>
  <si>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</si>
  <si>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</si>
  <si>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</si>
  <si>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</si>
  <si>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</si>
  <si>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</si>
  <si>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</si>
  <si>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</si>
  <si>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</si>
  <si>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</si>
  <si>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</si>
  <si>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</si>
  <si>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</si>
  <si>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</si>
  <si>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</si>
  <si>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</si>
  <si>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</si>
  <si>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</si>
  <si>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</si>
  <si>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</si>
  <si>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</si>
  <si>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</si>
  <si>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</si>
  <si>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</si>
  <si>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</si>
  <si>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</si>
  <si>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</si>
  <si>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</si>
  <si>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</si>
  <si>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</si>
  <si>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</si>
  <si>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</si>
  <si>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</si>
  <si>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</si>
  <si>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</si>
  <si>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</si>
  <si>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</si>
  <si>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</si>
  <si>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</si>
  <si>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</si>
  <si>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</si>
  <si>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</si>
  <si>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</si>
  <si>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</si>
  <si>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</si>
  <si>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</si>
  <si>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</si>
  <si>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</si>
  <si>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</si>
  <si>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</si>
  <si>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</si>
  <si>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</si>
  <si>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</si>
  <si>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</si>
  <si>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</si>
  <si>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</si>
  <si>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</si>
  <si>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</si>
  <si>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</si>
  <si>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</si>
  <si>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</si>
  <si>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</si>
  <si>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</si>
  <si>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</si>
  <si>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</si>
  <si>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</si>
  <si>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</si>
  <si>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</si>
  <si>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</si>
  <si>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</si>
  <si>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</si>
  <si>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</si>
  <si>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</si>
  <si>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</si>
  <si>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</si>
  <si>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</si>
  <si>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</si>
  <si>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</si>
  <si>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</si>
  <si>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</si>
  <si>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</si>
  <si>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</si>
  <si>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</si>
  <si>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</si>
  <si>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</si>
  <si>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</si>
  <si>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</si>
  <si>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</si>
  <si>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</si>
  <si>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</si>
  <si>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</si>
  <si>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</si>
  <si>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</si>
  <si>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</si>
  <si>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</si>
  <si>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</si>
  <si>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</si>
  <si>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</si>
  <si>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</si>
  <si>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</si>
  <si>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</si>
  <si>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</si>
  <si>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</si>
  <si>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</si>
  <si>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</si>
  <si>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</si>
  <si>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</si>
  <si>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</si>
  <si>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</si>
  <si>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</si>
  <si>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</si>
  <si>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</si>
  <si>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</si>
  <si>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</si>
  <si>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</si>
  <si>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</si>
  <si>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</si>
  <si>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</si>
  <si>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</si>
  <si>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</si>
  <si>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</si>
  <si>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</si>
  <si>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</si>
  <si>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</si>
  <si>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</si>
  <si>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</si>
  <si>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</si>
  <si>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</si>
  <si>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</si>
  <si>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</si>
  <si>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</si>
  <si>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</si>
  <si>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</si>
  <si>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</si>
  <si>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</si>
  <si>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</si>
  <si>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</si>
  <si>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</si>
  <si>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</si>
  <si>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</si>
  <si>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</si>
  <si>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</si>
  <si>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</si>
  <si>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</si>
  <si>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</si>
  <si>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</si>
  <si>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</si>
  <si>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</si>
  <si>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t>For PBSO Use</t>
  </si>
  <si>
    <t xml:space="preserve">Sub-Total </t>
  </si>
  <si>
    <t>Total Expenditure</t>
  </si>
  <si>
    <t>Delivery Rate:</t>
  </si>
  <si>
    <t>Third Tranche:</t>
  </si>
  <si>
    <t>Additional operational costs</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</si>
  <si>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</si>
  <si>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2: FAO</t>
  </si>
  <si>
    <t>Recipient Organization 1: UNDP</t>
  </si>
  <si>
    <t xml:space="preserve">Mentor and technically-backstop, through established VSLA groups, beneficiaries’ start-ups during a six-month business incubation period </t>
  </si>
  <si>
    <t>Hire one external international and national consultants to conduct end of project evaluation and Sustainability Plan  (professional fees and DSA)</t>
  </si>
  <si>
    <t>General operating and other direct costs (fuel, phone, office supplies etc.)</t>
  </si>
  <si>
    <t xml:space="preserve">Considering this space is hughly dominated by men, the proejct will endeavour to have women lead religious leaders as part of the conversation. </t>
  </si>
  <si>
    <t>50% of the budget will be allocated to women lead CSOs to target women participation. This will ensure women specific isues are highlighted and captured during these dialogues.</t>
  </si>
  <si>
    <r>
      <rPr>
        <b/>
        <sz val="11"/>
        <color theme="1"/>
        <rFont val="Calibri"/>
        <family val="2"/>
        <scheme val="minor"/>
      </rPr>
      <t>Outcome/ Output</t>
    </r>
    <r>
      <rPr>
        <sz val="11"/>
        <color theme="1"/>
        <rFont val="Calibri"/>
        <family val="2"/>
        <scheme val="minor"/>
      </rPr>
      <t xml:space="preserve"> number</t>
    </r>
  </si>
  <si>
    <r>
      <rPr>
        <b/>
        <sz val="11"/>
        <color theme="1"/>
        <rFont val="Calibri"/>
        <family val="2"/>
        <scheme val="minor"/>
      </rPr>
      <t>Description</t>
    </r>
    <r>
      <rPr>
        <sz val="11"/>
        <color theme="1"/>
        <rFont val="Calibri"/>
        <family val="2"/>
        <scheme val="minor"/>
      </rPr>
      <t xml:space="preserve"> (Text)</t>
    </r>
  </si>
  <si>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</si>
  <si>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</si>
  <si>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rPr>
        <b/>
        <sz val="11"/>
        <color theme="1"/>
        <rFont val="Calibri"/>
        <family val="2"/>
        <scheme val="minor"/>
      </rPr>
      <t xml:space="preserve">GEWE justification </t>
    </r>
    <r>
      <rPr>
        <sz val="11"/>
        <color theme="1"/>
        <rFont val="Calibri"/>
        <family val="2"/>
        <scheme val="minor"/>
      </rPr>
      <t>(e.g. training includes session on gender equality, specific efforts made to ensure equal representation of women and men etc.)</t>
    </r>
  </si>
  <si>
    <r>
      <t xml:space="preserve">Any other </t>
    </r>
    <r>
      <rPr>
        <b/>
        <sz val="11"/>
        <color theme="1"/>
        <rFont val="Calibri"/>
        <family val="2"/>
        <scheme val="minor"/>
      </rPr>
      <t>remarks</t>
    </r>
    <r>
      <rPr>
        <sz val="11"/>
        <color theme="1"/>
        <rFont val="Calibri"/>
        <family val="2"/>
        <scheme val="minor"/>
      </rPr>
      <t xml:space="preserve"> (e.g. on types of inputs provided or budget justification, esp. for TA or travel costs)</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</si>
  <si>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</si>
  <si>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</si>
  <si>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</si>
  <si>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Monitor implementation of business plans and provide linkage with other ‘business/enterprise-specific’ actors, including rural community financing mechanisms </t>
  </si>
  <si>
    <t xml:space="preserve">Disburse grants amount to beneficiaries based on submission and clearance of simplified business plans </t>
  </si>
  <si>
    <t>Supporting regional and national reconciliation frameworks and political dialogue for coexistence and conflict resolution, strengthening sector governance by supporting conflict-sensitive sector governance and policy reform</t>
  </si>
  <si>
    <t>Provision of policy advise on reconciliation and transitional justice in relation to sustainable peace, social cohesion</t>
  </si>
  <si>
    <t xml:space="preserve"> Culture of peace enhanced through community/district level dialogues on peacebuilding and social cohesion.   </t>
  </si>
  <si>
    <t>Policy frameworks for national reconciliation consolidated and mainstreamed in peacebuilding and social cohesion government programmes</t>
  </si>
  <si>
    <t xml:space="preserve">Design and conduct national fora that will serve to solidify national and international support for peacebuilding and national reconciliation (as part of the President’s call in the Dec. 2020 National Reconciliation Conference). </t>
  </si>
  <si>
    <t>Policy advice formulated on transitional justice and its implications for human rights, peace and security, good governance and development in Liberia.</t>
  </si>
  <si>
    <t>PDGF grant awarding facility instituted to reduce conflict drivers through financial and technical support for activities to connect people across communities and build local capacity to build peace</t>
  </si>
  <si>
    <t>Establishing and managing the PDGF</t>
  </si>
  <si>
    <t>Activity 2.2.4</t>
  </si>
  <si>
    <t>Set up a rural women's entrepreneurship hub focused on digital skills, logistics, branding and market access</t>
  </si>
  <si>
    <t>Identify and build three local businesses, at least two of which will be female led.</t>
  </si>
  <si>
    <t xml:space="preserve"> Support dialogues at local and national levels with community and local leaders.</t>
  </si>
  <si>
    <t>Train community members on a non-violence approach to dispute resolution and Participatory Rural Appraisal methodology processes.</t>
  </si>
  <si>
    <t>Strengthen capacities of key CSOs including women’s and women-led organizations to facilitate peacebuilding and dialogues</t>
  </si>
  <si>
    <t>Provide Support to the Peacebuilding Office to lead the development of national reconciliation policy including taking stock of the Opportunity Mapping for Peace Consolidation and validating the County Reconciliation Plans.</t>
  </si>
  <si>
    <t>Conduct consultations with academia, government institutions and civil society to increase understanding of the 2021 revised Strategic National Reconciliation roadmap for national healing, peacebuilding-Forge partnership with Kofi Annan Institute of Conflict Transformation (KAICT) in Monrovia</t>
  </si>
  <si>
    <t>This is part of following-up on SCORE findings to implement findings and address policy issues coming out of the report. This is link to Outcome indicator 1b</t>
  </si>
  <si>
    <t xml:space="preserve">This activity will be used to capacitate CSOs on peacebuilding and reconciliation, Additionally grants will be provided to CSOs to hold community dialogues/forums. At these forums, communities will decide on the livilihood intervention to be supported under outcome two.  </t>
  </si>
  <si>
    <r>
      <t xml:space="preserve"> </t>
    </r>
    <r>
      <rPr>
        <b/>
        <sz val="12"/>
        <color theme="1"/>
        <rFont val="Times New Roman"/>
        <family val="1"/>
      </rPr>
      <t>Promote local and regional projects for reconciliation and social cohesion</t>
    </r>
  </si>
  <si>
    <t>Work with selected conflict-affected communities on SCORE wave III findings to address policy issues arising from the survey, examine way to reduce tensions and enhance inter-ethnic reconciliations and establish a basis for SCORE wave IV</t>
  </si>
  <si>
    <t>Targeted livelihoods support to marginalized rural communities through outreach, training, technical assistance and the VSLA model</t>
  </si>
  <si>
    <t>This will involve holding 3 regional consultations beyound the targetted  five counties. This amount also involves consultancy fees, printung and dissemination and salary for CHD staff</t>
  </si>
  <si>
    <t>This activity will be used to hold county specific highlevel meetings that bring key policy makers ( members of the National Legislature, county authorities and local officials)  together as well as holding national level events.  This involves consultancy and staff cost for CHD</t>
  </si>
  <si>
    <t>This  amount involved brining an international consultant, supported by HD- Consultancy, consultation cost and holding stakeholder dialogues.</t>
  </si>
  <si>
    <t xml:space="preserve">DSA for project technical team joint programme monitoring and perception survey and  travels expenses. This also includes 108K for an M&amp;E dedicated staff or share cost.  </t>
  </si>
  <si>
    <t>Contractual service, travel and General Operating  Expense</t>
  </si>
  <si>
    <t>Contractual services</t>
  </si>
  <si>
    <t xml:space="preserve">Beneficiaries ( youth +women) will be provided grants to faciliate their livilihood and economic activties. ( 400K for micro grant projects) </t>
  </si>
  <si>
    <t xml:space="preserve">Contractual serviced </t>
  </si>
  <si>
    <t xml:space="preserve">CSO will provide training in collaboration with FAO . </t>
  </si>
  <si>
    <t xml:space="preserve">Staff (Admin and programme) support cost:                                                                                                                                                                                                              (1) FAO: Finance/Admin. Assistant &amp;  (3 years a@ 50%) 28,800  and Project Coordinator 36,000 @ 50% (3 years)                                                                                                                                          (2) UNDP 127500K @ 100%  Programme Manager + 100% M&amp;E Specialist cost-108K                                                                                                                                                                                                                                               </t>
  </si>
  <si>
    <t xml:space="preserve">Working through CSOs, identify, train and establish 1,000 beneficiaries into VSLAs in all project counties </t>
  </si>
  <si>
    <t xml:space="preserve">FAO will inject 100,000.00K  through CSO to 1000 VSLA beneficiaries using the best business practice approach captured in the prodoc. </t>
  </si>
  <si>
    <t xml:space="preserve">Devel+C70:K71oping and bringing to scale peace-supporting businesses through a Women’s Rural Entrepreneurship Hub </t>
  </si>
  <si>
    <t>FAO will launch a process to hire a CSO to perform activities 2.2.1</t>
  </si>
  <si>
    <t>Using established VSLAs, inject cash to members for livelihood purposes</t>
  </si>
  <si>
    <t>Activity 1.2.1-CHD</t>
  </si>
  <si>
    <t>Activity 1.2.2-CHD</t>
  </si>
  <si>
    <t>Activity 1.2.4-UND&amp;PBO</t>
  </si>
  <si>
    <t>Activity 1.3.1-CHD</t>
  </si>
  <si>
    <t>Activity 2.1.1-UNDP</t>
  </si>
  <si>
    <t>Activity 1.1.1:-CHD</t>
  </si>
  <si>
    <t>Activity 1.1.2:_CHD</t>
  </si>
  <si>
    <t>Activity 1.1.3:-CHD</t>
  </si>
  <si>
    <t>Activity 1.2.3-KATC, PBO &amp; UNDP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</si>
</sst>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_);_(&quot;$&quot;* \(#,##0.0\);_(&quot;$&quot;* &quot;-&quot;??_);_(@_)"/>
  </numFmts>
  <fonts count="31"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1"/>
      <name val="Times New Roman"/>
      <family val="1"/>
    </font>
    <font>
      <b/>
      <sz val="11"/>
      <color rgb="FF00B0F0"/>
      <name val="Calibri"/>
      <family val="2"/>
      <scheme val="minor"/>
    </font>
    <font>
      <b/>
      <sz val="11"/>
      <color rgb="FFFF0000"/>
      <name val="Calibri"/>
      <family val="2"/>
      <scheme val="minor"/>
    </font>
    <font>
      <b/>
      <sz val="11"/>
      <color rgb="FF000000"/>
      <name val="Calibri"/>
      <family val="2"/>
      <scheme val="minor"/>
    </font>
    <font>
      <b/>
      <sz val="11"/>
      <color theme="1"/>
      <name val="Times New Roman"/>
      <family val="1"/>
    </font>
    <font>
      <b/>
      <sz val="11"/>
      <color rgb="FF000000"/>
      <name val="Times New Roman"/>
      <family val="1"/>
    </font>
    <font>
      <b/>
      <sz val="11"/>
      <name val="Times New Roman"/>
      <family val="1"/>
    </font>
    <font>
      <sz val="11"/>
      <name val="Times New Roman"/>
      <family val="1"/>
    </font>
    <font>
      <b/>
      <sz val="11"/>
      <name val="Calibri"/>
      <family val="2"/>
      <scheme val="minor"/>
    </font>
    <font>
      <b/>
      <sz val="12"/>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452">
    <xf numFmtId="0" fontId="0" fillId="0" borderId="0" xfId="0"/>
    <xf numFmtId="0" fontId="0" fillId="0" borderId="0" xfId="0" applyBorder="1"/>
    <xf numFmtId="0" fontId="7" fillId="0" borderId="0" xfId="0"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lignment horizontal="center" vertical="center" wrapText="1"/>
    </xf>
    <xf numFmtId="4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4" fillId="2" borderId="28"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0" fillId="3" borderId="0" xfId="1" applyFont="1" applyFill="1" applyBorder="1" applyAlignment="1">
      <alignment wrapText="1"/>
    </xf>
    <xf numFmtId="44" fontId="0" fillId="3" borderId="0" xfId="1" applyFont="1" applyFill="1" applyBorder="1" applyAlignment="1">
      <alignment vertical="center" wrapText="1"/>
    </xf>
    <xf numFmtId="9" fontId="0" fillId="3" borderId="0" xfId="2" applyFont="1" applyFill="1" applyBorder="1" applyAlignment="1">
      <alignment wrapText="1"/>
    </xf>
    <xf numFmtId="44" fontId="3"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16" fillId="0" borderId="0" xfId="0" applyFont="1" applyFill="1" applyBorder="1" applyAlignment="1">
      <alignment wrapText="1"/>
    </xf>
    <xf numFmtId="0" fontId="3" fillId="6" borderId="3" xfId="0"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3" fillId="10" borderId="3" xfId="0" applyFont="1" applyFill="1" applyBorder="1" applyAlignment="1" applyProtection="1">
      <alignment horizontal="left" vertical="center" wrapText="1"/>
      <protection locked="0"/>
    </xf>
    <xf numFmtId="0" fontId="0" fillId="0" borderId="0" xfId="0" applyFont="1" applyBorder="1" applyAlignment="1">
      <alignment horizontal="left" wrapText="1"/>
    </xf>
    <xf numFmtId="0" fontId="4"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4" fillId="0" borderId="0" xfId="0" applyFont="1" applyBorder="1" applyAlignment="1">
      <alignment wrapText="1"/>
    </xf>
    <xf numFmtId="0" fontId="4" fillId="0" borderId="0" xfId="0" applyFont="1" applyFill="1" applyBorder="1" applyAlignment="1">
      <alignment wrapText="1"/>
    </xf>
    <xf numFmtId="44" fontId="4" fillId="3" borderId="0" xfId="1" applyFont="1" applyFill="1" applyBorder="1" applyAlignment="1">
      <alignment horizontal="left" wrapText="1"/>
    </xf>
    <xf numFmtId="0" fontId="0" fillId="2" borderId="3"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protection locked="0"/>
    </xf>
    <xf numFmtId="0" fontId="4" fillId="10"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xf>
    <xf numFmtId="0" fontId="0" fillId="2" borderId="3"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44" fontId="9" fillId="0" borderId="0" xfId="1" applyFont="1" applyFill="1" applyBorder="1" applyAlignment="1" applyProtection="1">
      <alignment vertical="center" wrapText="1"/>
    </xf>
    <xf numFmtId="44" fontId="4" fillId="0" borderId="0" xfId="1" applyFont="1" applyFill="1" applyBorder="1" applyAlignment="1" applyProtection="1">
      <alignment vertical="center" wrapText="1"/>
    </xf>
    <xf numFmtId="0" fontId="0" fillId="2" borderId="3" xfId="0" applyFont="1" applyFill="1" applyBorder="1" applyAlignment="1" applyProtection="1">
      <alignment vertical="center" wrapText="1"/>
    </xf>
    <xf numFmtId="44" fontId="0" fillId="0" borderId="3" xfId="1" applyNumberFormat="1" applyFont="1" applyBorder="1" applyAlignment="1" applyProtection="1">
      <alignment horizontal="center" vertical="center" wrapText="1"/>
      <protection locked="0"/>
    </xf>
    <xf numFmtId="44" fontId="0" fillId="2" borderId="3" xfId="1" applyNumberFormat="1" applyFont="1" applyFill="1" applyBorder="1" applyAlignment="1" applyProtection="1">
      <alignment horizontal="center" vertical="center" wrapText="1"/>
    </xf>
    <xf numFmtId="9" fontId="0" fillId="0" borderId="3" xfId="2" applyFont="1" applyBorder="1" applyAlignment="1" applyProtection="1">
      <alignment horizontal="center" vertical="center" wrapText="1"/>
      <protection locked="0"/>
    </xf>
    <xf numFmtId="44" fontId="0" fillId="0" borderId="3" xfId="1" applyFont="1" applyBorder="1" applyAlignment="1" applyProtection="1">
      <alignment horizontal="center" vertical="center" wrapText="1"/>
      <protection locked="0"/>
    </xf>
    <xf numFmtId="44" fontId="0" fillId="3" borderId="3" xfId="1" applyFont="1" applyFill="1" applyBorder="1" applyAlignment="1" applyProtection="1">
      <alignment horizontal="center" vertical="center" wrapText="1"/>
      <protection locked="0"/>
    </xf>
    <xf numFmtId="49" fontId="0" fillId="0" borderId="3" xfId="1" applyNumberFormat="1" applyFont="1" applyBorder="1" applyAlignment="1" applyProtection="1">
      <alignment horizontal="left" wrapText="1"/>
      <protection locked="0"/>
    </xf>
    <xf numFmtId="44" fontId="0" fillId="0" borderId="0" xfId="1" applyNumberFormat="1" applyFont="1" applyFill="1" applyBorder="1" applyAlignment="1" applyProtection="1">
      <alignment horizontal="center" vertical="center" wrapText="1"/>
    </xf>
    <xf numFmtId="0" fontId="0" fillId="3" borderId="3" xfId="0" applyFont="1" applyFill="1" applyBorder="1" applyAlignment="1" applyProtection="1">
      <alignment horizontal="left" vertical="top" wrapText="1"/>
      <protection locked="0"/>
    </xf>
    <xf numFmtId="44" fontId="0" fillId="3" borderId="3" xfId="1" applyNumberFormat="1" applyFont="1" applyFill="1" applyBorder="1" applyAlignment="1" applyProtection="1">
      <alignment horizontal="center" vertical="center" wrapText="1"/>
      <protection locked="0"/>
    </xf>
    <xf numFmtId="9" fontId="0" fillId="3" borderId="3" xfId="2" applyFont="1" applyFill="1" applyBorder="1" applyAlignment="1" applyProtection="1">
      <alignment horizontal="center" vertical="center" wrapText="1"/>
      <protection locked="0"/>
    </xf>
    <xf numFmtId="49" fontId="0" fillId="3" borderId="3" xfId="1" applyNumberFormat="1" applyFont="1" applyFill="1" applyBorder="1" applyAlignment="1" applyProtection="1">
      <alignment horizontal="left" wrapText="1"/>
      <protection locked="0"/>
    </xf>
    <xf numFmtId="44" fontId="0" fillId="3" borderId="3" xfId="1" applyNumberFormat="1" applyFont="1" applyFill="1" applyBorder="1" applyAlignment="1" applyProtection="1">
      <alignment horizontal="left" vertical="center" wrapText="1"/>
      <protection locked="0"/>
    </xf>
    <xf numFmtId="44" fontId="4" fillId="2" borderId="3" xfId="1" applyNumberFormat="1" applyFont="1" applyFill="1" applyBorder="1" applyAlignment="1" applyProtection="1">
      <alignment horizontal="center" vertical="center" wrapText="1"/>
    </xf>
    <xf numFmtId="44" fontId="4" fillId="2" borderId="3" xfId="1" applyNumberFormat="1" applyFont="1" applyFill="1" applyBorder="1" applyAlignment="1" applyProtection="1">
      <alignment horizontal="left" vertical="center" wrapText="1"/>
    </xf>
    <xf numFmtId="44" fontId="4" fillId="2" borderId="3"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43" fontId="4" fillId="6" borderId="3" xfId="3" applyFont="1" applyFill="1" applyBorder="1" applyAlignment="1" applyProtection="1">
      <alignment horizontal="center" vertical="center" wrapText="1"/>
      <protection locked="0"/>
    </xf>
    <xf numFmtId="0" fontId="0" fillId="0" borderId="3" xfId="0" applyFont="1" applyBorder="1" applyAlignment="1" applyProtection="1">
      <alignment horizontal="left" vertical="top" wrapText="1"/>
      <protection locked="0"/>
    </xf>
    <xf numFmtId="44" fontId="4" fillId="2" borderId="5" xfId="1" applyNumberFormat="1" applyFont="1" applyFill="1" applyBorder="1" applyAlignment="1" applyProtection="1">
      <alignment horizontal="center" vertical="center" wrapText="1"/>
    </xf>
    <xf numFmtId="44" fontId="4" fillId="2" borderId="5" xfId="1" applyNumberFormat="1" applyFont="1" applyFill="1" applyBorder="1" applyAlignment="1" applyProtection="1">
      <alignment horizontal="left" vertical="center" wrapText="1"/>
    </xf>
    <xf numFmtId="44" fontId="0" fillId="0" borderId="3" xfId="1" applyNumberFormat="1" applyFont="1" applyBorder="1" applyAlignment="1" applyProtection="1">
      <alignment horizontal="left" vertical="center" wrapText="1"/>
      <protection locked="0"/>
    </xf>
    <xf numFmtId="0" fontId="0" fillId="3" borderId="0" xfId="0" applyFont="1" applyFill="1" applyBorder="1" applyAlignment="1" applyProtection="1">
      <alignment vertical="center" wrapText="1"/>
      <protection locked="0"/>
    </xf>
    <xf numFmtId="44" fontId="0" fillId="3" borderId="0" xfId="1"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xf>
    <xf numFmtId="43" fontId="4" fillId="10" borderId="3" xfId="3" applyFont="1" applyFill="1" applyBorder="1" applyAlignment="1" applyProtection="1">
      <alignment horizontal="left" vertical="center" wrapText="1"/>
      <protection locked="0"/>
    </xf>
    <xf numFmtId="44" fontId="24" fillId="8" borderId="3"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wrapText="1"/>
    </xf>
    <xf numFmtId="0" fontId="4" fillId="3" borderId="0" xfId="0" applyFont="1" applyFill="1" applyBorder="1" applyAlignment="1" applyProtection="1">
      <alignment vertical="center" wrapText="1"/>
    </xf>
    <xf numFmtId="44" fontId="0" fillId="3" borderId="0"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44" fontId="0" fillId="0" borderId="3" xfId="1" applyFont="1" applyBorder="1" applyAlignment="1" applyProtection="1">
      <alignment vertical="center" wrapText="1"/>
      <protection locked="0"/>
    </xf>
    <xf numFmtId="9" fontId="0" fillId="0" borderId="3" xfId="2" applyFont="1" applyBorder="1" applyAlignment="1" applyProtection="1">
      <alignment vertical="center" wrapText="1"/>
      <protection locked="0"/>
    </xf>
    <xf numFmtId="44" fontId="0" fillId="3" borderId="3" xfId="1" applyFont="1" applyFill="1" applyBorder="1" applyAlignment="1" applyProtection="1">
      <alignment vertical="center" wrapText="1"/>
      <protection locked="0"/>
    </xf>
    <xf numFmtId="49" fontId="0" fillId="0" borderId="3" xfId="0" applyNumberFormat="1" applyFont="1" applyBorder="1" applyAlignment="1" applyProtection="1">
      <alignment horizontal="left" wrapText="1"/>
      <protection locked="0"/>
    </xf>
    <xf numFmtId="0" fontId="4" fillId="2" borderId="39"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44" fontId="4" fillId="4" borderId="3" xfId="1" applyFont="1" applyFill="1" applyBorder="1" applyAlignment="1" applyProtection="1">
      <alignment vertical="center" wrapText="1"/>
    </xf>
    <xf numFmtId="44" fontId="4" fillId="4" borderId="3" xfId="1" applyFont="1" applyFill="1" applyBorder="1" applyAlignment="1" applyProtection="1">
      <alignment horizontal="left" vertical="center" wrapText="1"/>
    </xf>
    <xf numFmtId="0" fontId="4" fillId="3" borderId="0"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xf>
    <xf numFmtId="0" fontId="0" fillId="2" borderId="8" xfId="0" applyFont="1" applyFill="1" applyBorder="1" applyAlignment="1" applyProtection="1">
      <alignment vertical="center" wrapText="1"/>
    </xf>
    <xf numFmtId="44" fontId="0" fillId="2" borderId="3" xfId="0" applyNumberFormat="1" applyFont="1" applyFill="1" applyBorder="1" applyAlignment="1" applyProtection="1">
      <alignment vertical="center" wrapText="1"/>
    </xf>
    <xf numFmtId="44" fontId="0" fillId="2" borderId="3" xfId="0" applyNumberFormat="1" applyFont="1" applyFill="1" applyBorder="1" applyAlignment="1" applyProtection="1">
      <alignment horizontal="left" vertical="center" wrapText="1"/>
    </xf>
    <xf numFmtId="44" fontId="0" fillId="2" borderId="9" xfId="0" applyNumberFormat="1" applyFont="1" applyFill="1" applyBorder="1" applyAlignment="1" applyProtection="1">
      <alignment vertical="center" wrapText="1"/>
    </xf>
    <xf numFmtId="44" fontId="0" fillId="0" borderId="0" xfId="1" applyFont="1" applyFill="1" applyBorder="1" applyAlignment="1" applyProtection="1">
      <alignmen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lignment vertical="center" wrapText="1"/>
    </xf>
    <xf numFmtId="0" fontId="4" fillId="2" borderId="12" xfId="0" applyFont="1" applyFill="1" applyBorder="1" applyAlignment="1" applyProtection="1">
      <alignment vertical="center" wrapText="1"/>
    </xf>
    <xf numFmtId="44" fontId="4" fillId="2" borderId="13" xfId="1" applyFont="1" applyFill="1" applyBorder="1" applyAlignment="1" applyProtection="1">
      <alignment vertical="center" wrapText="1"/>
    </xf>
    <xf numFmtId="44" fontId="4" fillId="2" borderId="13" xfId="1" applyFont="1" applyFill="1" applyBorder="1" applyAlignment="1" applyProtection="1">
      <alignment horizontal="left" vertical="center" wrapText="1"/>
    </xf>
    <xf numFmtId="44" fontId="4" fillId="3" borderId="0" xfId="1" applyFont="1" applyFill="1" applyBorder="1" applyAlignment="1">
      <alignment vertical="center" wrapText="1"/>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44" fontId="4" fillId="3" borderId="0" xfId="0" applyNumberFormat="1" applyFont="1" applyFill="1" applyBorder="1" applyAlignment="1">
      <alignment horizontal="left" vertical="center" wrapText="1"/>
    </xf>
    <xf numFmtId="44" fontId="4" fillId="3" borderId="0" xfId="1"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4" fontId="4" fillId="3" borderId="0" xfId="1" applyFont="1" applyFill="1" applyBorder="1" applyAlignment="1" applyProtection="1">
      <alignment vertical="center" wrapText="1"/>
      <protection locked="0"/>
    </xf>
    <xf numFmtId="0" fontId="4" fillId="2" borderId="8" xfId="0" applyFont="1" applyFill="1" applyBorder="1" applyAlignment="1" applyProtection="1">
      <alignment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horizontal="left" vertical="center" wrapText="1"/>
    </xf>
    <xf numFmtId="44" fontId="4" fillId="2" borderId="4" xfId="1" applyFont="1" applyFill="1" applyBorder="1" applyAlignment="1" applyProtection="1">
      <alignment vertical="center" wrapText="1"/>
    </xf>
    <xf numFmtId="9" fontId="4" fillId="3" borderId="9" xfId="2"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44" fontId="4" fillId="2" borderId="40" xfId="1" applyFont="1" applyFill="1" applyBorder="1" applyAlignment="1" applyProtection="1">
      <alignment vertical="center" wrapText="1"/>
    </xf>
    <xf numFmtId="9" fontId="4" fillId="3" borderId="31" xfId="2" applyFont="1" applyFill="1" applyBorder="1" applyAlignment="1" applyProtection="1">
      <alignment vertical="center" wrapText="1"/>
      <protection locked="0"/>
    </xf>
    <xf numFmtId="44" fontId="4" fillId="3" borderId="0" xfId="1" applyFont="1" applyFill="1" applyBorder="1" applyAlignment="1" applyProtection="1">
      <alignment horizontal="right" vertical="center" wrapText="1"/>
      <protection locked="0"/>
    </xf>
    <xf numFmtId="9" fontId="4" fillId="3" borderId="31" xfId="2" applyFont="1" applyFill="1" applyBorder="1" applyAlignment="1" applyProtection="1">
      <alignment horizontal="right" vertical="center" wrapText="1"/>
      <protection locked="0"/>
    </xf>
    <xf numFmtId="44" fontId="4" fillId="3" borderId="0" xfId="1" applyFont="1" applyFill="1" applyBorder="1" applyAlignment="1" applyProtection="1">
      <alignment vertical="center" wrapText="1"/>
    </xf>
    <xf numFmtId="9" fontId="4" fillId="2" borderId="14" xfId="2" applyFont="1" applyFill="1" applyBorder="1" applyAlignment="1" applyProtection="1">
      <alignment vertical="center" wrapText="1"/>
    </xf>
    <xf numFmtId="44" fontId="4" fillId="0" borderId="0" xfId="1" applyFont="1" applyFill="1" applyBorder="1" applyAlignment="1">
      <alignment vertical="center" wrapText="1"/>
    </xf>
    <xf numFmtId="0" fontId="4" fillId="0" borderId="0" xfId="0" applyFont="1" applyFill="1" applyBorder="1" applyAlignment="1">
      <alignment vertical="center" wrapText="1"/>
    </xf>
    <xf numFmtId="44" fontId="4" fillId="0" borderId="0" xfId="0" applyNumberFormat="1" applyFont="1" applyFill="1" applyBorder="1" applyAlignment="1">
      <alignment vertical="center" wrapText="1"/>
    </xf>
    <xf numFmtId="44" fontId="4" fillId="0" borderId="0" xfId="0" applyNumberFormat="1" applyFont="1" applyFill="1" applyBorder="1" applyAlignment="1">
      <alignment horizontal="left" vertical="center" wrapText="1"/>
    </xf>
    <xf numFmtId="44" fontId="4" fillId="2" borderId="16" xfId="0" applyNumberFormat="1" applyFont="1" applyFill="1" applyBorder="1" applyAlignment="1" applyProtection="1">
      <alignment vertical="center" wrapText="1"/>
    </xf>
    <xf numFmtId="44" fontId="4" fillId="2" borderId="28" xfId="0" applyNumberFormat="1" applyFont="1" applyFill="1" applyBorder="1" applyAlignment="1">
      <alignment vertical="center" wrapText="1"/>
    </xf>
    <xf numFmtId="10" fontId="4" fillId="2" borderId="9" xfId="2" applyNumberFormat="1" applyFont="1" applyFill="1" applyBorder="1" applyAlignment="1" applyProtection="1">
      <alignment wrapText="1"/>
    </xf>
    <xf numFmtId="9" fontId="4" fillId="3" borderId="0" xfId="2" applyFont="1" applyFill="1" applyBorder="1" applyAlignment="1">
      <alignment horizontal="left" wrapText="1"/>
    </xf>
    <xf numFmtId="9" fontId="4" fillId="3" borderId="0" xfId="2" applyFont="1" applyFill="1" applyBorder="1" applyAlignment="1">
      <alignment wrapText="1"/>
    </xf>
    <xf numFmtId="44" fontId="4" fillId="2" borderId="9" xfId="2" applyNumberFormat="1" applyFont="1" applyFill="1" applyBorder="1" applyAlignment="1" applyProtection="1">
      <alignment wrapText="1"/>
    </xf>
    <xf numFmtId="44" fontId="4" fillId="3" borderId="0" xfId="2" applyNumberFormat="1" applyFont="1" applyFill="1" applyBorder="1" applyAlignment="1">
      <alignment horizontal="left" wrapText="1"/>
    </xf>
    <xf numFmtId="44" fontId="4" fillId="3" borderId="0" xfId="2" applyNumberFormat="1" applyFont="1" applyFill="1" applyBorder="1" applyAlignment="1">
      <alignment wrapText="1"/>
    </xf>
    <xf numFmtId="0" fontId="21" fillId="0" borderId="3" xfId="0" applyFont="1" applyBorder="1" applyAlignment="1" applyProtection="1">
      <alignment horizontal="left" vertical="top" wrapText="1"/>
      <protection locked="0"/>
    </xf>
    <xf numFmtId="0" fontId="0" fillId="2" borderId="5" xfId="0" applyFont="1" applyFill="1" applyBorder="1" applyAlignment="1" applyProtection="1">
      <alignment vertical="center" wrapText="1"/>
    </xf>
    <xf numFmtId="0" fontId="0" fillId="2" borderId="39" xfId="0" applyFont="1" applyFill="1" applyBorder="1" applyAlignment="1" applyProtection="1">
      <alignment vertical="center" wrapText="1"/>
    </xf>
    <xf numFmtId="0" fontId="0" fillId="0" borderId="3" xfId="0" applyFont="1" applyBorder="1" applyAlignment="1">
      <alignment wrapText="1"/>
    </xf>
    <xf numFmtId="44" fontId="0" fillId="0" borderId="3" xfId="1" applyNumberFormat="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44" fontId="21" fillId="0" borderId="3" xfId="1" applyFont="1" applyBorder="1" applyAlignment="1" applyProtection="1">
      <alignment horizontal="center" vertical="center" wrapText="1"/>
      <protection locked="0"/>
    </xf>
    <xf numFmtId="44" fontId="21" fillId="3" borderId="3" xfId="1" applyFont="1" applyFill="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9" fontId="21" fillId="3" borderId="3" xfId="2" applyFont="1" applyFill="1" applyBorder="1" applyAlignment="1" applyProtection="1">
      <alignment horizontal="center" vertical="center" wrapText="1"/>
      <protection locked="0"/>
    </xf>
    <xf numFmtId="49" fontId="21" fillId="3" borderId="3" xfId="1" applyNumberFormat="1" applyFont="1" applyFill="1" applyBorder="1" applyAlignment="1" applyProtection="1">
      <alignment horizontal="left" wrapText="1"/>
      <protection locked="0"/>
    </xf>
    <xf numFmtId="0" fontId="25" fillId="2" borderId="3" xfId="0" applyFont="1" applyFill="1" applyBorder="1" applyAlignment="1" applyProtection="1">
      <alignment vertical="center" wrapText="1"/>
    </xf>
    <xf numFmtId="44" fontId="25" fillId="2" borderId="3" xfId="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xf>
    <xf numFmtId="43" fontId="25" fillId="6" borderId="3" xfId="3" applyFont="1" applyFill="1" applyBorder="1" applyAlignment="1" applyProtection="1">
      <alignment horizontal="center" vertical="center" wrapText="1"/>
      <protection locked="0"/>
    </xf>
    <xf numFmtId="44" fontId="21" fillId="10" borderId="3" xfId="1" applyNumberFormat="1" applyFont="1" applyFill="1" applyBorder="1" applyAlignment="1" applyProtection="1">
      <alignment horizontal="left" vertical="center" wrapText="1"/>
      <protection locked="0"/>
    </xf>
    <xf numFmtId="44" fontId="21" fillId="0" borderId="3" xfId="1" applyNumberFormat="1" applyFont="1" applyBorder="1" applyAlignment="1" applyProtection="1">
      <alignment horizontal="center" vertical="center" wrapText="1"/>
      <protection locked="0"/>
    </xf>
    <xf numFmtId="44" fontId="21" fillId="2" borderId="3" xfId="1" applyNumberFormat="1"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protection locked="0"/>
    </xf>
    <xf numFmtId="44" fontId="21" fillId="3" borderId="3" xfId="1" applyNumberFormat="1" applyFont="1" applyFill="1" applyBorder="1" applyAlignment="1" applyProtection="1">
      <alignment horizontal="center" vertical="center" wrapText="1"/>
      <protection locked="0"/>
    </xf>
    <xf numFmtId="44" fontId="25" fillId="2" borderId="5" xfId="1" applyNumberFormat="1" applyFont="1" applyFill="1" applyBorder="1" applyAlignment="1" applyProtection="1">
      <alignment horizontal="center" vertical="center" wrapText="1"/>
    </xf>
    <xf numFmtId="44" fontId="25" fillId="2" borderId="5" xfId="1" applyNumberFormat="1" applyFont="1" applyFill="1" applyBorder="1" applyAlignment="1" applyProtection="1">
      <alignment horizontal="left" vertical="center" wrapText="1"/>
    </xf>
    <xf numFmtId="44" fontId="21" fillId="0" borderId="3" xfId="1" applyNumberFormat="1" applyFont="1" applyBorder="1" applyAlignment="1" applyProtection="1">
      <alignment horizontal="left" vertical="center" wrapText="1"/>
      <protection locked="0"/>
    </xf>
    <xf numFmtId="0" fontId="25" fillId="10" borderId="3" xfId="0" applyFont="1" applyFill="1" applyBorder="1" applyAlignment="1" applyProtection="1">
      <alignment horizontal="left" vertical="center" wrapText="1"/>
      <protection locked="0"/>
    </xf>
    <xf numFmtId="44" fontId="25" fillId="2" borderId="3" xfId="1" applyNumberFormat="1" applyFont="1" applyFill="1" applyBorder="1" applyAlignment="1" applyProtection="1">
      <alignment horizontal="center" vertical="center" wrapText="1"/>
    </xf>
    <xf numFmtId="44" fontId="25" fillId="2" borderId="3" xfId="1" applyNumberFormat="1" applyFont="1" applyFill="1" applyBorder="1" applyAlignment="1" applyProtection="1">
      <alignment horizontal="left" vertical="center" wrapText="1"/>
    </xf>
    <xf numFmtId="0" fontId="21" fillId="3" borderId="0" xfId="0" applyFont="1" applyFill="1" applyBorder="1" applyAlignment="1" applyProtection="1">
      <alignment horizontal="left" vertical="top" wrapText="1"/>
      <protection locked="0"/>
    </xf>
    <xf numFmtId="44" fontId="21" fillId="3" borderId="0" xfId="1" applyFont="1" applyFill="1" applyBorder="1" applyAlignment="1" applyProtection="1">
      <alignment horizontal="center" vertical="center" wrapText="1"/>
      <protection locked="0"/>
    </xf>
    <xf numFmtId="44" fontId="21" fillId="3" borderId="0" xfId="1" applyFont="1" applyFill="1" applyBorder="1" applyAlignment="1" applyProtection="1">
      <alignment horizontal="left" vertical="center" wrapText="1"/>
      <protection locked="0"/>
    </xf>
    <xf numFmtId="43" fontId="25" fillId="10" borderId="3" xfId="3" applyFont="1" applyFill="1" applyBorder="1" applyAlignment="1" applyProtection="1">
      <alignment horizontal="left" vertical="center" wrapText="1"/>
      <protection locked="0"/>
    </xf>
    <xf numFmtId="43" fontId="25" fillId="10" borderId="3" xfId="3" applyFont="1" applyFill="1" applyBorder="1" applyAlignment="1" applyProtection="1">
      <alignment horizontal="right" vertical="center" wrapText="1"/>
      <protection locked="0"/>
    </xf>
    <xf numFmtId="44" fontId="26" fillId="8" borderId="3" xfId="0" applyNumberFormat="1" applyFont="1" applyFill="1" applyBorder="1" applyAlignment="1">
      <alignment horizontal="center" vertical="center" wrapText="1"/>
    </xf>
    <xf numFmtId="44" fontId="26" fillId="9" borderId="3" xfId="0" applyNumberFormat="1" applyFont="1" applyFill="1" applyBorder="1" applyAlignment="1">
      <alignment horizontal="center" vertical="center" wrapText="1"/>
    </xf>
    <xf numFmtId="3" fontId="25" fillId="10" borderId="3" xfId="0" applyNumberFormat="1" applyFont="1" applyFill="1" applyBorder="1" applyAlignment="1" applyProtection="1">
      <alignment vertical="center" wrapText="1"/>
      <protection locked="0"/>
    </xf>
    <xf numFmtId="44" fontId="21" fillId="0" borderId="3" xfId="1" applyNumberFormat="1" applyFont="1" applyBorder="1" applyAlignment="1" applyProtection="1">
      <alignment vertical="center" wrapText="1"/>
      <protection locked="0"/>
    </xf>
    <xf numFmtId="44" fontId="21" fillId="2" borderId="3" xfId="1" applyNumberFormat="1" applyFont="1" applyFill="1" applyBorder="1" applyAlignment="1" applyProtection="1">
      <alignment vertical="center" wrapText="1"/>
    </xf>
    <xf numFmtId="43" fontId="25" fillId="10" borderId="3" xfId="3" applyFont="1" applyFill="1" applyBorder="1" applyAlignment="1" applyProtection="1">
      <alignment vertical="center" wrapText="1"/>
      <protection locked="0"/>
    </xf>
    <xf numFmtId="0" fontId="21" fillId="3" borderId="0" xfId="0" applyFont="1" applyFill="1" applyBorder="1" applyAlignment="1" applyProtection="1">
      <alignment vertical="center" wrapText="1"/>
      <protection locked="0"/>
    </xf>
    <xf numFmtId="44" fontId="21" fillId="3" borderId="0" xfId="1" applyFont="1" applyFill="1" applyBorder="1" applyAlignment="1" applyProtection="1">
      <alignment vertical="center" wrapText="1"/>
      <protection locked="0"/>
    </xf>
    <xf numFmtId="44" fontId="21" fillId="3" borderId="3" xfId="1"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vertical="center" wrapText="1"/>
      <protection locked="0"/>
    </xf>
    <xf numFmtId="164" fontId="4" fillId="2" borderId="13" xfId="1" applyNumberFormat="1" applyFont="1" applyFill="1" applyBorder="1" applyAlignment="1" applyProtection="1">
      <alignment vertical="center" wrapText="1"/>
    </xf>
    <xf numFmtId="9" fontId="28" fillId="0" borderId="3" xfId="2" applyFont="1" applyBorder="1" applyAlignment="1" applyProtection="1">
      <alignment horizontal="center" vertical="center" wrapText="1"/>
      <protection locked="0"/>
    </xf>
    <xf numFmtId="44" fontId="28" fillId="0" borderId="3" xfId="1" applyFont="1" applyBorder="1" applyAlignment="1" applyProtection="1">
      <alignment horizontal="center" vertical="center" wrapText="1"/>
      <protection locked="0"/>
    </xf>
    <xf numFmtId="44" fontId="28" fillId="3" borderId="3" xfId="1" applyFont="1" applyFill="1" applyBorder="1" applyAlignment="1" applyProtection="1">
      <alignment horizontal="left" vertical="center" wrapText="1"/>
      <protection locked="0"/>
    </xf>
    <xf numFmtId="49" fontId="28" fillId="0" borderId="3" xfId="1" applyNumberFormat="1" applyFont="1" applyBorder="1" applyAlignment="1" applyProtection="1">
      <alignment horizontal="left" wrapText="1"/>
      <protection locked="0"/>
    </xf>
    <xf numFmtId="44" fontId="28" fillId="3" borderId="3" xfId="1" applyFont="1" applyFill="1" applyBorder="1" applyAlignment="1" applyProtection="1">
      <alignment horizontal="center" vertical="center" wrapText="1"/>
      <protection locked="0"/>
    </xf>
    <xf numFmtId="0" fontId="28" fillId="3" borderId="3" xfId="0" applyFont="1" applyFill="1" applyBorder="1" applyAlignment="1" applyProtection="1">
      <alignment horizontal="left" vertical="top" wrapText="1"/>
      <protection locked="0"/>
    </xf>
    <xf numFmtId="44" fontId="28" fillId="3" borderId="3" xfId="1" applyNumberFormat="1" applyFont="1" applyFill="1" applyBorder="1" applyAlignment="1" applyProtection="1">
      <alignment horizontal="right" vertical="center" wrapText="1"/>
      <protection locked="0"/>
    </xf>
    <xf numFmtId="9" fontId="28" fillId="3" borderId="3" xfId="2" applyFont="1" applyFill="1" applyBorder="1" applyAlignment="1" applyProtection="1">
      <alignment horizontal="center" vertical="center" wrapText="1"/>
      <protection locked="0"/>
    </xf>
    <xf numFmtId="49" fontId="28" fillId="3" borderId="3" xfId="1" applyNumberFormat="1" applyFont="1" applyFill="1" applyBorder="1" applyAlignment="1" applyProtection="1">
      <alignment horizontal="left" wrapText="1"/>
      <protection locked="0"/>
    </xf>
    <xf numFmtId="0" fontId="27" fillId="2" borderId="3" xfId="0" applyFont="1" applyFill="1" applyBorder="1" applyAlignment="1" applyProtection="1">
      <alignment vertical="center" wrapText="1"/>
    </xf>
    <xf numFmtId="44" fontId="27" fillId="2" borderId="3" xfId="1" applyFont="1" applyFill="1" applyBorder="1" applyAlignment="1" applyProtection="1">
      <alignment horizontal="center" vertical="center" wrapText="1"/>
    </xf>
    <xf numFmtId="44" fontId="27" fillId="3" borderId="3" xfId="1" applyFont="1" applyFill="1" applyBorder="1" applyAlignment="1" applyProtection="1">
      <alignment horizontal="center" vertical="center" wrapText="1"/>
    </xf>
    <xf numFmtId="44" fontId="28" fillId="3" borderId="3" xfId="1" applyNumberFormat="1" applyFont="1" applyFill="1" applyBorder="1" applyAlignment="1" applyProtection="1">
      <alignment horizontal="right" vertical="center" wrapText="1"/>
    </xf>
    <xf numFmtId="0" fontId="28" fillId="3" borderId="3" xfId="0" applyFont="1" applyFill="1" applyBorder="1" applyAlignment="1">
      <alignment horizontal="justify" vertical="center" wrapText="1"/>
    </xf>
    <xf numFmtId="0" fontId="28" fillId="3" borderId="0" xfId="0" applyFont="1" applyFill="1" applyAlignment="1">
      <alignment horizontal="justify" vertical="center" wrapText="1"/>
    </xf>
    <xf numFmtId="0" fontId="15" fillId="3" borderId="3" xfId="0" applyFont="1" applyFill="1" applyBorder="1" applyAlignment="1">
      <alignment wrapText="1"/>
    </xf>
    <xf numFmtId="0" fontId="15" fillId="3" borderId="0" xfId="0" applyFont="1" applyFill="1" applyBorder="1" applyAlignment="1">
      <alignment wrapText="1"/>
    </xf>
    <xf numFmtId="0" fontId="15" fillId="3" borderId="0" xfId="0" applyFont="1" applyFill="1" applyBorder="1" applyAlignment="1">
      <alignment horizontal="left" wrapText="1"/>
    </xf>
    <xf numFmtId="0" fontId="27" fillId="3" borderId="3" xfId="0" applyFont="1" applyFill="1" applyBorder="1" applyAlignment="1" applyProtection="1">
      <alignment vertical="center" wrapText="1"/>
    </xf>
    <xf numFmtId="44" fontId="27" fillId="3" borderId="3" xfId="1" applyNumberFormat="1" applyFont="1" applyFill="1" applyBorder="1" applyAlignment="1" applyProtection="1">
      <alignment horizontal="right" vertical="center" wrapText="1"/>
    </xf>
    <xf numFmtId="44" fontId="28" fillId="0" borderId="3" xfId="1" applyNumberFormat="1" applyFont="1" applyBorder="1" applyAlignment="1" applyProtection="1">
      <alignment horizontal="center" vertical="center" wrapText="1"/>
      <protection locked="0"/>
    </xf>
    <xf numFmtId="44" fontId="28" fillId="2" borderId="3" xfId="1" applyNumberFormat="1" applyFont="1" applyFill="1" applyBorder="1" applyAlignment="1" applyProtection="1">
      <alignment horizontal="center" vertical="center" wrapText="1"/>
    </xf>
    <xf numFmtId="0" fontId="28" fillId="0" borderId="3" xfId="0" applyFont="1" applyBorder="1" applyAlignment="1" applyProtection="1">
      <alignment horizontal="left" vertical="top" wrapText="1"/>
      <protection locked="0"/>
    </xf>
    <xf numFmtId="44" fontId="28" fillId="3" borderId="3" xfId="1" applyNumberFormat="1" applyFont="1" applyFill="1" applyBorder="1" applyAlignment="1" applyProtection="1">
      <alignment horizontal="center" vertical="center" wrapText="1"/>
      <protection locked="0"/>
    </xf>
    <xf numFmtId="44" fontId="27" fillId="2" borderId="5" xfId="1" applyNumberFormat="1" applyFont="1" applyFill="1" applyBorder="1" applyAlignment="1" applyProtection="1">
      <alignment horizontal="center" vertical="center" wrapText="1"/>
    </xf>
    <xf numFmtId="0" fontId="28" fillId="3" borderId="6" xfId="0" applyFont="1" applyFill="1" applyBorder="1" applyAlignment="1">
      <alignment vertical="center" wrapText="1"/>
    </xf>
    <xf numFmtId="43" fontId="27" fillId="3" borderId="3" xfId="3" applyFont="1" applyFill="1" applyBorder="1" applyAlignment="1" applyProtection="1">
      <alignment horizontal="center" vertical="center" wrapText="1"/>
      <protection locked="0"/>
    </xf>
    <xf numFmtId="44" fontId="28" fillId="3" borderId="3" xfId="1" applyNumberFormat="1" applyFont="1" applyFill="1" applyBorder="1" applyAlignment="1" applyProtection="1">
      <alignment horizontal="left" vertical="center" wrapText="1"/>
      <protection locked="0"/>
    </xf>
    <xf numFmtId="44" fontId="28" fillId="3" borderId="3" xfId="1" applyNumberFormat="1" applyFont="1" applyFill="1" applyBorder="1" applyAlignment="1" applyProtection="1">
      <alignment horizontal="center" vertical="center" wrapText="1"/>
    </xf>
    <xf numFmtId="44" fontId="28" fillId="3" borderId="3" xfId="1"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wrapText="1"/>
      <protection locked="0"/>
    </xf>
    <xf numFmtId="44" fontId="27" fillId="3" borderId="5" xfId="1" applyNumberFormat="1" applyFont="1" applyFill="1" applyBorder="1" applyAlignment="1" applyProtection="1">
      <alignment horizontal="center" vertical="center" wrapText="1"/>
    </xf>
    <xf numFmtId="43" fontId="27" fillId="10" borderId="3" xfId="3" applyFont="1" applyFill="1" applyBorder="1" applyAlignment="1" applyProtection="1">
      <alignment horizontal="left" vertical="center" wrapText="1"/>
      <protection locked="0"/>
    </xf>
    <xf numFmtId="0" fontId="28" fillId="0" borderId="0" xfId="0" applyFont="1" applyAlignment="1">
      <alignment horizontal="justify" vertical="center"/>
    </xf>
    <xf numFmtId="43" fontId="27" fillId="10" borderId="5" xfId="3" applyFont="1" applyFill="1" applyBorder="1" applyAlignment="1" applyProtection="1">
      <alignment horizontal="left" vertical="center" wrapText="1"/>
      <protection locked="0"/>
    </xf>
    <xf numFmtId="44" fontId="28" fillId="0" borderId="5" xfId="1" applyNumberFormat="1" applyFont="1" applyBorder="1" applyAlignment="1" applyProtection="1">
      <alignment horizontal="center" vertical="center" wrapText="1"/>
      <protection locked="0"/>
    </xf>
    <xf numFmtId="44" fontId="28" fillId="2" borderId="5" xfId="1" applyNumberFormat="1" applyFont="1" applyFill="1" applyBorder="1" applyAlignment="1" applyProtection="1">
      <alignment horizontal="center" vertical="center" wrapText="1"/>
    </xf>
    <xf numFmtId="9" fontId="28" fillId="0" borderId="5" xfId="2" applyFont="1" applyBorder="1" applyAlignment="1" applyProtection="1">
      <alignment horizontal="center" vertical="center" wrapText="1"/>
      <protection locked="0"/>
    </xf>
    <xf numFmtId="44" fontId="28" fillId="0" borderId="5" xfId="1" applyFont="1" applyBorder="1" applyAlignment="1" applyProtection="1">
      <alignment horizontal="center" vertical="center" wrapText="1"/>
      <protection locked="0"/>
    </xf>
    <xf numFmtId="44" fontId="28" fillId="3" borderId="5" xfId="1" applyFont="1" applyFill="1" applyBorder="1" applyAlignment="1" applyProtection="1">
      <alignment horizontal="left" vertical="center" wrapText="1"/>
      <protection locked="0"/>
    </xf>
    <xf numFmtId="49" fontId="28" fillId="0" borderId="5" xfId="1" applyNumberFormat="1" applyFont="1" applyBorder="1" applyAlignment="1" applyProtection="1">
      <alignment horizontal="left" wrapText="1"/>
      <protection locked="0"/>
    </xf>
    <xf numFmtId="43" fontId="27" fillId="10" borderId="39" xfId="3" applyFont="1" applyFill="1" applyBorder="1" applyAlignment="1" applyProtection="1">
      <alignment horizontal="left" vertical="center" wrapText="1"/>
      <protection locked="0"/>
    </xf>
    <xf numFmtId="44" fontId="28" fillId="3" borderId="39" xfId="1" applyNumberFormat="1" applyFont="1" applyFill="1" applyBorder="1" applyAlignment="1" applyProtection="1">
      <alignment horizontal="center" vertical="center" wrapText="1"/>
      <protection locked="0"/>
    </xf>
    <xf numFmtId="44" fontId="28" fillId="2" borderId="39" xfId="1" applyNumberFormat="1" applyFont="1" applyFill="1" applyBorder="1" applyAlignment="1" applyProtection="1">
      <alignment horizontal="center" vertical="center" wrapText="1"/>
    </xf>
    <xf numFmtId="9" fontId="28" fillId="3" borderId="39" xfId="2" applyFont="1" applyFill="1" applyBorder="1" applyAlignment="1" applyProtection="1">
      <alignment horizontal="center" vertical="center" wrapText="1"/>
      <protection locked="0"/>
    </xf>
    <xf numFmtId="44" fontId="28" fillId="3" borderId="39" xfId="1" applyFont="1" applyFill="1" applyBorder="1" applyAlignment="1" applyProtection="1">
      <alignment horizontal="center" vertical="center" wrapText="1"/>
      <protection locked="0"/>
    </xf>
    <xf numFmtId="49" fontId="28" fillId="3" borderId="39" xfId="1" applyNumberFormat="1" applyFont="1" applyFill="1" applyBorder="1" applyAlignment="1" applyProtection="1">
      <alignment horizontal="left" wrapText="1"/>
      <protection locked="0"/>
    </xf>
    <xf numFmtId="44" fontId="27" fillId="2" borderId="3" xfId="1" applyNumberFormat="1" applyFont="1" applyFill="1" applyBorder="1" applyAlignment="1" applyProtection="1">
      <alignment horizontal="center" vertical="center" wrapText="1"/>
    </xf>
    <xf numFmtId="43" fontId="27" fillId="2" borderId="3" xfId="3" applyFont="1" applyFill="1" applyBorder="1" applyAlignment="1" applyProtection="1">
      <alignment horizontal="left" vertical="center" wrapText="1"/>
    </xf>
    <xf numFmtId="43" fontId="29" fillId="6" borderId="3" xfId="3" applyFont="1" applyFill="1" applyBorder="1" applyAlignment="1" applyProtection="1">
      <alignment horizontal="right" vertical="center" wrapText="1"/>
      <protection locked="0"/>
    </xf>
    <xf numFmtId="43" fontId="29" fillId="6" borderId="3" xfId="3" applyFont="1" applyFill="1" applyBorder="1" applyAlignment="1" applyProtection="1">
      <alignment horizontal="center" vertical="center" wrapText="1"/>
      <protection locked="0"/>
    </xf>
    <xf numFmtId="43" fontId="29" fillId="10" borderId="3" xfId="3" applyFont="1" applyFill="1" applyBorder="1" applyAlignment="1" applyProtection="1">
      <alignment horizontal="left" vertical="center" wrapText="1"/>
      <protection locked="0"/>
    </xf>
    <xf numFmtId="0" fontId="15"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center" vertical="center" wrapText="1"/>
      <protection locked="0"/>
    </xf>
    <xf numFmtId="0" fontId="27" fillId="3" borderId="39" xfId="0" applyFont="1" applyFill="1" applyBorder="1" applyAlignment="1" applyProtection="1">
      <alignment horizontal="center" vertical="center" wrapText="1"/>
      <protection locked="0"/>
    </xf>
    <xf numFmtId="44" fontId="1" fillId="3" borderId="39"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3" fontId="4" fillId="2" borderId="13" xfId="3" applyFont="1" applyFill="1" applyBorder="1" applyAlignment="1" applyProtection="1">
      <alignment horizontal="left" vertical="center" wrapText="1"/>
    </xf>
    <xf numFmtId="43" fontId="4" fillId="2" borderId="14" xfId="3" applyFont="1" applyFill="1" applyBorder="1" applyAlignment="1" applyProtection="1">
      <alignment vertical="center" wrapText="1"/>
    </xf>
    <xf numFmtId="0" fontId="28" fillId="11" borderId="3" xfId="0" applyFont="1" applyFill="1" applyBorder="1" applyAlignment="1" applyProtection="1">
      <alignment horizontal="left" vertical="top" wrapText="1"/>
      <protection locked="0"/>
    </xf>
    <xf numFmtId="0" fontId="28" fillId="11" borderId="6" xfId="0" applyFont="1" applyFill="1" applyBorder="1" applyAlignment="1">
      <alignment vertical="center" wrapText="1"/>
    </xf>
    <xf numFmtId="0" fontId="28" fillId="11" borderId="0" xfId="0" applyFont="1" applyFill="1" applyAlignment="1">
      <alignment horizontal="justify" vertical="center" wrapText="1"/>
    </xf>
    <xf numFmtId="0" fontId="28" fillId="12" borderId="3" xfId="0" applyFont="1" applyFill="1" applyBorder="1" applyAlignment="1" applyProtection="1">
      <alignment horizontal="left" vertical="top" wrapText="1"/>
      <protection locked="0"/>
    </xf>
    <xf numFmtId="0" fontId="0" fillId="12" borderId="3" xfId="0" applyFont="1" applyFill="1" applyBorder="1" applyAlignment="1" applyProtection="1">
      <alignment vertical="center" wrapText="1"/>
    </xf>
    <xf numFmtId="0" fontId="0" fillId="11" borderId="3" xfId="0" applyFont="1" applyFill="1" applyBorder="1" applyAlignment="1" applyProtection="1">
      <alignment vertical="center" wrapText="1"/>
    </xf>
    <xf numFmtId="0" fontId="0" fillId="13" borderId="3" xfId="0" applyFont="1" applyFill="1" applyBorder="1" applyAlignment="1">
      <alignment wrapText="1"/>
    </xf>
    <xf numFmtId="0" fontId="0" fillId="13" borderId="3" xfId="0" applyFont="1" applyFill="1" applyBorder="1" applyAlignment="1" applyProtection="1">
      <alignment vertical="center" wrapText="1"/>
    </xf>
    <xf numFmtId="0" fontId="28" fillId="3" borderId="0" xfId="0" applyFont="1" applyFill="1" applyAlignment="1">
      <alignment horizontal="justify" vertical="center"/>
    </xf>
    <xf numFmtId="0" fontId="28" fillId="3" borderId="3" xfId="0" applyFont="1" applyFill="1" applyBorder="1" applyAlignment="1">
      <alignment horizontal="justify" vertical="center"/>
    </xf>
    <xf numFmtId="0" fontId="21" fillId="3" borderId="0" xfId="0" applyFont="1" applyFill="1" applyAlignment="1">
      <alignment wrapText="1"/>
    </xf>
    <xf numFmtId="0" fontId="25" fillId="3" borderId="3" xfId="0" applyFont="1" applyFill="1" applyBorder="1" applyAlignment="1" applyProtection="1">
      <alignment vertical="center" wrapText="1"/>
    </xf>
    <xf numFmtId="0" fontId="0" fillId="11" borderId="4" xfId="0" applyFont="1" applyFill="1" applyBorder="1" applyAlignment="1" applyProtection="1">
      <alignment vertical="center" wrapText="1"/>
    </xf>
    <xf numFmtId="0" fontId="28" fillId="11" borderId="0" xfId="0" applyFont="1" applyFill="1" applyAlignment="1">
      <alignment wrapText="1"/>
    </xf>
    <xf numFmtId="44" fontId="15" fillId="2" borderId="3" xfId="1" applyFont="1" applyFill="1" applyBorder="1" applyAlignment="1" applyProtection="1">
      <alignment vertical="center" wrapText="1"/>
    </xf>
    <xf numFmtId="44" fontId="15" fillId="0" borderId="3" xfId="1" applyFont="1" applyBorder="1" applyAlignment="1" applyProtection="1">
      <alignment vertical="center" wrapText="1"/>
      <protection locked="0"/>
    </xf>
    <xf numFmtId="0" fontId="18" fillId="0" borderId="0" xfId="0" applyFont="1" applyBorder="1" applyAlignment="1">
      <alignment horizontal="left" vertical="top" wrapText="1"/>
    </xf>
    <xf numFmtId="0" fontId="0" fillId="3"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0" fillId="2" borderId="35"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44" fontId="4" fillId="2" borderId="31" xfId="1" applyFont="1" applyFill="1" applyBorder="1" applyAlignment="1" applyProtection="1">
      <alignment horizontal="center" vertical="center" wrapText="1"/>
    </xf>
    <xf numFmtId="44" fontId="4" fillId="2" borderId="38"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44" fontId="4" fillId="2" borderId="5"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44" fontId="4" fillId="2" borderId="5" xfId="1" applyFont="1" applyFill="1" applyBorder="1" applyAlignment="1" applyProtection="1">
      <alignment horizontal="left" vertical="center" wrapText="1"/>
      <protection locked="0"/>
    </xf>
    <xf numFmtId="44" fontId="4" fillId="2" borderId="39" xfId="1"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top" wrapText="1"/>
      <protection locked="0"/>
    </xf>
    <xf numFmtId="0" fontId="27" fillId="3" borderId="1" xfId="0" applyFont="1" applyFill="1" applyBorder="1" applyAlignment="1" applyProtection="1">
      <alignment horizontal="left" vertical="top" wrapText="1"/>
      <protection locked="0"/>
    </xf>
    <xf numFmtId="0" fontId="27" fillId="3" borderId="2" xfId="0" applyFont="1" applyFill="1" applyBorder="1" applyAlignment="1" applyProtection="1">
      <alignment horizontal="left" vertical="top" wrapText="1"/>
      <protection locked="0"/>
    </xf>
    <xf numFmtId="0" fontId="22" fillId="0" borderId="0" xfId="0" applyFont="1" applyBorder="1" applyAlignment="1">
      <alignment horizontal="left" vertical="top" wrapText="1"/>
    </xf>
    <xf numFmtId="0" fontId="27" fillId="3" borderId="40" xfId="0"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28" fillId="3" borderId="1" xfId="0" applyNumberFormat="1" applyFont="1" applyFill="1" applyBorder="1" applyAlignment="1" applyProtection="1">
      <alignment horizontal="left" vertical="top" wrapText="1"/>
      <protection locked="0"/>
    </xf>
    <xf numFmtId="49" fontId="28" fillId="3" borderId="2" xfId="0" applyNumberFormat="1"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0" fontId="4" fillId="0" borderId="55" xfId="0" applyFont="1" applyFill="1" applyBorder="1" applyAlignment="1">
      <alignment horizontal="left" wrapText="1"/>
    </xf>
    <xf numFmtId="0" fontId="21" fillId="3" borderId="4" xfId="0" applyFont="1" applyFill="1" applyBorder="1" applyAlignment="1" applyProtection="1">
      <alignment horizontal="left" vertical="top" wrapText="1"/>
      <protection locked="0"/>
    </xf>
    <xf numFmtId="0" fontId="21" fillId="3" borderId="1"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49" fontId="27" fillId="3" borderId="1" xfId="0" applyNumberFormat="1" applyFont="1" applyFill="1" applyBorder="1" applyAlignment="1" applyProtection="1">
      <alignment horizontal="left" vertical="top" wrapText="1"/>
      <protection locked="0"/>
    </xf>
    <xf numFmtId="49" fontId="27" fillId="3" borderId="2" xfId="0" applyNumberFormat="1" applyFont="1" applyFill="1" applyBorder="1" applyAlignment="1" applyProtection="1">
      <alignment horizontal="left" vertical="top" wrapText="1"/>
      <protection locked="0"/>
    </xf>
    <xf numFmtId="0" fontId="25" fillId="0" borderId="3" xfId="0" applyFont="1" applyBorder="1" applyAlignment="1">
      <alignment horizontal="left" vertical="center"/>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16" fillId="0" borderId="55"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6" sqref="B6"/>
    </sheetView>
  </sheetViews>
  <sheetFormatPr defaultRowHeight="14.5" x14ac:dyDescent="0.35"/>
  <cols>
    <col min="2" max="2" width="127.08984375" customWidth="1"/>
  </cols>
  <sheetData>
    <row r="2" spans="2:5" ht="36.75" customHeight="1" thickBot="1" x14ac:dyDescent="0.4">
      <c r="B2" s="352" t="s">
        <v>510</v>
      </c>
      <c r="C2" s="352"/>
      <c r="D2" s="352"/>
      <c r="E2" s="352"/>
    </row>
    <row r="3" spans="2:5" ht="295.5" customHeight="1" thickBot="1" x14ac:dyDescent="0.4">
      <c r="B3" s="127" t="s">
        <v>529</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defaultColWidth="8.90625" defaultRowHeight="14.5" x14ac:dyDescent="0.35"/>
  <sheetData>
    <row r="1" spans="1:2" x14ac:dyDescent="0.35">
      <c r="A1" s="53" t="s">
        <v>163</v>
      </c>
      <c r="B1" s="54" t="s">
        <v>164</v>
      </c>
    </row>
    <row r="2" spans="1:2" x14ac:dyDescent="0.35">
      <c r="A2" s="55" t="s">
        <v>165</v>
      </c>
      <c r="B2" s="56" t="s">
        <v>166</v>
      </c>
    </row>
    <row r="3" spans="1:2" x14ac:dyDescent="0.35">
      <c r="A3" s="55" t="s">
        <v>167</v>
      </c>
      <c r="B3" s="56" t="s">
        <v>168</v>
      </c>
    </row>
    <row r="4" spans="1:2" x14ac:dyDescent="0.35">
      <c r="A4" s="55" t="s">
        <v>169</v>
      </c>
      <c r="B4" s="56" t="s">
        <v>170</v>
      </c>
    </row>
    <row r="5" spans="1:2" x14ac:dyDescent="0.35">
      <c r="A5" s="55" t="s">
        <v>171</v>
      </c>
      <c r="B5" s="56" t="s">
        <v>172</v>
      </c>
    </row>
    <row r="6" spans="1:2" x14ac:dyDescent="0.35">
      <c r="A6" s="55" t="s">
        <v>173</v>
      </c>
      <c r="B6" s="56" t="s">
        <v>174</v>
      </c>
    </row>
    <row r="7" spans="1:2" x14ac:dyDescent="0.35">
      <c r="A7" s="55" t="s">
        <v>175</v>
      </c>
      <c r="B7" s="56" t="s">
        <v>176</v>
      </c>
    </row>
    <row r="8" spans="1:2" x14ac:dyDescent="0.35">
      <c r="A8" s="55" t="s">
        <v>177</v>
      </c>
      <c r="B8" s="56" t="s">
        <v>178</v>
      </c>
    </row>
    <row r="9" spans="1:2" x14ac:dyDescent="0.35">
      <c r="A9" s="55" t="s">
        <v>179</v>
      </c>
      <c r="B9" s="56" t="s">
        <v>180</v>
      </c>
    </row>
    <row r="10" spans="1:2" x14ac:dyDescent="0.35">
      <c r="A10" s="55" t="s">
        <v>181</v>
      </c>
      <c r="B10" s="56" t="s">
        <v>182</v>
      </c>
    </row>
    <row r="11" spans="1:2" x14ac:dyDescent="0.35">
      <c r="A11" s="55" t="s">
        <v>183</v>
      </c>
      <c r="B11" s="56" t="s">
        <v>184</v>
      </c>
    </row>
    <row r="12" spans="1:2" x14ac:dyDescent="0.35">
      <c r="A12" s="55" t="s">
        <v>185</v>
      </c>
      <c r="B12" s="56" t="s">
        <v>186</v>
      </c>
    </row>
    <row r="13" spans="1:2" x14ac:dyDescent="0.35">
      <c r="A13" s="55" t="s">
        <v>187</v>
      </c>
      <c r="B13" s="56" t="s">
        <v>188</v>
      </c>
    </row>
    <row r="14" spans="1:2" x14ac:dyDescent="0.35">
      <c r="A14" s="55" t="s">
        <v>189</v>
      </c>
      <c r="B14" s="56" t="s">
        <v>190</v>
      </c>
    </row>
    <row r="15" spans="1:2" x14ac:dyDescent="0.35">
      <c r="A15" s="55" t="s">
        <v>191</v>
      </c>
      <c r="B15" s="56" t="s">
        <v>192</v>
      </c>
    </row>
    <row r="16" spans="1:2" x14ac:dyDescent="0.35">
      <c r="A16" s="55" t="s">
        <v>193</v>
      </c>
      <c r="B16" s="56" t="s">
        <v>194</v>
      </c>
    </row>
    <row r="17" spans="1:2" x14ac:dyDescent="0.35">
      <c r="A17" s="55" t="s">
        <v>195</v>
      </c>
      <c r="B17" s="56" t="s">
        <v>196</v>
      </c>
    </row>
    <row r="18" spans="1:2" x14ac:dyDescent="0.35">
      <c r="A18" s="55" t="s">
        <v>197</v>
      </c>
      <c r="B18" s="56" t="s">
        <v>198</v>
      </c>
    </row>
    <row r="19" spans="1:2" x14ac:dyDescent="0.35">
      <c r="A19" s="55" t="s">
        <v>199</v>
      </c>
      <c r="B19" s="56" t="s">
        <v>200</v>
      </c>
    </row>
    <row r="20" spans="1:2" x14ac:dyDescent="0.35">
      <c r="A20" s="55" t="s">
        <v>201</v>
      </c>
      <c r="B20" s="56" t="s">
        <v>202</v>
      </c>
    </row>
    <row r="21" spans="1:2" x14ac:dyDescent="0.35">
      <c r="A21" s="55" t="s">
        <v>203</v>
      </c>
      <c r="B21" s="56" t="s">
        <v>204</v>
      </c>
    </row>
    <row r="22" spans="1:2" x14ac:dyDescent="0.35">
      <c r="A22" s="55" t="s">
        <v>205</v>
      </c>
      <c r="B22" s="56" t="s">
        <v>206</v>
      </c>
    </row>
    <row r="23" spans="1:2" x14ac:dyDescent="0.35">
      <c r="A23" s="55" t="s">
        <v>207</v>
      </c>
      <c r="B23" s="56" t="s">
        <v>208</v>
      </c>
    </row>
    <row r="24" spans="1:2" x14ac:dyDescent="0.35">
      <c r="A24" s="55" t="s">
        <v>209</v>
      </c>
      <c r="B24" s="56" t="s">
        <v>210</v>
      </c>
    </row>
    <row r="25" spans="1:2" x14ac:dyDescent="0.35">
      <c r="A25" s="55" t="s">
        <v>211</v>
      </c>
      <c r="B25" s="56" t="s">
        <v>212</v>
      </c>
    </row>
    <row r="26" spans="1:2" x14ac:dyDescent="0.35">
      <c r="A26" s="55" t="s">
        <v>213</v>
      </c>
      <c r="B26" s="56" t="s">
        <v>214</v>
      </c>
    </row>
    <row r="27" spans="1:2" x14ac:dyDescent="0.35">
      <c r="A27" s="55" t="s">
        <v>215</v>
      </c>
      <c r="B27" s="56" t="s">
        <v>216</v>
      </c>
    </row>
    <row r="28" spans="1:2" x14ac:dyDescent="0.35">
      <c r="A28" s="55" t="s">
        <v>217</v>
      </c>
      <c r="B28" s="56" t="s">
        <v>218</v>
      </c>
    </row>
    <row r="29" spans="1:2" x14ac:dyDescent="0.35">
      <c r="A29" s="55" t="s">
        <v>219</v>
      </c>
      <c r="B29" s="56" t="s">
        <v>220</v>
      </c>
    </row>
    <row r="30" spans="1:2" x14ac:dyDescent="0.35">
      <c r="A30" s="55" t="s">
        <v>221</v>
      </c>
      <c r="B30" s="56" t="s">
        <v>222</v>
      </c>
    </row>
    <row r="31" spans="1:2" x14ac:dyDescent="0.35">
      <c r="A31" s="55" t="s">
        <v>223</v>
      </c>
      <c r="B31" s="56" t="s">
        <v>224</v>
      </c>
    </row>
    <row r="32" spans="1:2" x14ac:dyDescent="0.35">
      <c r="A32" s="55" t="s">
        <v>225</v>
      </c>
      <c r="B32" s="56" t="s">
        <v>226</v>
      </c>
    </row>
    <row r="33" spans="1:2" x14ac:dyDescent="0.35">
      <c r="A33" s="55" t="s">
        <v>227</v>
      </c>
      <c r="B33" s="56" t="s">
        <v>228</v>
      </c>
    </row>
    <row r="34" spans="1:2" x14ac:dyDescent="0.35">
      <c r="A34" s="55" t="s">
        <v>229</v>
      </c>
      <c r="B34" s="56" t="s">
        <v>230</v>
      </c>
    </row>
    <row r="35" spans="1:2" x14ac:dyDescent="0.35">
      <c r="A35" s="55" t="s">
        <v>231</v>
      </c>
      <c r="B35" s="56" t="s">
        <v>232</v>
      </c>
    </row>
    <row r="36" spans="1:2" x14ac:dyDescent="0.35">
      <c r="A36" s="55" t="s">
        <v>233</v>
      </c>
      <c r="B36" s="56" t="s">
        <v>234</v>
      </c>
    </row>
    <row r="37" spans="1:2" x14ac:dyDescent="0.35">
      <c r="A37" s="55" t="s">
        <v>235</v>
      </c>
      <c r="B37" s="56" t="s">
        <v>236</v>
      </c>
    </row>
    <row r="38" spans="1:2" x14ac:dyDescent="0.35">
      <c r="A38" s="55" t="s">
        <v>237</v>
      </c>
      <c r="B38" s="56" t="s">
        <v>238</v>
      </c>
    </row>
    <row r="39" spans="1:2" x14ac:dyDescent="0.35">
      <c r="A39" s="55" t="s">
        <v>239</v>
      </c>
      <c r="B39" s="56" t="s">
        <v>240</v>
      </c>
    </row>
    <row r="40" spans="1:2" x14ac:dyDescent="0.35">
      <c r="A40" s="55" t="s">
        <v>241</v>
      </c>
      <c r="B40" s="56" t="s">
        <v>242</v>
      </c>
    </row>
    <row r="41" spans="1:2" x14ac:dyDescent="0.35">
      <c r="A41" s="55" t="s">
        <v>243</v>
      </c>
      <c r="B41" s="56" t="s">
        <v>244</v>
      </c>
    </row>
    <row r="42" spans="1:2" x14ac:dyDescent="0.35">
      <c r="A42" s="55" t="s">
        <v>245</v>
      </c>
      <c r="B42" s="56" t="s">
        <v>246</v>
      </c>
    </row>
    <row r="43" spans="1:2" x14ac:dyDescent="0.35">
      <c r="A43" s="55" t="s">
        <v>247</v>
      </c>
      <c r="B43" s="56" t="s">
        <v>248</v>
      </c>
    </row>
    <row r="44" spans="1:2" x14ac:dyDescent="0.35">
      <c r="A44" s="55" t="s">
        <v>249</v>
      </c>
      <c r="B44" s="56" t="s">
        <v>250</v>
      </c>
    </row>
    <row r="45" spans="1:2" x14ac:dyDescent="0.35">
      <c r="A45" s="55" t="s">
        <v>251</v>
      </c>
      <c r="B45" s="56" t="s">
        <v>252</v>
      </c>
    </row>
    <row r="46" spans="1:2" x14ac:dyDescent="0.35">
      <c r="A46" s="55" t="s">
        <v>253</v>
      </c>
      <c r="B46" s="56" t="s">
        <v>254</v>
      </c>
    </row>
    <row r="47" spans="1:2" x14ac:dyDescent="0.35">
      <c r="A47" s="55" t="s">
        <v>255</v>
      </c>
      <c r="B47" s="56" t="s">
        <v>256</v>
      </c>
    </row>
    <row r="48" spans="1:2" x14ac:dyDescent="0.35">
      <c r="A48" s="55" t="s">
        <v>257</v>
      </c>
      <c r="B48" s="56" t="s">
        <v>258</v>
      </c>
    </row>
    <row r="49" spans="1:2" x14ac:dyDescent="0.35">
      <c r="A49" s="55" t="s">
        <v>259</v>
      </c>
      <c r="B49" s="56" t="s">
        <v>260</v>
      </c>
    </row>
    <row r="50" spans="1:2" x14ac:dyDescent="0.35">
      <c r="A50" s="55" t="s">
        <v>261</v>
      </c>
      <c r="B50" s="56" t="s">
        <v>262</v>
      </c>
    </row>
    <row r="51" spans="1:2" x14ac:dyDescent="0.35">
      <c r="A51" s="55" t="s">
        <v>263</v>
      </c>
      <c r="B51" s="56" t="s">
        <v>264</v>
      </c>
    </row>
    <row r="52" spans="1:2" x14ac:dyDescent="0.35">
      <c r="A52" s="55" t="s">
        <v>265</v>
      </c>
      <c r="B52" s="56" t="s">
        <v>266</v>
      </c>
    </row>
    <row r="53" spans="1:2" x14ac:dyDescent="0.35">
      <c r="A53" s="55" t="s">
        <v>267</v>
      </c>
      <c r="B53" s="56" t="s">
        <v>268</v>
      </c>
    </row>
    <row r="54" spans="1:2" x14ac:dyDescent="0.35">
      <c r="A54" s="55" t="s">
        <v>269</v>
      </c>
      <c r="B54" s="56" t="s">
        <v>270</v>
      </c>
    </row>
    <row r="55" spans="1:2" x14ac:dyDescent="0.35">
      <c r="A55" s="55" t="s">
        <v>271</v>
      </c>
      <c r="B55" s="56" t="s">
        <v>272</v>
      </c>
    </row>
    <row r="56" spans="1:2" x14ac:dyDescent="0.35">
      <c r="A56" s="55" t="s">
        <v>273</v>
      </c>
      <c r="B56" s="56" t="s">
        <v>274</v>
      </c>
    </row>
    <row r="57" spans="1:2" x14ac:dyDescent="0.35">
      <c r="A57" s="55" t="s">
        <v>275</v>
      </c>
      <c r="B57" s="56" t="s">
        <v>276</v>
      </c>
    </row>
    <row r="58" spans="1:2" x14ac:dyDescent="0.35">
      <c r="A58" s="55" t="s">
        <v>277</v>
      </c>
      <c r="B58" s="56" t="s">
        <v>278</v>
      </c>
    </row>
    <row r="59" spans="1:2" x14ac:dyDescent="0.35">
      <c r="A59" s="55" t="s">
        <v>279</v>
      </c>
      <c r="B59" s="56" t="s">
        <v>280</v>
      </c>
    </row>
    <row r="60" spans="1:2" x14ac:dyDescent="0.35">
      <c r="A60" s="55" t="s">
        <v>281</v>
      </c>
      <c r="B60" s="56" t="s">
        <v>282</v>
      </c>
    </row>
    <row r="61" spans="1:2" x14ac:dyDescent="0.35">
      <c r="A61" s="55" t="s">
        <v>283</v>
      </c>
      <c r="B61" s="56" t="s">
        <v>284</v>
      </c>
    </row>
    <row r="62" spans="1:2" x14ac:dyDescent="0.35">
      <c r="A62" s="55" t="s">
        <v>285</v>
      </c>
      <c r="B62" s="56" t="s">
        <v>286</v>
      </c>
    </row>
    <row r="63" spans="1:2" x14ac:dyDescent="0.35">
      <c r="A63" s="55" t="s">
        <v>287</v>
      </c>
      <c r="B63" s="56" t="s">
        <v>288</v>
      </c>
    </row>
    <row r="64" spans="1:2" x14ac:dyDescent="0.35">
      <c r="A64" s="55" t="s">
        <v>289</v>
      </c>
      <c r="B64" s="56" t="s">
        <v>290</v>
      </c>
    </row>
    <row r="65" spans="1:2" x14ac:dyDescent="0.35">
      <c r="A65" s="55" t="s">
        <v>291</v>
      </c>
      <c r="B65" s="56" t="s">
        <v>292</v>
      </c>
    </row>
    <row r="66" spans="1:2" x14ac:dyDescent="0.35">
      <c r="A66" s="55" t="s">
        <v>293</v>
      </c>
      <c r="B66" s="56" t="s">
        <v>294</v>
      </c>
    </row>
    <row r="67" spans="1:2" x14ac:dyDescent="0.35">
      <c r="A67" s="55" t="s">
        <v>295</v>
      </c>
      <c r="B67" s="56" t="s">
        <v>296</v>
      </c>
    </row>
    <row r="68" spans="1:2" x14ac:dyDescent="0.35">
      <c r="A68" s="55" t="s">
        <v>297</v>
      </c>
      <c r="B68" s="56" t="s">
        <v>298</v>
      </c>
    </row>
    <row r="69" spans="1:2" x14ac:dyDescent="0.35">
      <c r="A69" s="55" t="s">
        <v>299</v>
      </c>
      <c r="B69" s="56" t="s">
        <v>300</v>
      </c>
    </row>
    <row r="70" spans="1:2" x14ac:dyDescent="0.35">
      <c r="A70" s="55" t="s">
        <v>301</v>
      </c>
      <c r="B70" s="56" t="s">
        <v>302</v>
      </c>
    </row>
    <row r="71" spans="1:2" x14ac:dyDescent="0.35">
      <c r="A71" s="55" t="s">
        <v>303</v>
      </c>
      <c r="B71" s="56" t="s">
        <v>304</v>
      </c>
    </row>
    <row r="72" spans="1:2" x14ac:dyDescent="0.35">
      <c r="A72" s="55" t="s">
        <v>305</v>
      </c>
      <c r="B72" s="56" t="s">
        <v>306</v>
      </c>
    </row>
    <row r="73" spans="1:2" x14ac:dyDescent="0.35">
      <c r="A73" s="55" t="s">
        <v>307</v>
      </c>
      <c r="B73" s="56" t="s">
        <v>308</v>
      </c>
    </row>
    <row r="74" spans="1:2" x14ac:dyDescent="0.35">
      <c r="A74" s="55" t="s">
        <v>309</v>
      </c>
      <c r="B74" s="56" t="s">
        <v>310</v>
      </c>
    </row>
    <row r="75" spans="1:2" x14ac:dyDescent="0.35">
      <c r="A75" s="55" t="s">
        <v>311</v>
      </c>
      <c r="B75" s="57" t="s">
        <v>312</v>
      </c>
    </row>
    <row r="76" spans="1:2" x14ac:dyDescent="0.35">
      <c r="A76" s="55" t="s">
        <v>313</v>
      </c>
      <c r="B76" s="57" t="s">
        <v>314</v>
      </c>
    </row>
    <row r="77" spans="1:2" x14ac:dyDescent="0.35">
      <c r="A77" s="55" t="s">
        <v>315</v>
      </c>
      <c r="B77" s="57" t="s">
        <v>316</v>
      </c>
    </row>
    <row r="78" spans="1:2" x14ac:dyDescent="0.35">
      <c r="A78" s="55" t="s">
        <v>317</v>
      </c>
      <c r="B78" s="57" t="s">
        <v>318</v>
      </c>
    </row>
    <row r="79" spans="1:2" x14ac:dyDescent="0.35">
      <c r="A79" s="55" t="s">
        <v>319</v>
      </c>
      <c r="B79" s="57" t="s">
        <v>320</v>
      </c>
    </row>
    <row r="80" spans="1:2" x14ac:dyDescent="0.35">
      <c r="A80" s="55" t="s">
        <v>321</v>
      </c>
      <c r="B80" s="57" t="s">
        <v>322</v>
      </c>
    </row>
    <row r="81" spans="1:2" x14ac:dyDescent="0.35">
      <c r="A81" s="55" t="s">
        <v>323</v>
      </c>
      <c r="B81" s="57" t="s">
        <v>324</v>
      </c>
    </row>
    <row r="82" spans="1:2" x14ac:dyDescent="0.35">
      <c r="A82" s="55" t="s">
        <v>325</v>
      </c>
      <c r="B82" s="57" t="s">
        <v>326</v>
      </c>
    </row>
    <row r="83" spans="1:2" x14ac:dyDescent="0.35">
      <c r="A83" s="55" t="s">
        <v>327</v>
      </c>
      <c r="B83" s="57" t="s">
        <v>328</v>
      </c>
    </row>
    <row r="84" spans="1:2" x14ac:dyDescent="0.35">
      <c r="A84" s="55" t="s">
        <v>329</v>
      </c>
      <c r="B84" s="57" t="s">
        <v>330</v>
      </c>
    </row>
    <row r="85" spans="1:2" x14ac:dyDescent="0.35">
      <c r="A85" s="55" t="s">
        <v>331</v>
      </c>
      <c r="B85" s="57" t="s">
        <v>332</v>
      </c>
    </row>
    <row r="86" spans="1:2" x14ac:dyDescent="0.35">
      <c r="A86" s="55" t="s">
        <v>333</v>
      </c>
      <c r="B86" s="57" t="s">
        <v>334</v>
      </c>
    </row>
    <row r="87" spans="1:2" x14ac:dyDescent="0.35">
      <c r="A87" s="55" t="s">
        <v>335</v>
      </c>
      <c r="B87" s="57" t="s">
        <v>336</v>
      </c>
    </row>
    <row r="88" spans="1:2" x14ac:dyDescent="0.35">
      <c r="A88" s="55" t="s">
        <v>337</v>
      </c>
      <c r="B88" s="57" t="s">
        <v>338</v>
      </c>
    </row>
    <row r="89" spans="1:2" x14ac:dyDescent="0.35">
      <c r="A89" s="55" t="s">
        <v>339</v>
      </c>
      <c r="B89" s="57" t="s">
        <v>340</v>
      </c>
    </row>
    <row r="90" spans="1:2" x14ac:dyDescent="0.35">
      <c r="A90" s="55" t="s">
        <v>341</v>
      </c>
      <c r="B90" s="57" t="s">
        <v>342</v>
      </c>
    </row>
    <row r="91" spans="1:2" x14ac:dyDescent="0.35">
      <c r="A91" s="55" t="s">
        <v>343</v>
      </c>
      <c r="B91" s="57" t="s">
        <v>344</v>
      </c>
    </row>
    <row r="92" spans="1:2" x14ac:dyDescent="0.35">
      <c r="A92" s="55" t="s">
        <v>345</v>
      </c>
      <c r="B92" s="57" t="s">
        <v>346</v>
      </c>
    </row>
    <row r="93" spans="1:2" x14ac:dyDescent="0.35">
      <c r="A93" s="55" t="s">
        <v>347</v>
      </c>
      <c r="B93" s="57" t="s">
        <v>348</v>
      </c>
    </row>
    <row r="94" spans="1:2" x14ac:dyDescent="0.35">
      <c r="A94" s="55" t="s">
        <v>349</v>
      </c>
      <c r="B94" s="57" t="s">
        <v>350</v>
      </c>
    </row>
    <row r="95" spans="1:2" x14ac:dyDescent="0.35">
      <c r="A95" s="55" t="s">
        <v>351</v>
      </c>
      <c r="B95" s="57" t="s">
        <v>352</v>
      </c>
    </row>
    <row r="96" spans="1:2" x14ac:dyDescent="0.35">
      <c r="A96" s="55" t="s">
        <v>353</v>
      </c>
      <c r="B96" s="57" t="s">
        <v>354</v>
      </c>
    </row>
    <row r="97" spans="1:2" x14ac:dyDescent="0.35">
      <c r="A97" s="55" t="s">
        <v>355</v>
      </c>
      <c r="B97" s="57" t="s">
        <v>356</v>
      </c>
    </row>
    <row r="98" spans="1:2" x14ac:dyDescent="0.35">
      <c r="A98" s="55" t="s">
        <v>357</v>
      </c>
      <c r="B98" s="57" t="s">
        <v>358</v>
      </c>
    </row>
    <row r="99" spans="1:2" x14ac:dyDescent="0.35">
      <c r="A99" s="55" t="s">
        <v>359</v>
      </c>
      <c r="B99" s="57" t="s">
        <v>360</v>
      </c>
    </row>
    <row r="100" spans="1:2" x14ac:dyDescent="0.35">
      <c r="A100" s="55" t="s">
        <v>361</v>
      </c>
      <c r="B100" s="57" t="s">
        <v>362</v>
      </c>
    </row>
    <row r="101" spans="1:2" x14ac:dyDescent="0.35">
      <c r="A101" s="55" t="s">
        <v>363</v>
      </c>
      <c r="B101" s="57" t="s">
        <v>364</v>
      </c>
    </row>
    <row r="102" spans="1:2" x14ac:dyDescent="0.35">
      <c r="A102" s="55" t="s">
        <v>365</v>
      </c>
      <c r="B102" s="57" t="s">
        <v>366</v>
      </c>
    </row>
    <row r="103" spans="1:2" x14ac:dyDescent="0.35">
      <c r="A103" s="55" t="s">
        <v>367</v>
      </c>
      <c r="B103" s="57" t="s">
        <v>368</v>
      </c>
    </row>
    <row r="104" spans="1:2" x14ac:dyDescent="0.35">
      <c r="A104" s="55" t="s">
        <v>369</v>
      </c>
      <c r="B104" s="57" t="s">
        <v>370</v>
      </c>
    </row>
    <row r="105" spans="1:2" x14ac:dyDescent="0.35">
      <c r="A105" s="55" t="s">
        <v>371</v>
      </c>
      <c r="B105" s="57" t="s">
        <v>372</v>
      </c>
    </row>
    <row r="106" spans="1:2" x14ac:dyDescent="0.35">
      <c r="A106" s="55" t="s">
        <v>373</v>
      </c>
      <c r="B106" s="57" t="s">
        <v>374</v>
      </c>
    </row>
    <row r="107" spans="1:2" x14ac:dyDescent="0.35">
      <c r="A107" s="55" t="s">
        <v>375</v>
      </c>
      <c r="B107" s="57" t="s">
        <v>376</v>
      </c>
    </row>
    <row r="108" spans="1:2" x14ac:dyDescent="0.35">
      <c r="A108" s="55" t="s">
        <v>377</v>
      </c>
      <c r="B108" s="57" t="s">
        <v>378</v>
      </c>
    </row>
    <row r="109" spans="1:2" x14ac:dyDescent="0.35">
      <c r="A109" s="55" t="s">
        <v>379</v>
      </c>
      <c r="B109" s="57" t="s">
        <v>380</v>
      </c>
    </row>
    <row r="110" spans="1:2" x14ac:dyDescent="0.35">
      <c r="A110" s="55" t="s">
        <v>381</v>
      </c>
      <c r="B110" s="57" t="s">
        <v>382</v>
      </c>
    </row>
    <row r="111" spans="1:2" x14ac:dyDescent="0.35">
      <c r="A111" s="55" t="s">
        <v>383</v>
      </c>
      <c r="B111" s="57" t="s">
        <v>384</v>
      </c>
    </row>
    <row r="112" spans="1:2" x14ac:dyDescent="0.35">
      <c r="A112" s="55" t="s">
        <v>385</v>
      </c>
      <c r="B112" s="57" t="s">
        <v>386</v>
      </c>
    </row>
    <row r="113" spans="1:2" x14ac:dyDescent="0.35">
      <c r="A113" s="55" t="s">
        <v>387</v>
      </c>
      <c r="B113" s="57" t="s">
        <v>388</v>
      </c>
    </row>
    <row r="114" spans="1:2" x14ac:dyDescent="0.35">
      <c r="A114" s="55" t="s">
        <v>389</v>
      </c>
      <c r="B114" s="57" t="s">
        <v>390</v>
      </c>
    </row>
    <row r="115" spans="1:2" x14ac:dyDescent="0.35">
      <c r="A115" s="55" t="s">
        <v>391</v>
      </c>
      <c r="B115" s="57" t="s">
        <v>392</v>
      </c>
    </row>
    <row r="116" spans="1:2" x14ac:dyDescent="0.35">
      <c r="A116" s="55" t="s">
        <v>393</v>
      </c>
      <c r="B116" s="57" t="s">
        <v>394</v>
      </c>
    </row>
    <row r="117" spans="1:2" x14ac:dyDescent="0.35">
      <c r="A117" s="55" t="s">
        <v>395</v>
      </c>
      <c r="B117" s="57" t="s">
        <v>396</v>
      </c>
    </row>
    <row r="118" spans="1:2" x14ac:dyDescent="0.35">
      <c r="A118" s="55" t="s">
        <v>397</v>
      </c>
      <c r="B118" s="57" t="s">
        <v>398</v>
      </c>
    </row>
    <row r="119" spans="1:2" x14ac:dyDescent="0.35">
      <c r="A119" s="55" t="s">
        <v>399</v>
      </c>
      <c r="B119" s="57" t="s">
        <v>400</v>
      </c>
    </row>
    <row r="120" spans="1:2" x14ac:dyDescent="0.35">
      <c r="A120" s="55" t="s">
        <v>401</v>
      </c>
      <c r="B120" s="57" t="s">
        <v>402</v>
      </c>
    </row>
    <row r="121" spans="1:2" x14ac:dyDescent="0.35">
      <c r="A121" s="55" t="s">
        <v>403</v>
      </c>
      <c r="B121" s="57" t="s">
        <v>404</v>
      </c>
    </row>
    <row r="122" spans="1:2" x14ac:dyDescent="0.35">
      <c r="A122" s="55" t="s">
        <v>405</v>
      </c>
      <c r="B122" s="57" t="s">
        <v>406</v>
      </c>
    </row>
    <row r="123" spans="1:2" x14ac:dyDescent="0.35">
      <c r="A123" s="55" t="s">
        <v>407</v>
      </c>
      <c r="B123" s="57" t="s">
        <v>408</v>
      </c>
    </row>
    <row r="124" spans="1:2" x14ac:dyDescent="0.35">
      <c r="A124" s="55" t="s">
        <v>409</v>
      </c>
      <c r="B124" s="57" t="s">
        <v>410</v>
      </c>
    </row>
    <row r="125" spans="1:2" x14ac:dyDescent="0.35">
      <c r="A125" s="55" t="s">
        <v>411</v>
      </c>
      <c r="B125" s="57" t="s">
        <v>412</v>
      </c>
    </row>
    <row r="126" spans="1:2" x14ac:dyDescent="0.35">
      <c r="A126" s="55" t="s">
        <v>413</v>
      </c>
      <c r="B126" s="57" t="s">
        <v>414</v>
      </c>
    </row>
    <row r="127" spans="1:2" x14ac:dyDescent="0.35">
      <c r="A127" s="55" t="s">
        <v>415</v>
      </c>
      <c r="B127" s="57" t="s">
        <v>416</v>
      </c>
    </row>
    <row r="128" spans="1:2" x14ac:dyDescent="0.35">
      <c r="A128" s="55" t="s">
        <v>417</v>
      </c>
      <c r="B128" s="57" t="s">
        <v>418</v>
      </c>
    </row>
    <row r="129" spans="1:2" x14ac:dyDescent="0.35">
      <c r="A129" s="55" t="s">
        <v>419</v>
      </c>
      <c r="B129" s="57" t="s">
        <v>420</v>
      </c>
    </row>
    <row r="130" spans="1:2" x14ac:dyDescent="0.35">
      <c r="A130" s="55" t="s">
        <v>421</v>
      </c>
      <c r="B130" s="57" t="s">
        <v>422</v>
      </c>
    </row>
    <row r="131" spans="1:2" x14ac:dyDescent="0.35">
      <c r="A131" s="55" t="s">
        <v>423</v>
      </c>
      <c r="B131" s="57" t="s">
        <v>424</v>
      </c>
    </row>
    <row r="132" spans="1:2" x14ac:dyDescent="0.35">
      <c r="A132" s="55" t="s">
        <v>425</v>
      </c>
      <c r="B132" s="57" t="s">
        <v>426</v>
      </c>
    </row>
    <row r="133" spans="1:2" x14ac:dyDescent="0.35">
      <c r="A133" s="55" t="s">
        <v>427</v>
      </c>
      <c r="B133" s="57" t="s">
        <v>428</v>
      </c>
    </row>
    <row r="134" spans="1:2" x14ac:dyDescent="0.35">
      <c r="A134" s="55" t="s">
        <v>429</v>
      </c>
      <c r="B134" s="57" t="s">
        <v>430</v>
      </c>
    </row>
    <row r="135" spans="1:2" x14ac:dyDescent="0.35">
      <c r="A135" s="55" t="s">
        <v>431</v>
      </c>
      <c r="B135" s="57" t="s">
        <v>432</v>
      </c>
    </row>
    <row r="136" spans="1:2" x14ac:dyDescent="0.35">
      <c r="A136" s="55" t="s">
        <v>433</v>
      </c>
      <c r="B136" s="57" t="s">
        <v>434</v>
      </c>
    </row>
    <row r="137" spans="1:2" x14ac:dyDescent="0.35">
      <c r="A137" s="55" t="s">
        <v>435</v>
      </c>
      <c r="B137" s="57" t="s">
        <v>436</v>
      </c>
    </row>
    <row r="138" spans="1:2" x14ac:dyDescent="0.35">
      <c r="A138" s="55" t="s">
        <v>437</v>
      </c>
      <c r="B138" s="57" t="s">
        <v>438</v>
      </c>
    </row>
    <row r="139" spans="1:2" x14ac:dyDescent="0.35">
      <c r="A139" s="55" t="s">
        <v>439</v>
      </c>
      <c r="B139" s="57" t="s">
        <v>440</v>
      </c>
    </row>
    <row r="140" spans="1:2" x14ac:dyDescent="0.35">
      <c r="A140" s="55" t="s">
        <v>441</v>
      </c>
      <c r="B140" s="57" t="s">
        <v>442</v>
      </c>
    </row>
    <row r="141" spans="1:2" x14ac:dyDescent="0.35">
      <c r="A141" s="55" t="s">
        <v>443</v>
      </c>
      <c r="B141" s="57" t="s">
        <v>444</v>
      </c>
    </row>
    <row r="142" spans="1:2" x14ac:dyDescent="0.35">
      <c r="A142" s="55" t="s">
        <v>445</v>
      </c>
      <c r="B142" s="57" t="s">
        <v>446</v>
      </c>
    </row>
    <row r="143" spans="1:2" x14ac:dyDescent="0.35">
      <c r="A143" s="55" t="s">
        <v>447</v>
      </c>
      <c r="B143" s="57" t="s">
        <v>448</v>
      </c>
    </row>
    <row r="144" spans="1:2" x14ac:dyDescent="0.35">
      <c r="A144" s="55" t="s">
        <v>449</v>
      </c>
      <c r="B144" s="58" t="s">
        <v>450</v>
      </c>
    </row>
    <row r="145" spans="1:2" x14ac:dyDescent="0.35">
      <c r="A145" s="55" t="s">
        <v>451</v>
      </c>
      <c r="B145" s="57" t="s">
        <v>452</v>
      </c>
    </row>
    <row r="146" spans="1:2" x14ac:dyDescent="0.35">
      <c r="A146" s="55" t="s">
        <v>453</v>
      </c>
      <c r="B146" s="57" t="s">
        <v>454</v>
      </c>
    </row>
    <row r="147" spans="1:2" x14ac:dyDescent="0.35">
      <c r="A147" s="55" t="s">
        <v>455</v>
      </c>
      <c r="B147" s="57" t="s">
        <v>456</v>
      </c>
    </row>
    <row r="148" spans="1:2" x14ac:dyDescent="0.35">
      <c r="A148" s="55" t="s">
        <v>457</v>
      </c>
      <c r="B148" s="57" t="s">
        <v>458</v>
      </c>
    </row>
    <row r="149" spans="1:2" x14ac:dyDescent="0.35">
      <c r="A149" s="55" t="s">
        <v>459</v>
      </c>
      <c r="B149" s="57" t="s">
        <v>460</v>
      </c>
    </row>
    <row r="150" spans="1:2" x14ac:dyDescent="0.35">
      <c r="A150" s="55" t="s">
        <v>461</v>
      </c>
      <c r="B150" s="57" t="s">
        <v>462</v>
      </c>
    </row>
    <row r="151" spans="1:2" x14ac:dyDescent="0.35">
      <c r="A151" s="55" t="s">
        <v>463</v>
      </c>
      <c r="B151" s="57" t="s">
        <v>464</v>
      </c>
    </row>
    <row r="152" spans="1:2" x14ac:dyDescent="0.35">
      <c r="A152" s="55" t="s">
        <v>465</v>
      </c>
      <c r="B152" s="57" t="s">
        <v>466</v>
      </c>
    </row>
    <row r="153" spans="1:2" x14ac:dyDescent="0.35">
      <c r="A153" s="55" t="s">
        <v>467</v>
      </c>
      <c r="B153" s="57" t="s">
        <v>468</v>
      </c>
    </row>
    <row r="154" spans="1:2" x14ac:dyDescent="0.35">
      <c r="A154" s="55" t="s">
        <v>469</v>
      </c>
      <c r="B154" s="57" t="s">
        <v>470</v>
      </c>
    </row>
    <row r="155" spans="1:2" x14ac:dyDescent="0.35">
      <c r="A155" s="55" t="s">
        <v>471</v>
      </c>
      <c r="B155" s="57" t="s">
        <v>472</v>
      </c>
    </row>
    <row r="156" spans="1:2" x14ac:dyDescent="0.35">
      <c r="A156" s="55" t="s">
        <v>473</v>
      </c>
      <c r="B156" s="57" t="s">
        <v>474</v>
      </c>
    </row>
    <row r="157" spans="1:2" x14ac:dyDescent="0.35">
      <c r="A157" s="55" t="s">
        <v>475</v>
      </c>
      <c r="B157" s="57" t="s">
        <v>476</v>
      </c>
    </row>
    <row r="158" spans="1:2" x14ac:dyDescent="0.35">
      <c r="A158" s="55" t="s">
        <v>477</v>
      </c>
      <c r="B158" s="57" t="s">
        <v>478</v>
      </c>
    </row>
    <row r="159" spans="1:2" x14ac:dyDescent="0.35">
      <c r="A159" s="55" t="s">
        <v>479</v>
      </c>
      <c r="B159" s="57" t="s">
        <v>480</v>
      </c>
    </row>
    <row r="160" spans="1:2" x14ac:dyDescent="0.35">
      <c r="A160" s="55" t="s">
        <v>481</v>
      </c>
      <c r="B160" s="57" t="s">
        <v>482</v>
      </c>
    </row>
    <row r="161" spans="1:2" x14ac:dyDescent="0.35">
      <c r="A161" s="55" t="s">
        <v>483</v>
      </c>
      <c r="B161" s="57" t="s">
        <v>484</v>
      </c>
    </row>
    <row r="162" spans="1:2" x14ac:dyDescent="0.35">
      <c r="A162" s="55" t="s">
        <v>485</v>
      </c>
      <c r="B162" s="57" t="s">
        <v>486</v>
      </c>
    </row>
    <row r="163" spans="1:2" x14ac:dyDescent="0.35">
      <c r="A163" s="55" t="s">
        <v>487</v>
      </c>
      <c r="B163" s="57" t="s">
        <v>488</v>
      </c>
    </row>
    <row r="164" spans="1:2" x14ac:dyDescent="0.35">
      <c r="A164" s="55" t="s">
        <v>489</v>
      </c>
      <c r="B164" s="57" t="s">
        <v>490</v>
      </c>
    </row>
    <row r="165" spans="1:2" x14ac:dyDescent="0.35">
      <c r="A165" s="55" t="s">
        <v>491</v>
      </c>
      <c r="B165" s="57" t="s">
        <v>492</v>
      </c>
    </row>
    <row r="166" spans="1:2" x14ac:dyDescent="0.35">
      <c r="A166" s="55" t="s">
        <v>493</v>
      </c>
      <c r="B166" s="57" t="s">
        <v>494</v>
      </c>
    </row>
    <row r="167" spans="1:2" x14ac:dyDescent="0.35">
      <c r="A167" s="55" t="s">
        <v>495</v>
      </c>
      <c r="B167" s="57" t="s">
        <v>496</v>
      </c>
    </row>
    <row r="168" spans="1:2" x14ac:dyDescent="0.35">
      <c r="A168" s="55" t="s">
        <v>497</v>
      </c>
      <c r="B168" s="57" t="s">
        <v>498</v>
      </c>
    </row>
    <row r="169" spans="1:2" x14ac:dyDescent="0.35">
      <c r="A169" s="55" t="s">
        <v>499</v>
      </c>
      <c r="B169" s="57" t="s">
        <v>500</v>
      </c>
    </row>
    <row r="170" spans="1:2" x14ac:dyDescent="0.35">
      <c r="A170" s="55" t="s">
        <v>501</v>
      </c>
      <c r="B170" s="57" t="s">
        <v>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3"/>
  <sheetViews>
    <sheetView showGridLines="0" showZeros="0" tabSelected="1" zoomScale="62" zoomScaleNormal="62" workbookViewId="0">
      <selection activeCell="I79" sqref="I79"/>
    </sheetView>
  </sheetViews>
  <sheetFormatPr defaultColWidth="9.08984375" defaultRowHeight="14.5" x14ac:dyDescent="0.35"/>
  <cols>
    <col min="1" max="1" width="9.08984375" style="17"/>
    <col min="2" max="2" width="30.90625" style="17" customWidth="1"/>
    <col min="3" max="3" width="32.453125" style="17" customWidth="1"/>
    <col min="4" max="4" width="25.08984375" style="17" customWidth="1"/>
    <col min="5" max="5" width="25.90625" style="132" customWidth="1"/>
    <col min="6" max="6" width="25.90625" style="17" hidden="1" customWidth="1"/>
    <col min="7" max="7" width="23.08984375" style="17" customWidth="1"/>
    <col min="8" max="8" width="22.453125" style="17" customWidth="1"/>
    <col min="9" max="9" width="22.453125" style="110" customWidth="1"/>
    <col min="10" max="10" width="25.90625" style="123" customWidth="1"/>
    <col min="11" max="11" width="30.08984375" style="17" customWidth="1"/>
    <col min="12" max="12" width="18.90625" style="17" customWidth="1"/>
    <col min="13" max="13" width="9.08984375" style="17"/>
    <col min="14" max="14" width="17.90625" style="17" customWidth="1"/>
    <col min="15" max="15" width="26.453125" style="17" customWidth="1"/>
    <col min="16" max="16" width="22.453125" style="17" customWidth="1"/>
    <col min="17" max="17" width="29.90625" style="17" customWidth="1"/>
    <col min="18" max="18" width="23.453125" style="17" customWidth="1"/>
    <col min="19" max="19" width="18.453125" style="17" customWidth="1"/>
    <col min="20" max="20" width="17.453125" style="17" customWidth="1"/>
    <col min="21" max="21" width="25.08984375" style="17" customWidth="1"/>
    <col min="22" max="16384" width="9.08984375" style="17"/>
  </cols>
  <sheetData>
    <row r="1" spans="1:12" ht="30.75" customHeight="1" x14ac:dyDescent="0.35">
      <c r="B1" s="386" t="s">
        <v>510</v>
      </c>
      <c r="C1" s="386"/>
      <c r="D1" s="386"/>
      <c r="E1" s="386"/>
      <c r="F1" s="135"/>
      <c r="G1" s="135"/>
    </row>
    <row r="2" spans="1:12" ht="16.5" customHeight="1" x14ac:dyDescent="0.35">
      <c r="B2" s="394" t="s">
        <v>146</v>
      </c>
      <c r="C2" s="394"/>
      <c r="D2" s="394"/>
      <c r="E2" s="394"/>
      <c r="F2" s="136"/>
      <c r="G2" s="136"/>
      <c r="H2" s="136"/>
      <c r="I2" s="137"/>
      <c r="J2" s="137"/>
    </row>
    <row r="4" spans="1:12" ht="151.5" customHeight="1" x14ac:dyDescent="0.35">
      <c r="B4" s="138" t="s">
        <v>537</v>
      </c>
      <c r="C4" s="138" t="s">
        <v>538</v>
      </c>
      <c r="D4" s="139" t="s">
        <v>531</v>
      </c>
      <c r="E4" s="140" t="s">
        <v>530</v>
      </c>
      <c r="F4" s="141" t="s">
        <v>511</v>
      </c>
      <c r="G4" s="142" t="s">
        <v>50</v>
      </c>
      <c r="H4" s="138" t="s">
        <v>539</v>
      </c>
      <c r="I4" s="138" t="s">
        <v>540</v>
      </c>
      <c r="J4" s="143" t="s">
        <v>541</v>
      </c>
      <c r="K4" s="138" t="s">
        <v>542</v>
      </c>
      <c r="L4" s="144"/>
    </row>
    <row r="5" spans="1:12" ht="51" customHeight="1" x14ac:dyDescent="0.35">
      <c r="B5" s="145" t="s">
        <v>0</v>
      </c>
      <c r="C5" s="388" t="s">
        <v>548</v>
      </c>
      <c r="D5" s="401"/>
      <c r="E5" s="401"/>
      <c r="F5" s="401"/>
      <c r="G5" s="401"/>
      <c r="H5" s="401"/>
      <c r="I5" s="401"/>
      <c r="J5" s="401"/>
      <c r="K5" s="402"/>
      <c r="L5" s="146"/>
    </row>
    <row r="6" spans="1:12" ht="51" customHeight="1" x14ac:dyDescent="0.35">
      <c r="B6" s="145" t="s">
        <v>1</v>
      </c>
      <c r="C6" s="388" t="s">
        <v>550</v>
      </c>
      <c r="D6" s="389"/>
      <c r="E6" s="389"/>
      <c r="F6" s="389"/>
      <c r="G6" s="389"/>
      <c r="H6" s="389"/>
      <c r="I6" s="389"/>
      <c r="J6" s="389"/>
      <c r="K6" s="390"/>
      <c r="L6" s="147"/>
    </row>
    <row r="7" spans="1:12" ht="98" x14ac:dyDescent="0.35">
      <c r="B7" s="341" t="s">
        <v>589</v>
      </c>
      <c r="C7" s="336" t="s">
        <v>559</v>
      </c>
      <c r="D7" s="165">
        <v>250000</v>
      </c>
      <c r="E7" s="281">
        <v>0</v>
      </c>
      <c r="F7" s="281"/>
      <c r="G7" s="287">
        <f>SUM(D7:F7)</f>
        <v>250000</v>
      </c>
      <c r="H7" s="282">
        <v>0.65</v>
      </c>
      <c r="I7" s="279">
        <v>100319.72</v>
      </c>
      <c r="J7" s="277" t="s">
        <v>536</v>
      </c>
      <c r="K7" s="283"/>
      <c r="L7" s="155"/>
    </row>
    <row r="8" spans="1:12" ht="70.5" x14ac:dyDescent="0.35">
      <c r="B8" s="341" t="s">
        <v>590</v>
      </c>
      <c r="C8" s="336" t="s">
        <v>560</v>
      </c>
      <c r="D8" s="165">
        <v>180000</v>
      </c>
      <c r="E8" s="281"/>
      <c r="F8" s="281"/>
      <c r="G8" s="287">
        <f>SUM(D8:F8)</f>
        <v>180000</v>
      </c>
      <c r="H8" s="282">
        <v>0.65</v>
      </c>
      <c r="I8" s="279">
        <v>64230.36</v>
      </c>
      <c r="J8" s="279"/>
      <c r="K8" s="283" t="s">
        <v>535</v>
      </c>
      <c r="L8" s="155"/>
    </row>
    <row r="9" spans="1:12" ht="112.5" x14ac:dyDescent="0.35">
      <c r="B9" s="341" t="s">
        <v>591</v>
      </c>
      <c r="C9" s="349" t="s">
        <v>561</v>
      </c>
      <c r="D9" s="165">
        <v>225000</v>
      </c>
      <c r="E9" s="281"/>
      <c r="F9" s="281"/>
      <c r="G9" s="287">
        <f>SUM(D9:F9)</f>
        <v>225000</v>
      </c>
      <c r="H9" s="282">
        <v>0.8</v>
      </c>
      <c r="I9" s="279">
        <v>53909.25</v>
      </c>
      <c r="J9" s="279"/>
      <c r="K9" s="283" t="s">
        <v>565</v>
      </c>
      <c r="L9" s="155"/>
    </row>
    <row r="10" spans="1:12" hidden="1" x14ac:dyDescent="0.35">
      <c r="B10" s="148" t="s">
        <v>28</v>
      </c>
      <c r="C10" s="288"/>
      <c r="D10" s="281"/>
      <c r="E10" s="281"/>
      <c r="F10" s="281"/>
      <c r="G10" s="287"/>
      <c r="H10" s="282"/>
      <c r="I10" s="279"/>
      <c r="J10" s="279"/>
      <c r="K10" s="283"/>
      <c r="L10" s="155"/>
    </row>
    <row r="11" spans="1:12" hidden="1" x14ac:dyDescent="0.35">
      <c r="B11" s="148"/>
      <c r="C11" s="289"/>
      <c r="D11" s="281"/>
      <c r="E11" s="281"/>
      <c r="F11" s="281"/>
      <c r="G11" s="287"/>
      <c r="H11" s="282"/>
      <c r="I11" s="279"/>
      <c r="J11" s="279"/>
      <c r="K11" s="283"/>
      <c r="L11" s="155"/>
    </row>
    <row r="12" spans="1:12" hidden="1" x14ac:dyDescent="0.35">
      <c r="B12" s="148" t="s">
        <v>29</v>
      </c>
      <c r="C12" s="290"/>
      <c r="D12" s="291"/>
      <c r="E12" s="292"/>
      <c r="F12" s="291"/>
      <c r="G12" s="291"/>
      <c r="H12" s="282"/>
      <c r="I12" s="279"/>
      <c r="J12" s="279"/>
      <c r="K12" s="283"/>
      <c r="L12" s="155"/>
    </row>
    <row r="13" spans="1:12" hidden="1" x14ac:dyDescent="0.35">
      <c r="B13" s="148" t="s">
        <v>30</v>
      </c>
      <c r="C13" s="280"/>
      <c r="D13" s="281"/>
      <c r="E13" s="281"/>
      <c r="F13" s="281"/>
      <c r="G13" s="287">
        <f t="shared" ref="G13:G14" si="0">SUM(D13:F13)</f>
        <v>0</v>
      </c>
      <c r="H13" s="282"/>
      <c r="I13" s="279"/>
      <c r="J13" s="279"/>
      <c r="K13" s="283"/>
      <c r="L13" s="155"/>
    </row>
    <row r="14" spans="1:12" hidden="1" x14ac:dyDescent="0.35">
      <c r="A14" s="18"/>
      <c r="B14" s="148" t="s">
        <v>31</v>
      </c>
      <c r="C14" s="280"/>
      <c r="D14" s="281"/>
      <c r="E14" s="281"/>
      <c r="F14" s="281"/>
      <c r="G14" s="287">
        <f t="shared" si="0"/>
        <v>0</v>
      </c>
      <c r="H14" s="282"/>
      <c r="I14" s="279"/>
      <c r="J14" s="279"/>
      <c r="K14" s="283"/>
      <c r="L14" s="19"/>
    </row>
    <row r="15" spans="1:12" x14ac:dyDescent="0.35">
      <c r="A15" s="18"/>
      <c r="C15" s="293" t="s">
        <v>145</v>
      </c>
      <c r="D15" s="294">
        <f>SUM(D7:D14)</f>
        <v>655000</v>
      </c>
      <c r="E15" s="294">
        <f>SUM(E7:E14)</f>
        <v>0</v>
      </c>
      <c r="F15" s="294">
        <f>SUM(F7:F14)</f>
        <v>0</v>
      </c>
      <c r="G15" s="294">
        <f>SUM(G7:G14)</f>
        <v>655000</v>
      </c>
      <c r="H15" s="286"/>
      <c r="I15" s="286">
        <f>SUM(I7:I14)</f>
        <v>218459.33000000002</v>
      </c>
      <c r="J15" s="286"/>
      <c r="K15" s="283"/>
      <c r="L15" s="164"/>
    </row>
    <row r="16" spans="1:12" ht="51" customHeight="1" thickBot="1" x14ac:dyDescent="0.4">
      <c r="A16" s="18"/>
      <c r="B16" s="145" t="s">
        <v>2</v>
      </c>
      <c r="C16" s="387" t="s">
        <v>551</v>
      </c>
      <c r="D16" s="384"/>
      <c r="E16" s="384"/>
      <c r="F16" s="384"/>
      <c r="G16" s="384"/>
      <c r="H16" s="384"/>
      <c r="I16" s="384"/>
      <c r="J16" s="384"/>
      <c r="K16" s="385"/>
      <c r="L16" s="147"/>
    </row>
    <row r="17" spans="1:12" ht="66" customHeight="1" thickBot="1" x14ac:dyDescent="0.4">
      <c r="A17" s="18"/>
      <c r="B17" s="348" t="s">
        <v>584</v>
      </c>
      <c r="C17" s="337" t="s">
        <v>562</v>
      </c>
      <c r="D17" s="165">
        <v>175000</v>
      </c>
      <c r="E17" s="302"/>
      <c r="F17" s="298"/>
      <c r="G17" s="303">
        <f>SUM(D17:F17)</f>
        <v>175000</v>
      </c>
      <c r="H17" s="282">
        <v>0.66</v>
      </c>
      <c r="I17" s="279">
        <v>91878.87</v>
      </c>
      <c r="J17" s="279"/>
      <c r="K17" s="300" t="s">
        <v>569</v>
      </c>
      <c r="L17" s="155"/>
    </row>
    <row r="18" spans="1:12" ht="126.5" x14ac:dyDescent="0.35">
      <c r="A18" s="18"/>
      <c r="B18" s="341" t="s">
        <v>585</v>
      </c>
      <c r="C18" s="338" t="s">
        <v>552</v>
      </c>
      <c r="D18" s="165">
        <v>182323.5</v>
      </c>
      <c r="E18" s="302"/>
      <c r="F18" s="298"/>
      <c r="G18" s="303">
        <f t="shared" ref="G18:G24" si="1">SUM(D18:F18)</f>
        <v>182323.5</v>
      </c>
      <c r="H18" s="282">
        <v>0.66</v>
      </c>
      <c r="I18" s="279">
        <v>73939.95</v>
      </c>
      <c r="J18" s="279"/>
      <c r="K18" s="283" t="s">
        <v>570</v>
      </c>
      <c r="L18" s="155"/>
    </row>
    <row r="19" spans="1:12" ht="119.25" customHeight="1" x14ac:dyDescent="0.35">
      <c r="A19" s="18"/>
      <c r="B19" s="340" t="s">
        <v>592</v>
      </c>
      <c r="C19" s="339" t="s">
        <v>563</v>
      </c>
      <c r="D19" s="165">
        <v>80000</v>
      </c>
      <c r="E19" s="302"/>
      <c r="F19" s="298"/>
      <c r="G19" s="303">
        <f t="shared" si="1"/>
        <v>80000</v>
      </c>
      <c r="H19" s="282">
        <v>0.66</v>
      </c>
      <c r="I19" s="279">
        <v>55462.44</v>
      </c>
      <c r="J19" s="279"/>
      <c r="K19" s="283"/>
      <c r="L19" s="155"/>
    </row>
    <row r="20" spans="1:12" ht="98" x14ac:dyDescent="0.35">
      <c r="A20" s="18"/>
      <c r="B20" s="340" t="s">
        <v>586</v>
      </c>
      <c r="C20" s="339" t="s">
        <v>567</v>
      </c>
      <c r="D20" s="165">
        <v>125000</v>
      </c>
      <c r="E20" s="328"/>
      <c r="F20" s="298"/>
      <c r="G20" s="303">
        <f t="shared" si="1"/>
        <v>125000</v>
      </c>
      <c r="H20" s="282">
        <v>0.6</v>
      </c>
      <c r="I20" s="279">
        <v>86368.13</v>
      </c>
      <c r="J20" s="279"/>
      <c r="K20" s="283" t="s">
        <v>564</v>
      </c>
      <c r="L20" s="155"/>
    </row>
    <row r="21" spans="1:12" hidden="1" x14ac:dyDescent="0.35">
      <c r="A21" s="18"/>
      <c r="B21" s="148" t="s">
        <v>32</v>
      </c>
      <c r="C21" s="280"/>
      <c r="D21" s="301"/>
      <c r="E21" s="302"/>
      <c r="F21" s="298"/>
      <c r="G21" s="303"/>
      <c r="H21" s="282"/>
      <c r="I21" s="279"/>
      <c r="J21" s="279"/>
      <c r="K21" s="283"/>
      <c r="L21" s="155"/>
    </row>
    <row r="22" spans="1:12" hidden="1" x14ac:dyDescent="0.35">
      <c r="A22" s="18"/>
      <c r="B22" s="148" t="s">
        <v>33</v>
      </c>
      <c r="C22" s="289"/>
      <c r="D22" s="301"/>
      <c r="E22" s="277"/>
      <c r="F22" s="279"/>
      <c r="G22" s="304"/>
      <c r="H22" s="282"/>
      <c r="I22" s="279"/>
      <c r="J22" s="279"/>
      <c r="K22" s="283"/>
      <c r="L22" s="155"/>
    </row>
    <row r="23" spans="1:12" hidden="1" x14ac:dyDescent="0.35">
      <c r="A23" s="18"/>
      <c r="B23" s="148" t="s">
        <v>34</v>
      </c>
      <c r="C23" s="280"/>
      <c r="D23" s="305"/>
      <c r="E23" s="302"/>
      <c r="F23" s="298"/>
      <c r="G23" s="303">
        <f t="shared" si="1"/>
        <v>0</v>
      </c>
      <c r="H23" s="282"/>
      <c r="I23" s="279"/>
      <c r="J23" s="279"/>
      <c r="K23" s="283"/>
      <c r="L23" s="155"/>
    </row>
    <row r="24" spans="1:12" hidden="1" x14ac:dyDescent="0.35">
      <c r="A24" s="18"/>
      <c r="B24" s="148"/>
      <c r="C24" s="280"/>
      <c r="D24" s="139"/>
      <c r="E24" s="328"/>
      <c r="F24" s="298"/>
      <c r="G24" s="303">
        <f t="shared" si="1"/>
        <v>0</v>
      </c>
      <c r="H24" s="282"/>
      <c r="I24" s="279"/>
      <c r="J24" s="279"/>
      <c r="K24" s="283"/>
      <c r="L24" s="155"/>
    </row>
    <row r="25" spans="1:12" x14ac:dyDescent="0.35">
      <c r="A25" s="18"/>
      <c r="C25" s="293" t="s">
        <v>145</v>
      </c>
      <c r="D25" s="165">
        <f>SUM(D17:D24)</f>
        <v>562323.5</v>
      </c>
      <c r="E25" s="328">
        <f>SUM(E17:E24)</f>
        <v>0</v>
      </c>
      <c r="F25" s="306">
        <f>SUM(F17:F24)</f>
        <v>0</v>
      </c>
      <c r="G25" s="306">
        <f>SUM(G17:G24)</f>
        <v>562323.5</v>
      </c>
      <c r="H25" s="286">
        <f>(H17*G17)+(H18*G18)+(H19*G19)+(H20*G20)+(H21*G21)+(H22*G22)+(H23*G23)+(H24*G24)</f>
        <v>363633.51</v>
      </c>
      <c r="I25" s="286">
        <f>SUM(I17:I24)</f>
        <v>307649.39</v>
      </c>
      <c r="J25" s="286"/>
      <c r="K25" s="283"/>
      <c r="L25" s="164"/>
    </row>
    <row r="26" spans="1:12" ht="51" customHeight="1" x14ac:dyDescent="0.35">
      <c r="A26" s="18"/>
      <c r="B26" s="145" t="s">
        <v>3</v>
      </c>
      <c r="C26" s="391" t="s">
        <v>549</v>
      </c>
      <c r="D26" s="392"/>
      <c r="E26" s="392"/>
      <c r="F26" s="392"/>
      <c r="G26" s="392"/>
      <c r="H26" s="392"/>
      <c r="I26" s="392"/>
      <c r="J26" s="392"/>
      <c r="K26" s="393"/>
      <c r="L26" s="147"/>
    </row>
    <row r="27" spans="1:12" ht="70.5" x14ac:dyDescent="0.35">
      <c r="A27" s="18"/>
      <c r="B27" s="341" t="s">
        <v>587</v>
      </c>
      <c r="C27" s="336" t="s">
        <v>553</v>
      </c>
      <c r="D27" s="247">
        <v>70000</v>
      </c>
      <c r="E27" s="272"/>
      <c r="F27" s="249"/>
      <c r="G27" s="250">
        <f>SUM(D27:F27)</f>
        <v>70000</v>
      </c>
      <c r="H27" s="237">
        <v>0.5</v>
      </c>
      <c r="I27" s="238">
        <v>49000</v>
      </c>
      <c r="J27" s="239"/>
      <c r="K27" s="240" t="s">
        <v>571</v>
      </c>
      <c r="L27" s="155"/>
    </row>
    <row r="28" spans="1:12" hidden="1" x14ac:dyDescent="0.35">
      <c r="A28" s="18"/>
      <c r="B28" s="148" t="s">
        <v>35</v>
      </c>
      <c r="C28" s="232"/>
      <c r="D28" s="251"/>
      <c r="E28" s="248"/>
      <c r="F28" s="249"/>
      <c r="G28" s="250">
        <f t="shared" ref="G28:G34" si="2">SUM(D28:F28)</f>
        <v>0</v>
      </c>
      <c r="H28" s="237"/>
      <c r="I28" s="238"/>
      <c r="J28" s="239"/>
      <c r="K28" s="240"/>
      <c r="L28" s="155"/>
    </row>
    <row r="29" spans="1:12" hidden="1" x14ac:dyDescent="0.35">
      <c r="A29" s="18"/>
      <c r="B29" s="148" t="s">
        <v>36</v>
      </c>
      <c r="C29" s="232"/>
      <c r="D29" s="251"/>
      <c r="E29" s="248"/>
      <c r="F29" s="249"/>
      <c r="G29" s="250">
        <f t="shared" si="2"/>
        <v>0</v>
      </c>
      <c r="H29" s="237"/>
      <c r="I29" s="238"/>
      <c r="J29" s="239"/>
      <c r="K29" s="240"/>
      <c r="L29" s="155"/>
    </row>
    <row r="30" spans="1:12" hidden="1" x14ac:dyDescent="0.35">
      <c r="A30" s="18"/>
      <c r="B30" s="148" t="s">
        <v>37</v>
      </c>
      <c r="C30" s="232"/>
      <c r="D30" s="251"/>
      <c r="E30" s="248"/>
      <c r="F30" s="249"/>
      <c r="G30" s="250">
        <f t="shared" si="2"/>
        <v>0</v>
      </c>
      <c r="H30" s="237"/>
      <c r="I30" s="238"/>
      <c r="J30" s="239"/>
      <c r="K30" s="240"/>
      <c r="L30" s="155"/>
    </row>
    <row r="31" spans="1:12" s="18" customFormat="1" hidden="1" x14ac:dyDescent="0.35">
      <c r="B31" s="148" t="s">
        <v>38</v>
      </c>
      <c r="C31" s="232"/>
      <c r="D31" s="251"/>
      <c r="E31" s="248"/>
      <c r="F31" s="249"/>
      <c r="G31" s="250">
        <f t="shared" si="2"/>
        <v>0</v>
      </c>
      <c r="H31" s="237"/>
      <c r="I31" s="238"/>
      <c r="J31" s="239"/>
      <c r="K31" s="240"/>
      <c r="L31" s="155"/>
    </row>
    <row r="32" spans="1:12" s="18" customFormat="1" hidden="1" x14ac:dyDescent="0.35">
      <c r="B32" s="148" t="s">
        <v>39</v>
      </c>
      <c r="C32" s="232"/>
      <c r="D32" s="251"/>
      <c r="E32" s="248"/>
      <c r="F32" s="249"/>
      <c r="G32" s="250">
        <f t="shared" si="2"/>
        <v>0</v>
      </c>
      <c r="H32" s="237"/>
      <c r="I32" s="238"/>
      <c r="J32" s="239"/>
      <c r="K32" s="240"/>
      <c r="L32" s="155"/>
    </row>
    <row r="33" spans="1:12" s="18" customFormat="1" hidden="1" x14ac:dyDescent="0.35">
      <c r="A33" s="17"/>
      <c r="B33" s="148" t="s">
        <v>40</v>
      </c>
      <c r="C33" s="241"/>
      <c r="D33" s="251"/>
      <c r="E33" s="248"/>
      <c r="F33" s="252"/>
      <c r="G33" s="250">
        <f t="shared" si="2"/>
        <v>0</v>
      </c>
      <c r="H33" s="242"/>
      <c r="I33" s="239"/>
      <c r="J33" s="239"/>
      <c r="K33" s="243"/>
      <c r="L33" s="155"/>
    </row>
    <row r="34" spans="1:12" hidden="1" x14ac:dyDescent="0.35">
      <c r="B34" s="148" t="s">
        <v>41</v>
      </c>
      <c r="C34" s="241"/>
      <c r="D34" s="251"/>
      <c r="E34" s="248"/>
      <c r="F34" s="252"/>
      <c r="G34" s="250">
        <f t="shared" si="2"/>
        <v>0</v>
      </c>
      <c r="H34" s="242"/>
      <c r="I34" s="239"/>
      <c r="J34" s="239"/>
      <c r="K34" s="243"/>
      <c r="L34" s="155"/>
    </row>
    <row r="35" spans="1:12" x14ac:dyDescent="0.35">
      <c r="C35" s="244" t="s">
        <v>145</v>
      </c>
      <c r="D35" s="253">
        <f>SUM(D27:D34)</f>
        <v>70000</v>
      </c>
      <c r="E35" s="254">
        <f>SUM(E27:E34)</f>
        <v>0</v>
      </c>
      <c r="F35" s="253">
        <f>SUM(F27:F34)</f>
        <v>0</v>
      </c>
      <c r="G35" s="253">
        <f>SUM(G27:G34)</f>
        <v>70000</v>
      </c>
      <c r="H35" s="245">
        <f>(H27*G27)+(H28*G28)+(H29*G29)+(H30*G30)+(H31*G31)+(H32*G32)+(H33*G33)+(H34*G34)</f>
        <v>35000</v>
      </c>
      <c r="I35" s="245">
        <f>SUM(I27:I34)</f>
        <v>49000</v>
      </c>
      <c r="J35" s="246"/>
      <c r="K35" s="243"/>
      <c r="L35" s="164"/>
    </row>
    <row r="36" spans="1:12" ht="51" customHeight="1" x14ac:dyDescent="0.35">
      <c r="B36" s="145"/>
      <c r="C36" s="395"/>
      <c r="D36" s="396"/>
      <c r="E36" s="396"/>
      <c r="F36" s="396"/>
      <c r="G36" s="396"/>
      <c r="H36" s="396"/>
      <c r="I36" s="396"/>
      <c r="J36" s="396"/>
      <c r="K36" s="397"/>
      <c r="L36" s="147"/>
    </row>
    <row r="37" spans="1:12" x14ac:dyDescent="0.35">
      <c r="B37" s="148"/>
      <c r="C37" s="232"/>
      <c r="D37" s="139"/>
      <c r="E37" s="255"/>
      <c r="F37" s="249"/>
      <c r="G37" s="250"/>
      <c r="H37" s="237"/>
      <c r="I37" s="238"/>
      <c r="J37" s="239"/>
      <c r="K37" s="240"/>
      <c r="L37" s="155"/>
    </row>
    <row r="38" spans="1:12" hidden="1" x14ac:dyDescent="0.35">
      <c r="B38" s="148" t="s">
        <v>42</v>
      </c>
      <c r="C38" s="232"/>
      <c r="D38" s="251"/>
      <c r="E38" s="256"/>
      <c r="F38" s="249"/>
      <c r="G38" s="250">
        <f t="shared" ref="G38:G44" si="3">SUM(D38:F38)</f>
        <v>0</v>
      </c>
      <c r="H38" s="237"/>
      <c r="I38" s="238"/>
      <c r="J38" s="239"/>
      <c r="K38" s="240"/>
      <c r="L38" s="155"/>
    </row>
    <row r="39" spans="1:12" hidden="1" x14ac:dyDescent="0.35">
      <c r="B39" s="148" t="s">
        <v>43</v>
      </c>
      <c r="C39" s="232"/>
      <c r="D39" s="251"/>
      <c r="E39" s="256"/>
      <c r="F39" s="249"/>
      <c r="G39" s="250">
        <f t="shared" si="3"/>
        <v>0</v>
      </c>
      <c r="H39" s="237"/>
      <c r="I39" s="238"/>
      <c r="J39" s="239"/>
      <c r="K39" s="240"/>
      <c r="L39" s="155"/>
    </row>
    <row r="40" spans="1:12" hidden="1" x14ac:dyDescent="0.35">
      <c r="B40" s="148" t="s">
        <v>44</v>
      </c>
      <c r="C40" s="232"/>
      <c r="D40" s="251"/>
      <c r="E40" s="256"/>
      <c r="F40" s="249"/>
      <c r="G40" s="250">
        <f t="shared" si="3"/>
        <v>0</v>
      </c>
      <c r="H40" s="237"/>
      <c r="I40" s="238"/>
      <c r="J40" s="239"/>
      <c r="K40" s="240"/>
      <c r="L40" s="155"/>
    </row>
    <row r="41" spans="1:12" hidden="1" x14ac:dyDescent="0.35">
      <c r="B41" s="148" t="s">
        <v>45</v>
      </c>
      <c r="C41" s="232"/>
      <c r="D41" s="251"/>
      <c r="E41" s="256"/>
      <c r="F41" s="249"/>
      <c r="G41" s="250">
        <f t="shared" si="3"/>
        <v>0</v>
      </c>
      <c r="H41" s="237"/>
      <c r="I41" s="238"/>
      <c r="J41" s="239"/>
      <c r="K41" s="240"/>
      <c r="L41" s="155"/>
    </row>
    <row r="42" spans="1:12" hidden="1" x14ac:dyDescent="0.35">
      <c r="A42" s="18"/>
      <c r="B42" s="148" t="s">
        <v>46</v>
      </c>
      <c r="C42" s="232"/>
      <c r="D42" s="251"/>
      <c r="E42" s="256"/>
      <c r="F42" s="249"/>
      <c r="G42" s="250">
        <f t="shared" si="3"/>
        <v>0</v>
      </c>
      <c r="H42" s="237"/>
      <c r="I42" s="238"/>
      <c r="J42" s="239"/>
      <c r="K42" s="240"/>
      <c r="L42" s="155"/>
    </row>
    <row r="43" spans="1:12" s="18" customFormat="1" hidden="1" x14ac:dyDescent="0.35">
      <c r="A43" s="17"/>
      <c r="B43" s="148" t="s">
        <v>47</v>
      </c>
      <c r="C43" s="241"/>
      <c r="D43" s="251"/>
      <c r="E43" s="256"/>
      <c r="F43" s="252"/>
      <c r="G43" s="250">
        <f t="shared" si="3"/>
        <v>0</v>
      </c>
      <c r="H43" s="242"/>
      <c r="I43" s="239"/>
      <c r="J43" s="239"/>
      <c r="K43" s="243"/>
      <c r="L43" s="155"/>
    </row>
    <row r="44" spans="1:12" hidden="1" x14ac:dyDescent="0.35">
      <c r="B44" s="148" t="s">
        <v>48</v>
      </c>
      <c r="C44" s="241"/>
      <c r="D44" s="251"/>
      <c r="E44" s="256"/>
      <c r="F44" s="252"/>
      <c r="G44" s="250">
        <f t="shared" si="3"/>
        <v>0</v>
      </c>
      <c r="H44" s="242"/>
      <c r="I44" s="239"/>
      <c r="J44" s="239"/>
      <c r="K44" s="243"/>
      <c r="L44" s="155"/>
    </row>
    <row r="45" spans="1:12" x14ac:dyDescent="0.35">
      <c r="C45" s="244" t="s">
        <v>145</v>
      </c>
      <c r="D45" s="257">
        <f>SUM(D37:D44)</f>
        <v>0</v>
      </c>
      <c r="E45" s="258">
        <f>SUM(E37:E44)</f>
        <v>0</v>
      </c>
      <c r="F45" s="257">
        <f>SUM(F37:F44)</f>
        <v>0</v>
      </c>
      <c r="G45" s="257">
        <f>SUM(G37:G44)</f>
        <v>0</v>
      </c>
      <c r="H45" s="245">
        <f>(H37*G37)+(H38*G38)+(H39*G39)+(H40*G40)+(H41*G41)+(H42*G42)+(H43*G43)+(H44*G44)</f>
        <v>0</v>
      </c>
      <c r="I45" s="245">
        <f>SUM(I37:I44)</f>
        <v>0</v>
      </c>
      <c r="J45" s="246"/>
      <c r="K45" s="243"/>
      <c r="L45" s="164"/>
    </row>
    <row r="46" spans="1:12" ht="37.5" customHeight="1" x14ac:dyDescent="0.35">
      <c r="B46" s="170"/>
      <c r="C46" s="259"/>
      <c r="D46" s="260"/>
      <c r="E46" s="261"/>
      <c r="F46" s="260"/>
      <c r="G46" s="260"/>
      <c r="H46" s="260"/>
      <c r="I46" s="260"/>
      <c r="J46" s="260"/>
      <c r="K46" s="260"/>
      <c r="L46" s="172"/>
    </row>
    <row r="47" spans="1:12" ht="51" customHeight="1" x14ac:dyDescent="0.35">
      <c r="B47" s="145" t="s">
        <v>4</v>
      </c>
      <c r="C47" s="403" t="s">
        <v>566</v>
      </c>
      <c r="D47" s="403"/>
      <c r="E47" s="403"/>
      <c r="F47" s="403"/>
      <c r="G47" s="403"/>
      <c r="H47" s="403"/>
      <c r="I47" s="403"/>
      <c r="J47" s="403"/>
      <c r="K47" s="403"/>
      <c r="L47" s="146"/>
    </row>
    <row r="48" spans="1:12" ht="51" customHeight="1" x14ac:dyDescent="0.35">
      <c r="B48" s="145" t="s">
        <v>158</v>
      </c>
      <c r="C48" s="383" t="s">
        <v>554</v>
      </c>
      <c r="D48" s="384"/>
      <c r="E48" s="384"/>
      <c r="F48" s="384"/>
      <c r="G48" s="384"/>
      <c r="H48" s="384"/>
      <c r="I48" s="384"/>
      <c r="J48" s="384"/>
      <c r="K48" s="385"/>
      <c r="L48" s="147"/>
    </row>
    <row r="49" spans="1:12" ht="56.5" x14ac:dyDescent="0.35">
      <c r="B49" s="343" t="s">
        <v>588</v>
      </c>
      <c r="C49" s="342" t="s">
        <v>555</v>
      </c>
      <c r="D49" s="165">
        <v>600000</v>
      </c>
      <c r="E49" s="307"/>
      <c r="F49" s="295"/>
      <c r="G49" s="296">
        <f>SUM(D49:F49)</f>
        <v>600000</v>
      </c>
      <c r="H49" s="275">
        <v>0.7</v>
      </c>
      <c r="I49" s="276">
        <v>474445</v>
      </c>
      <c r="J49" s="279"/>
      <c r="K49" s="278" t="s">
        <v>575</v>
      </c>
      <c r="L49" s="155"/>
    </row>
    <row r="50" spans="1:12" hidden="1" x14ac:dyDescent="0.35">
      <c r="B50" s="148"/>
      <c r="C50" s="235"/>
      <c r="D50" s="305"/>
      <c r="E50" s="307"/>
      <c r="F50" s="295"/>
      <c r="G50" s="296">
        <f t="shared" ref="G50:G56" si="4">SUM(D50:F50)</f>
        <v>0</v>
      </c>
      <c r="H50" s="275"/>
      <c r="I50" s="276"/>
      <c r="J50" s="279"/>
      <c r="K50" s="278"/>
      <c r="L50" s="155"/>
    </row>
    <row r="51" spans="1:12" hidden="1" x14ac:dyDescent="0.35">
      <c r="B51" s="148"/>
      <c r="C51" s="235"/>
      <c r="D51" s="305"/>
      <c r="E51" s="307"/>
      <c r="F51" s="295"/>
      <c r="G51" s="296">
        <f t="shared" si="4"/>
        <v>0</v>
      </c>
      <c r="H51" s="275"/>
      <c r="I51" s="276"/>
      <c r="J51" s="279"/>
      <c r="K51" s="278"/>
      <c r="L51" s="155"/>
    </row>
    <row r="52" spans="1:12" hidden="1" x14ac:dyDescent="0.35">
      <c r="B52" s="148"/>
      <c r="C52" s="235"/>
      <c r="D52" s="305"/>
      <c r="E52" s="307"/>
      <c r="F52" s="295"/>
      <c r="G52" s="296">
        <f t="shared" si="4"/>
        <v>0</v>
      </c>
      <c r="H52" s="275"/>
      <c r="I52" s="276"/>
      <c r="J52" s="279"/>
      <c r="K52" s="278"/>
      <c r="L52" s="155"/>
    </row>
    <row r="53" spans="1:12" hidden="1" x14ac:dyDescent="0.35">
      <c r="B53" s="233"/>
      <c r="C53" s="235"/>
      <c r="D53" s="329"/>
      <c r="E53" s="309"/>
      <c r="F53" s="310"/>
      <c r="G53" s="311">
        <f t="shared" si="4"/>
        <v>0</v>
      </c>
      <c r="H53" s="312"/>
      <c r="I53" s="313"/>
      <c r="J53" s="314"/>
      <c r="K53" s="315"/>
      <c r="L53" s="155"/>
    </row>
    <row r="54" spans="1:12" s="235" customFormat="1" hidden="1" x14ac:dyDescent="0.35">
      <c r="B54" s="148"/>
      <c r="D54" s="305"/>
      <c r="E54" s="307"/>
      <c r="F54" s="295"/>
      <c r="G54" s="296">
        <f t="shared" si="4"/>
        <v>0</v>
      </c>
      <c r="H54" s="275"/>
      <c r="I54" s="276"/>
      <c r="J54" s="277"/>
      <c r="K54" s="278"/>
      <c r="L54" s="236"/>
    </row>
    <row r="55" spans="1:12" hidden="1" x14ac:dyDescent="0.35">
      <c r="A55" s="18"/>
      <c r="B55" s="234"/>
      <c r="C55" s="308"/>
      <c r="D55" s="330"/>
      <c r="E55" s="316"/>
      <c r="F55" s="317"/>
      <c r="G55" s="318">
        <f t="shared" si="4"/>
        <v>0</v>
      </c>
      <c r="H55" s="319"/>
      <c r="I55" s="320"/>
      <c r="J55" s="320"/>
      <c r="K55" s="321"/>
      <c r="L55" s="155"/>
    </row>
    <row r="56" spans="1:12" s="18" customFormat="1" x14ac:dyDescent="0.35">
      <c r="B56" s="148"/>
      <c r="C56" s="280"/>
      <c r="D56" s="139"/>
      <c r="E56" s="307"/>
      <c r="F56" s="298"/>
      <c r="G56" s="296">
        <f t="shared" si="4"/>
        <v>0</v>
      </c>
      <c r="H56" s="282"/>
      <c r="I56" s="279"/>
      <c r="J56" s="279"/>
      <c r="K56" s="283"/>
      <c r="L56" s="155"/>
    </row>
    <row r="57" spans="1:12" s="18" customFormat="1" x14ac:dyDescent="0.35">
      <c r="A57" s="17"/>
      <c r="B57" s="17"/>
      <c r="C57" s="284" t="s">
        <v>145</v>
      </c>
      <c r="D57" s="322">
        <v>600000</v>
      </c>
      <c r="E57" s="323">
        <f>SUM(E49:E56)</f>
        <v>0</v>
      </c>
      <c r="F57" s="322">
        <f>SUM(F49:F56)</f>
        <v>0</v>
      </c>
      <c r="G57" s="299">
        <v>600000</v>
      </c>
      <c r="H57" s="285">
        <f>(H49*G49)+(H50*G50)+(H51*G51)+(H52*G52)+(H53*G53)+(H54*G54)+(H55*G55)+(H56*G56)</f>
        <v>420000</v>
      </c>
      <c r="I57" s="285">
        <f>SUM(I49:I56)</f>
        <v>474445</v>
      </c>
      <c r="J57" s="286"/>
      <c r="K57" s="283"/>
      <c r="L57" s="164"/>
    </row>
    <row r="58" spans="1:12" ht="51" customHeight="1" x14ac:dyDescent="0.35">
      <c r="B58" s="145" t="s">
        <v>52</v>
      </c>
      <c r="C58" s="391" t="s">
        <v>568</v>
      </c>
      <c r="D58" s="392"/>
      <c r="E58" s="392"/>
      <c r="F58" s="392"/>
      <c r="G58" s="392"/>
      <c r="H58" s="392"/>
      <c r="I58" s="392"/>
      <c r="J58" s="392"/>
      <c r="K58" s="393"/>
      <c r="L58" s="147"/>
    </row>
    <row r="59" spans="1:12" ht="42" x14ac:dyDescent="0.35">
      <c r="B59" s="148" t="s">
        <v>53</v>
      </c>
      <c r="C59" s="280" t="s">
        <v>579</v>
      </c>
      <c r="D59" s="139"/>
      <c r="E59" s="307">
        <f>99200+4364+15000</f>
        <v>118564</v>
      </c>
      <c r="F59" s="295"/>
      <c r="G59" s="296">
        <v>218564</v>
      </c>
      <c r="H59" s="275">
        <v>0.7</v>
      </c>
      <c r="I59" s="276">
        <v>81000</v>
      </c>
      <c r="J59" s="279"/>
      <c r="K59" s="278" t="s">
        <v>582</v>
      </c>
      <c r="L59" s="155"/>
    </row>
    <row r="60" spans="1:12" hidden="1" x14ac:dyDescent="0.35">
      <c r="B60" s="148" t="s">
        <v>54</v>
      </c>
      <c r="C60" s="280"/>
      <c r="D60" s="139"/>
      <c r="E60" s="262"/>
      <c r="F60" s="249"/>
      <c r="G60" s="250">
        <f t="shared" ref="G60:G68" si="5">SUM(D60:F60)</f>
        <v>0</v>
      </c>
      <c r="H60" s="237"/>
      <c r="I60" s="238"/>
      <c r="J60" s="239"/>
      <c r="K60" s="240" t="s">
        <v>576</v>
      </c>
      <c r="L60" s="155"/>
    </row>
    <row r="61" spans="1:12" ht="77.75" hidden="1" customHeight="1" x14ac:dyDescent="0.35">
      <c r="B61" s="148" t="s">
        <v>55</v>
      </c>
      <c r="C61" s="280"/>
      <c r="D61" s="139"/>
      <c r="E61" s="263"/>
      <c r="F61" s="249"/>
      <c r="G61" s="250"/>
      <c r="H61" s="237"/>
      <c r="I61" s="238"/>
      <c r="J61" s="239"/>
      <c r="K61" s="240" t="s">
        <v>573</v>
      </c>
      <c r="L61" s="155"/>
    </row>
    <row r="62" spans="1:12" ht="42" hidden="1" x14ac:dyDescent="0.35">
      <c r="B62" s="148"/>
      <c r="C62" s="280" t="s">
        <v>547</v>
      </c>
      <c r="D62" s="251"/>
      <c r="E62" s="263"/>
      <c r="F62" s="249"/>
      <c r="G62" s="250">
        <f t="shared" si="5"/>
        <v>0</v>
      </c>
      <c r="H62" s="237"/>
      <c r="I62" s="238"/>
      <c r="J62" s="239"/>
      <c r="K62" s="240"/>
      <c r="L62" s="155"/>
    </row>
    <row r="63" spans="1:12" ht="56" hidden="1" x14ac:dyDescent="0.35">
      <c r="B63" s="148" t="s">
        <v>56</v>
      </c>
      <c r="C63" s="344" t="s">
        <v>532</v>
      </c>
      <c r="D63" s="251"/>
      <c r="E63" s="256"/>
      <c r="F63" s="249"/>
      <c r="G63" s="250">
        <f t="shared" si="5"/>
        <v>0</v>
      </c>
      <c r="H63" s="237"/>
      <c r="I63" s="238"/>
      <c r="J63" s="239"/>
      <c r="K63" s="240"/>
      <c r="L63" s="155"/>
    </row>
    <row r="64" spans="1:12" ht="70" hidden="1" x14ac:dyDescent="0.35">
      <c r="B64" s="148" t="s">
        <v>57</v>
      </c>
      <c r="C64" s="345" t="s">
        <v>546</v>
      </c>
      <c r="D64" s="251"/>
      <c r="E64" s="256"/>
      <c r="F64" s="249"/>
      <c r="G64" s="250">
        <f t="shared" si="5"/>
        <v>0</v>
      </c>
      <c r="H64" s="237"/>
      <c r="I64" s="238"/>
      <c r="J64" s="239"/>
      <c r="K64" s="240"/>
      <c r="L64" s="155"/>
    </row>
    <row r="65" spans="1:12" ht="6" hidden="1" customHeight="1" x14ac:dyDescent="0.35">
      <c r="B65" s="148"/>
      <c r="C65" s="241"/>
      <c r="D65" s="251"/>
      <c r="E65" s="256"/>
      <c r="F65" s="252"/>
      <c r="G65" s="250"/>
      <c r="H65" s="242"/>
      <c r="I65" s="239"/>
      <c r="J65" s="239"/>
      <c r="K65" s="243"/>
      <c r="L65" s="155"/>
    </row>
    <row r="66" spans="1:12" ht="53.25" hidden="1" customHeight="1" x14ac:dyDescent="0.35">
      <c r="B66" s="148" t="s">
        <v>556</v>
      </c>
      <c r="C66" s="346"/>
      <c r="D66" s="251"/>
      <c r="E66" s="263"/>
      <c r="F66" s="252"/>
      <c r="G66" s="250">
        <f t="shared" si="5"/>
        <v>0</v>
      </c>
      <c r="H66" s="242"/>
      <c r="I66" s="239"/>
      <c r="J66" s="239"/>
      <c r="K66" s="243" t="s">
        <v>577</v>
      </c>
      <c r="L66" s="155"/>
    </row>
    <row r="67" spans="1:12" ht="70.5" x14ac:dyDescent="0.35">
      <c r="B67" s="148" t="s">
        <v>54</v>
      </c>
      <c r="C67" s="241" t="s">
        <v>583</v>
      </c>
      <c r="D67" s="247"/>
      <c r="E67" s="263">
        <v>100000</v>
      </c>
      <c r="F67" s="252"/>
      <c r="G67" s="250">
        <f t="shared" si="5"/>
        <v>100000</v>
      </c>
      <c r="H67" s="242">
        <v>0.7</v>
      </c>
      <c r="I67" s="239">
        <v>60000</v>
      </c>
      <c r="J67" s="239"/>
      <c r="K67" s="243" t="s">
        <v>580</v>
      </c>
      <c r="L67" s="155"/>
    </row>
    <row r="68" spans="1:12" ht="79.5" hidden="1" customHeight="1" x14ac:dyDescent="0.35">
      <c r="B68" s="148" t="s">
        <v>57</v>
      </c>
      <c r="C68" s="346"/>
      <c r="D68" s="251"/>
      <c r="E68" s="262"/>
      <c r="F68" s="252"/>
      <c r="G68" s="250">
        <f t="shared" si="5"/>
        <v>0</v>
      </c>
      <c r="H68" s="242"/>
      <c r="I68" s="239"/>
      <c r="J68" s="239"/>
      <c r="K68" s="243" t="s">
        <v>574</v>
      </c>
      <c r="L68" s="155"/>
    </row>
    <row r="69" spans="1:12" x14ac:dyDescent="0.35">
      <c r="C69" s="347" t="s">
        <v>145</v>
      </c>
      <c r="D69" s="253">
        <f>SUM(D59:D68)</f>
        <v>0</v>
      </c>
      <c r="E69" s="254">
        <f>SUM(E59:E68)</f>
        <v>218564</v>
      </c>
      <c r="F69" s="253">
        <f>SUM(F59:F68)</f>
        <v>0</v>
      </c>
      <c r="G69" s="253">
        <f>SUM(G59:G68)</f>
        <v>318564</v>
      </c>
      <c r="H69" s="245">
        <f>(H59*G59)+(H60*G60)+(H61*G61)+(H62*G62)+(H63*G63)+(H64*G64)+(H65*G65)+(H68*G68)</f>
        <v>152994.79999999999</v>
      </c>
      <c r="I69" s="264">
        <f>SUM(I59:I68)</f>
        <v>141000</v>
      </c>
      <c r="J69" s="265"/>
      <c r="K69" s="243"/>
      <c r="L69" s="164"/>
    </row>
    <row r="70" spans="1:12" ht="51" customHeight="1" x14ac:dyDescent="0.35">
      <c r="B70" s="145" t="s">
        <v>58</v>
      </c>
      <c r="C70" s="391" t="s">
        <v>581</v>
      </c>
      <c r="D70" s="392"/>
      <c r="E70" s="392"/>
      <c r="F70" s="392"/>
      <c r="G70" s="392"/>
      <c r="H70" s="392"/>
      <c r="I70" s="392"/>
      <c r="J70" s="392"/>
      <c r="K70" s="393"/>
      <c r="L70" s="147"/>
    </row>
    <row r="71" spans="1:12" ht="56" x14ac:dyDescent="0.35">
      <c r="B71" s="148" t="s">
        <v>59</v>
      </c>
      <c r="C71" s="297" t="s">
        <v>557</v>
      </c>
      <c r="D71" s="139"/>
      <c r="E71" s="266">
        <v>111000</v>
      </c>
      <c r="F71" s="267"/>
      <c r="G71" s="268">
        <f>SUM(D71:F71)</f>
        <v>111000</v>
      </c>
      <c r="H71" s="237">
        <v>1</v>
      </c>
      <c r="I71" s="238">
        <v>69600</v>
      </c>
      <c r="J71" s="239"/>
      <c r="K71" s="240"/>
      <c r="L71" s="155"/>
    </row>
    <row r="72" spans="1:12" ht="53.25" customHeight="1" x14ac:dyDescent="0.35">
      <c r="B72" s="148" t="s">
        <v>60</v>
      </c>
      <c r="C72" s="297" t="s">
        <v>558</v>
      </c>
      <c r="D72" s="139"/>
      <c r="E72" s="266">
        <v>111000</v>
      </c>
      <c r="F72" s="267"/>
      <c r="G72" s="268">
        <f t="shared" ref="G72:G78" si="6">SUM(D72:F72)</f>
        <v>111000</v>
      </c>
      <c r="H72" s="237">
        <v>0.8</v>
      </c>
      <c r="I72" s="238">
        <v>76367</v>
      </c>
      <c r="J72" s="239"/>
      <c r="K72" s="240"/>
      <c r="L72" s="155"/>
    </row>
    <row r="73" spans="1:12" hidden="1" x14ac:dyDescent="0.35">
      <c r="B73" s="148"/>
      <c r="C73" s="297"/>
      <c r="D73" s="139"/>
      <c r="E73" s="269"/>
      <c r="F73" s="267"/>
      <c r="G73" s="268">
        <f t="shared" si="6"/>
        <v>0</v>
      </c>
      <c r="H73" s="237"/>
      <c r="I73" s="238"/>
      <c r="J73" s="239"/>
      <c r="K73" s="240"/>
      <c r="L73" s="155"/>
    </row>
    <row r="74" spans="1:12" ht="99" hidden="1" customHeight="1" x14ac:dyDescent="0.35">
      <c r="A74" s="18"/>
      <c r="B74" s="148"/>
      <c r="C74" s="297"/>
      <c r="D74" s="139"/>
      <c r="E74" s="269"/>
      <c r="F74" s="267"/>
      <c r="G74" s="268">
        <f t="shared" si="6"/>
        <v>0</v>
      </c>
      <c r="H74" s="237"/>
      <c r="I74" s="238"/>
      <c r="J74" s="239"/>
      <c r="K74" s="240"/>
      <c r="L74" s="155"/>
    </row>
    <row r="75" spans="1:12" s="18" customFormat="1" hidden="1" x14ac:dyDescent="0.35">
      <c r="A75" s="17"/>
      <c r="B75" s="148"/>
      <c r="C75" s="232"/>
      <c r="D75" s="139"/>
      <c r="E75" s="256"/>
      <c r="F75" s="249"/>
      <c r="G75" s="250">
        <f t="shared" si="6"/>
        <v>0</v>
      </c>
      <c r="H75" s="237"/>
      <c r="I75" s="238"/>
      <c r="J75" s="239"/>
      <c r="K75" s="240"/>
      <c r="L75" s="155"/>
    </row>
    <row r="76" spans="1:12" hidden="1" x14ac:dyDescent="0.35">
      <c r="B76" s="148" t="s">
        <v>61</v>
      </c>
      <c r="C76" s="232"/>
      <c r="D76" s="251"/>
      <c r="E76" s="256"/>
      <c r="F76" s="249"/>
      <c r="G76" s="250">
        <f t="shared" si="6"/>
        <v>0</v>
      </c>
      <c r="H76" s="237"/>
      <c r="I76" s="238"/>
      <c r="J76" s="239"/>
      <c r="K76" s="240"/>
      <c r="L76" s="155"/>
    </row>
    <row r="77" spans="1:12" hidden="1" x14ac:dyDescent="0.35">
      <c r="B77" s="148" t="s">
        <v>62</v>
      </c>
      <c r="C77" s="241"/>
      <c r="D77" s="251"/>
      <c r="E77" s="256"/>
      <c r="F77" s="252"/>
      <c r="G77" s="250">
        <f t="shared" si="6"/>
        <v>0</v>
      </c>
      <c r="H77" s="242"/>
      <c r="I77" s="239"/>
      <c r="J77" s="239"/>
      <c r="K77" s="243"/>
      <c r="L77" s="155"/>
    </row>
    <row r="78" spans="1:12" hidden="1" x14ac:dyDescent="0.35">
      <c r="B78" s="148" t="s">
        <v>63</v>
      </c>
      <c r="C78" s="241"/>
      <c r="D78" s="251"/>
      <c r="E78" s="256"/>
      <c r="F78" s="252"/>
      <c r="G78" s="250">
        <f t="shared" si="6"/>
        <v>0</v>
      </c>
      <c r="H78" s="242"/>
      <c r="I78" s="239"/>
      <c r="J78" s="239"/>
      <c r="K78" s="243"/>
      <c r="L78" s="155"/>
    </row>
    <row r="79" spans="1:12" x14ac:dyDescent="0.35">
      <c r="C79" s="244" t="s">
        <v>145</v>
      </c>
      <c r="D79" s="253">
        <f>SUM(D71:D78)</f>
        <v>0</v>
      </c>
      <c r="E79" s="254">
        <f>SUM(E71:E78)</f>
        <v>222000</v>
      </c>
      <c r="F79" s="253">
        <f>SUM(F71:F78)</f>
        <v>0</v>
      </c>
      <c r="G79" s="253">
        <f>SUM(G71:G78)</f>
        <v>222000</v>
      </c>
      <c r="H79" s="245">
        <f>(H71*G71)+(H72*G72)+(H73*G73)+(H74*G74)+(H75*G75)+(H76*G76)+(H77*G77)+(H78*G78)</f>
        <v>199800</v>
      </c>
      <c r="I79" s="264">
        <f>SUM(I71:I78)</f>
        <v>145967</v>
      </c>
      <c r="J79" s="265"/>
      <c r="K79" s="243"/>
      <c r="L79" s="164"/>
    </row>
    <row r="80" spans="1:12" ht="51" customHeight="1" x14ac:dyDescent="0.35">
      <c r="B80" s="145"/>
      <c r="C80" s="395"/>
      <c r="D80" s="396"/>
      <c r="E80" s="396"/>
      <c r="F80" s="396"/>
      <c r="G80" s="396"/>
      <c r="H80" s="396"/>
      <c r="I80" s="396"/>
      <c r="J80" s="396"/>
      <c r="K80" s="397"/>
      <c r="L80" s="147"/>
    </row>
    <row r="81" spans="2:12" hidden="1" x14ac:dyDescent="0.35">
      <c r="B81" s="148"/>
      <c r="C81" s="232"/>
      <c r="D81" s="139"/>
      <c r="E81" s="256"/>
      <c r="F81" s="249"/>
      <c r="G81" s="250">
        <f>SUM(D81:F81)</f>
        <v>0</v>
      </c>
      <c r="H81" s="237"/>
      <c r="I81" s="238"/>
      <c r="J81" s="239"/>
      <c r="K81" s="240"/>
      <c r="L81" s="155"/>
    </row>
    <row r="82" spans="2:12" hidden="1" x14ac:dyDescent="0.35">
      <c r="B82" s="148" t="s">
        <v>64</v>
      </c>
      <c r="C82" s="232"/>
      <c r="D82" s="251"/>
      <c r="E82" s="256"/>
      <c r="F82" s="249"/>
      <c r="G82" s="250">
        <f t="shared" ref="G82:G88" si="7">SUM(D82:F82)</f>
        <v>0</v>
      </c>
      <c r="H82" s="237"/>
      <c r="I82" s="238"/>
      <c r="J82" s="239"/>
      <c r="K82" s="240"/>
      <c r="L82" s="155"/>
    </row>
    <row r="83" spans="2:12" hidden="1" x14ac:dyDescent="0.35">
      <c r="B83" s="148" t="s">
        <v>65</v>
      </c>
      <c r="C83" s="232"/>
      <c r="D83" s="251"/>
      <c r="E83" s="256"/>
      <c r="F83" s="249"/>
      <c r="G83" s="250">
        <f t="shared" si="7"/>
        <v>0</v>
      </c>
      <c r="H83" s="237"/>
      <c r="I83" s="238"/>
      <c r="J83" s="239"/>
      <c r="K83" s="240"/>
      <c r="L83" s="155"/>
    </row>
    <row r="84" spans="2:12" hidden="1" x14ac:dyDescent="0.35">
      <c r="B84" s="148" t="s">
        <v>66</v>
      </c>
      <c r="C84" s="232"/>
      <c r="D84" s="251"/>
      <c r="E84" s="256"/>
      <c r="F84" s="249"/>
      <c r="G84" s="250">
        <f t="shared" si="7"/>
        <v>0</v>
      </c>
      <c r="H84" s="237"/>
      <c r="I84" s="238"/>
      <c r="J84" s="239"/>
      <c r="K84" s="240"/>
      <c r="L84" s="155"/>
    </row>
    <row r="85" spans="2:12" hidden="1" x14ac:dyDescent="0.35">
      <c r="B85" s="148" t="s">
        <v>67</v>
      </c>
      <c r="C85" s="232"/>
      <c r="D85" s="251"/>
      <c r="E85" s="256"/>
      <c r="F85" s="249"/>
      <c r="G85" s="250">
        <f t="shared" si="7"/>
        <v>0</v>
      </c>
      <c r="H85" s="237"/>
      <c r="I85" s="238"/>
      <c r="J85" s="239"/>
      <c r="K85" s="240"/>
      <c r="L85" s="155"/>
    </row>
    <row r="86" spans="2:12" hidden="1" x14ac:dyDescent="0.35">
      <c r="B86" s="148" t="s">
        <v>68</v>
      </c>
      <c r="C86" s="232"/>
      <c r="D86" s="251"/>
      <c r="E86" s="256"/>
      <c r="F86" s="249"/>
      <c r="G86" s="250">
        <f t="shared" si="7"/>
        <v>0</v>
      </c>
      <c r="H86" s="237"/>
      <c r="I86" s="238"/>
      <c r="J86" s="239"/>
      <c r="K86" s="240"/>
      <c r="L86" s="155"/>
    </row>
    <row r="87" spans="2:12" hidden="1" x14ac:dyDescent="0.35">
      <c r="B87" s="148" t="s">
        <v>69</v>
      </c>
      <c r="C87" s="241"/>
      <c r="D87" s="251"/>
      <c r="E87" s="256"/>
      <c r="F87" s="252"/>
      <c r="G87" s="250">
        <f t="shared" si="7"/>
        <v>0</v>
      </c>
      <c r="H87" s="242"/>
      <c r="I87" s="239"/>
      <c r="J87" s="239"/>
      <c r="K87" s="243"/>
      <c r="L87" s="155"/>
    </row>
    <row r="88" spans="2:12" hidden="1" x14ac:dyDescent="0.35">
      <c r="B88" s="148" t="s">
        <v>70</v>
      </c>
      <c r="C88" s="241"/>
      <c r="D88" s="251"/>
      <c r="E88" s="256"/>
      <c r="F88" s="252"/>
      <c r="G88" s="250">
        <f t="shared" si="7"/>
        <v>0</v>
      </c>
      <c r="H88" s="242"/>
      <c r="I88" s="239"/>
      <c r="J88" s="239"/>
      <c r="K88" s="243"/>
      <c r="L88" s="155"/>
    </row>
    <row r="89" spans="2:12" x14ac:dyDescent="0.35">
      <c r="C89" s="244" t="s">
        <v>145</v>
      </c>
      <c r="D89" s="257">
        <f>SUM(D81:D88)</f>
        <v>0</v>
      </c>
      <c r="E89" s="258">
        <f>SUM(E81:E88)</f>
        <v>0</v>
      </c>
      <c r="F89" s="257">
        <f>SUM(F81:F88)</f>
        <v>0</v>
      </c>
      <c r="G89" s="257">
        <f>SUM(G81:G88)</f>
        <v>0</v>
      </c>
      <c r="H89" s="245">
        <f>(H81*G81)+(H82*G82)+(H83*G83)+(H84*G84)+(H85*G85)+(H86*G86)+(H87*G87)+(H88*G88)</f>
        <v>0</v>
      </c>
      <c r="I89" s="264">
        <f>SUM(I81:I88)</f>
        <v>0</v>
      </c>
      <c r="J89" s="265"/>
      <c r="K89" s="243"/>
      <c r="L89" s="164"/>
    </row>
    <row r="90" spans="2:12" ht="15.75" customHeight="1" x14ac:dyDescent="0.35">
      <c r="B90" s="176"/>
      <c r="C90" s="270"/>
      <c r="D90" s="271"/>
      <c r="E90" s="261"/>
      <c r="F90" s="271"/>
      <c r="G90" s="271"/>
      <c r="H90" s="271"/>
      <c r="I90" s="271"/>
      <c r="J90" s="271"/>
      <c r="K90" s="270"/>
      <c r="L90" s="178"/>
    </row>
    <row r="91" spans="2:12" ht="51" hidden="1" customHeight="1" x14ac:dyDescent="0.35">
      <c r="B91" s="145" t="s">
        <v>72</v>
      </c>
      <c r="C91" s="398"/>
      <c r="D91" s="399"/>
      <c r="E91" s="399"/>
      <c r="F91" s="399"/>
      <c r="G91" s="399"/>
      <c r="H91" s="399"/>
      <c r="I91" s="399"/>
      <c r="J91" s="399"/>
      <c r="K91" s="400"/>
      <c r="L91" s="146"/>
    </row>
    <row r="92" spans="2:12" ht="51" hidden="1" customHeight="1" x14ac:dyDescent="0.35">
      <c r="B92" s="145" t="s">
        <v>73</v>
      </c>
      <c r="C92" s="395"/>
      <c r="D92" s="396"/>
      <c r="E92" s="396"/>
      <c r="F92" s="396"/>
      <c r="G92" s="396"/>
      <c r="H92" s="396"/>
      <c r="I92" s="396"/>
      <c r="J92" s="396"/>
      <c r="K92" s="397"/>
      <c r="L92" s="147"/>
    </row>
    <row r="93" spans="2:12" hidden="1" x14ac:dyDescent="0.35">
      <c r="B93" s="148" t="s">
        <v>74</v>
      </c>
      <c r="C93" s="232"/>
      <c r="D93" s="249"/>
      <c r="E93" s="255"/>
      <c r="F93" s="249"/>
      <c r="G93" s="250">
        <f>SUM(D93:F93)</f>
        <v>0</v>
      </c>
      <c r="H93" s="237"/>
      <c r="I93" s="238"/>
      <c r="J93" s="239"/>
      <c r="K93" s="240"/>
      <c r="L93" s="155"/>
    </row>
    <row r="94" spans="2:12" hidden="1" x14ac:dyDescent="0.35">
      <c r="B94" s="148" t="s">
        <v>75</v>
      </c>
      <c r="C94" s="232"/>
      <c r="D94" s="249"/>
      <c r="E94" s="255"/>
      <c r="F94" s="249"/>
      <c r="G94" s="250">
        <f t="shared" ref="G94:G100" si="8">SUM(D94:F94)</f>
        <v>0</v>
      </c>
      <c r="H94" s="237"/>
      <c r="I94" s="238"/>
      <c r="J94" s="239"/>
      <c r="K94" s="240"/>
      <c r="L94" s="155"/>
    </row>
    <row r="95" spans="2:12" hidden="1" x14ac:dyDescent="0.35">
      <c r="B95" s="148" t="s">
        <v>76</v>
      </c>
      <c r="C95" s="232"/>
      <c r="D95" s="249"/>
      <c r="E95" s="255"/>
      <c r="F95" s="249"/>
      <c r="G95" s="250">
        <f t="shared" si="8"/>
        <v>0</v>
      </c>
      <c r="H95" s="237"/>
      <c r="I95" s="238"/>
      <c r="J95" s="239"/>
      <c r="K95" s="240"/>
      <c r="L95" s="155"/>
    </row>
    <row r="96" spans="2:12" hidden="1" x14ac:dyDescent="0.35">
      <c r="B96" s="148" t="s">
        <v>77</v>
      </c>
      <c r="C96" s="232"/>
      <c r="D96" s="249"/>
      <c r="E96" s="255"/>
      <c r="F96" s="249"/>
      <c r="G96" s="250">
        <f t="shared" si="8"/>
        <v>0</v>
      </c>
      <c r="H96" s="237"/>
      <c r="I96" s="238"/>
      <c r="J96" s="239"/>
      <c r="K96" s="240"/>
      <c r="L96" s="155"/>
    </row>
    <row r="97" spans="2:12" hidden="1" x14ac:dyDescent="0.35">
      <c r="B97" s="148" t="s">
        <v>78</v>
      </c>
      <c r="C97" s="232"/>
      <c r="D97" s="249"/>
      <c r="E97" s="255"/>
      <c r="F97" s="249"/>
      <c r="G97" s="250">
        <f t="shared" si="8"/>
        <v>0</v>
      </c>
      <c r="H97" s="237"/>
      <c r="I97" s="238"/>
      <c r="J97" s="239"/>
      <c r="K97" s="240"/>
      <c r="L97" s="155"/>
    </row>
    <row r="98" spans="2:12" hidden="1" x14ac:dyDescent="0.35">
      <c r="B98" s="148" t="s">
        <v>79</v>
      </c>
      <c r="C98" s="232"/>
      <c r="D98" s="249"/>
      <c r="E98" s="255"/>
      <c r="F98" s="249"/>
      <c r="G98" s="250">
        <f t="shared" si="8"/>
        <v>0</v>
      </c>
      <c r="H98" s="237"/>
      <c r="I98" s="238"/>
      <c r="J98" s="239"/>
      <c r="K98" s="240"/>
      <c r="L98" s="155"/>
    </row>
    <row r="99" spans="2:12" hidden="1" x14ac:dyDescent="0.35">
      <c r="B99" s="148" t="s">
        <v>80</v>
      </c>
      <c r="C99" s="241"/>
      <c r="D99" s="252"/>
      <c r="E99" s="272"/>
      <c r="F99" s="252"/>
      <c r="G99" s="250">
        <f t="shared" si="8"/>
        <v>0</v>
      </c>
      <c r="H99" s="242"/>
      <c r="I99" s="239"/>
      <c r="J99" s="239"/>
      <c r="K99" s="243"/>
      <c r="L99" s="155"/>
    </row>
    <row r="100" spans="2:12" hidden="1" x14ac:dyDescent="0.35">
      <c r="B100" s="148" t="s">
        <v>81</v>
      </c>
      <c r="C100" s="241"/>
      <c r="D100" s="252"/>
      <c r="E100" s="272"/>
      <c r="F100" s="252"/>
      <c r="G100" s="250">
        <f t="shared" si="8"/>
        <v>0</v>
      </c>
      <c r="H100" s="242"/>
      <c r="I100" s="239"/>
      <c r="J100" s="239"/>
      <c r="K100" s="243"/>
      <c r="L100" s="155"/>
    </row>
    <row r="101" spans="2:12" hidden="1" x14ac:dyDescent="0.35">
      <c r="C101" s="244" t="s">
        <v>145</v>
      </c>
      <c r="D101" s="257">
        <f>SUM(D93:D100)</f>
        <v>0</v>
      </c>
      <c r="E101" s="258">
        <f>SUM(E93:E100)</f>
        <v>0</v>
      </c>
      <c r="F101" s="257">
        <f>SUM(F93:F100)</f>
        <v>0</v>
      </c>
      <c r="G101" s="253">
        <f>SUM(G93:G100)</f>
        <v>0</v>
      </c>
      <c r="H101" s="245">
        <f>(H93*G93)+(H94*G94)+(H95*G95)+(H96*G96)+(H97*G97)+(H98*G98)+(H99*G99)+(H100*G100)</f>
        <v>0</v>
      </c>
      <c r="I101" s="264">
        <f>SUM(I93:I100)</f>
        <v>0</v>
      </c>
      <c r="J101" s="265"/>
      <c r="K101" s="243"/>
      <c r="L101" s="164"/>
    </row>
    <row r="102" spans="2:12" ht="51" hidden="1" customHeight="1" x14ac:dyDescent="0.35">
      <c r="B102" s="145" t="s">
        <v>5</v>
      </c>
      <c r="C102" s="395"/>
      <c r="D102" s="396"/>
      <c r="E102" s="396"/>
      <c r="F102" s="396"/>
      <c r="G102" s="396"/>
      <c r="H102" s="396"/>
      <c r="I102" s="396"/>
      <c r="J102" s="396"/>
      <c r="K102" s="397"/>
      <c r="L102" s="147"/>
    </row>
    <row r="103" spans="2:12" hidden="1" x14ac:dyDescent="0.35">
      <c r="B103" s="148" t="s">
        <v>82</v>
      </c>
      <c r="C103" s="232"/>
      <c r="D103" s="249"/>
      <c r="E103" s="255"/>
      <c r="F103" s="249"/>
      <c r="G103" s="250">
        <f>SUM(D103:F103)</f>
        <v>0</v>
      </c>
      <c r="H103" s="237"/>
      <c r="I103" s="238"/>
      <c r="J103" s="239"/>
      <c r="K103" s="240"/>
      <c r="L103" s="155"/>
    </row>
    <row r="104" spans="2:12" hidden="1" x14ac:dyDescent="0.35">
      <c r="B104" s="148" t="s">
        <v>83</v>
      </c>
      <c r="C104" s="232"/>
      <c r="D104" s="249"/>
      <c r="E104" s="255"/>
      <c r="F104" s="249"/>
      <c r="G104" s="250">
        <f t="shared" ref="G104:G110" si="9">SUM(D104:F104)</f>
        <v>0</v>
      </c>
      <c r="H104" s="237"/>
      <c r="I104" s="238"/>
      <c r="J104" s="239"/>
      <c r="K104" s="240"/>
      <c r="L104" s="155"/>
    </row>
    <row r="105" spans="2:12" hidden="1" x14ac:dyDescent="0.35">
      <c r="B105" s="148" t="s">
        <v>84</v>
      </c>
      <c r="C105" s="232"/>
      <c r="D105" s="249"/>
      <c r="E105" s="255"/>
      <c r="F105" s="249"/>
      <c r="G105" s="250">
        <f t="shared" si="9"/>
        <v>0</v>
      </c>
      <c r="H105" s="237"/>
      <c r="I105" s="238"/>
      <c r="J105" s="239"/>
      <c r="K105" s="240"/>
      <c r="L105" s="155"/>
    </row>
    <row r="106" spans="2:12" hidden="1" x14ac:dyDescent="0.35">
      <c r="B106" s="148" t="s">
        <v>85</v>
      </c>
      <c r="C106" s="232"/>
      <c r="D106" s="249"/>
      <c r="E106" s="255"/>
      <c r="F106" s="249"/>
      <c r="G106" s="250">
        <f t="shared" si="9"/>
        <v>0</v>
      </c>
      <c r="H106" s="237"/>
      <c r="I106" s="238"/>
      <c r="J106" s="239"/>
      <c r="K106" s="240"/>
      <c r="L106" s="155"/>
    </row>
    <row r="107" spans="2:12" hidden="1" x14ac:dyDescent="0.35">
      <c r="B107" s="148" t="s">
        <v>86</v>
      </c>
      <c r="C107" s="232"/>
      <c r="D107" s="249"/>
      <c r="E107" s="255"/>
      <c r="F107" s="249"/>
      <c r="G107" s="250">
        <f t="shared" si="9"/>
        <v>0</v>
      </c>
      <c r="H107" s="237"/>
      <c r="I107" s="238"/>
      <c r="J107" s="239"/>
      <c r="K107" s="240"/>
      <c r="L107" s="155"/>
    </row>
    <row r="108" spans="2:12" hidden="1" x14ac:dyDescent="0.35">
      <c r="B108" s="148" t="s">
        <v>87</v>
      </c>
      <c r="C108" s="232"/>
      <c r="D108" s="249"/>
      <c r="E108" s="255"/>
      <c r="F108" s="249"/>
      <c r="G108" s="250">
        <f t="shared" si="9"/>
        <v>0</v>
      </c>
      <c r="H108" s="237"/>
      <c r="I108" s="238"/>
      <c r="J108" s="239"/>
      <c r="K108" s="240"/>
      <c r="L108" s="155"/>
    </row>
    <row r="109" spans="2:12" hidden="1" x14ac:dyDescent="0.35">
      <c r="B109" s="148" t="s">
        <v>88</v>
      </c>
      <c r="C109" s="241"/>
      <c r="D109" s="252"/>
      <c r="E109" s="272"/>
      <c r="F109" s="252"/>
      <c r="G109" s="250">
        <f t="shared" si="9"/>
        <v>0</v>
      </c>
      <c r="H109" s="242"/>
      <c r="I109" s="239"/>
      <c r="J109" s="239"/>
      <c r="K109" s="243"/>
      <c r="L109" s="155"/>
    </row>
    <row r="110" spans="2:12" hidden="1" x14ac:dyDescent="0.35">
      <c r="B110" s="148" t="s">
        <v>89</v>
      </c>
      <c r="C110" s="241"/>
      <c r="D110" s="252"/>
      <c r="E110" s="272"/>
      <c r="F110" s="252"/>
      <c r="G110" s="250">
        <f t="shared" si="9"/>
        <v>0</v>
      </c>
      <c r="H110" s="242"/>
      <c r="I110" s="239"/>
      <c r="J110" s="239"/>
      <c r="K110" s="243"/>
      <c r="L110" s="155"/>
    </row>
    <row r="111" spans="2:12" hidden="1" x14ac:dyDescent="0.35">
      <c r="C111" s="244" t="s">
        <v>145</v>
      </c>
      <c r="D111" s="253">
        <f>SUM(D103:D110)</f>
        <v>0</v>
      </c>
      <c r="E111" s="254">
        <f>SUM(E103:E110)</f>
        <v>0</v>
      </c>
      <c r="F111" s="253">
        <f>SUM(F103:F110)</f>
        <v>0</v>
      </c>
      <c r="G111" s="253">
        <f>SUM(G103:G110)</f>
        <v>0</v>
      </c>
      <c r="H111" s="245">
        <f>(H103*G103)+(H104*G104)+(H105*G105)+(H106*G106)+(H107*G107)+(H108*G108)+(H109*G109)+(H110*G110)</f>
        <v>0</v>
      </c>
      <c r="I111" s="264">
        <f>SUM(I103:I110)</f>
        <v>0</v>
      </c>
      <c r="J111" s="265"/>
      <c r="K111" s="243"/>
      <c r="L111" s="164"/>
    </row>
    <row r="112" spans="2:12" ht="51" hidden="1" customHeight="1" x14ac:dyDescent="0.35">
      <c r="B112" s="145" t="s">
        <v>90</v>
      </c>
      <c r="C112" s="395"/>
      <c r="D112" s="396"/>
      <c r="E112" s="396"/>
      <c r="F112" s="396"/>
      <c r="G112" s="396"/>
      <c r="H112" s="396"/>
      <c r="I112" s="396"/>
      <c r="J112" s="396"/>
      <c r="K112" s="397"/>
      <c r="L112" s="147"/>
    </row>
    <row r="113" spans="2:12" hidden="1" x14ac:dyDescent="0.35">
      <c r="B113" s="148" t="s">
        <v>91</v>
      </c>
      <c r="C113" s="232"/>
      <c r="D113" s="249"/>
      <c r="E113" s="255"/>
      <c r="F113" s="249"/>
      <c r="G113" s="250">
        <f>SUM(D113:F113)</f>
        <v>0</v>
      </c>
      <c r="H113" s="237"/>
      <c r="I113" s="238"/>
      <c r="J113" s="239"/>
      <c r="K113" s="240"/>
      <c r="L113" s="155"/>
    </row>
    <row r="114" spans="2:12" hidden="1" x14ac:dyDescent="0.35">
      <c r="B114" s="148" t="s">
        <v>92</v>
      </c>
      <c r="C114" s="232"/>
      <c r="D114" s="249"/>
      <c r="E114" s="255"/>
      <c r="F114" s="249"/>
      <c r="G114" s="250">
        <f t="shared" ref="G114:G120" si="10">SUM(D114:F114)</f>
        <v>0</v>
      </c>
      <c r="H114" s="237"/>
      <c r="I114" s="238"/>
      <c r="J114" s="239"/>
      <c r="K114" s="240"/>
      <c r="L114" s="155"/>
    </row>
    <row r="115" spans="2:12" hidden="1" x14ac:dyDescent="0.35">
      <c r="B115" s="148" t="s">
        <v>93</v>
      </c>
      <c r="C115" s="232"/>
      <c r="D115" s="249"/>
      <c r="E115" s="255"/>
      <c r="F115" s="249"/>
      <c r="G115" s="250">
        <f t="shared" si="10"/>
        <v>0</v>
      </c>
      <c r="H115" s="237"/>
      <c r="I115" s="238"/>
      <c r="J115" s="239"/>
      <c r="K115" s="240"/>
      <c r="L115" s="155"/>
    </row>
    <row r="116" spans="2:12" hidden="1" x14ac:dyDescent="0.35">
      <c r="B116" s="148" t="s">
        <v>94</v>
      </c>
      <c r="C116" s="232"/>
      <c r="D116" s="249"/>
      <c r="E116" s="255"/>
      <c r="F116" s="249"/>
      <c r="G116" s="250">
        <f t="shared" si="10"/>
        <v>0</v>
      </c>
      <c r="H116" s="237"/>
      <c r="I116" s="238"/>
      <c r="J116" s="239"/>
      <c r="K116" s="240"/>
      <c r="L116" s="155"/>
    </row>
    <row r="117" spans="2:12" hidden="1" x14ac:dyDescent="0.35">
      <c r="B117" s="148" t="s">
        <v>95</v>
      </c>
      <c r="C117" s="232"/>
      <c r="D117" s="249"/>
      <c r="E117" s="255"/>
      <c r="F117" s="249"/>
      <c r="G117" s="250">
        <f t="shared" si="10"/>
        <v>0</v>
      </c>
      <c r="H117" s="237"/>
      <c r="I117" s="238"/>
      <c r="J117" s="239"/>
      <c r="K117" s="240"/>
      <c r="L117" s="155"/>
    </row>
    <row r="118" spans="2:12" hidden="1" x14ac:dyDescent="0.35">
      <c r="B118" s="148" t="s">
        <v>96</v>
      </c>
      <c r="C118" s="232"/>
      <c r="D118" s="249"/>
      <c r="E118" s="255"/>
      <c r="F118" s="249"/>
      <c r="G118" s="250">
        <f t="shared" si="10"/>
        <v>0</v>
      </c>
      <c r="H118" s="237"/>
      <c r="I118" s="238"/>
      <c r="J118" s="239"/>
      <c r="K118" s="240"/>
      <c r="L118" s="155"/>
    </row>
    <row r="119" spans="2:12" hidden="1" x14ac:dyDescent="0.35">
      <c r="B119" s="148" t="s">
        <v>97</v>
      </c>
      <c r="C119" s="241"/>
      <c r="D119" s="252"/>
      <c r="E119" s="272"/>
      <c r="F119" s="252"/>
      <c r="G119" s="250">
        <f t="shared" si="10"/>
        <v>0</v>
      </c>
      <c r="H119" s="242"/>
      <c r="I119" s="239"/>
      <c r="J119" s="239"/>
      <c r="K119" s="243"/>
      <c r="L119" s="155"/>
    </row>
    <row r="120" spans="2:12" hidden="1" x14ac:dyDescent="0.35">
      <c r="B120" s="148" t="s">
        <v>98</v>
      </c>
      <c r="C120" s="241"/>
      <c r="D120" s="252"/>
      <c r="E120" s="272"/>
      <c r="F120" s="252"/>
      <c r="G120" s="250">
        <f t="shared" si="10"/>
        <v>0</v>
      </c>
      <c r="H120" s="242"/>
      <c r="I120" s="239"/>
      <c r="J120" s="239"/>
      <c r="K120" s="243"/>
      <c r="L120" s="155"/>
    </row>
    <row r="121" spans="2:12" hidden="1" x14ac:dyDescent="0.35">
      <c r="C121" s="244" t="s">
        <v>145</v>
      </c>
      <c r="D121" s="253">
        <f>SUM(D113:D120)</f>
        <v>0</v>
      </c>
      <c r="E121" s="254">
        <f>SUM(E113:E120)</f>
        <v>0</v>
      </c>
      <c r="F121" s="253">
        <f>SUM(F113:F120)</f>
        <v>0</v>
      </c>
      <c r="G121" s="253">
        <f>SUM(G113:G120)</f>
        <v>0</v>
      </c>
      <c r="H121" s="245">
        <f>(H113*G113)+(H114*G114)+(H115*G115)+(H116*G116)+(H117*G117)+(H118*G118)+(H119*G119)+(H120*G120)</f>
        <v>0</v>
      </c>
      <c r="I121" s="264">
        <f>SUM(I113:I120)</f>
        <v>0</v>
      </c>
      <c r="J121" s="265"/>
      <c r="K121" s="243"/>
      <c r="L121" s="164"/>
    </row>
    <row r="122" spans="2:12" ht="51" hidden="1" customHeight="1" x14ac:dyDescent="0.35">
      <c r="B122" s="145" t="s">
        <v>99</v>
      </c>
      <c r="C122" s="395"/>
      <c r="D122" s="396"/>
      <c r="E122" s="396"/>
      <c r="F122" s="396"/>
      <c r="G122" s="396"/>
      <c r="H122" s="396"/>
      <c r="I122" s="396"/>
      <c r="J122" s="396"/>
      <c r="K122" s="397"/>
      <c r="L122" s="147"/>
    </row>
    <row r="123" spans="2:12" hidden="1" x14ac:dyDescent="0.35">
      <c r="B123" s="148" t="s">
        <v>100</v>
      </c>
      <c r="C123" s="232"/>
      <c r="D123" s="249"/>
      <c r="E123" s="255"/>
      <c r="F123" s="249"/>
      <c r="G123" s="250">
        <f>SUM(D123:F123)</f>
        <v>0</v>
      </c>
      <c r="H123" s="237"/>
      <c r="I123" s="238"/>
      <c r="J123" s="239"/>
      <c r="K123" s="240"/>
      <c r="L123" s="155"/>
    </row>
    <row r="124" spans="2:12" hidden="1" x14ac:dyDescent="0.35">
      <c r="B124" s="148" t="s">
        <v>101</v>
      </c>
      <c r="C124" s="232"/>
      <c r="D124" s="249"/>
      <c r="E124" s="255"/>
      <c r="F124" s="249"/>
      <c r="G124" s="250">
        <f t="shared" ref="G124:G130" si="11">SUM(D124:F124)</f>
        <v>0</v>
      </c>
      <c r="H124" s="237"/>
      <c r="I124" s="238"/>
      <c r="J124" s="239"/>
      <c r="K124" s="240"/>
      <c r="L124" s="155"/>
    </row>
    <row r="125" spans="2:12" hidden="1" x14ac:dyDescent="0.35">
      <c r="B125" s="148" t="s">
        <v>102</v>
      </c>
      <c r="C125" s="232"/>
      <c r="D125" s="249"/>
      <c r="E125" s="255"/>
      <c r="F125" s="249"/>
      <c r="G125" s="250">
        <f t="shared" si="11"/>
        <v>0</v>
      </c>
      <c r="H125" s="237"/>
      <c r="I125" s="238"/>
      <c r="J125" s="239"/>
      <c r="K125" s="240"/>
      <c r="L125" s="155"/>
    </row>
    <row r="126" spans="2:12" hidden="1" x14ac:dyDescent="0.35">
      <c r="B126" s="148" t="s">
        <v>103</v>
      </c>
      <c r="C126" s="232"/>
      <c r="D126" s="249"/>
      <c r="E126" s="255"/>
      <c r="F126" s="249"/>
      <c r="G126" s="250">
        <f t="shared" si="11"/>
        <v>0</v>
      </c>
      <c r="H126" s="237"/>
      <c r="I126" s="238"/>
      <c r="J126" s="239"/>
      <c r="K126" s="240"/>
      <c r="L126" s="155"/>
    </row>
    <row r="127" spans="2:12" hidden="1" x14ac:dyDescent="0.35">
      <c r="B127" s="148" t="s">
        <v>104</v>
      </c>
      <c r="C127" s="232"/>
      <c r="D127" s="249"/>
      <c r="E127" s="255"/>
      <c r="F127" s="249"/>
      <c r="G127" s="250">
        <f t="shared" si="11"/>
        <v>0</v>
      </c>
      <c r="H127" s="237"/>
      <c r="I127" s="238"/>
      <c r="J127" s="239"/>
      <c r="K127" s="240"/>
      <c r="L127" s="155"/>
    </row>
    <row r="128" spans="2:12" hidden="1" x14ac:dyDescent="0.35">
      <c r="B128" s="148" t="s">
        <v>105</v>
      </c>
      <c r="C128" s="232"/>
      <c r="D128" s="249"/>
      <c r="E128" s="255"/>
      <c r="F128" s="249"/>
      <c r="G128" s="250">
        <f t="shared" si="11"/>
        <v>0</v>
      </c>
      <c r="H128" s="237"/>
      <c r="I128" s="238"/>
      <c r="J128" s="239"/>
      <c r="K128" s="240"/>
      <c r="L128" s="155"/>
    </row>
    <row r="129" spans="2:12" hidden="1" x14ac:dyDescent="0.35">
      <c r="B129" s="148" t="s">
        <v>106</v>
      </c>
      <c r="C129" s="241"/>
      <c r="D129" s="252"/>
      <c r="E129" s="272"/>
      <c r="F129" s="252"/>
      <c r="G129" s="250">
        <f t="shared" si="11"/>
        <v>0</v>
      </c>
      <c r="H129" s="242"/>
      <c r="I129" s="239"/>
      <c r="J129" s="239"/>
      <c r="K129" s="243"/>
      <c r="L129" s="155"/>
    </row>
    <row r="130" spans="2:12" hidden="1" x14ac:dyDescent="0.35">
      <c r="B130" s="148" t="s">
        <v>107</v>
      </c>
      <c r="C130" s="241"/>
      <c r="D130" s="252"/>
      <c r="E130" s="272"/>
      <c r="F130" s="252"/>
      <c r="G130" s="250">
        <f t="shared" si="11"/>
        <v>0</v>
      </c>
      <c r="H130" s="242"/>
      <c r="I130" s="239"/>
      <c r="J130" s="239"/>
      <c r="K130" s="243"/>
      <c r="L130" s="155"/>
    </row>
    <row r="131" spans="2:12" hidden="1" x14ac:dyDescent="0.35">
      <c r="C131" s="244" t="s">
        <v>145</v>
      </c>
      <c r="D131" s="257">
        <f>SUM(D123:D130)</f>
        <v>0</v>
      </c>
      <c r="E131" s="258">
        <f>SUM(E123:E130)</f>
        <v>0</v>
      </c>
      <c r="F131" s="257">
        <f>SUM(F123:F130)</f>
        <v>0</v>
      </c>
      <c r="G131" s="257">
        <f>SUM(G123:G130)</f>
        <v>0</v>
      </c>
      <c r="H131" s="245">
        <f>(H123*G123)+(H124*G124)+(H125*G125)+(H126*G126)+(H127*G127)+(H128*G128)+(H129*G129)+(H130*G130)</f>
        <v>0</v>
      </c>
      <c r="I131" s="264">
        <f>SUM(I123:I130)</f>
        <v>0</v>
      </c>
      <c r="J131" s="265"/>
      <c r="K131" s="243"/>
      <c r="L131" s="164"/>
    </row>
    <row r="132" spans="2:12" ht="15.75" hidden="1" customHeight="1" x14ac:dyDescent="0.35">
      <c r="B132" s="176"/>
      <c r="C132" s="270"/>
      <c r="D132" s="271"/>
      <c r="E132" s="261"/>
      <c r="F132" s="271"/>
      <c r="G132" s="271"/>
      <c r="H132" s="271"/>
      <c r="I132" s="271"/>
      <c r="J132" s="271"/>
      <c r="K132" s="273"/>
      <c r="L132" s="178"/>
    </row>
    <row r="133" spans="2:12" ht="51" hidden="1" customHeight="1" x14ac:dyDescent="0.35">
      <c r="B133" s="145" t="s">
        <v>108</v>
      </c>
      <c r="C133" s="398"/>
      <c r="D133" s="399"/>
      <c r="E133" s="399"/>
      <c r="F133" s="399"/>
      <c r="G133" s="399"/>
      <c r="H133" s="399"/>
      <c r="I133" s="399"/>
      <c r="J133" s="399"/>
      <c r="K133" s="400"/>
      <c r="L133" s="146"/>
    </row>
    <row r="134" spans="2:12" ht="51" hidden="1" customHeight="1" x14ac:dyDescent="0.35">
      <c r="B134" s="145" t="s">
        <v>109</v>
      </c>
      <c r="C134" s="395"/>
      <c r="D134" s="396"/>
      <c r="E134" s="396"/>
      <c r="F134" s="396"/>
      <c r="G134" s="396"/>
      <c r="H134" s="396"/>
      <c r="I134" s="396"/>
      <c r="J134" s="396"/>
      <c r="K134" s="397"/>
      <c r="L134" s="147"/>
    </row>
    <row r="135" spans="2:12" hidden="1" x14ac:dyDescent="0.35">
      <c r="B135" s="148" t="s">
        <v>110</v>
      </c>
      <c r="C135" s="232"/>
      <c r="D135" s="249"/>
      <c r="E135" s="255"/>
      <c r="F135" s="249"/>
      <c r="G135" s="250">
        <f>SUM(D135:F135)</f>
        <v>0</v>
      </c>
      <c r="H135" s="237"/>
      <c r="I135" s="238"/>
      <c r="J135" s="239"/>
      <c r="K135" s="240"/>
      <c r="L135" s="155"/>
    </row>
    <row r="136" spans="2:12" hidden="1" x14ac:dyDescent="0.35">
      <c r="B136" s="148" t="s">
        <v>111</v>
      </c>
      <c r="C136" s="232"/>
      <c r="D136" s="249"/>
      <c r="E136" s="255"/>
      <c r="F136" s="249"/>
      <c r="G136" s="250">
        <f t="shared" ref="G136:G142" si="12">SUM(D136:F136)</f>
        <v>0</v>
      </c>
      <c r="H136" s="237"/>
      <c r="I136" s="238"/>
      <c r="J136" s="239"/>
      <c r="K136" s="240"/>
      <c r="L136" s="155"/>
    </row>
    <row r="137" spans="2:12" hidden="1" x14ac:dyDescent="0.35">
      <c r="B137" s="148" t="s">
        <v>112</v>
      </c>
      <c r="C137" s="232"/>
      <c r="D137" s="249"/>
      <c r="E137" s="255"/>
      <c r="F137" s="249"/>
      <c r="G137" s="250">
        <f t="shared" si="12"/>
        <v>0</v>
      </c>
      <c r="H137" s="237"/>
      <c r="I137" s="238"/>
      <c r="J137" s="239"/>
      <c r="K137" s="240"/>
      <c r="L137" s="155"/>
    </row>
    <row r="138" spans="2:12" hidden="1" x14ac:dyDescent="0.35">
      <c r="B138" s="148" t="s">
        <v>113</v>
      </c>
      <c r="C138" s="232"/>
      <c r="D138" s="249"/>
      <c r="E138" s="255"/>
      <c r="F138" s="249"/>
      <c r="G138" s="250">
        <f t="shared" si="12"/>
        <v>0</v>
      </c>
      <c r="H138" s="237"/>
      <c r="I138" s="238"/>
      <c r="J138" s="239"/>
      <c r="K138" s="240"/>
      <c r="L138" s="155"/>
    </row>
    <row r="139" spans="2:12" hidden="1" x14ac:dyDescent="0.35">
      <c r="B139" s="148" t="s">
        <v>114</v>
      </c>
      <c r="C139" s="232"/>
      <c r="D139" s="249"/>
      <c r="E139" s="255"/>
      <c r="F139" s="249"/>
      <c r="G139" s="250">
        <f t="shared" si="12"/>
        <v>0</v>
      </c>
      <c r="H139" s="237"/>
      <c r="I139" s="238"/>
      <c r="J139" s="239"/>
      <c r="K139" s="240"/>
      <c r="L139" s="155"/>
    </row>
    <row r="140" spans="2:12" hidden="1" x14ac:dyDescent="0.35">
      <c r="B140" s="148" t="s">
        <v>115</v>
      </c>
      <c r="C140" s="232"/>
      <c r="D140" s="249"/>
      <c r="E140" s="255"/>
      <c r="F140" s="249"/>
      <c r="G140" s="250">
        <f t="shared" si="12"/>
        <v>0</v>
      </c>
      <c r="H140" s="237"/>
      <c r="I140" s="238"/>
      <c r="J140" s="239"/>
      <c r="K140" s="240"/>
      <c r="L140" s="155"/>
    </row>
    <row r="141" spans="2:12" hidden="1" x14ac:dyDescent="0.35">
      <c r="B141" s="148" t="s">
        <v>116</v>
      </c>
      <c r="C141" s="241"/>
      <c r="D141" s="252"/>
      <c r="E141" s="272"/>
      <c r="F141" s="252"/>
      <c r="G141" s="250">
        <f t="shared" si="12"/>
        <v>0</v>
      </c>
      <c r="H141" s="242"/>
      <c r="I141" s="239"/>
      <c r="J141" s="239"/>
      <c r="K141" s="243"/>
      <c r="L141" s="155"/>
    </row>
    <row r="142" spans="2:12" hidden="1" x14ac:dyDescent="0.35">
      <c r="B142" s="148" t="s">
        <v>117</v>
      </c>
      <c r="C142" s="241"/>
      <c r="D142" s="252"/>
      <c r="E142" s="272"/>
      <c r="F142" s="252"/>
      <c r="G142" s="250">
        <f t="shared" si="12"/>
        <v>0</v>
      </c>
      <c r="H142" s="242"/>
      <c r="I142" s="239"/>
      <c r="J142" s="239"/>
      <c r="K142" s="243"/>
      <c r="L142" s="155"/>
    </row>
    <row r="143" spans="2:12" hidden="1" x14ac:dyDescent="0.35">
      <c r="C143" s="244" t="s">
        <v>145</v>
      </c>
      <c r="D143" s="257">
        <f>SUM(D135:D142)</f>
        <v>0</v>
      </c>
      <c r="E143" s="258">
        <f>SUM(E135:E142)</f>
        <v>0</v>
      </c>
      <c r="F143" s="257">
        <f>SUM(F135:F142)</f>
        <v>0</v>
      </c>
      <c r="G143" s="253">
        <f>SUM(G135:G142)</f>
        <v>0</v>
      </c>
      <c r="H143" s="245">
        <f>(H135*G135)+(H136*G136)+(H137*G137)+(H138*G138)+(H139*G139)+(H140*G140)+(H141*G141)+(H142*G142)</f>
        <v>0</v>
      </c>
      <c r="I143" s="264">
        <f>SUM(I135:I142)</f>
        <v>0</v>
      </c>
      <c r="J143" s="265"/>
      <c r="K143" s="243"/>
      <c r="L143" s="164"/>
    </row>
    <row r="144" spans="2:12" ht="51" hidden="1" customHeight="1" x14ac:dyDescent="0.35">
      <c r="B144" s="145" t="s">
        <v>118</v>
      </c>
      <c r="C144" s="395"/>
      <c r="D144" s="396"/>
      <c r="E144" s="396"/>
      <c r="F144" s="396"/>
      <c r="G144" s="396"/>
      <c r="H144" s="396"/>
      <c r="I144" s="396"/>
      <c r="J144" s="396"/>
      <c r="K144" s="397"/>
      <c r="L144" s="147"/>
    </row>
    <row r="145" spans="2:12" hidden="1" x14ac:dyDescent="0.35">
      <c r="B145" s="148" t="s">
        <v>119</v>
      </c>
      <c r="C145" s="232"/>
      <c r="D145" s="249"/>
      <c r="E145" s="255"/>
      <c r="F145" s="249"/>
      <c r="G145" s="250">
        <f>SUM(D145:F145)</f>
        <v>0</v>
      </c>
      <c r="H145" s="237"/>
      <c r="I145" s="238"/>
      <c r="J145" s="239"/>
      <c r="K145" s="240"/>
      <c r="L145" s="155"/>
    </row>
    <row r="146" spans="2:12" hidden="1" x14ac:dyDescent="0.35">
      <c r="B146" s="148" t="s">
        <v>120</v>
      </c>
      <c r="C146" s="232"/>
      <c r="D146" s="249"/>
      <c r="E146" s="255"/>
      <c r="F146" s="249"/>
      <c r="G146" s="250">
        <f t="shared" ref="G146:G152" si="13">SUM(D146:F146)</f>
        <v>0</v>
      </c>
      <c r="H146" s="237"/>
      <c r="I146" s="238"/>
      <c r="J146" s="239"/>
      <c r="K146" s="240"/>
      <c r="L146" s="155"/>
    </row>
    <row r="147" spans="2:12" hidden="1" x14ac:dyDescent="0.35">
      <c r="B147" s="148" t="s">
        <v>121</v>
      </c>
      <c r="C147" s="232"/>
      <c r="D147" s="249"/>
      <c r="E147" s="255"/>
      <c r="F147" s="249"/>
      <c r="G147" s="250">
        <f t="shared" si="13"/>
        <v>0</v>
      </c>
      <c r="H147" s="237"/>
      <c r="I147" s="238"/>
      <c r="J147" s="239"/>
      <c r="K147" s="240"/>
      <c r="L147" s="155"/>
    </row>
    <row r="148" spans="2:12" hidden="1" x14ac:dyDescent="0.35">
      <c r="B148" s="148" t="s">
        <v>122</v>
      </c>
      <c r="C148" s="232"/>
      <c r="D148" s="249"/>
      <c r="E148" s="255"/>
      <c r="F148" s="249"/>
      <c r="G148" s="250">
        <f t="shared" si="13"/>
        <v>0</v>
      </c>
      <c r="H148" s="237"/>
      <c r="I148" s="238"/>
      <c r="J148" s="239"/>
      <c r="K148" s="240"/>
      <c r="L148" s="155"/>
    </row>
    <row r="149" spans="2:12" hidden="1" x14ac:dyDescent="0.35">
      <c r="B149" s="148" t="s">
        <v>123</v>
      </c>
      <c r="C149" s="166"/>
      <c r="D149" s="149"/>
      <c r="E149" s="169"/>
      <c r="F149" s="149"/>
      <c r="G149" s="150">
        <f t="shared" si="13"/>
        <v>0</v>
      </c>
      <c r="H149" s="151"/>
      <c r="I149" s="152"/>
      <c r="J149" s="153"/>
      <c r="K149" s="154"/>
      <c r="L149" s="155"/>
    </row>
    <row r="150" spans="2:12" hidden="1" x14ac:dyDescent="0.35">
      <c r="B150" s="148" t="s">
        <v>124</v>
      </c>
      <c r="C150" s="166"/>
      <c r="D150" s="149"/>
      <c r="E150" s="169"/>
      <c r="F150" s="149"/>
      <c r="G150" s="150">
        <f t="shared" si="13"/>
        <v>0</v>
      </c>
      <c r="H150" s="151"/>
      <c r="I150" s="152"/>
      <c r="J150" s="153"/>
      <c r="K150" s="154"/>
      <c r="L150" s="155"/>
    </row>
    <row r="151" spans="2:12" hidden="1" x14ac:dyDescent="0.35">
      <c r="B151" s="148" t="s">
        <v>125</v>
      </c>
      <c r="C151" s="156"/>
      <c r="D151" s="157"/>
      <c r="E151" s="160"/>
      <c r="F151" s="157"/>
      <c r="G151" s="150">
        <f t="shared" si="13"/>
        <v>0</v>
      </c>
      <c r="H151" s="158"/>
      <c r="I151" s="153"/>
      <c r="J151" s="153"/>
      <c r="K151" s="159"/>
      <c r="L151" s="155"/>
    </row>
    <row r="152" spans="2:12" hidden="1" x14ac:dyDescent="0.35">
      <c r="B152" s="148" t="s">
        <v>126</v>
      </c>
      <c r="C152" s="156"/>
      <c r="D152" s="157"/>
      <c r="E152" s="160"/>
      <c r="F152" s="157"/>
      <c r="G152" s="150">
        <f t="shared" si="13"/>
        <v>0</v>
      </c>
      <c r="H152" s="158"/>
      <c r="I152" s="153"/>
      <c r="J152" s="153"/>
      <c r="K152" s="159"/>
      <c r="L152" s="155"/>
    </row>
    <row r="153" spans="2:12" hidden="1" x14ac:dyDescent="0.35">
      <c r="C153" s="145" t="s">
        <v>145</v>
      </c>
      <c r="D153" s="167">
        <f>SUM(D145:D152)</f>
        <v>0</v>
      </c>
      <c r="E153" s="168">
        <f>SUM(E145:E152)</f>
        <v>0</v>
      </c>
      <c r="F153" s="167">
        <f>SUM(F145:F152)</f>
        <v>0</v>
      </c>
      <c r="G153" s="167">
        <f>SUM(G145:G152)</f>
        <v>0</v>
      </c>
      <c r="H153" s="163">
        <f>(H145*G145)+(H146*G146)+(H147*G147)+(H148*G148)+(H149*G149)+(H150*G150)+(H151*G151)+(H152*G152)</f>
        <v>0</v>
      </c>
      <c r="I153" s="174">
        <f>SUM(I145:I152)</f>
        <v>0</v>
      </c>
      <c r="J153" s="175"/>
      <c r="K153" s="159"/>
      <c r="L153" s="164"/>
    </row>
    <row r="154" spans="2:12" ht="51" hidden="1" customHeight="1" x14ac:dyDescent="0.35">
      <c r="B154" s="145" t="s">
        <v>127</v>
      </c>
      <c r="C154" s="353"/>
      <c r="D154" s="354"/>
      <c r="E154" s="354"/>
      <c r="F154" s="354"/>
      <c r="G154" s="354"/>
      <c r="H154" s="354"/>
      <c r="I154" s="354"/>
      <c r="J154" s="354"/>
      <c r="K154" s="355"/>
      <c r="L154" s="147"/>
    </row>
    <row r="155" spans="2:12" hidden="1" x14ac:dyDescent="0.35">
      <c r="B155" s="148" t="s">
        <v>128</v>
      </c>
      <c r="C155" s="166"/>
      <c r="D155" s="149"/>
      <c r="E155" s="169"/>
      <c r="F155" s="149"/>
      <c r="G155" s="150">
        <f>SUM(D155:F155)</f>
        <v>0</v>
      </c>
      <c r="H155" s="151"/>
      <c r="I155" s="152"/>
      <c r="J155" s="153"/>
      <c r="K155" s="154"/>
      <c r="L155" s="155"/>
    </row>
    <row r="156" spans="2:12" hidden="1" x14ac:dyDescent="0.35">
      <c r="B156" s="148" t="s">
        <v>129</v>
      </c>
      <c r="C156" s="166"/>
      <c r="D156" s="149"/>
      <c r="E156" s="169"/>
      <c r="F156" s="149"/>
      <c r="G156" s="150">
        <f t="shared" ref="G156:G162" si="14">SUM(D156:F156)</f>
        <v>0</v>
      </c>
      <c r="H156" s="151"/>
      <c r="I156" s="152"/>
      <c r="J156" s="153"/>
      <c r="K156" s="154"/>
      <c r="L156" s="155"/>
    </row>
    <row r="157" spans="2:12" hidden="1" x14ac:dyDescent="0.35">
      <c r="B157" s="148" t="s">
        <v>130</v>
      </c>
      <c r="C157" s="166"/>
      <c r="D157" s="149"/>
      <c r="E157" s="169"/>
      <c r="F157" s="149"/>
      <c r="G157" s="150">
        <f t="shared" si="14"/>
        <v>0</v>
      </c>
      <c r="H157" s="151"/>
      <c r="I157" s="152"/>
      <c r="J157" s="153"/>
      <c r="K157" s="154"/>
      <c r="L157" s="155"/>
    </row>
    <row r="158" spans="2:12" hidden="1" x14ac:dyDescent="0.35">
      <c r="B158" s="148" t="s">
        <v>131</v>
      </c>
      <c r="C158" s="166"/>
      <c r="D158" s="149"/>
      <c r="E158" s="169"/>
      <c r="F158" s="149"/>
      <c r="G158" s="150">
        <f t="shared" si="14"/>
        <v>0</v>
      </c>
      <c r="H158" s="151"/>
      <c r="I158" s="152"/>
      <c r="J158" s="153"/>
      <c r="K158" s="154"/>
      <c r="L158" s="155"/>
    </row>
    <row r="159" spans="2:12" hidden="1" x14ac:dyDescent="0.35">
      <c r="B159" s="148" t="s">
        <v>132</v>
      </c>
      <c r="C159" s="166"/>
      <c r="D159" s="149"/>
      <c r="E159" s="169"/>
      <c r="F159" s="149"/>
      <c r="G159" s="150">
        <f t="shared" si="14"/>
        <v>0</v>
      </c>
      <c r="H159" s="151"/>
      <c r="I159" s="152"/>
      <c r="J159" s="153"/>
      <c r="K159" s="154"/>
      <c r="L159" s="155"/>
    </row>
    <row r="160" spans="2:12" hidden="1" x14ac:dyDescent="0.35">
      <c r="B160" s="148" t="s">
        <v>133</v>
      </c>
      <c r="C160" s="166"/>
      <c r="D160" s="149"/>
      <c r="E160" s="169"/>
      <c r="F160" s="149"/>
      <c r="G160" s="150">
        <f t="shared" si="14"/>
        <v>0</v>
      </c>
      <c r="H160" s="151"/>
      <c r="I160" s="152"/>
      <c r="J160" s="153"/>
      <c r="K160" s="154"/>
      <c r="L160" s="155"/>
    </row>
    <row r="161" spans="2:12" hidden="1" x14ac:dyDescent="0.35">
      <c r="B161" s="148" t="s">
        <v>134</v>
      </c>
      <c r="C161" s="156"/>
      <c r="D161" s="157"/>
      <c r="E161" s="160"/>
      <c r="F161" s="157"/>
      <c r="G161" s="150">
        <f t="shared" si="14"/>
        <v>0</v>
      </c>
      <c r="H161" s="158"/>
      <c r="I161" s="153"/>
      <c r="J161" s="153"/>
      <c r="K161" s="159"/>
      <c r="L161" s="155"/>
    </row>
    <row r="162" spans="2:12" hidden="1" x14ac:dyDescent="0.35">
      <c r="B162" s="148" t="s">
        <v>135</v>
      </c>
      <c r="C162" s="156"/>
      <c r="D162" s="157"/>
      <c r="E162" s="160"/>
      <c r="F162" s="157"/>
      <c r="G162" s="150">
        <f t="shared" si="14"/>
        <v>0</v>
      </c>
      <c r="H162" s="158"/>
      <c r="I162" s="153"/>
      <c r="J162" s="153"/>
      <c r="K162" s="159"/>
      <c r="L162" s="155"/>
    </row>
    <row r="163" spans="2:12" hidden="1" x14ac:dyDescent="0.35">
      <c r="C163" s="145" t="s">
        <v>145</v>
      </c>
      <c r="D163" s="167">
        <f>SUM(D155:D162)</f>
        <v>0</v>
      </c>
      <c r="E163" s="168">
        <f>SUM(E155:E162)</f>
        <v>0</v>
      </c>
      <c r="F163" s="167">
        <f>SUM(F155:F162)</f>
        <v>0</v>
      </c>
      <c r="G163" s="167">
        <f>SUM(G155:G162)</f>
        <v>0</v>
      </c>
      <c r="H163" s="163">
        <f>(H155*G155)+(H156*G156)+(H157*G157)+(H158*G158)+(H159*G159)+(H160*G160)+(H161*G161)+(H162*G162)</f>
        <v>0</v>
      </c>
      <c r="I163" s="174">
        <f>SUM(I155:I162)</f>
        <v>0</v>
      </c>
      <c r="J163" s="175"/>
      <c r="K163" s="159"/>
      <c r="L163" s="164"/>
    </row>
    <row r="164" spans="2:12" ht="51" hidden="1" customHeight="1" x14ac:dyDescent="0.35">
      <c r="B164" s="145" t="s">
        <v>136</v>
      </c>
      <c r="C164" s="353"/>
      <c r="D164" s="354"/>
      <c r="E164" s="354"/>
      <c r="F164" s="354"/>
      <c r="G164" s="354"/>
      <c r="H164" s="354"/>
      <c r="I164" s="354"/>
      <c r="J164" s="354"/>
      <c r="K164" s="355"/>
      <c r="L164" s="147"/>
    </row>
    <row r="165" spans="2:12" hidden="1" x14ac:dyDescent="0.35">
      <c r="B165" s="148" t="s">
        <v>137</v>
      </c>
      <c r="C165" s="166"/>
      <c r="D165" s="149"/>
      <c r="E165" s="169"/>
      <c r="F165" s="149"/>
      <c r="G165" s="150">
        <f>SUM(D165:F165)</f>
        <v>0</v>
      </c>
      <c r="H165" s="151"/>
      <c r="I165" s="152"/>
      <c r="J165" s="153"/>
      <c r="K165" s="154"/>
      <c r="L165" s="155"/>
    </row>
    <row r="166" spans="2:12" hidden="1" x14ac:dyDescent="0.35">
      <c r="B166" s="148" t="s">
        <v>138</v>
      </c>
      <c r="C166" s="166"/>
      <c r="D166" s="149"/>
      <c r="E166" s="169"/>
      <c r="F166" s="149"/>
      <c r="G166" s="150">
        <f t="shared" ref="G166:G172" si="15">SUM(D166:F166)</f>
        <v>0</v>
      </c>
      <c r="H166" s="151"/>
      <c r="I166" s="152"/>
      <c r="J166" s="153"/>
      <c r="K166" s="154"/>
      <c r="L166" s="155"/>
    </row>
    <row r="167" spans="2:12" hidden="1" x14ac:dyDescent="0.35">
      <c r="B167" s="148" t="s">
        <v>139</v>
      </c>
      <c r="C167" s="166"/>
      <c r="D167" s="149"/>
      <c r="E167" s="169"/>
      <c r="F167" s="149"/>
      <c r="G167" s="150">
        <f t="shared" si="15"/>
        <v>0</v>
      </c>
      <c r="H167" s="151"/>
      <c r="I167" s="152"/>
      <c r="J167" s="153"/>
      <c r="K167" s="154"/>
      <c r="L167" s="155"/>
    </row>
    <row r="168" spans="2:12" hidden="1" x14ac:dyDescent="0.35">
      <c r="B168" s="148" t="s">
        <v>140</v>
      </c>
      <c r="C168" s="166"/>
      <c r="D168" s="149"/>
      <c r="E168" s="169"/>
      <c r="F168" s="149"/>
      <c r="G168" s="150">
        <f t="shared" si="15"/>
        <v>0</v>
      </c>
      <c r="H168" s="151"/>
      <c r="I168" s="152"/>
      <c r="J168" s="153"/>
      <c r="K168" s="154"/>
      <c r="L168" s="155"/>
    </row>
    <row r="169" spans="2:12" hidden="1" x14ac:dyDescent="0.35">
      <c r="B169" s="148" t="s">
        <v>141</v>
      </c>
      <c r="C169" s="166"/>
      <c r="D169" s="149"/>
      <c r="E169" s="169"/>
      <c r="F169" s="149"/>
      <c r="G169" s="150">
        <f>SUM(D169:F169)</f>
        <v>0</v>
      </c>
      <c r="H169" s="151"/>
      <c r="I169" s="152"/>
      <c r="J169" s="153"/>
      <c r="K169" s="154"/>
      <c r="L169" s="155"/>
    </row>
    <row r="170" spans="2:12" hidden="1" x14ac:dyDescent="0.35">
      <c r="B170" s="148" t="s">
        <v>142</v>
      </c>
      <c r="C170" s="166"/>
      <c r="D170" s="149"/>
      <c r="E170" s="169"/>
      <c r="F170" s="149"/>
      <c r="G170" s="150">
        <f t="shared" si="15"/>
        <v>0</v>
      </c>
      <c r="H170" s="151"/>
      <c r="I170" s="152"/>
      <c r="J170" s="153"/>
      <c r="K170" s="154"/>
      <c r="L170" s="155"/>
    </row>
    <row r="171" spans="2:12" hidden="1" x14ac:dyDescent="0.35">
      <c r="B171" s="148" t="s">
        <v>143</v>
      </c>
      <c r="C171" s="156"/>
      <c r="D171" s="157"/>
      <c r="E171" s="160"/>
      <c r="F171" s="157"/>
      <c r="G171" s="150">
        <f t="shared" si="15"/>
        <v>0</v>
      </c>
      <c r="H171" s="158"/>
      <c r="I171" s="153"/>
      <c r="J171" s="153"/>
      <c r="K171" s="159"/>
      <c r="L171" s="155"/>
    </row>
    <row r="172" spans="2:12" hidden="1" x14ac:dyDescent="0.35">
      <c r="B172" s="148" t="s">
        <v>144</v>
      </c>
      <c r="C172" s="156"/>
      <c r="D172" s="157"/>
      <c r="E172" s="160"/>
      <c r="F172" s="157"/>
      <c r="G172" s="150">
        <f t="shared" si="15"/>
        <v>0</v>
      </c>
      <c r="H172" s="158"/>
      <c r="I172" s="153"/>
      <c r="J172" s="153"/>
      <c r="K172" s="159"/>
      <c r="L172" s="155"/>
    </row>
    <row r="173" spans="2:12" hidden="1" x14ac:dyDescent="0.35">
      <c r="C173" s="145" t="s">
        <v>145</v>
      </c>
      <c r="D173" s="161">
        <f>SUM(D165:D172)</f>
        <v>0</v>
      </c>
      <c r="E173" s="162">
        <f>SUM(E165:E172)</f>
        <v>0</v>
      </c>
      <c r="F173" s="161">
        <f>SUM(F165:F172)</f>
        <v>0</v>
      </c>
      <c r="G173" s="161">
        <f>SUM(G165:G172)</f>
        <v>0</v>
      </c>
      <c r="H173" s="163">
        <f>(H165*G165)+(H166*G166)+(H167*G167)+(H168*G168)+(H169*G169)+(H170*G170)+(H171*G171)+(H172*G172)</f>
        <v>0</v>
      </c>
      <c r="I173" s="174">
        <f>SUM(I165:I172)</f>
        <v>0</v>
      </c>
      <c r="J173" s="175"/>
      <c r="K173" s="159"/>
      <c r="L173" s="164"/>
    </row>
    <row r="174" spans="2:12" ht="15.75" hidden="1" customHeight="1" x14ac:dyDescent="0.35">
      <c r="B174" s="176"/>
      <c r="C174" s="170"/>
      <c r="D174" s="177"/>
      <c r="E174" s="171"/>
      <c r="F174" s="177"/>
      <c r="G174" s="177"/>
      <c r="H174" s="177"/>
      <c r="I174" s="177"/>
      <c r="J174" s="177"/>
      <c r="K174" s="170"/>
      <c r="L174" s="178"/>
    </row>
    <row r="175" spans="2:12" ht="15.75" customHeight="1" x14ac:dyDescent="0.35">
      <c r="B175" s="176"/>
      <c r="C175" s="170"/>
      <c r="D175" s="177"/>
      <c r="E175" s="171"/>
      <c r="F175" s="177"/>
      <c r="G175" s="177"/>
      <c r="H175" s="177"/>
      <c r="I175" s="177"/>
      <c r="J175" s="177"/>
      <c r="K175" s="170"/>
      <c r="L175" s="178"/>
    </row>
    <row r="176" spans="2:12" ht="117.75" customHeight="1" x14ac:dyDescent="0.35">
      <c r="B176" s="145" t="s">
        <v>513</v>
      </c>
      <c r="C176" s="327" t="s">
        <v>578</v>
      </c>
      <c r="D176" s="165">
        <v>225500</v>
      </c>
      <c r="E176" s="173">
        <v>56744</v>
      </c>
      <c r="F176" s="180"/>
      <c r="G176" s="350">
        <f>SUM(D176:F176)</f>
        <v>282244</v>
      </c>
      <c r="H176" s="181">
        <v>0.5</v>
      </c>
      <c r="I176" s="351">
        <v>180482.98</v>
      </c>
      <c r="J176" s="182"/>
      <c r="K176" s="183"/>
      <c r="L176" s="164"/>
    </row>
    <row r="177" spans="2:12" ht="69.75" customHeight="1" x14ac:dyDescent="0.35">
      <c r="B177" s="145" t="s">
        <v>528</v>
      </c>
      <c r="C177" s="180" t="s">
        <v>534</v>
      </c>
      <c r="D177" s="325">
        <v>20000</v>
      </c>
      <c r="E177" s="173">
        <v>21125.27</v>
      </c>
      <c r="F177" s="180"/>
      <c r="G177" s="350">
        <f>SUM(D177:F177)</f>
        <v>41125.270000000004</v>
      </c>
      <c r="H177" s="181"/>
      <c r="I177" s="351">
        <v>134243.21</v>
      </c>
      <c r="J177" s="182"/>
      <c r="K177" s="183"/>
      <c r="L177" s="164"/>
    </row>
    <row r="178" spans="2:12" ht="91.5" customHeight="1" x14ac:dyDescent="0.35">
      <c r="B178" s="145" t="s">
        <v>514</v>
      </c>
      <c r="C178" s="179" t="s">
        <v>572</v>
      </c>
      <c r="D178" s="325">
        <v>72461.55</v>
      </c>
      <c r="E178" s="326">
        <v>30020</v>
      </c>
      <c r="F178" s="130"/>
      <c r="G178" s="350">
        <f>SUM(D178:F178)</f>
        <v>102481.55</v>
      </c>
      <c r="H178" s="181">
        <v>0.5</v>
      </c>
      <c r="I178" s="351">
        <v>59604.36</v>
      </c>
      <c r="J178" s="182"/>
      <c r="K178" s="183"/>
      <c r="L178" s="164"/>
    </row>
    <row r="179" spans="2:12" ht="65.25" customHeight="1" x14ac:dyDescent="0.35">
      <c r="B179" s="184" t="s">
        <v>518</v>
      </c>
      <c r="C179" s="179" t="s">
        <v>533</v>
      </c>
      <c r="D179" s="324">
        <v>50000</v>
      </c>
      <c r="E179" s="140"/>
      <c r="F179" s="180"/>
      <c r="G179" s="350">
        <f>SUM(D179:F179)</f>
        <v>50000</v>
      </c>
      <c r="H179" s="181">
        <v>0.5</v>
      </c>
      <c r="I179" s="351">
        <v>0</v>
      </c>
      <c r="J179" s="182"/>
      <c r="K179" s="183"/>
      <c r="L179" s="164"/>
    </row>
    <row r="180" spans="2:12" ht="21.75" customHeight="1" x14ac:dyDescent="0.35">
      <c r="B180" s="176"/>
      <c r="C180" s="185" t="s">
        <v>512</v>
      </c>
      <c r="D180" s="186">
        <f>SUM(D176:D179)</f>
        <v>367961.55</v>
      </c>
      <c r="E180" s="187">
        <f>SUM(E176:E179)</f>
        <v>107889.27</v>
      </c>
      <c r="F180" s="186">
        <f>SUM(F176:F179)</f>
        <v>0</v>
      </c>
      <c r="G180" s="186">
        <f>SUM(G176:G179)</f>
        <v>475850.82</v>
      </c>
      <c r="H180" s="163">
        <f>(H176*G176)+(H177*G177)+(H178*G178)+(H179*G179)</f>
        <v>217362.77499999999</v>
      </c>
      <c r="I180" s="174">
        <f>SUM(I176:I179)</f>
        <v>374330.55</v>
      </c>
      <c r="J180" s="175"/>
      <c r="K180" s="179"/>
      <c r="L180" s="188"/>
    </row>
    <row r="181" spans="2:12" ht="15.75" customHeight="1" x14ac:dyDescent="0.35">
      <c r="B181" s="176"/>
      <c r="C181" s="170"/>
      <c r="D181" s="177"/>
      <c r="E181" s="171"/>
      <c r="F181" s="177"/>
      <c r="G181" s="177"/>
      <c r="H181" s="177"/>
      <c r="I181" s="177"/>
      <c r="J181" s="177"/>
      <c r="K181" s="170"/>
      <c r="L181" s="188"/>
    </row>
    <row r="182" spans="2:12" ht="15.75" customHeight="1" x14ac:dyDescent="0.35">
      <c r="B182" s="176"/>
      <c r="C182" s="170"/>
      <c r="D182" s="177"/>
      <c r="E182" s="171"/>
      <c r="F182" s="177"/>
      <c r="G182" s="177"/>
      <c r="H182" s="177"/>
      <c r="I182" s="177"/>
      <c r="J182" s="177"/>
      <c r="K182" s="170"/>
      <c r="L182" s="188"/>
    </row>
    <row r="183" spans="2:12" ht="15.75" customHeight="1" x14ac:dyDescent="0.35">
      <c r="B183" s="176"/>
      <c r="C183" s="170"/>
      <c r="D183" s="177"/>
      <c r="E183" s="171"/>
      <c r="F183" s="177"/>
      <c r="G183" s="177"/>
      <c r="H183" s="177"/>
      <c r="I183" s="177"/>
      <c r="J183" s="177"/>
      <c r="K183" s="170"/>
      <c r="L183" s="188"/>
    </row>
    <row r="184" spans="2:12" ht="15.75" customHeight="1" x14ac:dyDescent="0.35">
      <c r="B184" s="176"/>
      <c r="C184" s="170"/>
      <c r="D184" s="177"/>
      <c r="E184" s="171"/>
      <c r="F184" s="177"/>
      <c r="G184" s="177"/>
      <c r="H184" s="177"/>
      <c r="I184" s="177"/>
      <c r="J184" s="177"/>
      <c r="K184" s="170"/>
      <c r="L184" s="188"/>
    </row>
    <row r="185" spans="2:12" ht="15.75" customHeight="1" x14ac:dyDescent="0.35">
      <c r="B185" s="176"/>
      <c r="C185" s="170"/>
      <c r="D185" s="177"/>
      <c r="E185" s="171"/>
      <c r="F185" s="177"/>
      <c r="G185" s="177"/>
      <c r="H185" s="177"/>
      <c r="I185" s="177"/>
      <c r="J185" s="177"/>
      <c r="K185" s="170"/>
      <c r="L185" s="188"/>
    </row>
    <row r="186" spans="2:12" ht="15.75" customHeight="1" x14ac:dyDescent="0.35">
      <c r="B186" s="176"/>
      <c r="C186" s="170"/>
      <c r="D186" s="177"/>
      <c r="E186" s="171"/>
      <c r="F186" s="177"/>
      <c r="G186" s="177"/>
      <c r="H186" s="177"/>
      <c r="I186" s="177"/>
      <c r="J186" s="177"/>
      <c r="K186" s="170"/>
      <c r="L186" s="188"/>
    </row>
    <row r="187" spans="2:12" ht="15.75" customHeight="1" thickBot="1" x14ac:dyDescent="0.4">
      <c r="B187" s="176"/>
      <c r="C187" s="170"/>
      <c r="D187" s="177"/>
      <c r="E187" s="171"/>
      <c r="F187" s="177"/>
      <c r="G187" s="177"/>
      <c r="H187" s="177"/>
      <c r="I187" s="177"/>
      <c r="J187" s="177"/>
      <c r="K187" s="170"/>
      <c r="L187" s="188"/>
    </row>
    <row r="188" spans="2:12" x14ac:dyDescent="0.35">
      <c r="B188" s="176"/>
      <c r="C188" s="372" t="s">
        <v>15</v>
      </c>
      <c r="D188" s="373"/>
      <c r="E188" s="373"/>
      <c r="F188" s="373"/>
      <c r="G188" s="374"/>
      <c r="H188" s="188"/>
      <c r="I188" s="177"/>
      <c r="J188" s="177"/>
      <c r="K188" s="188"/>
    </row>
    <row r="189" spans="2:12" ht="40.5" customHeight="1" x14ac:dyDescent="0.35">
      <c r="B189" s="176"/>
      <c r="C189" s="362"/>
      <c r="D189" s="375" t="str">
        <f>D4</f>
        <v>Recipient Organization 1: UNDP</v>
      </c>
      <c r="E189" s="377" t="str">
        <f>E4</f>
        <v>Recipient Organization 2: FAO</v>
      </c>
      <c r="F189" s="375" t="str">
        <f>F4</f>
        <v>Recipient Organization 3</v>
      </c>
      <c r="G189" s="364" t="s">
        <v>50</v>
      </c>
      <c r="H189" s="170"/>
      <c r="I189" s="177"/>
      <c r="J189" s="177"/>
      <c r="K189" s="188"/>
    </row>
    <row r="190" spans="2:12" ht="24.75" customHeight="1" x14ac:dyDescent="0.35">
      <c r="B190" s="176"/>
      <c r="C190" s="363"/>
      <c r="D190" s="376"/>
      <c r="E190" s="378"/>
      <c r="F190" s="376"/>
      <c r="G190" s="365"/>
      <c r="H190" s="170"/>
      <c r="I190" s="177"/>
      <c r="J190" s="177"/>
      <c r="K190" s="188"/>
    </row>
    <row r="191" spans="2:12" ht="41.25" customHeight="1" x14ac:dyDescent="0.35">
      <c r="B191" s="189"/>
      <c r="C191" s="190" t="s">
        <v>49</v>
      </c>
      <c r="D191" s="191">
        <f>SUM(D15,D25,D35,D45,D57,D69,D79,D89,D101,D111,D121,D131,D143,D153,D163,D173,D176,D177,D178,D179)</f>
        <v>2255285.0499999998</v>
      </c>
      <c r="E191" s="192">
        <f>SUM(E15,E25,E35,E45,E57,E69,E79,E89,E101,E111,E121,E131,E143,E153,E163,E173,E176,E177,E178,E179)</f>
        <v>548453.27</v>
      </c>
      <c r="F191" s="191">
        <f>SUM(F15,F25,F35,F45,F57,F69,F79,F89,F101,F111,F121,F131,F143,F153,F163,F173,F176,F177,C177,F179)</f>
        <v>0</v>
      </c>
      <c r="G191" s="193">
        <f>SUM(D191:F191)</f>
        <v>2803738.32</v>
      </c>
      <c r="H191" s="170"/>
      <c r="I191" s="194"/>
      <c r="J191" s="177"/>
      <c r="K191" s="195"/>
    </row>
    <row r="192" spans="2:12" ht="51.75" customHeight="1" x14ac:dyDescent="0.35">
      <c r="B192" s="196"/>
      <c r="C192" s="190" t="s">
        <v>6</v>
      </c>
      <c r="D192" s="191">
        <f>D191*0.07</f>
        <v>157869.9535</v>
      </c>
      <c r="E192" s="192">
        <f>E191*0.07</f>
        <v>38391.728900000002</v>
      </c>
      <c r="F192" s="191">
        <f>F191*0.07</f>
        <v>0</v>
      </c>
      <c r="G192" s="193">
        <f>G191*0.07</f>
        <v>196261.68240000002</v>
      </c>
      <c r="H192" s="196"/>
      <c r="I192" s="194"/>
      <c r="J192" s="177"/>
      <c r="K192" s="197"/>
    </row>
    <row r="193" spans="2:12" ht="51.75" customHeight="1" thickBot="1" x14ac:dyDescent="0.4">
      <c r="B193" s="196"/>
      <c r="C193" s="198" t="s">
        <v>50</v>
      </c>
      <c r="D193" s="274">
        <f>SUM(D191:D192)</f>
        <v>2413155.0034999996</v>
      </c>
      <c r="E193" s="334">
        <f>SUM(E191:E192)</f>
        <v>586844.99890000001</v>
      </c>
      <c r="F193" s="199">
        <f>SUM(F191:F192)</f>
        <v>0</v>
      </c>
      <c r="G193" s="335">
        <f>SUM(G191:G192)</f>
        <v>3000000.0023999996</v>
      </c>
      <c r="H193" s="196"/>
      <c r="K193" s="197"/>
    </row>
    <row r="194" spans="2:12" ht="42" customHeight="1" x14ac:dyDescent="0.35">
      <c r="B194" s="196"/>
      <c r="I194" s="201"/>
      <c r="J194" s="201"/>
      <c r="K194" s="178"/>
      <c r="L194" s="197"/>
    </row>
    <row r="195" spans="2:12" s="18" customFormat="1" ht="29.25" customHeight="1" thickBot="1" x14ac:dyDescent="0.4">
      <c r="B195" s="170"/>
      <c r="C195" s="202"/>
      <c r="D195" s="203"/>
      <c r="E195" s="204"/>
      <c r="F195" s="203"/>
      <c r="G195" s="203"/>
      <c r="H195" s="203"/>
      <c r="I195" s="205"/>
      <c r="J195" s="205"/>
      <c r="K195" s="188"/>
      <c r="L195" s="195"/>
    </row>
    <row r="196" spans="2:12" ht="23.25" customHeight="1" x14ac:dyDescent="0.35">
      <c r="B196" s="197"/>
      <c r="C196" s="357" t="s">
        <v>24</v>
      </c>
      <c r="D196" s="358"/>
      <c r="E196" s="358"/>
      <c r="F196" s="358"/>
      <c r="G196" s="358"/>
      <c r="H196" s="359"/>
      <c r="I196" s="205"/>
      <c r="J196" s="205"/>
      <c r="K196" s="197"/>
      <c r="L196" s="19"/>
    </row>
    <row r="197" spans="2:12" ht="41.25" customHeight="1" x14ac:dyDescent="0.35">
      <c r="B197" s="197"/>
      <c r="C197" s="206"/>
      <c r="D197" s="379" t="str">
        <f>D4</f>
        <v>Recipient Organization 1: UNDP</v>
      </c>
      <c r="E197" s="381" t="str">
        <f>E4</f>
        <v>Recipient Organization 2: FAO</v>
      </c>
      <c r="F197" s="379" t="str">
        <f>F4</f>
        <v>Recipient Organization 3</v>
      </c>
      <c r="G197" s="366" t="s">
        <v>50</v>
      </c>
      <c r="H197" s="368" t="s">
        <v>26</v>
      </c>
      <c r="I197" s="205"/>
      <c r="J197" s="205"/>
      <c r="K197" s="197"/>
      <c r="L197" s="19"/>
    </row>
    <row r="198" spans="2:12" ht="27.75" customHeight="1" x14ac:dyDescent="0.35">
      <c r="B198" s="197"/>
      <c r="C198" s="206"/>
      <c r="D198" s="380"/>
      <c r="E198" s="382"/>
      <c r="F198" s="380"/>
      <c r="G198" s="367"/>
      <c r="H198" s="369"/>
      <c r="I198" s="207"/>
      <c r="J198" s="207"/>
      <c r="K198" s="197"/>
      <c r="L198" s="19"/>
    </row>
    <row r="199" spans="2:12" ht="55.5" customHeight="1" x14ac:dyDescent="0.35">
      <c r="B199" s="197"/>
      <c r="C199" s="208" t="s">
        <v>25</v>
      </c>
      <c r="D199" s="209">
        <f>$D$193*H199</f>
        <v>1689208.5024499996</v>
      </c>
      <c r="E199" s="210">
        <f>$E$193*H199</f>
        <v>410791.49922999996</v>
      </c>
      <c r="F199" s="211">
        <f>$F$193*H199</f>
        <v>0</v>
      </c>
      <c r="G199" s="211">
        <f>SUM(D199:F199)</f>
        <v>2100000.0016799998</v>
      </c>
      <c r="H199" s="212">
        <v>0.7</v>
      </c>
      <c r="I199" s="207"/>
      <c r="J199" s="207"/>
      <c r="K199" s="197"/>
      <c r="L199" s="19"/>
    </row>
    <row r="200" spans="2:12" ht="57.75" customHeight="1" x14ac:dyDescent="0.35">
      <c r="B200" s="356"/>
      <c r="C200" s="213" t="s">
        <v>27</v>
      </c>
      <c r="D200" s="209">
        <f>$D$193*H200</f>
        <v>723946.50104999985</v>
      </c>
      <c r="E200" s="210">
        <f>$E$193*H200</f>
        <v>176053.49966999999</v>
      </c>
      <c r="F200" s="211">
        <f>$F$193*H200</f>
        <v>0</v>
      </c>
      <c r="G200" s="214">
        <f>SUM(D200:F200)</f>
        <v>900000.00071999989</v>
      </c>
      <c r="H200" s="215">
        <v>0.3</v>
      </c>
      <c r="I200" s="216"/>
      <c r="J200" s="216"/>
      <c r="K200" s="19"/>
      <c r="L200" s="19"/>
    </row>
    <row r="201" spans="2:12" ht="57.75" customHeight="1" x14ac:dyDescent="0.35">
      <c r="B201" s="356"/>
      <c r="C201" s="213" t="s">
        <v>522</v>
      </c>
      <c r="D201" s="209">
        <f>$D$193*H201</f>
        <v>0</v>
      </c>
      <c r="E201" s="210">
        <f>$E$193*H201</f>
        <v>0</v>
      </c>
      <c r="F201" s="211">
        <f>$F$193*H201</f>
        <v>0</v>
      </c>
      <c r="G201" s="214">
        <f>SUM(D201:F201)</f>
        <v>0</v>
      </c>
      <c r="H201" s="217">
        <v>0</v>
      </c>
      <c r="I201" s="218"/>
      <c r="J201" s="218"/>
      <c r="K201" s="19"/>
      <c r="L201" s="19"/>
    </row>
    <row r="202" spans="2:12" ht="38.25" customHeight="1" thickBot="1" x14ac:dyDescent="0.4">
      <c r="B202" s="356"/>
      <c r="C202" s="198" t="s">
        <v>517</v>
      </c>
      <c r="D202" s="199">
        <f>SUM(D199:D201)</f>
        <v>2413155.0034999996</v>
      </c>
      <c r="E202" s="200">
        <f>SUM(E199:E201)</f>
        <v>586844.99890000001</v>
      </c>
      <c r="F202" s="199">
        <f>SUM(F199:F201)</f>
        <v>0</v>
      </c>
      <c r="G202" s="199">
        <f>SUM(G199:G201)</f>
        <v>3000000.0023999996</v>
      </c>
      <c r="H202" s="219">
        <f>SUM(H199:H201)</f>
        <v>1</v>
      </c>
      <c r="I202" s="220"/>
      <c r="J202" s="201"/>
      <c r="K202" s="19"/>
      <c r="L202" s="19"/>
    </row>
    <row r="203" spans="2:12" ht="21.75" customHeight="1" thickBot="1" x14ac:dyDescent="0.4">
      <c r="B203" s="356"/>
      <c r="C203" s="221"/>
      <c r="D203" s="222"/>
      <c r="E203" s="223"/>
      <c r="F203" s="222"/>
      <c r="G203" s="222"/>
      <c r="H203" s="222"/>
      <c r="I203" s="220"/>
      <c r="J203" s="201"/>
      <c r="K203" s="19"/>
      <c r="L203" s="19"/>
    </row>
    <row r="204" spans="2:12" ht="49.5" customHeight="1" x14ac:dyDescent="0.35">
      <c r="B204" s="356"/>
      <c r="C204" s="73" t="s">
        <v>543</v>
      </c>
      <c r="D204" s="224">
        <f>SUM(H15,H25,H35,H45,H57,H69,H79,H89,H101,H111,H121,H131,H143,H153,H163,H173,H180)*1.07</f>
        <v>1486006.46095</v>
      </c>
      <c r="E204" s="204"/>
      <c r="F204" s="203"/>
      <c r="G204" s="203"/>
      <c r="H204" s="225" t="s">
        <v>525</v>
      </c>
      <c r="I204" s="112">
        <f>SUM(I180,I173,I163,I153,I143,I131,I121,I111,I101,I89,I79,I69,I57,I45,I35,I25,I15)</f>
        <v>1710851.27</v>
      </c>
      <c r="J204" s="124"/>
      <c r="K204" s="19"/>
      <c r="L204" s="19"/>
    </row>
    <row r="205" spans="2:12" ht="28.5" customHeight="1" thickBot="1" x14ac:dyDescent="0.4">
      <c r="B205" s="356"/>
      <c r="C205" s="74" t="s">
        <v>12</v>
      </c>
      <c r="D205" s="226">
        <f>D204/G193</f>
        <v>0.495335486587065</v>
      </c>
      <c r="E205" s="227"/>
      <c r="F205" s="228"/>
      <c r="G205" s="228"/>
      <c r="H205" s="113" t="s">
        <v>526</v>
      </c>
      <c r="I205" s="114">
        <f>I204/G191</f>
        <v>0.61020361914517052</v>
      </c>
      <c r="J205" s="125"/>
      <c r="K205" s="19"/>
      <c r="L205" s="19"/>
    </row>
    <row r="206" spans="2:12" ht="28.5" customHeight="1" x14ac:dyDescent="0.35">
      <c r="B206" s="356"/>
      <c r="C206" s="370"/>
      <c r="D206" s="371"/>
      <c r="E206" s="133"/>
      <c r="F206" s="21"/>
      <c r="G206" s="21"/>
      <c r="K206" s="19"/>
      <c r="L206" s="19"/>
    </row>
    <row r="207" spans="2:12" ht="32.25" customHeight="1" x14ac:dyDescent="0.35">
      <c r="B207" s="356"/>
      <c r="C207" s="74" t="s">
        <v>544</v>
      </c>
      <c r="D207" s="229">
        <f>SUM(D178:F179)*1.07</f>
        <v>163155.2585</v>
      </c>
      <c r="E207" s="230"/>
      <c r="F207" s="231"/>
      <c r="G207" s="231"/>
      <c r="K207" s="19"/>
      <c r="L207" s="19"/>
    </row>
    <row r="208" spans="2:12" ht="23.25" customHeight="1" x14ac:dyDescent="0.35">
      <c r="B208" s="356"/>
      <c r="C208" s="74" t="s">
        <v>13</v>
      </c>
      <c r="D208" s="226">
        <f>D207/G193</f>
        <v>5.4385086123158601E-2</v>
      </c>
      <c r="E208" s="230"/>
      <c r="F208" s="231"/>
      <c r="G208" s="231"/>
      <c r="I208" s="111"/>
      <c r="K208" s="19"/>
      <c r="L208" s="19"/>
    </row>
    <row r="209" spans="1:12" ht="66.75" customHeight="1" thickBot="1" x14ac:dyDescent="0.4">
      <c r="B209" s="356"/>
      <c r="C209" s="360" t="s">
        <v>545</v>
      </c>
      <c r="D209" s="361"/>
      <c r="E209" s="134"/>
      <c r="F209" s="14"/>
      <c r="G209" s="14"/>
      <c r="H209" s="19"/>
      <c r="K209" s="19"/>
      <c r="L209" s="19"/>
    </row>
    <row r="210" spans="1:12" ht="55.5" customHeight="1" x14ac:dyDescent="0.35">
      <c r="B210" s="356"/>
      <c r="L210" s="18"/>
    </row>
    <row r="211" spans="1:12" ht="42.75" customHeight="1" x14ac:dyDescent="0.35">
      <c r="B211" s="356"/>
      <c r="K211" s="19"/>
    </row>
    <row r="212" spans="1:12" ht="21.75" customHeight="1" x14ac:dyDescent="0.35">
      <c r="B212" s="356"/>
      <c r="K212" s="19"/>
    </row>
    <row r="213" spans="1:12" ht="21.75" customHeight="1" x14ac:dyDescent="0.35">
      <c r="A213" s="19"/>
      <c r="B213" s="356"/>
    </row>
    <row r="214" spans="1:12" s="19" customFormat="1" ht="23.25" customHeight="1" x14ac:dyDescent="0.35">
      <c r="A214" s="17"/>
      <c r="B214" s="356"/>
      <c r="C214" s="17"/>
      <c r="D214" s="17"/>
      <c r="E214" s="132"/>
      <c r="F214" s="17"/>
      <c r="G214" s="17"/>
      <c r="H214" s="17"/>
      <c r="I214" s="110"/>
      <c r="J214" s="123"/>
      <c r="K214" s="17"/>
      <c r="L214" s="17"/>
    </row>
    <row r="215" spans="1:12" ht="23.25" customHeight="1" x14ac:dyDescent="0.35"/>
    <row r="216" spans="1:12" ht="21.75" customHeight="1" x14ac:dyDescent="0.35"/>
    <row r="217" spans="1:12" ht="16.5" customHeight="1" x14ac:dyDescent="0.35"/>
    <row r="218" spans="1:12" ht="29.25" customHeight="1" x14ac:dyDescent="0.35"/>
    <row r="219" spans="1:12" ht="24.75" customHeight="1" x14ac:dyDescent="0.35"/>
    <row r="220" spans="1:12" ht="33" customHeight="1" x14ac:dyDescent="0.35"/>
    <row r="222" spans="1:12" ht="15" customHeight="1" x14ac:dyDescent="0.35"/>
    <row r="223" spans="1:12" ht="25.5" customHeight="1" x14ac:dyDescent="0.35"/>
  </sheetData>
  <sheetProtection formatCells="0" formatColumns="0" formatRows="0"/>
  <mergeCells count="37">
    <mergeCell ref="F197:F198"/>
    <mergeCell ref="B2:E2"/>
    <mergeCell ref="C102:K102"/>
    <mergeCell ref="C112:K112"/>
    <mergeCell ref="C133:K133"/>
    <mergeCell ref="C122:K122"/>
    <mergeCell ref="C144:K144"/>
    <mergeCell ref="C134:K134"/>
    <mergeCell ref="C58:K58"/>
    <mergeCell ref="C70:K70"/>
    <mergeCell ref="C80:K80"/>
    <mergeCell ref="C91:K91"/>
    <mergeCell ref="C92:K92"/>
    <mergeCell ref="C36:K36"/>
    <mergeCell ref="C5:K5"/>
    <mergeCell ref="C47:K47"/>
    <mergeCell ref="C48:K48"/>
    <mergeCell ref="B1:E1"/>
    <mergeCell ref="C16:K16"/>
    <mergeCell ref="C6:K6"/>
    <mergeCell ref="C26:K26"/>
    <mergeCell ref="C154:K154"/>
    <mergeCell ref="C164:K164"/>
    <mergeCell ref="B200:B214"/>
    <mergeCell ref="C196:H196"/>
    <mergeCell ref="C209:D209"/>
    <mergeCell ref="C189:C190"/>
    <mergeCell ref="G189:G190"/>
    <mergeCell ref="G197:G198"/>
    <mergeCell ref="H197:H198"/>
    <mergeCell ref="C206:D206"/>
    <mergeCell ref="C188:G188"/>
    <mergeCell ref="D189:D190"/>
    <mergeCell ref="E189:E190"/>
    <mergeCell ref="F189:F190"/>
    <mergeCell ref="D197:D198"/>
    <mergeCell ref="E197:E198"/>
  </mergeCells>
  <conditionalFormatting sqref="D205">
    <cfRule type="cellIs" dxfId="26" priority="46" operator="lessThan">
      <formula>0.15</formula>
    </cfRule>
  </conditionalFormatting>
  <conditionalFormatting sqref="D208">
    <cfRule type="cellIs" dxfId="25" priority="44" operator="lessThan">
      <formula>0.05</formula>
    </cfRule>
  </conditionalFormatting>
  <conditionalFormatting sqref="H202 I201:J20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5:K5 C133:K133 C91:K91" xr:uid="{00000000-0002-0000-0100-000002000000}"/>
    <dataValidation allowBlank="1" showInputMessage="1" showErrorMessage="1" prompt="Insert *text* description of Output here" sqref="C6 C16 C26 C36 C48 C58 C70 C80 C92 C102 C112 C122 C134 C144 C154 C164" xr:uid="{00000000-0002-0000-0100-000003000000}"/>
    <dataValidation allowBlank="1" showInputMessage="1" showErrorMessage="1" prompt="Insert *text* description of Activity here" sqref="C7 C165 C27 C37 C59 C71 C81 C93 C103 C113 C123 C135 C145 C155"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45" orientation="landscape" r:id="rId1"/>
  <rowBreaks count="1" manualBreakCount="1">
    <brk id="58" max="16383" man="1"/>
  </rowBreaks>
  <ignoredErrors>
    <ignoredError sqref="D189:F190 D197:F198" unlockedFormula="1"/>
    <ignoredError sqref="H6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N245"/>
  <sheetViews>
    <sheetView showGridLines="0" showZeros="0" topLeftCell="A196" zoomScale="80" zoomScaleNormal="80" workbookViewId="0">
      <selection activeCell="G200" sqref="G200"/>
    </sheetView>
  </sheetViews>
  <sheetFormatPr defaultColWidth="9.08984375" defaultRowHeight="15.5" x14ac:dyDescent="0.35"/>
  <cols>
    <col min="1" max="1" width="4.453125" style="25" customWidth="1"/>
    <col min="2" max="2" width="3.08984375" style="25" customWidth="1"/>
    <col min="3" max="3" width="51.453125" style="25" customWidth="1"/>
    <col min="4" max="4" width="34.08984375" style="26" customWidth="1"/>
    <col min="5" max="5" width="35" style="26" customWidth="1"/>
    <col min="6" max="6" width="36.54296875" style="26" customWidth="1"/>
    <col min="7" max="7" width="25.90625" style="25" customWidth="1"/>
    <col min="8" max="8" width="21.453125" style="25" customWidth="1"/>
    <col min="9" max="9" width="16.90625" style="25" customWidth="1"/>
    <col min="10" max="10" width="19.453125" style="25" customWidth="1"/>
    <col min="11" max="11" width="19" style="25" customWidth="1"/>
    <col min="12" max="12" width="26" style="25" customWidth="1"/>
    <col min="13" max="13" width="21.08984375" style="25" customWidth="1"/>
    <col min="14" max="14" width="7" style="28" customWidth="1"/>
    <col min="15" max="15" width="24.08984375" style="25" customWidth="1"/>
    <col min="16" max="16" width="26.453125" style="25" customWidth="1"/>
    <col min="17" max="17" width="30.08984375" style="25" customWidth="1"/>
    <col min="18" max="18" width="33" style="25" customWidth="1"/>
    <col min="19" max="20" width="22.90625" style="25" customWidth="1"/>
    <col min="21" max="21" width="23.453125" style="25" customWidth="1"/>
    <col min="22" max="22" width="32.08984375" style="25" customWidth="1"/>
    <col min="23" max="23" width="9.08984375" style="25"/>
    <col min="24" max="24" width="17.90625" style="25" customWidth="1"/>
    <col min="25" max="25" width="26.453125" style="25" customWidth="1"/>
    <col min="26" max="26" width="22.453125" style="25" customWidth="1"/>
    <col min="27" max="27" width="29.90625" style="25" customWidth="1"/>
    <col min="28" max="28" width="23.453125" style="25" customWidth="1"/>
    <col min="29" max="29" width="18.453125" style="25" customWidth="1"/>
    <col min="30" max="30" width="17.453125" style="25" customWidth="1"/>
    <col min="31" max="31" width="25.08984375" style="25" customWidth="1"/>
    <col min="32" max="16384" width="9.08984375" style="25"/>
  </cols>
  <sheetData>
    <row r="1" spans="2:14" ht="31.5" customHeight="1" x14ac:dyDescent="1">
      <c r="C1" s="352" t="s">
        <v>510</v>
      </c>
      <c r="D1" s="352"/>
      <c r="E1" s="352"/>
      <c r="F1" s="352"/>
      <c r="G1" s="15"/>
      <c r="H1" s="16"/>
      <c r="I1" s="16"/>
      <c r="L1" s="8"/>
      <c r="M1" s="2"/>
      <c r="N1" s="25"/>
    </row>
    <row r="2" spans="2:14" ht="24" customHeight="1" x14ac:dyDescent="0.45">
      <c r="C2" s="409" t="s">
        <v>147</v>
      </c>
      <c r="D2" s="409"/>
      <c r="E2" s="409"/>
      <c r="F2" s="128"/>
      <c r="L2" s="8"/>
      <c r="M2" s="2"/>
      <c r="N2" s="25"/>
    </row>
    <row r="3" spans="2:14" ht="24" customHeight="1" x14ac:dyDescent="0.35">
      <c r="C3" s="22"/>
      <c r="D3" s="22"/>
      <c r="E3" s="22"/>
      <c r="F3" s="22"/>
      <c r="L3" s="8"/>
      <c r="M3" s="2"/>
      <c r="N3" s="25"/>
    </row>
    <row r="4" spans="2:14" ht="24" customHeight="1" x14ac:dyDescent="0.35">
      <c r="C4" s="22"/>
      <c r="D4" s="126" t="str">
        <f>'1) Budget Table'!D4</f>
        <v>Recipient Organization 1: UNDP</v>
      </c>
      <c r="E4" s="126" t="str">
        <f>'1) Budget Table'!E4</f>
        <v>Recipient Organization 2: FAO</v>
      </c>
      <c r="F4" s="126" t="str">
        <f>'1) Budget Table'!F4</f>
        <v>Recipient Organization 3</v>
      </c>
      <c r="G4" s="122" t="s">
        <v>50</v>
      </c>
      <c r="L4" s="8"/>
      <c r="M4" s="2"/>
      <c r="N4" s="25"/>
    </row>
    <row r="5" spans="2:14" ht="24" customHeight="1" x14ac:dyDescent="0.35">
      <c r="B5" s="404" t="s">
        <v>153</v>
      </c>
      <c r="C5" s="405"/>
      <c r="D5" s="405"/>
      <c r="E5" s="405"/>
      <c r="F5" s="405"/>
      <c r="G5" s="406"/>
      <c r="L5" s="8"/>
      <c r="M5" s="2"/>
      <c r="N5" s="25"/>
    </row>
    <row r="6" spans="2:14" ht="22.5" customHeight="1" x14ac:dyDescent="0.35">
      <c r="C6" s="404" t="s">
        <v>150</v>
      </c>
      <c r="D6" s="405"/>
      <c r="E6" s="405"/>
      <c r="F6" s="405"/>
      <c r="G6" s="406"/>
      <c r="L6" s="8"/>
      <c r="M6" s="2"/>
      <c r="N6" s="25"/>
    </row>
    <row r="7" spans="2:14" ht="24.75" customHeight="1" thickBot="1" x14ac:dyDescent="0.4">
      <c r="C7" s="35" t="s">
        <v>149</v>
      </c>
      <c r="D7" s="36">
        <f>'1) Budget Table'!D15</f>
        <v>655000</v>
      </c>
      <c r="E7" s="36">
        <f>'1) Budget Table'!E15</f>
        <v>0</v>
      </c>
      <c r="F7" s="36">
        <f>'1) Budget Table'!F15</f>
        <v>0</v>
      </c>
      <c r="G7" s="37">
        <f>SUM(D7:F7)</f>
        <v>655000</v>
      </c>
      <c r="L7" s="8"/>
      <c r="M7" s="2"/>
      <c r="N7" s="25"/>
    </row>
    <row r="8" spans="2:14" ht="21.75" customHeight="1" x14ac:dyDescent="0.35">
      <c r="C8" s="33" t="s">
        <v>7</v>
      </c>
      <c r="D8" s="129"/>
      <c r="E8" s="131"/>
      <c r="F8" s="71"/>
      <c r="G8" s="34">
        <f t="shared" ref="G8:G15" si="0">SUM(D8:F8)</f>
        <v>0</v>
      </c>
      <c r="N8" s="25"/>
    </row>
    <row r="9" spans="2:14" x14ac:dyDescent="0.35">
      <c r="C9" s="23" t="s">
        <v>8</v>
      </c>
      <c r="D9" s="129"/>
      <c r="E9" s="131"/>
      <c r="F9" s="6"/>
      <c r="G9" s="32">
        <f t="shared" si="0"/>
        <v>0</v>
      </c>
      <c r="N9" s="25"/>
    </row>
    <row r="10" spans="2:14" ht="15.75" customHeight="1" x14ac:dyDescent="0.35">
      <c r="C10" s="23" t="s">
        <v>9</v>
      </c>
      <c r="D10" s="129">
        <v>0</v>
      </c>
      <c r="E10" s="131"/>
      <c r="F10" s="72"/>
      <c r="G10" s="32">
        <f t="shared" si="0"/>
        <v>0</v>
      </c>
      <c r="N10" s="25"/>
    </row>
    <row r="11" spans="2:14" x14ac:dyDescent="0.35">
      <c r="C11" s="24" t="s">
        <v>10</v>
      </c>
      <c r="D11" s="129"/>
      <c r="E11" s="131"/>
      <c r="F11" s="72"/>
      <c r="G11" s="32">
        <f t="shared" si="0"/>
        <v>0</v>
      </c>
      <c r="N11" s="25"/>
    </row>
    <row r="12" spans="2:14" x14ac:dyDescent="0.35">
      <c r="C12" s="23" t="s">
        <v>14</v>
      </c>
      <c r="D12" s="129"/>
      <c r="E12" s="131"/>
      <c r="F12" s="72"/>
      <c r="G12" s="32">
        <f t="shared" si="0"/>
        <v>0</v>
      </c>
      <c r="N12" s="25"/>
    </row>
    <row r="13" spans="2:14" ht="21.75" customHeight="1" x14ac:dyDescent="0.35">
      <c r="C13" s="23" t="s">
        <v>11</v>
      </c>
      <c r="D13" s="129">
        <v>655000</v>
      </c>
      <c r="E13" s="131"/>
      <c r="F13" s="72"/>
      <c r="G13" s="32">
        <f t="shared" si="0"/>
        <v>655000</v>
      </c>
      <c r="N13" s="25"/>
    </row>
    <row r="14" spans="2:14" ht="21.75" customHeight="1" x14ac:dyDescent="0.35">
      <c r="C14" s="23" t="s">
        <v>148</v>
      </c>
      <c r="D14" s="129"/>
      <c r="E14" s="131"/>
      <c r="F14" s="72"/>
      <c r="G14" s="32">
        <f t="shared" si="0"/>
        <v>0</v>
      </c>
      <c r="N14" s="25"/>
    </row>
    <row r="15" spans="2:14" ht="15.75" customHeight="1" x14ac:dyDescent="0.35">
      <c r="C15" s="27" t="s">
        <v>151</v>
      </c>
      <c r="D15" s="38">
        <f>SUM(D8:D14)</f>
        <v>655000</v>
      </c>
      <c r="E15" s="38">
        <f>SUM(E8:E14)</f>
        <v>0</v>
      </c>
      <c r="F15" s="38">
        <f>SUM(F8:F14)</f>
        <v>0</v>
      </c>
      <c r="G15" s="78">
        <f t="shared" si="0"/>
        <v>655000</v>
      </c>
      <c r="N15" s="25"/>
    </row>
    <row r="16" spans="2:14" s="26" customFormat="1" x14ac:dyDescent="0.35">
      <c r="C16" s="42"/>
      <c r="D16" s="43"/>
      <c r="E16" s="43"/>
      <c r="F16" s="43"/>
      <c r="G16" s="79"/>
    </row>
    <row r="17" spans="3:14" x14ac:dyDescent="0.35">
      <c r="C17" s="404" t="s">
        <v>154</v>
      </c>
      <c r="D17" s="405"/>
      <c r="E17" s="405"/>
      <c r="F17" s="405"/>
      <c r="G17" s="406"/>
      <c r="N17" s="25"/>
    </row>
    <row r="18" spans="3:14" ht="27" customHeight="1" thickBot="1" x14ac:dyDescent="0.4">
      <c r="C18" s="35" t="s">
        <v>149</v>
      </c>
      <c r="D18" s="36">
        <f>'1) Budget Table'!D25</f>
        <v>562323.5</v>
      </c>
      <c r="E18" s="36">
        <f>'1) Budget Table'!E25</f>
        <v>0</v>
      </c>
      <c r="F18" s="36">
        <f>'1) Budget Table'!F25</f>
        <v>0</v>
      </c>
      <c r="G18" s="37">
        <f t="shared" ref="G18:G26" si="1">SUM(D18:F18)</f>
        <v>562323.5</v>
      </c>
      <c r="N18" s="25"/>
    </row>
    <row r="19" spans="3:14" x14ac:dyDescent="0.35">
      <c r="C19" s="33" t="s">
        <v>7</v>
      </c>
      <c r="D19" s="129"/>
      <c r="E19" s="131"/>
      <c r="F19" s="71"/>
      <c r="G19" s="34">
        <f t="shared" si="1"/>
        <v>0</v>
      </c>
      <c r="N19" s="25"/>
    </row>
    <row r="20" spans="3:14" x14ac:dyDescent="0.35">
      <c r="C20" s="23" t="s">
        <v>8</v>
      </c>
      <c r="D20" s="129">
        <v>3000</v>
      </c>
      <c r="E20" s="131"/>
      <c r="F20" s="6"/>
      <c r="G20" s="32">
        <f t="shared" si="1"/>
        <v>3000</v>
      </c>
      <c r="N20" s="25"/>
    </row>
    <row r="21" spans="3:14" ht="31" x14ac:dyDescent="0.35">
      <c r="C21" s="23" t="s">
        <v>9</v>
      </c>
      <c r="D21" s="129"/>
      <c r="E21" s="131"/>
      <c r="F21" s="72"/>
      <c r="G21" s="32">
        <f t="shared" si="1"/>
        <v>0</v>
      </c>
      <c r="N21" s="25"/>
    </row>
    <row r="22" spans="3:14" x14ac:dyDescent="0.35">
      <c r="C22" s="24" t="s">
        <v>10</v>
      </c>
      <c r="D22" s="129">
        <v>50000</v>
      </c>
      <c r="E22" s="131"/>
      <c r="F22" s="72"/>
      <c r="G22" s="32">
        <f t="shared" si="1"/>
        <v>50000</v>
      </c>
      <c r="N22" s="25"/>
    </row>
    <row r="23" spans="3:14" x14ac:dyDescent="0.35">
      <c r="C23" s="23" t="s">
        <v>14</v>
      </c>
      <c r="D23" s="129">
        <v>62000</v>
      </c>
      <c r="E23" s="131"/>
      <c r="F23" s="72"/>
      <c r="G23" s="32">
        <f t="shared" si="1"/>
        <v>62000</v>
      </c>
      <c r="N23" s="25"/>
    </row>
    <row r="24" spans="3:14" x14ac:dyDescent="0.35">
      <c r="C24" s="23" t="s">
        <v>11</v>
      </c>
      <c r="D24" s="129">
        <v>437323.5</v>
      </c>
      <c r="E24" s="131"/>
      <c r="F24" s="72"/>
      <c r="G24" s="32">
        <f t="shared" si="1"/>
        <v>437323.5</v>
      </c>
      <c r="N24" s="25"/>
    </row>
    <row r="25" spans="3:14" x14ac:dyDescent="0.35">
      <c r="C25" s="23" t="s">
        <v>148</v>
      </c>
      <c r="D25" s="129">
        <v>10000</v>
      </c>
      <c r="E25" s="131"/>
      <c r="F25" s="72"/>
      <c r="G25" s="32">
        <f t="shared" si="1"/>
        <v>10000</v>
      </c>
      <c r="N25" s="25"/>
    </row>
    <row r="26" spans="3:14" x14ac:dyDescent="0.35">
      <c r="C26" s="27" t="s">
        <v>151</v>
      </c>
      <c r="D26" s="38">
        <f>SUM(D19:D25)</f>
        <v>562323.5</v>
      </c>
      <c r="E26" s="38">
        <f>SUM(E19:E25)</f>
        <v>0</v>
      </c>
      <c r="F26" s="38">
        <f>SUM(F19:F25)</f>
        <v>0</v>
      </c>
      <c r="G26" s="32">
        <f t="shared" si="1"/>
        <v>562323.5</v>
      </c>
      <c r="N26" s="25"/>
    </row>
    <row r="27" spans="3:14" s="26" customFormat="1" x14ac:dyDescent="0.35">
      <c r="C27" s="42"/>
      <c r="D27" s="43"/>
      <c r="E27" s="43"/>
      <c r="F27" s="43"/>
      <c r="G27" s="44"/>
    </row>
    <row r="28" spans="3:14" x14ac:dyDescent="0.35">
      <c r="C28" s="404" t="s">
        <v>155</v>
      </c>
      <c r="D28" s="405"/>
      <c r="E28" s="405"/>
      <c r="F28" s="405"/>
      <c r="G28" s="406"/>
      <c r="N28" s="25"/>
    </row>
    <row r="29" spans="3:14" ht="21.75" customHeight="1" thickBot="1" x14ac:dyDescent="0.4">
      <c r="C29" s="35" t="s">
        <v>149</v>
      </c>
      <c r="D29" s="36">
        <f>'1) Budget Table'!D35</f>
        <v>70000</v>
      </c>
      <c r="E29" s="36">
        <f>'1) Budget Table'!E35</f>
        <v>0</v>
      </c>
      <c r="F29" s="36">
        <f>'1) Budget Table'!F35</f>
        <v>0</v>
      </c>
      <c r="G29" s="37">
        <f t="shared" ref="G29:G37" si="2">SUM(D29:F29)</f>
        <v>70000</v>
      </c>
      <c r="N29" s="25"/>
    </row>
    <row r="30" spans="3:14" x14ac:dyDescent="0.35">
      <c r="C30" s="33" t="s">
        <v>7</v>
      </c>
      <c r="D30" s="129"/>
      <c r="E30" s="131"/>
      <c r="F30" s="71"/>
      <c r="G30" s="34">
        <f t="shared" si="2"/>
        <v>0</v>
      </c>
      <c r="N30" s="25"/>
    </row>
    <row r="31" spans="3:14" s="26" customFormat="1" ht="15.75" customHeight="1" x14ac:dyDescent="0.35">
      <c r="C31" s="23" t="s">
        <v>8</v>
      </c>
      <c r="D31" s="129"/>
      <c r="E31" s="131"/>
      <c r="F31" s="6"/>
      <c r="G31" s="32">
        <f t="shared" si="2"/>
        <v>0</v>
      </c>
    </row>
    <row r="32" spans="3:14" s="26" customFormat="1" ht="31" x14ac:dyDescent="0.35">
      <c r="C32" s="23" t="s">
        <v>9</v>
      </c>
      <c r="D32" s="129"/>
      <c r="E32" s="131"/>
      <c r="F32" s="72"/>
      <c r="G32" s="32">
        <f t="shared" si="2"/>
        <v>0</v>
      </c>
    </row>
    <row r="33" spans="3:14" s="26" customFormat="1" x14ac:dyDescent="0.35">
      <c r="C33" s="24" t="s">
        <v>10</v>
      </c>
      <c r="D33" s="129"/>
      <c r="E33" s="131"/>
      <c r="F33" s="72"/>
      <c r="G33" s="32">
        <f t="shared" si="2"/>
        <v>0</v>
      </c>
    </row>
    <row r="34" spans="3:14" x14ac:dyDescent="0.35">
      <c r="C34" s="23" t="s">
        <v>14</v>
      </c>
      <c r="D34" s="129"/>
      <c r="E34" s="131"/>
      <c r="F34" s="72"/>
      <c r="G34" s="32">
        <f t="shared" si="2"/>
        <v>0</v>
      </c>
      <c r="N34" s="25"/>
    </row>
    <row r="35" spans="3:14" x14ac:dyDescent="0.35">
      <c r="C35" s="23" t="s">
        <v>11</v>
      </c>
      <c r="D35" s="129">
        <v>70000</v>
      </c>
      <c r="E35" s="131"/>
      <c r="F35" s="72"/>
      <c r="G35" s="32">
        <f t="shared" si="2"/>
        <v>70000</v>
      </c>
      <c r="N35" s="25"/>
    </row>
    <row r="36" spans="3:14" x14ac:dyDescent="0.35">
      <c r="C36" s="23" t="s">
        <v>148</v>
      </c>
      <c r="D36" s="129"/>
      <c r="E36" s="131"/>
      <c r="F36" s="72"/>
      <c r="G36" s="32">
        <f t="shared" si="2"/>
        <v>0</v>
      </c>
      <c r="N36" s="25"/>
    </row>
    <row r="37" spans="3:14" x14ac:dyDescent="0.35">
      <c r="C37" s="27" t="s">
        <v>151</v>
      </c>
      <c r="D37" s="38">
        <f>SUM(D30:D36)</f>
        <v>70000</v>
      </c>
      <c r="E37" s="38">
        <f>SUM(E30:E36)</f>
        <v>0</v>
      </c>
      <c r="F37" s="38">
        <f>SUM(F30:F36)</f>
        <v>0</v>
      </c>
      <c r="G37" s="32">
        <f t="shared" si="2"/>
        <v>70000</v>
      </c>
      <c r="N37" s="25"/>
    </row>
    <row r="38" spans="3:14" x14ac:dyDescent="0.35">
      <c r="C38" s="404" t="s">
        <v>156</v>
      </c>
      <c r="D38" s="405"/>
      <c r="E38" s="405"/>
      <c r="F38" s="405"/>
      <c r="G38" s="406"/>
      <c r="N38" s="25"/>
    </row>
    <row r="39" spans="3:14" s="26" customFormat="1" x14ac:dyDescent="0.35">
      <c r="C39" s="39"/>
      <c r="D39" s="40"/>
      <c r="E39" s="40"/>
      <c r="F39" s="40"/>
      <c r="G39" s="41"/>
    </row>
    <row r="40" spans="3:14" ht="20.25" customHeight="1" thickBot="1" x14ac:dyDescent="0.4">
      <c r="C40" s="35" t="s">
        <v>149</v>
      </c>
      <c r="D40" s="36">
        <f>'1) Budget Table'!D45</f>
        <v>0</v>
      </c>
      <c r="E40" s="36">
        <f>'1) Budget Table'!E45</f>
        <v>0</v>
      </c>
      <c r="F40" s="36">
        <f>'1) Budget Table'!F45</f>
        <v>0</v>
      </c>
      <c r="G40" s="37">
        <f t="shared" ref="G40:G48" si="3">SUM(D40:F40)</f>
        <v>0</v>
      </c>
      <c r="N40" s="25"/>
    </row>
    <row r="41" spans="3:14" x14ac:dyDescent="0.35">
      <c r="C41" s="33" t="s">
        <v>7</v>
      </c>
      <c r="D41" s="70"/>
      <c r="E41" s="71"/>
      <c r="F41" s="71"/>
      <c r="G41" s="34">
        <f t="shared" si="3"/>
        <v>0</v>
      </c>
      <c r="N41" s="25"/>
    </row>
    <row r="42" spans="3:14" ht="15.75" customHeight="1" x14ac:dyDescent="0.35">
      <c r="C42" s="23" t="s">
        <v>8</v>
      </c>
      <c r="D42" s="72"/>
      <c r="E42" s="6"/>
      <c r="F42" s="6"/>
      <c r="G42" s="32">
        <f t="shared" si="3"/>
        <v>0</v>
      </c>
      <c r="N42" s="25"/>
    </row>
    <row r="43" spans="3:14" ht="32.25" customHeight="1" x14ac:dyDescent="0.35">
      <c r="C43" s="23" t="s">
        <v>9</v>
      </c>
      <c r="D43" s="72"/>
      <c r="E43" s="72"/>
      <c r="F43" s="72"/>
      <c r="G43" s="32">
        <f t="shared" si="3"/>
        <v>0</v>
      </c>
      <c r="N43" s="25"/>
    </row>
    <row r="44" spans="3:14" s="26" customFormat="1" x14ac:dyDescent="0.35">
      <c r="C44" s="24" t="s">
        <v>10</v>
      </c>
      <c r="D44" s="72"/>
      <c r="E44" s="72"/>
      <c r="F44" s="72"/>
      <c r="G44" s="32">
        <f t="shared" si="3"/>
        <v>0</v>
      </c>
    </row>
    <row r="45" spans="3:14" x14ac:dyDescent="0.35">
      <c r="C45" s="23" t="s">
        <v>14</v>
      </c>
      <c r="D45" s="72"/>
      <c r="E45" s="72"/>
      <c r="F45" s="72"/>
      <c r="G45" s="32">
        <f t="shared" si="3"/>
        <v>0</v>
      </c>
      <c r="N45" s="25"/>
    </row>
    <row r="46" spans="3:14" x14ac:dyDescent="0.35">
      <c r="C46" s="23" t="s">
        <v>11</v>
      </c>
      <c r="D46" s="72"/>
      <c r="E46" s="72"/>
      <c r="F46" s="72"/>
      <c r="G46" s="32">
        <f t="shared" si="3"/>
        <v>0</v>
      </c>
      <c r="N46" s="25"/>
    </row>
    <row r="47" spans="3:14" x14ac:dyDescent="0.35">
      <c r="C47" s="23" t="s">
        <v>148</v>
      </c>
      <c r="D47" s="72"/>
      <c r="E47" s="72"/>
      <c r="F47" s="72"/>
      <c r="G47" s="32">
        <f t="shared" si="3"/>
        <v>0</v>
      </c>
      <c r="N47" s="25"/>
    </row>
    <row r="48" spans="3:14" ht="21" customHeight="1" x14ac:dyDescent="0.35">
      <c r="C48" s="27" t="s">
        <v>151</v>
      </c>
      <c r="D48" s="38">
        <f>SUM(D41:D47)</f>
        <v>0</v>
      </c>
      <c r="E48" s="38">
        <f>SUM(E41:E47)</f>
        <v>0</v>
      </c>
      <c r="F48" s="38">
        <f>SUM(F41:F47)</f>
        <v>0</v>
      </c>
      <c r="G48" s="32">
        <f t="shared" si="3"/>
        <v>0</v>
      </c>
      <c r="N48" s="25"/>
    </row>
    <row r="49" spans="2:14" s="26" customFormat="1" ht="22.5" customHeight="1" x14ac:dyDescent="0.35">
      <c r="C49" s="45"/>
      <c r="D49" s="43"/>
      <c r="E49" s="43"/>
      <c r="F49" s="43"/>
      <c r="G49" s="44"/>
    </row>
    <row r="50" spans="2:14" x14ac:dyDescent="0.35">
      <c r="B50" s="404" t="s">
        <v>157</v>
      </c>
      <c r="C50" s="405"/>
      <c r="D50" s="405"/>
      <c r="E50" s="405"/>
      <c r="F50" s="405"/>
      <c r="G50" s="406"/>
      <c r="N50" s="25"/>
    </row>
    <row r="51" spans="2:14" x14ac:dyDescent="0.35">
      <c r="C51" s="404" t="s">
        <v>158</v>
      </c>
      <c r="D51" s="405"/>
      <c r="E51" s="405"/>
      <c r="F51" s="405"/>
      <c r="G51" s="406"/>
      <c r="N51" s="25"/>
    </row>
    <row r="52" spans="2:14" ht="24" customHeight="1" thickBot="1" x14ac:dyDescent="0.4">
      <c r="C52" s="35" t="s">
        <v>149</v>
      </c>
      <c r="D52" s="36">
        <f>'1) Budget Table'!D57</f>
        <v>600000</v>
      </c>
      <c r="E52" s="36">
        <f>'1) Budget Table'!E57</f>
        <v>0</v>
      </c>
      <c r="F52" s="36">
        <f>'1) Budget Table'!F57</f>
        <v>0</v>
      </c>
      <c r="G52" s="37">
        <f>SUM(D52:F52)</f>
        <v>600000</v>
      </c>
      <c r="N52" s="25"/>
    </row>
    <row r="53" spans="2:14" ht="15.75" customHeight="1" x14ac:dyDescent="0.35">
      <c r="C53" s="33" t="s">
        <v>7</v>
      </c>
      <c r="D53" s="70"/>
      <c r="E53" s="71"/>
      <c r="F53" s="71"/>
      <c r="G53" s="34">
        <f t="shared" ref="G53:G60" si="4">SUM(D53:F53)</f>
        <v>0</v>
      </c>
      <c r="N53" s="25"/>
    </row>
    <row r="54" spans="2:14" ht="15.75" customHeight="1" x14ac:dyDescent="0.35">
      <c r="C54" s="23" t="s">
        <v>8</v>
      </c>
      <c r="D54" s="72"/>
      <c r="E54" s="6"/>
      <c r="F54" s="6"/>
      <c r="G54" s="32">
        <f t="shared" si="4"/>
        <v>0</v>
      </c>
      <c r="N54" s="25"/>
    </row>
    <row r="55" spans="2:14" ht="15.75" customHeight="1" x14ac:dyDescent="0.35">
      <c r="C55" s="23" t="s">
        <v>9</v>
      </c>
      <c r="D55" s="72"/>
      <c r="E55" s="72"/>
      <c r="F55" s="72"/>
      <c r="G55" s="32">
        <f t="shared" si="4"/>
        <v>0</v>
      </c>
      <c r="N55" s="25"/>
    </row>
    <row r="56" spans="2:14" ht="18.75" customHeight="1" x14ac:dyDescent="0.35">
      <c r="C56" s="24" t="s">
        <v>10</v>
      </c>
      <c r="D56" s="72"/>
      <c r="E56" s="72"/>
      <c r="F56" s="72"/>
      <c r="G56" s="32">
        <f t="shared" si="4"/>
        <v>0</v>
      </c>
      <c r="N56" s="25"/>
    </row>
    <row r="57" spans="2:14" x14ac:dyDescent="0.35">
      <c r="C57" s="23" t="s">
        <v>14</v>
      </c>
      <c r="D57" s="72"/>
      <c r="E57" s="72"/>
      <c r="F57" s="72"/>
      <c r="G57" s="32">
        <f t="shared" si="4"/>
        <v>0</v>
      </c>
      <c r="N57" s="25"/>
    </row>
    <row r="58" spans="2:14" s="26" customFormat="1" ht="21.75" customHeight="1" x14ac:dyDescent="0.35">
      <c r="B58" s="25"/>
      <c r="C58" s="23" t="s">
        <v>11</v>
      </c>
      <c r="D58" s="72">
        <v>600000</v>
      </c>
      <c r="E58" s="72"/>
      <c r="F58" s="72"/>
      <c r="G58" s="32">
        <f t="shared" si="4"/>
        <v>600000</v>
      </c>
    </row>
    <row r="59" spans="2:14" s="26" customFormat="1" x14ac:dyDescent="0.35">
      <c r="B59" s="25"/>
      <c r="C59" s="23" t="s">
        <v>148</v>
      </c>
      <c r="D59" s="72"/>
      <c r="E59" s="72"/>
      <c r="F59" s="72"/>
      <c r="G59" s="32">
        <f t="shared" si="4"/>
        <v>0</v>
      </c>
    </row>
    <row r="60" spans="2:14" x14ac:dyDescent="0.35">
      <c r="C60" s="27" t="s">
        <v>151</v>
      </c>
      <c r="D60" s="38">
        <f>SUM(D53:D59)</f>
        <v>600000</v>
      </c>
      <c r="E60" s="38">
        <f>SUM(E53:E59)</f>
        <v>0</v>
      </c>
      <c r="F60" s="38">
        <f>SUM(F53:F59)</f>
        <v>0</v>
      </c>
      <c r="G60" s="32">
        <f t="shared" si="4"/>
        <v>600000</v>
      </c>
      <c r="N60" s="25"/>
    </row>
    <row r="61" spans="2:14" s="26" customFormat="1" x14ac:dyDescent="0.35">
      <c r="C61" s="42"/>
      <c r="D61" s="43"/>
      <c r="E61" s="43"/>
      <c r="F61" s="43"/>
      <c r="G61" s="44"/>
    </row>
    <row r="62" spans="2:14" x14ac:dyDescent="0.35">
      <c r="B62" s="26"/>
      <c r="C62" s="404" t="s">
        <v>52</v>
      </c>
      <c r="D62" s="405"/>
      <c r="E62" s="405"/>
      <c r="F62" s="405"/>
      <c r="G62" s="406"/>
      <c r="N62" s="25"/>
    </row>
    <row r="63" spans="2:14" ht="21.75" customHeight="1" thickBot="1" x14ac:dyDescent="0.4">
      <c r="C63" s="35" t="s">
        <v>149</v>
      </c>
      <c r="D63" s="36">
        <f>'1) Budget Table'!D69</f>
        <v>0</v>
      </c>
      <c r="E63" s="36">
        <f>'1) Budget Table'!E69</f>
        <v>218564</v>
      </c>
      <c r="F63" s="36">
        <f>'1) Budget Table'!F69</f>
        <v>0</v>
      </c>
      <c r="G63" s="37">
        <f t="shared" ref="G63:G71" si="5">SUM(D63:F63)</f>
        <v>218564</v>
      </c>
      <c r="N63" s="25"/>
    </row>
    <row r="64" spans="2:14" ht="15.75" customHeight="1" x14ac:dyDescent="0.35">
      <c r="C64" s="33" t="s">
        <v>7</v>
      </c>
      <c r="D64" s="70"/>
      <c r="E64" s="331"/>
      <c r="F64" s="71"/>
      <c r="G64" s="34">
        <f t="shared" si="5"/>
        <v>0</v>
      </c>
      <c r="N64" s="25"/>
    </row>
    <row r="65" spans="2:14" ht="15.75" customHeight="1" x14ac:dyDescent="0.35">
      <c r="C65" s="23" t="s">
        <v>8</v>
      </c>
      <c r="D65" s="72"/>
      <c r="E65" s="332">
        <v>3185</v>
      </c>
      <c r="F65" s="6"/>
      <c r="G65" s="32">
        <f t="shared" si="5"/>
        <v>3185</v>
      </c>
      <c r="N65" s="25"/>
    </row>
    <row r="66" spans="2:14" ht="15.75" customHeight="1" x14ac:dyDescent="0.35">
      <c r="C66" s="23" t="s">
        <v>9</v>
      </c>
      <c r="D66" s="72"/>
      <c r="E66" s="333"/>
      <c r="F66" s="72"/>
      <c r="G66" s="32">
        <f t="shared" si="5"/>
        <v>0</v>
      </c>
      <c r="N66" s="25"/>
    </row>
    <row r="67" spans="2:14" x14ac:dyDescent="0.35">
      <c r="C67" s="24" t="s">
        <v>10</v>
      </c>
      <c r="D67" s="72"/>
      <c r="E67" s="333">
        <v>0</v>
      </c>
      <c r="F67" s="72"/>
      <c r="G67" s="32">
        <f t="shared" si="5"/>
        <v>0</v>
      </c>
      <c r="N67" s="25"/>
    </row>
    <row r="68" spans="2:14" x14ac:dyDescent="0.35">
      <c r="C68" s="23" t="s">
        <v>14</v>
      </c>
      <c r="D68" s="72"/>
      <c r="E68" s="333"/>
      <c r="F68" s="72"/>
      <c r="G68" s="32">
        <f t="shared" si="5"/>
        <v>0</v>
      </c>
      <c r="N68" s="25"/>
    </row>
    <row r="69" spans="2:14" x14ac:dyDescent="0.35">
      <c r="C69" s="23" t="s">
        <v>11</v>
      </c>
      <c r="D69" s="72"/>
      <c r="E69" s="333">
        <v>176448</v>
      </c>
      <c r="F69" s="72"/>
      <c r="G69" s="32">
        <f t="shared" si="5"/>
        <v>176448</v>
      </c>
      <c r="N69" s="25"/>
    </row>
    <row r="70" spans="2:14" x14ac:dyDescent="0.35">
      <c r="C70" s="23" t="s">
        <v>148</v>
      </c>
      <c r="D70" s="72"/>
      <c r="E70" s="333">
        <v>38931</v>
      </c>
      <c r="F70" s="72"/>
      <c r="G70" s="32">
        <f t="shared" si="5"/>
        <v>38931</v>
      </c>
      <c r="N70" s="25"/>
    </row>
    <row r="71" spans="2:14" x14ac:dyDescent="0.35">
      <c r="C71" s="27" t="s">
        <v>151</v>
      </c>
      <c r="D71" s="38">
        <f>SUM(D64:D70)</f>
        <v>0</v>
      </c>
      <c r="E71" s="38">
        <f>SUM(E64:E70)</f>
        <v>218564</v>
      </c>
      <c r="F71" s="38">
        <f>SUM(F64:F70)</f>
        <v>0</v>
      </c>
      <c r="G71" s="32">
        <f t="shared" si="5"/>
        <v>218564</v>
      </c>
      <c r="N71" s="25"/>
    </row>
    <row r="72" spans="2:14" s="26" customFormat="1" x14ac:dyDescent="0.35">
      <c r="C72" s="42"/>
      <c r="D72" s="43"/>
      <c r="E72" s="43"/>
      <c r="F72" s="43"/>
      <c r="G72" s="44"/>
    </row>
    <row r="73" spans="2:14" x14ac:dyDescent="0.35">
      <c r="C73" s="404" t="s">
        <v>58</v>
      </c>
      <c r="D73" s="405"/>
      <c r="E73" s="405"/>
      <c r="F73" s="405"/>
      <c r="G73" s="406"/>
      <c r="N73" s="25"/>
    </row>
    <row r="74" spans="2:14" ht="21.75" customHeight="1" thickBot="1" x14ac:dyDescent="0.4">
      <c r="B74" s="26"/>
      <c r="C74" s="35" t="s">
        <v>149</v>
      </c>
      <c r="D74" s="36">
        <f>'1) Budget Table'!D79</f>
        <v>0</v>
      </c>
      <c r="E74" s="36">
        <f>'1) Budget Table'!E79</f>
        <v>222000</v>
      </c>
      <c r="F74" s="36">
        <f>'1) Budget Table'!F79</f>
        <v>0</v>
      </c>
      <c r="G74" s="37">
        <f t="shared" ref="G74:G82" si="6">SUM(D74:F74)</f>
        <v>222000</v>
      </c>
      <c r="N74" s="25"/>
    </row>
    <row r="75" spans="2:14" ht="18" customHeight="1" x14ac:dyDescent="0.35">
      <c r="C75" s="33" t="s">
        <v>7</v>
      </c>
      <c r="D75" s="70"/>
      <c r="E75" s="71"/>
      <c r="F75" s="71"/>
      <c r="G75" s="34">
        <f t="shared" si="6"/>
        <v>0</v>
      </c>
      <c r="N75" s="25"/>
    </row>
    <row r="76" spans="2:14" ht="15.75" customHeight="1" x14ac:dyDescent="0.35">
      <c r="C76" s="23" t="s">
        <v>8</v>
      </c>
      <c r="D76" s="72"/>
      <c r="E76" s="6"/>
      <c r="F76" s="6"/>
      <c r="G76" s="32">
        <f t="shared" si="6"/>
        <v>0</v>
      </c>
      <c r="N76" s="25"/>
    </row>
    <row r="77" spans="2:14" s="26" customFormat="1" ht="15.75" customHeight="1" x14ac:dyDescent="0.35">
      <c r="B77" s="25"/>
      <c r="C77" s="23" t="s">
        <v>9</v>
      </c>
      <c r="D77" s="72"/>
      <c r="E77" s="72"/>
      <c r="F77" s="72"/>
      <c r="G77" s="32">
        <f t="shared" si="6"/>
        <v>0</v>
      </c>
    </row>
    <row r="78" spans="2:14" x14ac:dyDescent="0.35">
      <c r="B78" s="26"/>
      <c r="C78" s="24" t="s">
        <v>10</v>
      </c>
      <c r="D78" s="72"/>
      <c r="E78" s="72"/>
      <c r="F78" s="72"/>
      <c r="G78" s="32">
        <f t="shared" si="6"/>
        <v>0</v>
      </c>
      <c r="N78" s="25"/>
    </row>
    <row r="79" spans="2:14" x14ac:dyDescent="0.35">
      <c r="B79" s="26"/>
      <c r="C79" s="23" t="s">
        <v>14</v>
      </c>
      <c r="D79" s="72"/>
      <c r="E79" s="72"/>
      <c r="F79" s="72"/>
      <c r="G79" s="32">
        <f t="shared" si="6"/>
        <v>0</v>
      </c>
      <c r="N79" s="25"/>
    </row>
    <row r="80" spans="2:14" x14ac:dyDescent="0.35">
      <c r="B80" s="26"/>
      <c r="C80" s="23" t="s">
        <v>11</v>
      </c>
      <c r="D80" s="72"/>
      <c r="E80" s="72">
        <v>222000</v>
      </c>
      <c r="F80" s="72"/>
      <c r="G80" s="32">
        <f t="shared" si="6"/>
        <v>222000</v>
      </c>
      <c r="N80" s="25"/>
    </row>
    <row r="81" spans="2:14" x14ac:dyDescent="0.35">
      <c r="C81" s="23" t="s">
        <v>148</v>
      </c>
      <c r="D81" s="72"/>
      <c r="E81" s="72"/>
      <c r="F81" s="72"/>
      <c r="G81" s="32">
        <f t="shared" si="6"/>
        <v>0</v>
      </c>
      <c r="N81" s="25"/>
    </row>
    <row r="82" spans="2:14" x14ac:dyDescent="0.35">
      <c r="C82" s="27" t="s">
        <v>151</v>
      </c>
      <c r="D82" s="38">
        <f>SUM(D75:D81)</f>
        <v>0</v>
      </c>
      <c r="E82" s="38">
        <f>SUM(E75:E81)</f>
        <v>222000</v>
      </c>
      <c r="F82" s="38">
        <f>SUM(F75:F81)</f>
        <v>0</v>
      </c>
      <c r="G82" s="32">
        <f t="shared" si="6"/>
        <v>222000</v>
      </c>
      <c r="N82" s="25"/>
    </row>
    <row r="83" spans="2:14" s="26" customFormat="1" x14ac:dyDescent="0.35">
      <c r="C83" s="42"/>
      <c r="D83" s="43"/>
      <c r="E83" s="43"/>
      <c r="F83" s="43"/>
      <c r="G83" s="44"/>
    </row>
    <row r="84" spans="2:14" x14ac:dyDescent="0.35">
      <c r="C84" s="404" t="s">
        <v>71</v>
      </c>
      <c r="D84" s="405"/>
      <c r="E84" s="405"/>
      <c r="F84" s="405"/>
      <c r="G84" s="406"/>
      <c r="N84" s="25"/>
    </row>
    <row r="85" spans="2:14" ht="21.75" customHeight="1" thickBot="1" x14ac:dyDescent="0.4">
      <c r="C85" s="35" t="s">
        <v>149</v>
      </c>
      <c r="D85" s="36">
        <f>'1) Budget Table'!D89</f>
        <v>0</v>
      </c>
      <c r="E85" s="36">
        <f>'1) Budget Table'!E89</f>
        <v>0</v>
      </c>
      <c r="F85" s="36">
        <f>'1) Budget Table'!F89</f>
        <v>0</v>
      </c>
      <c r="G85" s="37">
        <f t="shared" ref="G85:G93" si="7">SUM(D85:F85)</f>
        <v>0</v>
      </c>
      <c r="N85" s="25"/>
    </row>
    <row r="86" spans="2:14" ht="15.75" customHeight="1" x14ac:dyDescent="0.35">
      <c r="C86" s="33" t="s">
        <v>7</v>
      </c>
      <c r="D86" s="70"/>
      <c r="E86" s="71"/>
      <c r="F86" s="71"/>
      <c r="G86" s="34">
        <f t="shared" si="7"/>
        <v>0</v>
      </c>
      <c r="N86" s="25"/>
    </row>
    <row r="87" spans="2:14" ht="15.75" customHeight="1" x14ac:dyDescent="0.35">
      <c r="B87" s="26"/>
      <c r="C87" s="23" t="s">
        <v>8</v>
      </c>
      <c r="D87" s="72"/>
      <c r="E87" s="6"/>
      <c r="F87" s="6"/>
      <c r="G87" s="32">
        <f t="shared" si="7"/>
        <v>0</v>
      </c>
      <c r="N87" s="25"/>
    </row>
    <row r="88" spans="2:14" ht="15.75" customHeight="1" x14ac:dyDescent="0.35">
      <c r="C88" s="23" t="s">
        <v>9</v>
      </c>
      <c r="D88" s="72"/>
      <c r="E88" s="72"/>
      <c r="F88" s="72"/>
      <c r="G88" s="32">
        <f t="shared" si="7"/>
        <v>0</v>
      </c>
      <c r="N88" s="25"/>
    </row>
    <row r="89" spans="2:14" x14ac:dyDescent="0.35">
      <c r="C89" s="24" t="s">
        <v>10</v>
      </c>
      <c r="D89" s="72"/>
      <c r="E89" s="72"/>
      <c r="F89" s="72"/>
      <c r="G89" s="32">
        <f t="shared" si="7"/>
        <v>0</v>
      </c>
      <c r="N89" s="25"/>
    </row>
    <row r="90" spans="2:14" x14ac:dyDescent="0.35">
      <c r="C90" s="23" t="s">
        <v>14</v>
      </c>
      <c r="D90" s="72"/>
      <c r="E90" s="72"/>
      <c r="F90" s="72"/>
      <c r="G90" s="32">
        <f t="shared" si="7"/>
        <v>0</v>
      </c>
      <c r="N90" s="25"/>
    </row>
    <row r="91" spans="2:14" ht="25.5" customHeight="1" x14ac:dyDescent="0.35">
      <c r="C91" s="23" t="s">
        <v>11</v>
      </c>
      <c r="D91" s="72"/>
      <c r="E91" s="72"/>
      <c r="F91" s="72"/>
      <c r="G91" s="32">
        <f t="shared" si="7"/>
        <v>0</v>
      </c>
      <c r="N91" s="25"/>
    </row>
    <row r="92" spans="2:14" x14ac:dyDescent="0.35">
      <c r="B92" s="26"/>
      <c r="C92" s="23" t="s">
        <v>148</v>
      </c>
      <c r="D92" s="72"/>
      <c r="E92" s="72"/>
      <c r="F92" s="72"/>
      <c r="G92" s="32">
        <f t="shared" si="7"/>
        <v>0</v>
      </c>
      <c r="N92" s="25"/>
    </row>
    <row r="93" spans="2:14" ht="15.75" customHeight="1" x14ac:dyDescent="0.35">
      <c r="C93" s="27" t="s">
        <v>151</v>
      </c>
      <c r="D93" s="38">
        <f>SUM(D86:D92)</f>
        <v>0</v>
      </c>
      <c r="E93" s="38">
        <f>SUM(E86:E92)</f>
        <v>0</v>
      </c>
      <c r="F93" s="38">
        <f>SUM(F86:F92)</f>
        <v>0</v>
      </c>
      <c r="G93" s="32">
        <f t="shared" si="7"/>
        <v>0</v>
      </c>
      <c r="N93" s="25"/>
    </row>
    <row r="94" spans="2:14" ht="25.5" customHeight="1" x14ac:dyDescent="0.35">
      <c r="D94" s="28"/>
      <c r="E94" s="28"/>
      <c r="F94" s="28"/>
      <c r="G94" s="28"/>
      <c r="N94" s="25"/>
    </row>
    <row r="95" spans="2:14" x14ac:dyDescent="0.35">
      <c r="B95" s="404" t="s">
        <v>159</v>
      </c>
      <c r="C95" s="405"/>
      <c r="D95" s="405"/>
      <c r="E95" s="405"/>
      <c r="F95" s="405"/>
      <c r="G95" s="406"/>
      <c r="N95" s="25"/>
    </row>
    <row r="96" spans="2:14" x14ac:dyDescent="0.35">
      <c r="C96" s="404" t="s">
        <v>73</v>
      </c>
      <c r="D96" s="405"/>
      <c r="E96" s="405"/>
      <c r="F96" s="405"/>
      <c r="G96" s="406"/>
      <c r="N96" s="25"/>
    </row>
    <row r="97" spans="3:14" ht="22.5" customHeight="1" thickBot="1" x14ac:dyDescent="0.4">
      <c r="C97" s="35" t="s">
        <v>149</v>
      </c>
      <c r="D97" s="36">
        <f>'1) Budget Table'!D101</f>
        <v>0</v>
      </c>
      <c r="E97" s="36">
        <f>'1) Budget Table'!E101</f>
        <v>0</v>
      </c>
      <c r="F97" s="36">
        <f>'1) Budget Table'!F101</f>
        <v>0</v>
      </c>
      <c r="G97" s="37">
        <f>SUM(D97:F97)</f>
        <v>0</v>
      </c>
      <c r="N97" s="25"/>
    </row>
    <row r="98" spans="3:14" x14ac:dyDescent="0.35">
      <c r="C98" s="33" t="s">
        <v>7</v>
      </c>
      <c r="D98" s="70"/>
      <c r="E98" s="71"/>
      <c r="F98" s="71"/>
      <c r="G98" s="34">
        <f t="shared" ref="G98:G105" si="8">SUM(D98:F98)</f>
        <v>0</v>
      </c>
      <c r="N98" s="25"/>
    </row>
    <row r="99" spans="3:14" x14ac:dyDescent="0.35">
      <c r="C99" s="23" t="s">
        <v>8</v>
      </c>
      <c r="D99" s="72"/>
      <c r="E99" s="6"/>
      <c r="F99" s="6"/>
      <c r="G99" s="32">
        <f t="shared" si="8"/>
        <v>0</v>
      </c>
      <c r="N99" s="25"/>
    </row>
    <row r="100" spans="3:14" ht="15.75" customHeight="1" x14ac:dyDescent="0.35">
      <c r="C100" s="23" t="s">
        <v>9</v>
      </c>
      <c r="D100" s="72"/>
      <c r="E100" s="72"/>
      <c r="F100" s="72"/>
      <c r="G100" s="32">
        <f t="shared" si="8"/>
        <v>0</v>
      </c>
      <c r="N100" s="25"/>
    </row>
    <row r="101" spans="3:14" x14ac:dyDescent="0.35">
      <c r="C101" s="24" t="s">
        <v>10</v>
      </c>
      <c r="D101" s="72"/>
      <c r="E101" s="72"/>
      <c r="F101" s="72"/>
      <c r="G101" s="32">
        <f t="shared" si="8"/>
        <v>0</v>
      </c>
      <c r="N101" s="25"/>
    </row>
    <row r="102" spans="3:14" x14ac:dyDescent="0.35">
      <c r="C102" s="23" t="s">
        <v>14</v>
      </c>
      <c r="D102" s="72"/>
      <c r="E102" s="72"/>
      <c r="F102" s="72"/>
      <c r="G102" s="32">
        <f t="shared" si="8"/>
        <v>0</v>
      </c>
      <c r="N102" s="25"/>
    </row>
    <row r="103" spans="3:14" x14ac:dyDescent="0.35">
      <c r="C103" s="23" t="s">
        <v>11</v>
      </c>
      <c r="D103" s="72"/>
      <c r="E103" s="72"/>
      <c r="F103" s="72"/>
      <c r="G103" s="32">
        <f t="shared" si="8"/>
        <v>0</v>
      </c>
      <c r="N103" s="25"/>
    </row>
    <row r="104" spans="3:14" x14ac:dyDescent="0.35">
      <c r="C104" s="23" t="s">
        <v>148</v>
      </c>
      <c r="D104" s="72"/>
      <c r="E104" s="72"/>
      <c r="F104" s="72"/>
      <c r="G104" s="32">
        <f t="shared" si="8"/>
        <v>0</v>
      </c>
      <c r="N104" s="25"/>
    </row>
    <row r="105" spans="3:14" x14ac:dyDescent="0.35">
      <c r="C105" s="27" t="s">
        <v>151</v>
      </c>
      <c r="D105" s="38">
        <f>SUM(D98:D104)</f>
        <v>0</v>
      </c>
      <c r="E105" s="38">
        <f>SUM(E98:E104)</f>
        <v>0</v>
      </c>
      <c r="F105" s="38">
        <f>SUM(F98:F104)</f>
        <v>0</v>
      </c>
      <c r="G105" s="32">
        <f t="shared" si="8"/>
        <v>0</v>
      </c>
      <c r="N105" s="25"/>
    </row>
    <row r="106" spans="3:14" s="26" customFormat="1" x14ac:dyDescent="0.35">
      <c r="C106" s="42"/>
      <c r="D106" s="43"/>
      <c r="E106" s="43"/>
      <c r="F106" s="43"/>
      <c r="G106" s="44"/>
    </row>
    <row r="107" spans="3:14" ht="15.75" customHeight="1" x14ac:dyDescent="0.35">
      <c r="C107" s="404" t="s">
        <v>160</v>
      </c>
      <c r="D107" s="405"/>
      <c r="E107" s="405"/>
      <c r="F107" s="405"/>
      <c r="G107" s="406"/>
      <c r="N107" s="25"/>
    </row>
    <row r="108" spans="3:14" ht="21.75" customHeight="1" thickBot="1" x14ac:dyDescent="0.4">
      <c r="C108" s="35" t="s">
        <v>149</v>
      </c>
      <c r="D108" s="36">
        <f>'1) Budget Table'!D111</f>
        <v>0</v>
      </c>
      <c r="E108" s="36">
        <f>'1) Budget Table'!E111</f>
        <v>0</v>
      </c>
      <c r="F108" s="36">
        <f>'1) Budget Table'!F111</f>
        <v>0</v>
      </c>
      <c r="G108" s="37">
        <f t="shared" ref="G108:G116" si="9">SUM(D108:F108)</f>
        <v>0</v>
      </c>
      <c r="N108" s="25"/>
    </row>
    <row r="109" spans="3:14" x14ac:dyDescent="0.35">
      <c r="C109" s="33" t="s">
        <v>7</v>
      </c>
      <c r="D109" s="70"/>
      <c r="E109" s="71"/>
      <c r="F109" s="71"/>
      <c r="G109" s="34">
        <f t="shared" si="9"/>
        <v>0</v>
      </c>
      <c r="N109" s="25"/>
    </row>
    <row r="110" spans="3:14" x14ac:dyDescent="0.35">
      <c r="C110" s="23" t="s">
        <v>8</v>
      </c>
      <c r="D110" s="72"/>
      <c r="E110" s="6"/>
      <c r="F110" s="6"/>
      <c r="G110" s="32">
        <f t="shared" si="9"/>
        <v>0</v>
      </c>
      <c r="N110" s="25"/>
    </row>
    <row r="111" spans="3:14" ht="31" x14ac:dyDescent="0.35">
      <c r="C111" s="23" t="s">
        <v>9</v>
      </c>
      <c r="D111" s="72"/>
      <c r="E111" s="72"/>
      <c r="F111" s="72"/>
      <c r="G111" s="32">
        <f t="shared" si="9"/>
        <v>0</v>
      </c>
      <c r="N111" s="25"/>
    </row>
    <row r="112" spans="3:14" x14ac:dyDescent="0.35">
      <c r="C112" s="24" t="s">
        <v>10</v>
      </c>
      <c r="D112" s="72"/>
      <c r="E112" s="72"/>
      <c r="F112" s="72"/>
      <c r="G112" s="32">
        <f t="shared" si="9"/>
        <v>0</v>
      </c>
      <c r="N112" s="25"/>
    </row>
    <row r="113" spans="3:14" x14ac:dyDescent="0.35">
      <c r="C113" s="23" t="s">
        <v>14</v>
      </c>
      <c r="D113" s="72"/>
      <c r="E113" s="72"/>
      <c r="F113" s="72"/>
      <c r="G113" s="32">
        <f t="shared" si="9"/>
        <v>0</v>
      </c>
      <c r="N113" s="25"/>
    </row>
    <row r="114" spans="3:14" x14ac:dyDescent="0.35">
      <c r="C114" s="23" t="s">
        <v>11</v>
      </c>
      <c r="D114" s="72"/>
      <c r="E114" s="72"/>
      <c r="F114" s="72"/>
      <c r="G114" s="32">
        <f t="shared" si="9"/>
        <v>0</v>
      </c>
      <c r="N114" s="25"/>
    </row>
    <row r="115" spans="3:14" x14ac:dyDescent="0.35">
      <c r="C115" s="23" t="s">
        <v>148</v>
      </c>
      <c r="D115" s="72"/>
      <c r="E115" s="72"/>
      <c r="F115" s="72"/>
      <c r="G115" s="32">
        <f t="shared" si="9"/>
        <v>0</v>
      </c>
      <c r="N115" s="25"/>
    </row>
    <row r="116" spans="3:14" x14ac:dyDescent="0.35">
      <c r="C116" s="27" t="s">
        <v>151</v>
      </c>
      <c r="D116" s="38">
        <f>SUM(D109:D115)</f>
        <v>0</v>
      </c>
      <c r="E116" s="38">
        <f>SUM(E109:E115)</f>
        <v>0</v>
      </c>
      <c r="F116" s="38">
        <f>SUM(F109:F115)</f>
        <v>0</v>
      </c>
      <c r="G116" s="32">
        <f t="shared" si="9"/>
        <v>0</v>
      </c>
      <c r="N116" s="25"/>
    </row>
    <row r="117" spans="3:14" s="26" customFormat="1" x14ac:dyDescent="0.35">
      <c r="C117" s="42"/>
      <c r="D117" s="43"/>
      <c r="E117" s="43"/>
      <c r="F117" s="43"/>
      <c r="G117" s="44"/>
    </row>
    <row r="118" spans="3:14" x14ac:dyDescent="0.35">
      <c r="C118" s="404" t="s">
        <v>90</v>
      </c>
      <c r="D118" s="405"/>
      <c r="E118" s="405"/>
      <c r="F118" s="405"/>
      <c r="G118" s="406"/>
      <c r="N118" s="25"/>
    </row>
    <row r="119" spans="3:14" ht="21" customHeight="1" thickBot="1" x14ac:dyDescent="0.4">
      <c r="C119" s="35" t="s">
        <v>149</v>
      </c>
      <c r="D119" s="36">
        <f>'1) Budget Table'!D121</f>
        <v>0</v>
      </c>
      <c r="E119" s="36">
        <f>'1) Budget Table'!E121</f>
        <v>0</v>
      </c>
      <c r="F119" s="36">
        <f>'1) Budget Table'!F121</f>
        <v>0</v>
      </c>
      <c r="G119" s="37">
        <f t="shared" ref="G119:G127" si="10">SUM(D119:F119)</f>
        <v>0</v>
      </c>
      <c r="N119" s="25"/>
    </row>
    <row r="120" spans="3:14" x14ac:dyDescent="0.35">
      <c r="C120" s="33" t="s">
        <v>7</v>
      </c>
      <c r="D120" s="70"/>
      <c r="E120" s="71"/>
      <c r="F120" s="71"/>
      <c r="G120" s="34">
        <f t="shared" si="10"/>
        <v>0</v>
      </c>
      <c r="N120" s="25"/>
    </row>
    <row r="121" spans="3:14" x14ac:dyDescent="0.35">
      <c r="C121" s="23" t="s">
        <v>8</v>
      </c>
      <c r="D121" s="72"/>
      <c r="E121" s="6"/>
      <c r="F121" s="6"/>
      <c r="G121" s="32">
        <f t="shared" si="10"/>
        <v>0</v>
      </c>
      <c r="N121" s="25"/>
    </row>
    <row r="122" spans="3:14" ht="31" x14ac:dyDescent="0.35">
      <c r="C122" s="23" t="s">
        <v>9</v>
      </c>
      <c r="D122" s="72"/>
      <c r="E122" s="72"/>
      <c r="F122" s="72"/>
      <c r="G122" s="32">
        <f t="shared" si="10"/>
        <v>0</v>
      </c>
      <c r="N122" s="25"/>
    </row>
    <row r="123" spans="3:14" x14ac:dyDescent="0.35">
      <c r="C123" s="24" t="s">
        <v>10</v>
      </c>
      <c r="D123" s="72"/>
      <c r="E123" s="72"/>
      <c r="F123" s="72"/>
      <c r="G123" s="32">
        <f t="shared" si="10"/>
        <v>0</v>
      </c>
      <c r="N123" s="25"/>
    </row>
    <row r="124" spans="3:14" x14ac:dyDescent="0.35">
      <c r="C124" s="23" t="s">
        <v>14</v>
      </c>
      <c r="D124" s="72"/>
      <c r="E124" s="72"/>
      <c r="F124" s="72"/>
      <c r="G124" s="32">
        <f t="shared" si="10"/>
        <v>0</v>
      </c>
      <c r="N124" s="25"/>
    </row>
    <row r="125" spans="3:14" x14ac:dyDescent="0.35">
      <c r="C125" s="23" t="s">
        <v>11</v>
      </c>
      <c r="D125" s="72"/>
      <c r="E125" s="72"/>
      <c r="F125" s="72"/>
      <c r="G125" s="32">
        <f t="shared" si="10"/>
        <v>0</v>
      </c>
      <c r="N125" s="25"/>
    </row>
    <row r="126" spans="3:14" x14ac:dyDescent="0.35">
      <c r="C126" s="23" t="s">
        <v>148</v>
      </c>
      <c r="D126" s="72"/>
      <c r="E126" s="72"/>
      <c r="F126" s="72"/>
      <c r="G126" s="32">
        <f t="shared" si="10"/>
        <v>0</v>
      </c>
      <c r="N126" s="25"/>
    </row>
    <row r="127" spans="3:14" x14ac:dyDescent="0.35">
      <c r="C127" s="27" t="s">
        <v>151</v>
      </c>
      <c r="D127" s="38">
        <f>SUM(D120:D126)</f>
        <v>0</v>
      </c>
      <c r="E127" s="38">
        <f>SUM(E120:E126)</f>
        <v>0</v>
      </c>
      <c r="F127" s="38">
        <f>SUM(F120:F126)</f>
        <v>0</v>
      </c>
      <c r="G127" s="32">
        <f t="shared" si="10"/>
        <v>0</v>
      </c>
      <c r="N127" s="25"/>
    </row>
    <row r="128" spans="3:14" s="26" customFormat="1" x14ac:dyDescent="0.35">
      <c r="C128" s="42"/>
      <c r="D128" s="43"/>
      <c r="E128" s="43"/>
      <c r="F128" s="43"/>
      <c r="G128" s="44"/>
    </row>
    <row r="129" spans="2:14" x14ac:dyDescent="0.35">
      <c r="C129" s="404" t="s">
        <v>99</v>
      </c>
      <c r="D129" s="405"/>
      <c r="E129" s="405"/>
      <c r="F129" s="405"/>
      <c r="G129" s="406"/>
      <c r="N129" s="25"/>
    </row>
    <row r="130" spans="2:14" ht="24" customHeight="1" thickBot="1" x14ac:dyDescent="0.4">
      <c r="C130" s="35" t="s">
        <v>149</v>
      </c>
      <c r="D130" s="36">
        <f>'1) Budget Table'!D131</f>
        <v>0</v>
      </c>
      <c r="E130" s="36">
        <f>'1) Budget Table'!E131</f>
        <v>0</v>
      </c>
      <c r="F130" s="36">
        <f>'1) Budget Table'!F131</f>
        <v>0</v>
      </c>
      <c r="G130" s="37">
        <f t="shared" ref="G130:G138" si="11">SUM(D130:F130)</f>
        <v>0</v>
      </c>
      <c r="N130" s="25"/>
    </row>
    <row r="131" spans="2:14" ht="15.75" customHeight="1" x14ac:dyDescent="0.35">
      <c r="C131" s="33" t="s">
        <v>7</v>
      </c>
      <c r="D131" s="70"/>
      <c r="E131" s="71"/>
      <c r="F131" s="71"/>
      <c r="G131" s="34">
        <f t="shared" si="11"/>
        <v>0</v>
      </c>
      <c r="N131" s="25"/>
    </row>
    <row r="132" spans="2:14" s="28" customFormat="1" x14ac:dyDescent="0.35">
      <c r="C132" s="23" t="s">
        <v>8</v>
      </c>
      <c r="D132" s="72"/>
      <c r="E132" s="6"/>
      <c r="F132" s="6"/>
      <c r="G132" s="32">
        <f t="shared" si="11"/>
        <v>0</v>
      </c>
    </row>
    <row r="133" spans="2:14" s="28" customFormat="1" ht="15.75" customHeight="1" x14ac:dyDescent="0.35">
      <c r="C133" s="23" t="s">
        <v>9</v>
      </c>
      <c r="D133" s="72"/>
      <c r="E133" s="72"/>
      <c r="F133" s="72"/>
      <c r="G133" s="32">
        <f t="shared" si="11"/>
        <v>0</v>
      </c>
    </row>
    <row r="134" spans="2:14" s="28" customFormat="1" x14ac:dyDescent="0.35">
      <c r="C134" s="24" t="s">
        <v>10</v>
      </c>
      <c r="D134" s="72"/>
      <c r="E134" s="72"/>
      <c r="F134" s="72"/>
      <c r="G134" s="32">
        <f t="shared" si="11"/>
        <v>0</v>
      </c>
    </row>
    <row r="135" spans="2:14" s="28" customFormat="1" x14ac:dyDescent="0.35">
      <c r="C135" s="23" t="s">
        <v>14</v>
      </c>
      <c r="D135" s="72"/>
      <c r="E135" s="72"/>
      <c r="F135" s="72"/>
      <c r="G135" s="32">
        <f t="shared" si="11"/>
        <v>0</v>
      </c>
    </row>
    <row r="136" spans="2:14" s="28" customFormat="1" ht="15.75" customHeight="1" x14ac:dyDescent="0.35">
      <c r="C136" s="23" t="s">
        <v>11</v>
      </c>
      <c r="D136" s="72"/>
      <c r="E136" s="72"/>
      <c r="F136" s="72"/>
      <c r="G136" s="32">
        <f t="shared" si="11"/>
        <v>0</v>
      </c>
    </row>
    <row r="137" spans="2:14" s="28" customFormat="1" x14ac:dyDescent="0.35">
      <c r="C137" s="23" t="s">
        <v>148</v>
      </c>
      <c r="D137" s="72"/>
      <c r="E137" s="72"/>
      <c r="F137" s="72"/>
      <c r="G137" s="32">
        <f t="shared" si="11"/>
        <v>0</v>
      </c>
    </row>
    <row r="138" spans="2:14" s="28" customFormat="1" x14ac:dyDescent="0.35">
      <c r="C138" s="27" t="s">
        <v>151</v>
      </c>
      <c r="D138" s="38">
        <f>SUM(D131:D137)</f>
        <v>0</v>
      </c>
      <c r="E138" s="38">
        <f>SUM(E131:E137)</f>
        <v>0</v>
      </c>
      <c r="F138" s="38">
        <f>SUM(F131:F137)</f>
        <v>0</v>
      </c>
      <c r="G138" s="32">
        <f t="shared" si="11"/>
        <v>0</v>
      </c>
    </row>
    <row r="139" spans="2:14" s="28" customFormat="1" x14ac:dyDescent="0.35">
      <c r="C139" s="25"/>
      <c r="D139" s="26"/>
      <c r="E139" s="26"/>
      <c r="F139" s="26"/>
      <c r="G139" s="25"/>
    </row>
    <row r="140" spans="2:14" s="28" customFormat="1" x14ac:dyDescent="0.35">
      <c r="B140" s="404" t="s">
        <v>161</v>
      </c>
      <c r="C140" s="405"/>
      <c r="D140" s="405"/>
      <c r="E140" s="405"/>
      <c r="F140" s="405"/>
      <c r="G140" s="406"/>
    </row>
    <row r="141" spans="2:14" s="28" customFormat="1" x14ac:dyDescent="0.35">
      <c r="B141" s="25"/>
      <c r="C141" s="404" t="s">
        <v>109</v>
      </c>
      <c r="D141" s="405"/>
      <c r="E141" s="405"/>
      <c r="F141" s="405"/>
      <c r="G141" s="406"/>
    </row>
    <row r="142" spans="2:14" s="28" customFormat="1" ht="24" customHeight="1" thickBot="1" x14ac:dyDescent="0.4">
      <c r="B142" s="25"/>
      <c r="C142" s="35" t="s">
        <v>149</v>
      </c>
      <c r="D142" s="36">
        <f>'1) Budget Table'!D143</f>
        <v>0</v>
      </c>
      <c r="E142" s="36">
        <f>'1) Budget Table'!E143</f>
        <v>0</v>
      </c>
      <c r="F142" s="36">
        <f>'1) Budget Table'!F143</f>
        <v>0</v>
      </c>
      <c r="G142" s="37">
        <f>SUM(D142:F142)</f>
        <v>0</v>
      </c>
    </row>
    <row r="143" spans="2:14" s="28" customFormat="1" ht="24.75" customHeight="1" x14ac:dyDescent="0.35">
      <c r="B143" s="25"/>
      <c r="C143" s="33" t="s">
        <v>7</v>
      </c>
      <c r="D143" s="70"/>
      <c r="E143" s="71"/>
      <c r="F143" s="71"/>
      <c r="G143" s="34">
        <f t="shared" ref="G143:G150" si="12">SUM(D143:F143)</f>
        <v>0</v>
      </c>
    </row>
    <row r="144" spans="2:14" s="28" customFormat="1" ht="15.75" customHeight="1" x14ac:dyDescent="0.35">
      <c r="B144" s="25"/>
      <c r="C144" s="23" t="s">
        <v>8</v>
      </c>
      <c r="D144" s="72"/>
      <c r="E144" s="6"/>
      <c r="F144" s="6"/>
      <c r="G144" s="32">
        <f t="shared" si="12"/>
        <v>0</v>
      </c>
    </row>
    <row r="145" spans="2:7" s="28" customFormat="1" ht="15.75" customHeight="1" x14ac:dyDescent="0.35">
      <c r="B145" s="25"/>
      <c r="C145" s="23" t="s">
        <v>9</v>
      </c>
      <c r="D145" s="72"/>
      <c r="E145" s="72"/>
      <c r="F145" s="72"/>
      <c r="G145" s="32">
        <f t="shared" si="12"/>
        <v>0</v>
      </c>
    </row>
    <row r="146" spans="2:7" s="28" customFormat="1" ht="15.75" customHeight="1" x14ac:dyDescent="0.35">
      <c r="B146" s="25"/>
      <c r="C146" s="24" t="s">
        <v>10</v>
      </c>
      <c r="D146" s="72"/>
      <c r="E146" s="72"/>
      <c r="F146" s="72"/>
      <c r="G146" s="32">
        <f t="shared" si="12"/>
        <v>0</v>
      </c>
    </row>
    <row r="147" spans="2:7" s="28" customFormat="1" ht="15.75" customHeight="1" x14ac:dyDescent="0.35">
      <c r="B147" s="25"/>
      <c r="C147" s="23" t="s">
        <v>14</v>
      </c>
      <c r="D147" s="72"/>
      <c r="E147" s="72"/>
      <c r="F147" s="72"/>
      <c r="G147" s="32">
        <f t="shared" si="12"/>
        <v>0</v>
      </c>
    </row>
    <row r="148" spans="2:7" s="28" customFormat="1" ht="15.75" customHeight="1" x14ac:dyDescent="0.35">
      <c r="B148" s="25"/>
      <c r="C148" s="23" t="s">
        <v>11</v>
      </c>
      <c r="D148" s="72"/>
      <c r="E148" s="72"/>
      <c r="F148" s="72"/>
      <c r="G148" s="32">
        <f t="shared" si="12"/>
        <v>0</v>
      </c>
    </row>
    <row r="149" spans="2:7" s="28" customFormat="1" ht="15.75" customHeight="1" x14ac:dyDescent="0.35">
      <c r="B149" s="25"/>
      <c r="C149" s="23" t="s">
        <v>148</v>
      </c>
      <c r="D149" s="72"/>
      <c r="E149" s="72"/>
      <c r="F149" s="72"/>
      <c r="G149" s="32">
        <f t="shared" si="12"/>
        <v>0</v>
      </c>
    </row>
    <row r="150" spans="2:7" s="28" customFormat="1" ht="15.75" customHeight="1" x14ac:dyDescent="0.35">
      <c r="B150" s="25"/>
      <c r="C150" s="27" t="s">
        <v>151</v>
      </c>
      <c r="D150" s="38">
        <f>SUM(D143:D149)</f>
        <v>0</v>
      </c>
      <c r="E150" s="38">
        <f>SUM(E143:E149)</f>
        <v>0</v>
      </c>
      <c r="F150" s="38">
        <f>SUM(F143:F149)</f>
        <v>0</v>
      </c>
      <c r="G150" s="32">
        <f t="shared" si="12"/>
        <v>0</v>
      </c>
    </row>
    <row r="151" spans="2:7" s="26" customFormat="1" ht="15.75" customHeight="1" x14ac:dyDescent="0.35">
      <c r="C151" s="42"/>
      <c r="D151" s="43"/>
      <c r="E151" s="43"/>
      <c r="F151" s="43"/>
      <c r="G151" s="44"/>
    </row>
    <row r="152" spans="2:7" s="28" customFormat="1" ht="15.75" customHeight="1" x14ac:dyDescent="0.35">
      <c r="C152" s="404" t="s">
        <v>118</v>
      </c>
      <c r="D152" s="405"/>
      <c r="E152" s="405"/>
      <c r="F152" s="405"/>
      <c r="G152" s="406"/>
    </row>
    <row r="153" spans="2:7" s="28" customFormat="1" ht="21" customHeight="1" thickBot="1" x14ac:dyDescent="0.4">
      <c r="C153" s="35" t="s">
        <v>149</v>
      </c>
      <c r="D153" s="36">
        <f>'1) Budget Table'!D153</f>
        <v>0</v>
      </c>
      <c r="E153" s="36">
        <f>'1) Budget Table'!E153</f>
        <v>0</v>
      </c>
      <c r="F153" s="36">
        <f>'1) Budget Table'!F153</f>
        <v>0</v>
      </c>
      <c r="G153" s="37">
        <f t="shared" ref="G153:G161" si="13">SUM(D153:F153)</f>
        <v>0</v>
      </c>
    </row>
    <row r="154" spans="2:7" s="28" customFormat="1" ht="15.75" customHeight="1" x14ac:dyDescent="0.35">
      <c r="C154" s="33" t="s">
        <v>7</v>
      </c>
      <c r="D154" s="70"/>
      <c r="E154" s="71"/>
      <c r="F154" s="71"/>
      <c r="G154" s="34">
        <f t="shared" si="13"/>
        <v>0</v>
      </c>
    </row>
    <row r="155" spans="2:7" s="28" customFormat="1" ht="15.75" customHeight="1" x14ac:dyDescent="0.35">
      <c r="C155" s="23" t="s">
        <v>8</v>
      </c>
      <c r="D155" s="72"/>
      <c r="E155" s="6"/>
      <c r="F155" s="6"/>
      <c r="G155" s="32">
        <f t="shared" si="13"/>
        <v>0</v>
      </c>
    </row>
    <row r="156" spans="2:7" s="28" customFormat="1" ht="15.75" customHeight="1" x14ac:dyDescent="0.35">
      <c r="C156" s="23" t="s">
        <v>9</v>
      </c>
      <c r="D156" s="72"/>
      <c r="E156" s="72"/>
      <c r="F156" s="72"/>
      <c r="G156" s="32">
        <f t="shared" si="13"/>
        <v>0</v>
      </c>
    </row>
    <row r="157" spans="2:7" s="28" customFormat="1" ht="15.75" customHeight="1" x14ac:dyDescent="0.35">
      <c r="C157" s="24" t="s">
        <v>10</v>
      </c>
      <c r="D157" s="72"/>
      <c r="E157" s="72"/>
      <c r="F157" s="72"/>
      <c r="G157" s="32">
        <f t="shared" si="13"/>
        <v>0</v>
      </c>
    </row>
    <row r="158" spans="2:7" s="28" customFormat="1" ht="15.75" customHeight="1" x14ac:dyDescent="0.35">
      <c r="C158" s="23" t="s">
        <v>14</v>
      </c>
      <c r="D158" s="72"/>
      <c r="E158" s="72"/>
      <c r="F158" s="72"/>
      <c r="G158" s="32">
        <f t="shared" si="13"/>
        <v>0</v>
      </c>
    </row>
    <row r="159" spans="2:7" s="28" customFormat="1" ht="15.75" customHeight="1" x14ac:dyDescent="0.35">
      <c r="C159" s="23" t="s">
        <v>11</v>
      </c>
      <c r="D159" s="72"/>
      <c r="E159" s="72"/>
      <c r="F159" s="72"/>
      <c r="G159" s="32">
        <f t="shared" si="13"/>
        <v>0</v>
      </c>
    </row>
    <row r="160" spans="2:7" s="28" customFormat="1" ht="15.75" customHeight="1" x14ac:dyDescent="0.35">
      <c r="C160" s="23" t="s">
        <v>148</v>
      </c>
      <c r="D160" s="72"/>
      <c r="E160" s="72"/>
      <c r="F160" s="72"/>
      <c r="G160" s="32">
        <f t="shared" si="13"/>
        <v>0</v>
      </c>
    </row>
    <row r="161" spans="3:7" s="28" customFormat="1" ht="15.75" customHeight="1" x14ac:dyDescent="0.35">
      <c r="C161" s="27" t="s">
        <v>151</v>
      </c>
      <c r="D161" s="38">
        <f>SUM(D154:D160)</f>
        <v>0</v>
      </c>
      <c r="E161" s="38">
        <f>SUM(E154:E160)</f>
        <v>0</v>
      </c>
      <c r="F161" s="38">
        <f>SUM(F154:F160)</f>
        <v>0</v>
      </c>
      <c r="G161" s="32">
        <f t="shared" si="13"/>
        <v>0</v>
      </c>
    </row>
    <row r="162" spans="3:7" s="26" customFormat="1" ht="15.75" customHeight="1" x14ac:dyDescent="0.35">
      <c r="C162" s="42"/>
      <c r="D162" s="43"/>
      <c r="E162" s="43"/>
      <c r="F162" s="43"/>
      <c r="G162" s="44"/>
    </row>
    <row r="163" spans="3:7" s="28" customFormat="1" ht="15.75" customHeight="1" x14ac:dyDescent="0.35">
      <c r="C163" s="404" t="s">
        <v>127</v>
      </c>
      <c r="D163" s="405"/>
      <c r="E163" s="405"/>
      <c r="F163" s="405"/>
      <c r="G163" s="406"/>
    </row>
    <row r="164" spans="3:7" s="28" customFormat="1" ht="19.5" customHeight="1" thickBot="1" x14ac:dyDescent="0.4">
      <c r="C164" s="35" t="s">
        <v>149</v>
      </c>
      <c r="D164" s="36">
        <f>'1) Budget Table'!D163</f>
        <v>0</v>
      </c>
      <c r="E164" s="36">
        <f>'1) Budget Table'!E163</f>
        <v>0</v>
      </c>
      <c r="F164" s="36">
        <f>'1) Budget Table'!F163</f>
        <v>0</v>
      </c>
      <c r="G164" s="37">
        <f t="shared" ref="G164:G172" si="14">SUM(D164:F164)</f>
        <v>0</v>
      </c>
    </row>
    <row r="165" spans="3:7" s="28" customFormat="1" ht="15.75" customHeight="1" x14ac:dyDescent="0.35">
      <c r="C165" s="33" t="s">
        <v>7</v>
      </c>
      <c r="D165" s="70"/>
      <c r="E165" s="71"/>
      <c r="F165" s="71"/>
      <c r="G165" s="34">
        <f t="shared" si="14"/>
        <v>0</v>
      </c>
    </row>
    <row r="166" spans="3:7" s="28" customFormat="1" ht="15.75" customHeight="1" x14ac:dyDescent="0.35">
      <c r="C166" s="23" t="s">
        <v>8</v>
      </c>
      <c r="D166" s="72"/>
      <c r="E166" s="6"/>
      <c r="F166" s="6"/>
      <c r="G166" s="32">
        <f t="shared" si="14"/>
        <v>0</v>
      </c>
    </row>
    <row r="167" spans="3:7" s="28" customFormat="1" ht="15.75" customHeight="1" x14ac:dyDescent="0.35">
      <c r="C167" s="23" t="s">
        <v>9</v>
      </c>
      <c r="D167" s="72"/>
      <c r="E167" s="72"/>
      <c r="F167" s="72"/>
      <c r="G167" s="32">
        <f t="shared" si="14"/>
        <v>0</v>
      </c>
    </row>
    <row r="168" spans="3:7" s="28" customFormat="1" ht="15.75" customHeight="1" x14ac:dyDescent="0.35">
      <c r="C168" s="24" t="s">
        <v>10</v>
      </c>
      <c r="D168" s="72"/>
      <c r="E168" s="72"/>
      <c r="F168" s="72"/>
      <c r="G168" s="32">
        <f t="shared" si="14"/>
        <v>0</v>
      </c>
    </row>
    <row r="169" spans="3:7" s="28" customFormat="1" ht="15.75" customHeight="1" x14ac:dyDescent="0.35">
      <c r="C169" s="23" t="s">
        <v>14</v>
      </c>
      <c r="D169" s="72"/>
      <c r="E169" s="72"/>
      <c r="F169" s="72"/>
      <c r="G169" s="32">
        <f t="shared" si="14"/>
        <v>0</v>
      </c>
    </row>
    <row r="170" spans="3:7" s="28" customFormat="1" ht="15.75" customHeight="1" x14ac:dyDescent="0.35">
      <c r="C170" s="23" t="s">
        <v>11</v>
      </c>
      <c r="D170" s="72"/>
      <c r="E170" s="72"/>
      <c r="F170" s="72"/>
      <c r="G170" s="32">
        <f t="shared" si="14"/>
        <v>0</v>
      </c>
    </row>
    <row r="171" spans="3:7" s="28" customFormat="1" ht="15.75" customHeight="1" x14ac:dyDescent="0.35">
      <c r="C171" s="23" t="s">
        <v>148</v>
      </c>
      <c r="D171" s="72"/>
      <c r="E171" s="72"/>
      <c r="F171" s="72"/>
      <c r="G171" s="32">
        <f t="shared" si="14"/>
        <v>0</v>
      </c>
    </row>
    <row r="172" spans="3:7" s="28" customFormat="1" ht="15.75" customHeight="1" x14ac:dyDescent="0.35">
      <c r="C172" s="27" t="s">
        <v>151</v>
      </c>
      <c r="D172" s="38">
        <f>SUM(D165:D171)</f>
        <v>0</v>
      </c>
      <c r="E172" s="38">
        <f>SUM(E165:E171)</f>
        <v>0</v>
      </c>
      <c r="F172" s="38">
        <f>SUM(F165:F171)</f>
        <v>0</v>
      </c>
      <c r="G172" s="32">
        <f t="shared" si="14"/>
        <v>0</v>
      </c>
    </row>
    <row r="173" spans="3:7" s="26" customFormat="1" ht="15.75" customHeight="1" x14ac:dyDescent="0.35">
      <c r="C173" s="42"/>
      <c r="D173" s="43"/>
      <c r="E173" s="43"/>
      <c r="F173" s="43"/>
      <c r="G173" s="44"/>
    </row>
    <row r="174" spans="3:7" s="28" customFormat="1" ht="15.75" customHeight="1" x14ac:dyDescent="0.35">
      <c r="C174" s="404" t="s">
        <v>136</v>
      </c>
      <c r="D174" s="405"/>
      <c r="E174" s="405"/>
      <c r="F174" s="405"/>
      <c r="G174" s="406"/>
    </row>
    <row r="175" spans="3:7" s="28" customFormat="1" ht="22.5" customHeight="1" thickBot="1" x14ac:dyDescent="0.4">
      <c r="C175" s="35" t="s">
        <v>149</v>
      </c>
      <c r="D175" s="36">
        <f>'1) Budget Table'!D173</f>
        <v>0</v>
      </c>
      <c r="E175" s="36">
        <f>'1) Budget Table'!E173</f>
        <v>0</v>
      </c>
      <c r="F175" s="36">
        <f>'1) Budget Table'!F173</f>
        <v>0</v>
      </c>
      <c r="G175" s="37">
        <f t="shared" ref="G175:G183" si="15">SUM(D175:F175)</f>
        <v>0</v>
      </c>
    </row>
    <row r="176" spans="3:7" s="28" customFormat="1" ht="15.75" customHeight="1" x14ac:dyDescent="0.35">
      <c r="C176" s="33" t="s">
        <v>7</v>
      </c>
      <c r="D176" s="70"/>
      <c r="E176" s="71"/>
      <c r="F176" s="71"/>
      <c r="G176" s="34">
        <f t="shared" si="15"/>
        <v>0</v>
      </c>
    </row>
    <row r="177" spans="3:7" s="28" customFormat="1" ht="15.75" customHeight="1" x14ac:dyDescent="0.35">
      <c r="C177" s="23" t="s">
        <v>8</v>
      </c>
      <c r="D177" s="72"/>
      <c r="E177" s="6"/>
      <c r="F177" s="6"/>
      <c r="G177" s="32">
        <f t="shared" si="15"/>
        <v>0</v>
      </c>
    </row>
    <row r="178" spans="3:7" s="28" customFormat="1" ht="15.75" customHeight="1" x14ac:dyDescent="0.35">
      <c r="C178" s="23" t="s">
        <v>9</v>
      </c>
      <c r="D178" s="72"/>
      <c r="E178" s="72"/>
      <c r="F178" s="72"/>
      <c r="G178" s="32">
        <f t="shared" si="15"/>
        <v>0</v>
      </c>
    </row>
    <row r="179" spans="3:7" s="28" customFormat="1" ht="15.75" customHeight="1" x14ac:dyDescent="0.35">
      <c r="C179" s="24" t="s">
        <v>10</v>
      </c>
      <c r="D179" s="72"/>
      <c r="E179" s="72"/>
      <c r="F179" s="72"/>
      <c r="G179" s="32">
        <f t="shared" si="15"/>
        <v>0</v>
      </c>
    </row>
    <row r="180" spans="3:7" s="28" customFormat="1" ht="15.75" customHeight="1" x14ac:dyDescent="0.35">
      <c r="C180" s="23" t="s">
        <v>14</v>
      </c>
      <c r="D180" s="72"/>
      <c r="E180" s="72"/>
      <c r="F180" s="72"/>
      <c r="G180" s="32">
        <f t="shared" si="15"/>
        <v>0</v>
      </c>
    </row>
    <row r="181" spans="3:7" s="28" customFormat="1" ht="15.75" customHeight="1" x14ac:dyDescent="0.35">
      <c r="C181" s="23" t="s">
        <v>11</v>
      </c>
      <c r="D181" s="72"/>
      <c r="E181" s="72"/>
      <c r="F181" s="72"/>
      <c r="G181" s="32">
        <f t="shared" si="15"/>
        <v>0</v>
      </c>
    </row>
    <row r="182" spans="3:7" s="28" customFormat="1" ht="15.75" customHeight="1" x14ac:dyDescent="0.35">
      <c r="C182" s="23" t="s">
        <v>148</v>
      </c>
      <c r="D182" s="72"/>
      <c r="E182" s="72"/>
      <c r="F182" s="72"/>
      <c r="G182" s="32">
        <f t="shared" si="15"/>
        <v>0</v>
      </c>
    </row>
    <row r="183" spans="3:7" s="28" customFormat="1" ht="15.75" customHeight="1" x14ac:dyDescent="0.35">
      <c r="C183" s="27" t="s">
        <v>151</v>
      </c>
      <c r="D183" s="38">
        <f>SUM(D176:D182)</f>
        <v>0</v>
      </c>
      <c r="E183" s="38">
        <f>SUM(E176:E182)</f>
        <v>0</v>
      </c>
      <c r="F183" s="38">
        <f>SUM(F176:F182)</f>
        <v>0</v>
      </c>
      <c r="G183" s="32">
        <f t="shared" si="15"/>
        <v>0</v>
      </c>
    </row>
    <row r="184" spans="3:7" s="28" customFormat="1" ht="15.75" customHeight="1" x14ac:dyDescent="0.35">
      <c r="C184" s="25"/>
      <c r="D184" s="26"/>
      <c r="E184" s="26"/>
      <c r="F184" s="26"/>
      <c r="G184" s="25"/>
    </row>
    <row r="185" spans="3:7" s="28" customFormat="1" ht="15.75" customHeight="1" x14ac:dyDescent="0.35">
      <c r="C185" s="404" t="s">
        <v>515</v>
      </c>
      <c r="D185" s="405"/>
      <c r="E185" s="405"/>
      <c r="F185" s="405"/>
      <c r="G185" s="406"/>
    </row>
    <row r="186" spans="3:7" s="28" customFormat="1" ht="19.5" customHeight="1" thickBot="1" x14ac:dyDescent="0.4">
      <c r="C186" s="35" t="s">
        <v>516</v>
      </c>
      <c r="D186" s="36">
        <f>'1) Budget Table'!D180</f>
        <v>367961.55</v>
      </c>
      <c r="E186" s="36">
        <f>'1) Budget Table'!E180</f>
        <v>107889.27</v>
      </c>
      <c r="F186" s="36">
        <f>'1) Budget Table'!F180</f>
        <v>0</v>
      </c>
      <c r="G186" s="37">
        <f t="shared" ref="G186:G194" si="16">SUM(D186:F186)</f>
        <v>475850.82</v>
      </c>
    </row>
    <row r="187" spans="3:7" s="28" customFormat="1" ht="15.75" customHeight="1" x14ac:dyDescent="0.35">
      <c r="C187" s="33" t="s">
        <v>7</v>
      </c>
      <c r="D187" s="70">
        <v>235500</v>
      </c>
      <c r="E187" s="331">
        <v>66744</v>
      </c>
      <c r="F187" s="71"/>
      <c r="G187" s="34">
        <f t="shared" si="16"/>
        <v>302244</v>
      </c>
    </row>
    <row r="188" spans="3:7" s="28" customFormat="1" ht="15.75" customHeight="1" x14ac:dyDescent="0.35">
      <c r="C188" s="23" t="s">
        <v>8</v>
      </c>
      <c r="D188" s="72"/>
      <c r="E188" s="332"/>
      <c r="F188" s="6"/>
      <c r="G188" s="32">
        <f t="shared" si="16"/>
        <v>0</v>
      </c>
    </row>
    <row r="189" spans="3:7" s="28" customFormat="1" ht="15.75" customHeight="1" x14ac:dyDescent="0.35">
      <c r="C189" s="23" t="s">
        <v>9</v>
      </c>
      <c r="D189" s="72"/>
      <c r="E189" s="333"/>
      <c r="F189" s="72"/>
      <c r="G189" s="32">
        <f t="shared" si="16"/>
        <v>0</v>
      </c>
    </row>
    <row r="190" spans="3:7" s="28" customFormat="1" ht="15.75" customHeight="1" x14ac:dyDescent="0.35">
      <c r="C190" s="24" t="s">
        <v>10</v>
      </c>
      <c r="D190" s="72">
        <v>32200</v>
      </c>
      <c r="E190" s="333"/>
      <c r="F190" s="72"/>
      <c r="G190" s="32">
        <f t="shared" si="16"/>
        <v>32200</v>
      </c>
    </row>
    <row r="191" spans="3:7" s="28" customFormat="1" ht="15.75" customHeight="1" x14ac:dyDescent="0.35">
      <c r="C191" s="23" t="s">
        <v>14</v>
      </c>
      <c r="D191" s="72">
        <v>84976.55</v>
      </c>
      <c r="E191" s="333">
        <v>21125.27</v>
      </c>
      <c r="F191" s="72"/>
      <c r="G191" s="32">
        <f t="shared" si="16"/>
        <v>106101.82</v>
      </c>
    </row>
    <row r="192" spans="3:7" s="28" customFormat="1" ht="15.75" customHeight="1" x14ac:dyDescent="0.35">
      <c r="C192" s="23" t="s">
        <v>11</v>
      </c>
      <c r="D192" s="72"/>
      <c r="E192" s="333"/>
      <c r="F192" s="72"/>
      <c r="G192" s="32">
        <f t="shared" si="16"/>
        <v>0</v>
      </c>
    </row>
    <row r="193" spans="3:13" s="28" customFormat="1" ht="15.75" customHeight="1" x14ac:dyDescent="0.35">
      <c r="C193" s="23" t="s">
        <v>148</v>
      </c>
      <c r="D193" s="72">
        <v>15285</v>
      </c>
      <c r="E193" s="333">
        <v>20020</v>
      </c>
      <c r="F193" s="72"/>
      <c r="G193" s="32">
        <f t="shared" si="16"/>
        <v>35305</v>
      </c>
    </row>
    <row r="194" spans="3:13" s="28" customFormat="1" ht="15.75" customHeight="1" x14ac:dyDescent="0.35">
      <c r="C194" s="27" t="s">
        <v>151</v>
      </c>
      <c r="D194" s="38">
        <f>SUM(D187:D193)</f>
        <v>367961.55</v>
      </c>
      <c r="E194" s="38">
        <f>SUM(E187:E193)</f>
        <v>107889.27</v>
      </c>
      <c r="F194" s="38">
        <f>SUM(F187:F193)</f>
        <v>0</v>
      </c>
      <c r="G194" s="32">
        <f t="shared" si="16"/>
        <v>475850.82</v>
      </c>
    </row>
    <row r="195" spans="3:13" s="28" customFormat="1" ht="15.75" customHeight="1" thickBot="1" x14ac:dyDescent="0.4">
      <c r="C195" s="25"/>
      <c r="D195" s="26"/>
      <c r="E195" s="26"/>
      <c r="F195" s="26"/>
      <c r="G195" s="25"/>
    </row>
    <row r="196" spans="3:13" s="28" customFormat="1" ht="19.5" customHeight="1" thickBot="1" x14ac:dyDescent="0.4">
      <c r="C196" s="412" t="s">
        <v>15</v>
      </c>
      <c r="D196" s="413"/>
      <c r="E196" s="413"/>
      <c r="F196" s="413"/>
      <c r="G196" s="414"/>
    </row>
    <row r="197" spans="3:13" s="28" customFormat="1" ht="19.5" customHeight="1" x14ac:dyDescent="0.35">
      <c r="C197" s="48"/>
      <c r="D197" s="407" t="str">
        <f>'1) Budget Table'!D4</f>
        <v>Recipient Organization 1: UNDP</v>
      </c>
      <c r="E197" s="407" t="str">
        <f>'1) Budget Table'!E4</f>
        <v>Recipient Organization 2: FAO</v>
      </c>
      <c r="F197" s="407" t="str">
        <f>'1) Budget Table'!F4</f>
        <v>Recipient Organization 3</v>
      </c>
      <c r="G197" s="410" t="s">
        <v>15</v>
      </c>
    </row>
    <row r="198" spans="3:13" s="28" customFormat="1" ht="19.5" customHeight="1" x14ac:dyDescent="0.35">
      <c r="C198" s="48"/>
      <c r="D198" s="408"/>
      <c r="E198" s="408"/>
      <c r="F198" s="408"/>
      <c r="G198" s="411"/>
    </row>
    <row r="199" spans="3:13" s="28" customFormat="1" ht="19.5" customHeight="1" x14ac:dyDescent="0.35">
      <c r="C199" s="7" t="s">
        <v>7</v>
      </c>
      <c r="D199" s="49">
        <f>SUM(D176,D165,D154,D143,D131,D120,D109,D98,D86,D75,D64,D53,D41,D30,D19,D8,D187)</f>
        <v>235500</v>
      </c>
      <c r="E199" s="49">
        <f>SUM(E176,E165,E154,E143,E131,E120,E109,E98,E86,E75,E64,E53,E41,E30,E19,E8,E187)</f>
        <v>66744</v>
      </c>
      <c r="F199" s="49">
        <f t="shared" ref="F199" si="17">SUM(F176,F165,F154,F143,F131,F120,F109,F98,F86,F75,F64,F53,F41,F30,F19,F8,F187)</f>
        <v>0</v>
      </c>
      <c r="G199" s="46">
        <f t="shared" ref="G199:G206" si="18">SUM(D199:F199)</f>
        <v>302244</v>
      </c>
    </row>
    <row r="200" spans="3:13" s="28" customFormat="1" ht="34.5" customHeight="1" x14ac:dyDescent="0.35">
      <c r="C200" s="7" t="s">
        <v>8</v>
      </c>
      <c r="D200" s="49">
        <f>SUM(D177,D166,D155,D144,D132,D121,D110,D99,D87,D76,D65,D54,D42,D31,D20,D9,D188)</f>
        <v>3000</v>
      </c>
      <c r="E200" s="49">
        <f t="shared" ref="E200:F200" si="19">SUM(E177,E166,E155,E144,E132,E121,E110,E99,E87,E76,E65,E54,E42,E31,E20,E9,E188)</f>
        <v>3185</v>
      </c>
      <c r="F200" s="49">
        <f t="shared" si="19"/>
        <v>0</v>
      </c>
      <c r="G200" s="47">
        <f t="shared" si="18"/>
        <v>6185</v>
      </c>
    </row>
    <row r="201" spans="3:13" s="28" customFormat="1" ht="48" customHeight="1" x14ac:dyDescent="0.35">
      <c r="C201" s="7" t="s">
        <v>9</v>
      </c>
      <c r="D201" s="49">
        <f t="shared" ref="D201:F205" si="20">SUM(D178,D167,D156,D145,D133,D122,D111,D100,D88,D77,D66,D55,D43,D32,D21,D10,D189)</f>
        <v>0</v>
      </c>
      <c r="E201" s="49">
        <f t="shared" si="20"/>
        <v>0</v>
      </c>
      <c r="F201" s="49">
        <f t="shared" si="20"/>
        <v>0</v>
      </c>
      <c r="G201" s="47">
        <f t="shared" si="18"/>
        <v>0</v>
      </c>
    </row>
    <row r="202" spans="3:13" s="28" customFormat="1" ht="33" customHeight="1" x14ac:dyDescent="0.35">
      <c r="C202" s="12" t="s">
        <v>10</v>
      </c>
      <c r="D202" s="49">
        <f t="shared" si="20"/>
        <v>82200</v>
      </c>
      <c r="E202" s="49">
        <f t="shared" si="20"/>
        <v>0</v>
      </c>
      <c r="F202" s="49">
        <f t="shared" si="20"/>
        <v>0</v>
      </c>
      <c r="G202" s="47">
        <f t="shared" si="18"/>
        <v>82200</v>
      </c>
    </row>
    <row r="203" spans="3:13" s="28" customFormat="1" ht="21" customHeight="1" x14ac:dyDescent="0.35">
      <c r="C203" s="7" t="s">
        <v>14</v>
      </c>
      <c r="D203" s="49">
        <f t="shared" si="20"/>
        <v>146976.54999999999</v>
      </c>
      <c r="E203" s="49">
        <f t="shared" si="20"/>
        <v>21125.27</v>
      </c>
      <c r="F203" s="49">
        <f t="shared" si="20"/>
        <v>0</v>
      </c>
      <c r="G203" s="47">
        <f t="shared" si="18"/>
        <v>168101.81999999998</v>
      </c>
      <c r="H203" s="10"/>
      <c r="I203" s="10"/>
      <c r="J203" s="10"/>
      <c r="K203" s="10"/>
      <c r="L203" s="10"/>
      <c r="M203" s="9"/>
    </row>
    <row r="204" spans="3:13" s="28" customFormat="1" ht="39.75" customHeight="1" x14ac:dyDescent="0.35">
      <c r="C204" s="7" t="s">
        <v>11</v>
      </c>
      <c r="D204" s="49">
        <f t="shared" si="20"/>
        <v>1762323.5</v>
      </c>
      <c r="E204" s="49">
        <f t="shared" si="20"/>
        <v>398448</v>
      </c>
      <c r="F204" s="49">
        <f t="shared" si="20"/>
        <v>0</v>
      </c>
      <c r="G204" s="47">
        <f t="shared" si="18"/>
        <v>2160771.5</v>
      </c>
      <c r="H204" s="10"/>
      <c r="I204" s="10"/>
      <c r="J204" s="10"/>
      <c r="K204" s="10"/>
      <c r="L204" s="10"/>
      <c r="M204" s="9"/>
    </row>
    <row r="205" spans="3:13" s="28" customFormat="1" ht="23.25" customHeight="1" x14ac:dyDescent="0.35">
      <c r="C205" s="7" t="s">
        <v>148</v>
      </c>
      <c r="D205" s="80">
        <f t="shared" si="20"/>
        <v>25285</v>
      </c>
      <c r="E205" s="80">
        <f t="shared" si="20"/>
        <v>58951</v>
      </c>
      <c r="F205" s="80">
        <f t="shared" si="20"/>
        <v>0</v>
      </c>
      <c r="G205" s="47">
        <f t="shared" si="18"/>
        <v>84236</v>
      </c>
      <c r="H205" s="10"/>
      <c r="I205" s="10"/>
      <c r="J205" s="10"/>
      <c r="K205" s="10"/>
      <c r="L205" s="10"/>
      <c r="M205" s="9"/>
    </row>
    <row r="206" spans="3:13" s="28" customFormat="1" ht="22.5" customHeight="1" x14ac:dyDescent="0.35">
      <c r="C206" s="82" t="s">
        <v>521</v>
      </c>
      <c r="D206" s="81">
        <f>SUM(D199:D205)</f>
        <v>2255285.0499999998</v>
      </c>
      <c r="E206" s="81">
        <f>SUM(E199:E205)</f>
        <v>548453.27</v>
      </c>
      <c r="F206" s="81">
        <f>SUM(F199:F205)</f>
        <v>0</v>
      </c>
      <c r="G206" s="83">
        <f t="shared" si="18"/>
        <v>2803738.32</v>
      </c>
      <c r="H206" s="10"/>
      <c r="I206" s="10"/>
      <c r="J206" s="10"/>
      <c r="K206" s="10"/>
      <c r="L206" s="10"/>
      <c r="M206" s="9"/>
    </row>
    <row r="207" spans="3:13" s="28" customFormat="1" ht="26.25" customHeight="1" thickBot="1" x14ac:dyDescent="0.4">
      <c r="C207" s="86" t="s">
        <v>519</v>
      </c>
      <c r="D207" s="51">
        <f>D206*0.07</f>
        <v>157869.9535</v>
      </c>
      <c r="E207" s="51">
        <f t="shared" ref="E207:G207" si="21">E206*0.07</f>
        <v>38391.728900000002</v>
      </c>
      <c r="F207" s="51">
        <f t="shared" si="21"/>
        <v>0</v>
      </c>
      <c r="G207" s="87">
        <f t="shared" si="21"/>
        <v>196261.68240000002</v>
      </c>
      <c r="H207" s="13"/>
      <c r="I207" s="13"/>
      <c r="J207" s="13"/>
      <c r="K207" s="13"/>
      <c r="L207" s="29"/>
      <c r="M207" s="26"/>
    </row>
    <row r="208" spans="3:13" s="28" customFormat="1" ht="23.25" customHeight="1" thickBot="1" x14ac:dyDescent="0.4">
      <c r="C208" s="84" t="s">
        <v>520</v>
      </c>
      <c r="D208" s="85">
        <f>SUM(D206:D207)</f>
        <v>2413155.0034999996</v>
      </c>
      <c r="E208" s="85">
        <f t="shared" ref="E208:G208" si="22">SUM(E206:E207)</f>
        <v>586844.99890000001</v>
      </c>
      <c r="F208" s="85">
        <f t="shared" si="22"/>
        <v>0</v>
      </c>
      <c r="G208" s="50">
        <f t="shared" si="22"/>
        <v>3000000.0023999996</v>
      </c>
      <c r="H208" s="13"/>
      <c r="I208" s="13"/>
      <c r="J208" s="13"/>
      <c r="K208" s="13"/>
      <c r="L208" s="29"/>
      <c r="M208" s="26"/>
    </row>
    <row r="209" spans="3:14" ht="15.75" customHeight="1" x14ac:dyDescent="0.35">
      <c r="L209" s="30"/>
    </row>
    <row r="210" spans="3:14" ht="15.75" customHeight="1" x14ac:dyDescent="0.35">
      <c r="H210" s="20"/>
      <c r="I210" s="20"/>
      <c r="L210" s="30"/>
    </row>
    <row r="211" spans="3:14" ht="15.75" customHeight="1" x14ac:dyDescent="0.35">
      <c r="H211" s="20"/>
      <c r="I211" s="20"/>
      <c r="L211" s="28"/>
    </row>
    <row r="212" spans="3:14" ht="40.5" customHeight="1" x14ac:dyDescent="0.35">
      <c r="H212" s="20"/>
      <c r="I212" s="20"/>
      <c r="L212" s="31"/>
    </row>
    <row r="213" spans="3:14" ht="24.75" customHeight="1" x14ac:dyDescent="0.35">
      <c r="H213" s="20"/>
      <c r="I213" s="20"/>
      <c r="L213" s="31"/>
    </row>
    <row r="214" spans="3:14" ht="41.25" customHeight="1" x14ac:dyDescent="0.35">
      <c r="H214" s="5"/>
      <c r="I214" s="20"/>
      <c r="L214" s="31"/>
    </row>
    <row r="215" spans="3:14" ht="51.75" customHeight="1" x14ac:dyDescent="0.35">
      <c r="H215" s="5"/>
      <c r="I215" s="20"/>
      <c r="L215" s="31"/>
      <c r="N215" s="25"/>
    </row>
    <row r="216" spans="3:14" ht="42" customHeight="1" x14ac:dyDescent="0.35">
      <c r="H216" s="20"/>
      <c r="I216" s="20"/>
      <c r="L216" s="31"/>
      <c r="N216" s="25"/>
    </row>
    <row r="217" spans="3:14" s="26" customFormat="1" ht="42" customHeight="1" x14ac:dyDescent="0.35">
      <c r="C217" s="25"/>
      <c r="G217" s="25"/>
      <c r="H217" s="28"/>
      <c r="I217" s="20"/>
      <c r="J217" s="25"/>
      <c r="K217" s="25"/>
      <c r="L217" s="31"/>
      <c r="M217" s="25"/>
    </row>
    <row r="218" spans="3:14" s="26" customFormat="1" ht="42" customHeight="1" x14ac:dyDescent="0.35">
      <c r="C218" s="25"/>
      <c r="G218" s="25"/>
      <c r="H218" s="25"/>
      <c r="I218" s="20"/>
      <c r="J218" s="25"/>
      <c r="K218" s="25"/>
      <c r="L218" s="25"/>
      <c r="M218" s="25"/>
    </row>
    <row r="219" spans="3:14" s="26" customFormat="1" ht="63.75" customHeight="1" x14ac:dyDescent="0.35">
      <c r="C219" s="25"/>
      <c r="G219" s="25"/>
      <c r="H219" s="25"/>
      <c r="I219" s="30"/>
      <c r="J219" s="28"/>
      <c r="K219" s="28"/>
      <c r="L219" s="25"/>
      <c r="M219" s="25"/>
    </row>
    <row r="220" spans="3:14" s="26" customFormat="1" ht="42" customHeight="1" x14ac:dyDescent="0.35">
      <c r="C220" s="25"/>
      <c r="G220" s="25"/>
      <c r="H220" s="25"/>
      <c r="I220" s="25"/>
      <c r="J220" s="25"/>
      <c r="K220" s="25"/>
      <c r="L220" s="25"/>
      <c r="M220" s="30"/>
    </row>
    <row r="221" spans="3:14" ht="23.25" customHeight="1" x14ac:dyDescent="0.35">
      <c r="N221" s="25"/>
    </row>
    <row r="222" spans="3:14" ht="27.75" customHeight="1" x14ac:dyDescent="0.35">
      <c r="L222" s="28"/>
      <c r="N222" s="25"/>
    </row>
    <row r="223" spans="3:14" ht="55.5" customHeight="1" x14ac:dyDescent="0.35">
      <c r="N223" s="25"/>
    </row>
    <row r="224" spans="3:14" ht="57.75" customHeight="1" x14ac:dyDescent="0.35">
      <c r="M224" s="28"/>
      <c r="N224" s="25"/>
    </row>
    <row r="225" spans="3:14" ht="21.75" customHeight="1" x14ac:dyDescent="0.35">
      <c r="N225" s="25"/>
    </row>
    <row r="226" spans="3:14" ht="49.5" customHeight="1" x14ac:dyDescent="0.35">
      <c r="N226" s="25"/>
    </row>
    <row r="227" spans="3:14" ht="28.5" customHeight="1" x14ac:dyDescent="0.35">
      <c r="N227" s="25"/>
    </row>
    <row r="228" spans="3:14" ht="28.5" customHeight="1" x14ac:dyDescent="0.35">
      <c r="N228" s="25"/>
    </row>
    <row r="229" spans="3:14" ht="28.5" customHeight="1" x14ac:dyDescent="0.35">
      <c r="N229" s="25"/>
    </row>
    <row r="230" spans="3:14" ht="23.25" customHeight="1" x14ac:dyDescent="0.35">
      <c r="N230" s="30"/>
    </row>
    <row r="231" spans="3:14" ht="43.5" customHeight="1" x14ac:dyDescent="0.35">
      <c r="N231" s="30"/>
    </row>
    <row r="232" spans="3:14" ht="55.5" customHeight="1" x14ac:dyDescent="0.35">
      <c r="N232" s="25"/>
    </row>
    <row r="233" spans="3:14" ht="42.75" customHeight="1" x14ac:dyDescent="0.35">
      <c r="N233" s="30"/>
    </row>
    <row r="234" spans="3:14" ht="21.75" customHeight="1" x14ac:dyDescent="0.35">
      <c r="N234" s="30"/>
    </row>
    <row r="235" spans="3:14" ht="21.75" customHeight="1" x14ac:dyDescent="0.35">
      <c r="N235" s="30"/>
    </row>
    <row r="236" spans="3:14" s="28" customFormat="1" ht="23.25" customHeight="1" x14ac:dyDescent="0.35">
      <c r="C236" s="25"/>
      <c r="D236" s="26"/>
      <c r="E236" s="26"/>
      <c r="F236" s="26"/>
      <c r="G236" s="25"/>
      <c r="H236" s="25"/>
      <c r="I236" s="25"/>
      <c r="J236" s="25"/>
      <c r="K236" s="25"/>
      <c r="L236" s="25"/>
      <c r="M236" s="25"/>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400-000001000000}"/>
    <dataValidation allowBlank="1" showInputMessage="1" showErrorMessage="1" prompt="Services contracted by an organization which follow the normal procurement processes." sqref="C11 C22 C33 C44 C56 C67 C78 C89 C101 C112 C123 C134 C146 C157 C168 C179 C202 C190" xr:uid="{00000000-0002-0000-04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4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400-000006000000}"/>
    <dataValidation allowBlank="1" showInputMessage="1" showErrorMessage="1" prompt="Output totals must match the original total from Table 1, and will show as red if not. " sqref="G15" xr:uid="{00000000-0002-0000-0400-000007000000}"/>
  </dataValidations>
  <pageMargins left="0.7" right="0.7" top="0.75" bottom="0.75" header="0.3" footer="0.3"/>
  <pageSetup scale="60"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Table'!$G$193</xm:f>
            <x14:dxf>
              <font>
                <color rgb="FF9C0006"/>
              </font>
              <fill>
                <patternFill>
                  <bgColor rgb="FFFFC7CE"/>
                </patternFill>
              </fill>
            </x14:dxf>
          </x14:cfRule>
          <xm:sqref>G208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16"/>
  <sheetViews>
    <sheetView showGridLines="0" topLeftCell="A10" workbookViewId="0">
      <selection activeCell="B6" sqref="B6"/>
    </sheetView>
  </sheetViews>
  <sheetFormatPr defaultColWidth="8.90625" defaultRowHeight="14.5" x14ac:dyDescent="0.35"/>
  <cols>
    <col min="2" max="2" width="73.08984375" customWidth="1"/>
  </cols>
  <sheetData>
    <row r="1" spans="2:6" ht="15" thickBot="1" x14ac:dyDescent="0.4"/>
    <row r="2" spans="2:6" ht="15" thickBot="1" x14ac:dyDescent="0.4">
      <c r="B2" s="89" t="s">
        <v>23</v>
      </c>
      <c r="C2" s="1"/>
      <c r="D2" s="1"/>
      <c r="E2" s="1"/>
      <c r="F2" s="1"/>
    </row>
    <row r="3" spans="2:6" x14ac:dyDescent="0.35">
      <c r="B3" s="90"/>
    </row>
    <row r="4" spans="2:6" ht="30.75" customHeight="1" x14ac:dyDescent="0.35">
      <c r="B4" s="91" t="s">
        <v>16</v>
      </c>
    </row>
    <row r="5" spans="2:6" ht="30.75" customHeight="1" x14ac:dyDescent="0.35">
      <c r="B5" s="91"/>
    </row>
    <row r="6" spans="2:6" ht="58" x14ac:dyDescent="0.35">
      <c r="B6" s="91" t="s">
        <v>17</v>
      </c>
    </row>
    <row r="7" spans="2:6" x14ac:dyDescent="0.35">
      <c r="B7" s="91"/>
    </row>
    <row r="8" spans="2:6" ht="58" x14ac:dyDescent="0.35">
      <c r="B8" s="91" t="s">
        <v>18</v>
      </c>
    </row>
    <row r="9" spans="2:6" x14ac:dyDescent="0.35">
      <c r="B9" s="91"/>
    </row>
    <row r="10" spans="2:6" ht="58" x14ac:dyDescent="0.35">
      <c r="B10" s="91" t="s">
        <v>19</v>
      </c>
    </row>
    <row r="11" spans="2:6" x14ac:dyDescent="0.35">
      <c r="B11" s="91"/>
    </row>
    <row r="12" spans="2:6" ht="29" x14ac:dyDescent="0.35">
      <c r="B12" s="91" t="s">
        <v>20</v>
      </c>
    </row>
    <row r="13" spans="2:6" x14ac:dyDescent="0.35">
      <c r="B13" s="91"/>
    </row>
    <row r="14" spans="2:6" ht="58" x14ac:dyDescent="0.35">
      <c r="B14" s="91" t="s">
        <v>21</v>
      </c>
    </row>
    <row r="15" spans="2:6" x14ac:dyDescent="0.35">
      <c r="B15" s="91"/>
    </row>
    <row r="16" spans="2:6" ht="44" thickBot="1" x14ac:dyDescent="0.4">
      <c r="B16" s="92" t="s">
        <v>22</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D47"/>
  <sheetViews>
    <sheetView showGridLines="0" showZeros="0" topLeftCell="A27" zoomScale="80" zoomScaleNormal="80" zoomScaleSheetLayoutView="70" workbookViewId="0">
      <selection activeCell="B25" sqref="B25"/>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415" t="s">
        <v>523</v>
      </c>
      <c r="C2" s="416"/>
      <c r="D2" s="417"/>
    </row>
    <row r="3" spans="2:4" ht="15" thickBot="1" x14ac:dyDescent="0.4">
      <c r="B3" s="418"/>
      <c r="C3" s="419"/>
      <c r="D3" s="420"/>
    </row>
    <row r="4" spans="2:4" ht="15" thickBot="1" x14ac:dyDescent="0.4"/>
    <row r="5" spans="2:4" x14ac:dyDescent="0.35">
      <c r="B5" s="426" t="s">
        <v>152</v>
      </c>
      <c r="C5" s="427"/>
      <c r="D5" s="428"/>
    </row>
    <row r="6" spans="2:4" ht="15" thickBot="1" x14ac:dyDescent="0.4">
      <c r="B6" s="423"/>
      <c r="C6" s="424"/>
      <c r="D6" s="425"/>
    </row>
    <row r="7" spans="2:4" x14ac:dyDescent="0.35">
      <c r="B7" s="59" t="s">
        <v>162</v>
      </c>
      <c r="C7" s="421">
        <f>SUM('1) Budget Table'!D15:F15,'1) Budget Table'!D25:F25,'1) Budget Table'!D35:F35,'1) Budget Table'!D45:F45)</f>
        <v>1287323.5</v>
      </c>
      <c r="D7" s="422"/>
    </row>
    <row r="8" spans="2:4" x14ac:dyDescent="0.35">
      <c r="B8" s="59" t="s">
        <v>509</v>
      </c>
      <c r="C8" s="429">
        <f>SUM(D10:D14)</f>
        <v>0</v>
      </c>
      <c r="D8" s="430"/>
    </row>
    <row r="9" spans="2:4" x14ac:dyDescent="0.35">
      <c r="B9" s="60" t="s">
        <v>503</v>
      </c>
      <c r="C9" s="61" t="s">
        <v>504</v>
      </c>
      <c r="D9" s="62" t="s">
        <v>505</v>
      </c>
    </row>
    <row r="10" spans="2:4" ht="35.25" customHeight="1" x14ac:dyDescent="0.35">
      <c r="B10" s="75"/>
      <c r="C10" s="64"/>
      <c r="D10" s="65">
        <f>$C$7*C10</f>
        <v>0</v>
      </c>
    </row>
    <row r="11" spans="2:4" ht="35.25" customHeight="1" x14ac:dyDescent="0.35">
      <c r="B11" s="75"/>
      <c r="C11" s="64"/>
      <c r="D11" s="65">
        <f>C7*C11</f>
        <v>0</v>
      </c>
    </row>
    <row r="12" spans="2:4" ht="35.25" customHeight="1" x14ac:dyDescent="0.35">
      <c r="B12" s="76"/>
      <c r="C12" s="64"/>
      <c r="D12" s="65">
        <f>C7*C12</f>
        <v>0</v>
      </c>
    </row>
    <row r="13" spans="2:4" ht="35.25" customHeight="1" x14ac:dyDescent="0.35">
      <c r="B13" s="76"/>
      <c r="C13" s="64"/>
      <c r="D13" s="65">
        <f>C7*C13</f>
        <v>0</v>
      </c>
    </row>
    <row r="14" spans="2:4" ht="35.25" customHeight="1" thickBot="1" x14ac:dyDescent="0.4">
      <c r="B14" s="77"/>
      <c r="C14" s="64"/>
      <c r="D14" s="69">
        <f>C7*C14</f>
        <v>0</v>
      </c>
    </row>
    <row r="15" spans="2:4" ht="15" thickBot="1" x14ac:dyDescent="0.4"/>
    <row r="16" spans="2:4" x14ac:dyDescent="0.35">
      <c r="B16" s="426" t="s">
        <v>506</v>
      </c>
      <c r="C16" s="427"/>
      <c r="D16" s="428"/>
    </row>
    <row r="17" spans="2:4" ht="15" thickBot="1" x14ac:dyDescent="0.4">
      <c r="B17" s="431"/>
      <c r="C17" s="432"/>
      <c r="D17" s="433"/>
    </row>
    <row r="18" spans="2:4" x14ac:dyDescent="0.35">
      <c r="B18" s="59" t="s">
        <v>162</v>
      </c>
      <c r="C18" s="421">
        <f>SUM('1) Budget Table'!D57:F57,'1) Budget Table'!D69:F69,'1) Budget Table'!D79:F79,'1) Budget Table'!D89:F89)</f>
        <v>1040564</v>
      </c>
      <c r="D18" s="422"/>
    </row>
    <row r="19" spans="2:4" x14ac:dyDescent="0.35">
      <c r="B19" s="59" t="s">
        <v>509</v>
      </c>
      <c r="C19" s="429">
        <f>SUM(D21:D25)</f>
        <v>0</v>
      </c>
      <c r="D19" s="430"/>
    </row>
    <row r="20" spans="2:4" x14ac:dyDescent="0.35">
      <c r="B20" s="60" t="s">
        <v>503</v>
      </c>
      <c r="C20" s="61" t="s">
        <v>504</v>
      </c>
      <c r="D20" s="62" t="s">
        <v>505</v>
      </c>
    </row>
    <row r="21" spans="2:4" ht="35.25" customHeight="1" x14ac:dyDescent="0.35">
      <c r="B21" s="63"/>
      <c r="C21" s="64"/>
      <c r="D21" s="65">
        <f>$C$18*C21</f>
        <v>0</v>
      </c>
    </row>
    <row r="22" spans="2:4" ht="35.25" customHeight="1" x14ac:dyDescent="0.35">
      <c r="B22" s="66"/>
      <c r="C22" s="64"/>
      <c r="D22" s="65">
        <f>$C$18*C22</f>
        <v>0</v>
      </c>
    </row>
    <row r="23" spans="2:4" ht="35.25" customHeight="1" x14ac:dyDescent="0.35">
      <c r="B23" s="67"/>
      <c r="C23" s="64"/>
      <c r="D23" s="65">
        <f>$C$18*C23</f>
        <v>0</v>
      </c>
    </row>
    <row r="24" spans="2:4" ht="35.25" customHeight="1" x14ac:dyDescent="0.35">
      <c r="B24" s="67"/>
      <c r="C24" s="64"/>
      <c r="D24" s="65">
        <f>$C$18*C24</f>
        <v>0</v>
      </c>
    </row>
    <row r="25" spans="2:4" ht="35.25" customHeight="1" thickBot="1" x14ac:dyDescent="0.4">
      <c r="B25" s="68"/>
      <c r="C25" s="64"/>
      <c r="D25" s="65">
        <f>$C$18*C25</f>
        <v>0</v>
      </c>
    </row>
    <row r="26" spans="2:4" ht="15" thickBot="1" x14ac:dyDescent="0.4"/>
    <row r="27" spans="2:4" x14ac:dyDescent="0.35">
      <c r="B27" s="426" t="s">
        <v>507</v>
      </c>
      <c r="C27" s="427"/>
      <c r="D27" s="428"/>
    </row>
    <row r="28" spans="2:4" ht="15" thickBot="1" x14ac:dyDescent="0.4">
      <c r="B28" s="423"/>
      <c r="C28" s="424"/>
      <c r="D28" s="425"/>
    </row>
    <row r="29" spans="2:4" x14ac:dyDescent="0.35">
      <c r="B29" s="59" t="s">
        <v>162</v>
      </c>
      <c r="C29" s="421">
        <f>SUM('1) Budget Table'!D101:F101,'1) Budget Table'!D111:F111,'1) Budget Table'!D121:F121,'1) Budget Table'!D131:F131)</f>
        <v>0</v>
      </c>
      <c r="D29" s="422"/>
    </row>
    <row r="30" spans="2:4" x14ac:dyDescent="0.35">
      <c r="B30" s="59" t="s">
        <v>509</v>
      </c>
      <c r="C30" s="429">
        <f>SUM(D32:D36)</f>
        <v>0</v>
      </c>
      <c r="D30" s="430"/>
    </row>
    <row r="31" spans="2:4" x14ac:dyDescent="0.35">
      <c r="B31" s="60" t="s">
        <v>503</v>
      </c>
      <c r="C31" s="61" t="s">
        <v>504</v>
      </c>
      <c r="D31" s="62" t="s">
        <v>505</v>
      </c>
    </row>
    <row r="32" spans="2:4" ht="35.25" customHeight="1" x14ac:dyDescent="0.35">
      <c r="B32" s="63"/>
      <c r="C32" s="64"/>
      <c r="D32" s="65">
        <f>$C$29*C32</f>
        <v>0</v>
      </c>
    </row>
    <row r="33" spans="2:4" ht="35.25" customHeight="1" x14ac:dyDescent="0.35">
      <c r="B33" s="66"/>
      <c r="C33" s="64"/>
      <c r="D33" s="65">
        <f>$C$29*C33</f>
        <v>0</v>
      </c>
    </row>
    <row r="34" spans="2:4" ht="35.25" customHeight="1" x14ac:dyDescent="0.35">
      <c r="B34" s="67"/>
      <c r="C34" s="64"/>
      <c r="D34" s="65">
        <f>$C$29*C34</f>
        <v>0</v>
      </c>
    </row>
    <row r="35" spans="2:4" ht="35.25" customHeight="1" x14ac:dyDescent="0.35">
      <c r="B35" s="67"/>
      <c r="C35" s="64"/>
      <c r="D35" s="65">
        <f>$C$29*C35</f>
        <v>0</v>
      </c>
    </row>
    <row r="36" spans="2:4" ht="35.25" customHeight="1" thickBot="1" x14ac:dyDescent="0.4">
      <c r="B36" s="68"/>
      <c r="C36" s="64"/>
      <c r="D36" s="65">
        <f>$C$29*C36</f>
        <v>0</v>
      </c>
    </row>
    <row r="37" spans="2:4" ht="15" thickBot="1" x14ac:dyDescent="0.4"/>
    <row r="38" spans="2:4" x14ac:dyDescent="0.35">
      <c r="B38" s="426" t="s">
        <v>508</v>
      </c>
      <c r="C38" s="427"/>
      <c r="D38" s="428"/>
    </row>
    <row r="39" spans="2:4" ht="15" thickBot="1" x14ac:dyDescent="0.4">
      <c r="B39" s="423"/>
      <c r="C39" s="424"/>
      <c r="D39" s="425"/>
    </row>
    <row r="40" spans="2:4" x14ac:dyDescent="0.35">
      <c r="B40" s="59" t="s">
        <v>162</v>
      </c>
      <c r="C40" s="421">
        <f>SUM('1) Budget Table'!D143:F143,'1) Budget Table'!D153:F153,'1) Budget Table'!D163:F163,'1) Budget Table'!D173:F173)</f>
        <v>0</v>
      </c>
      <c r="D40" s="422"/>
    </row>
    <row r="41" spans="2:4" x14ac:dyDescent="0.35">
      <c r="B41" s="59" t="s">
        <v>509</v>
      </c>
      <c r="C41" s="429">
        <f>SUM(D43:D47)</f>
        <v>0</v>
      </c>
      <c r="D41" s="430"/>
    </row>
    <row r="42" spans="2:4" x14ac:dyDescent="0.35">
      <c r="B42" s="60" t="s">
        <v>503</v>
      </c>
      <c r="C42" s="61" t="s">
        <v>504</v>
      </c>
      <c r="D42" s="62" t="s">
        <v>505</v>
      </c>
    </row>
    <row r="43" spans="2:4" ht="35.25" customHeight="1" x14ac:dyDescent="0.35">
      <c r="B43" s="63"/>
      <c r="C43" s="64"/>
      <c r="D43" s="65">
        <f>$C$40*C43</f>
        <v>0</v>
      </c>
    </row>
    <row r="44" spans="2:4" ht="35.25" customHeight="1" x14ac:dyDescent="0.35">
      <c r="B44" s="66"/>
      <c r="C44" s="64"/>
      <c r="D44" s="65">
        <f>$C$40*C44</f>
        <v>0</v>
      </c>
    </row>
    <row r="45" spans="2:4" ht="35.25" customHeight="1" x14ac:dyDescent="0.35">
      <c r="B45" s="67"/>
      <c r="C45" s="64"/>
      <c r="D45" s="65">
        <f>$C$40*C45</f>
        <v>0</v>
      </c>
    </row>
    <row r="46" spans="2:4" ht="35.25" customHeight="1" x14ac:dyDescent="0.35">
      <c r="B46" s="67"/>
      <c r="C46" s="64"/>
      <c r="D46" s="65">
        <f>$C$40*C46</f>
        <v>0</v>
      </c>
    </row>
    <row r="47" spans="2:4" ht="35.25" customHeight="1" thickBot="1" x14ac:dyDescent="0.4">
      <c r="B47" s="68"/>
      <c r="C47" s="64"/>
      <c r="D47" s="6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Sheet2!$A$1:$A$170</xm:f>
          </x14:formula1>
          <xm:sqref>B10:B14 B21:B25 B32:B36 B43:B47</xm:sqref>
        </x14:dataValidation>
        <x14:dataValidation type="list" allowBlank="1" showInputMessage="1" showErrorMessage="1" xr:uid="{00000000-0002-0000-0600-000001000000}">
          <x14:formula1>
            <xm:f>Dropdowns!$A$1:$A$6</xm:f>
          </x14:formula1>
          <xm:sqref>C10:C14 C21:C25 C32:C36 C43:C47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B1:G25"/>
  <sheetViews>
    <sheetView showGridLines="0" topLeftCell="A12" zoomScale="80" zoomScaleNormal="80" workbookViewId="0">
      <selection activeCell="D25" sqref="D25"/>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90625" customWidth="1"/>
    <col min="9" max="10" width="15.90625" bestFit="1" customWidth="1"/>
    <col min="11" max="11" width="11.08984375" bestFit="1" customWidth="1"/>
  </cols>
  <sheetData>
    <row r="1" spans="2:6" ht="15" thickBot="1" x14ac:dyDescent="0.4"/>
    <row r="2" spans="2:6" s="52" customFormat="1" ht="15.5" x14ac:dyDescent="0.35">
      <c r="B2" s="435" t="s">
        <v>51</v>
      </c>
      <c r="C2" s="436"/>
      <c r="D2" s="436"/>
      <c r="E2" s="436"/>
      <c r="F2" s="437"/>
    </row>
    <row r="3" spans="2:6" s="52" customFormat="1" ht="16" thickBot="1" x14ac:dyDescent="0.4">
      <c r="B3" s="438"/>
      <c r="C3" s="439"/>
      <c r="D3" s="439"/>
      <c r="E3" s="439"/>
      <c r="F3" s="440"/>
    </row>
    <row r="4" spans="2:6" s="52" customFormat="1" ht="16" thickBot="1" x14ac:dyDescent="0.4"/>
    <row r="5" spans="2:6" s="52" customFormat="1" ht="16" thickBot="1" x14ac:dyDescent="0.4">
      <c r="B5" s="412" t="s">
        <v>15</v>
      </c>
      <c r="C5" s="413"/>
      <c r="D5" s="413"/>
      <c r="E5" s="413"/>
      <c r="F5" s="414"/>
    </row>
    <row r="6" spans="2:6" s="52" customFormat="1" ht="15.5" x14ac:dyDescent="0.35">
      <c r="B6" s="99"/>
      <c r="C6" s="441" t="str">
        <f>'1) Budget Table'!D4</f>
        <v>Recipient Organization 1: UNDP</v>
      </c>
      <c r="D6" s="441" t="str">
        <f>'1) Budget Table'!E4</f>
        <v>Recipient Organization 2: FAO</v>
      </c>
      <c r="E6" s="441" t="str">
        <f>'1) Budget Table'!F4</f>
        <v>Recipient Organization 3</v>
      </c>
      <c r="F6" s="410" t="s">
        <v>15</v>
      </c>
    </row>
    <row r="7" spans="2:6" s="52" customFormat="1" ht="15.5" x14ac:dyDescent="0.35">
      <c r="B7" s="99"/>
      <c r="C7" s="442"/>
      <c r="D7" s="442"/>
      <c r="E7" s="442"/>
      <c r="F7" s="411"/>
    </row>
    <row r="8" spans="2:6" s="52" customFormat="1" ht="31" x14ac:dyDescent="0.35">
      <c r="B8" s="93" t="s">
        <v>7</v>
      </c>
      <c r="C8" s="100">
        <f>'2) By Category'!D199</f>
        <v>235500</v>
      </c>
      <c r="D8" s="100">
        <f>'2) By Category'!E199</f>
        <v>66744</v>
      </c>
      <c r="E8" s="100">
        <f>'2) By Category'!F199</f>
        <v>0</v>
      </c>
      <c r="F8" s="96">
        <f t="shared" ref="F8:F15" si="0">SUM(C8:E8)</f>
        <v>302244</v>
      </c>
    </row>
    <row r="9" spans="2:6" s="52" customFormat="1" ht="46.5" x14ac:dyDescent="0.35">
      <c r="B9" s="93" t="s">
        <v>8</v>
      </c>
      <c r="C9" s="100">
        <f>'2) By Category'!D200</f>
        <v>3000</v>
      </c>
      <c r="D9" s="100">
        <f>'2) By Category'!E200</f>
        <v>3185</v>
      </c>
      <c r="E9" s="100">
        <f>'2) By Category'!F200</f>
        <v>0</v>
      </c>
      <c r="F9" s="97">
        <f t="shared" si="0"/>
        <v>6185</v>
      </c>
    </row>
    <row r="10" spans="2:6" s="52" customFormat="1" ht="62" x14ac:dyDescent="0.35">
      <c r="B10" s="93" t="s">
        <v>9</v>
      </c>
      <c r="C10" s="100">
        <f>'2) By Category'!D201</f>
        <v>0</v>
      </c>
      <c r="D10" s="100">
        <f>'2) By Category'!E201</f>
        <v>0</v>
      </c>
      <c r="E10" s="100">
        <f>'2) By Category'!F201</f>
        <v>0</v>
      </c>
      <c r="F10" s="97">
        <f t="shared" si="0"/>
        <v>0</v>
      </c>
    </row>
    <row r="11" spans="2:6" s="52" customFormat="1" ht="31" x14ac:dyDescent="0.35">
      <c r="B11" s="95" t="s">
        <v>10</v>
      </c>
      <c r="C11" s="100">
        <f>'2) By Category'!D202</f>
        <v>82200</v>
      </c>
      <c r="D11" s="100">
        <f>'2) By Category'!E202</f>
        <v>0</v>
      </c>
      <c r="E11" s="100">
        <f>'2) By Category'!F202</f>
        <v>0</v>
      </c>
      <c r="F11" s="97">
        <f t="shared" si="0"/>
        <v>82200</v>
      </c>
    </row>
    <row r="12" spans="2:6" s="52" customFormat="1" ht="15.5" x14ac:dyDescent="0.35">
      <c r="B12" s="93" t="s">
        <v>14</v>
      </c>
      <c r="C12" s="100">
        <f>'2) By Category'!D203</f>
        <v>146976.54999999999</v>
      </c>
      <c r="D12" s="100">
        <f>'2) By Category'!E203</f>
        <v>21125.27</v>
      </c>
      <c r="E12" s="100">
        <f>'2) By Category'!F203</f>
        <v>0</v>
      </c>
      <c r="F12" s="97">
        <f t="shared" si="0"/>
        <v>168101.81999999998</v>
      </c>
    </row>
    <row r="13" spans="2:6" s="52" customFormat="1" ht="46.5" x14ac:dyDescent="0.35">
      <c r="B13" s="93" t="s">
        <v>11</v>
      </c>
      <c r="C13" s="100">
        <f>'2) By Category'!D204</f>
        <v>1762323.5</v>
      </c>
      <c r="D13" s="100">
        <f>'2) By Category'!E204</f>
        <v>398448</v>
      </c>
      <c r="E13" s="100">
        <f>'2) By Category'!F204</f>
        <v>0</v>
      </c>
      <c r="F13" s="97">
        <f t="shared" si="0"/>
        <v>2160771.5</v>
      </c>
    </row>
    <row r="14" spans="2:6" s="52" customFormat="1" ht="31.5" thickBot="1" x14ac:dyDescent="0.4">
      <c r="B14" s="94" t="s">
        <v>148</v>
      </c>
      <c r="C14" s="101">
        <f>'2) By Category'!D205</f>
        <v>25285</v>
      </c>
      <c r="D14" s="101">
        <f>'2) By Category'!E205</f>
        <v>58951</v>
      </c>
      <c r="E14" s="101">
        <f>'2) By Category'!F205</f>
        <v>0</v>
      </c>
      <c r="F14" s="98">
        <f t="shared" si="0"/>
        <v>84236</v>
      </c>
    </row>
    <row r="15" spans="2:6" s="52" customFormat="1" ht="30" customHeight="1" x14ac:dyDescent="0.35">
      <c r="B15" s="104" t="s">
        <v>524</v>
      </c>
      <c r="C15" s="105">
        <f>SUM(C8:C14)</f>
        <v>2255285.0499999998</v>
      </c>
      <c r="D15" s="105">
        <f>SUM(D8:D14)</f>
        <v>548453.27</v>
      </c>
      <c r="E15" s="105">
        <f>SUM(E8:E14)</f>
        <v>0</v>
      </c>
      <c r="F15" s="106">
        <f t="shared" si="0"/>
        <v>2803738.32</v>
      </c>
    </row>
    <row r="16" spans="2:6" s="102" customFormat="1" ht="19.5" customHeight="1" x14ac:dyDescent="0.35">
      <c r="B16" s="103" t="s">
        <v>519</v>
      </c>
      <c r="C16" s="107">
        <f>C15*0.07</f>
        <v>157869.9535</v>
      </c>
      <c r="D16" s="107">
        <f t="shared" ref="D16:F16" si="1">D15*0.07</f>
        <v>38391.728900000002</v>
      </c>
      <c r="E16" s="107">
        <f t="shared" si="1"/>
        <v>0</v>
      </c>
      <c r="F16" s="107">
        <f t="shared" si="1"/>
        <v>196261.68240000002</v>
      </c>
    </row>
    <row r="17" spans="2:7" s="102" customFormat="1" ht="25.5" customHeight="1" thickBot="1" x14ac:dyDescent="0.4">
      <c r="B17" s="108" t="s">
        <v>50</v>
      </c>
      <c r="C17" s="109">
        <f>C15+C16</f>
        <v>2413155.0034999996</v>
      </c>
      <c r="D17" s="109">
        <f t="shared" ref="D17:F17" si="2">D15+D16</f>
        <v>586844.99890000001</v>
      </c>
      <c r="E17" s="109">
        <f t="shared" si="2"/>
        <v>0</v>
      </c>
      <c r="F17" s="109">
        <f t="shared" si="2"/>
        <v>3000000.0023999996</v>
      </c>
    </row>
    <row r="18" spans="2:7" s="52" customFormat="1" ht="16" thickBot="1" x14ac:dyDescent="0.4"/>
    <row r="19" spans="2:7" s="52" customFormat="1" ht="15.75" customHeight="1" x14ac:dyDescent="0.35">
      <c r="B19" s="445" t="s">
        <v>24</v>
      </c>
      <c r="C19" s="446"/>
      <c r="D19" s="446"/>
      <c r="E19" s="446"/>
      <c r="F19" s="447"/>
      <c r="G19" s="120"/>
    </row>
    <row r="20" spans="2:7" ht="15.75" customHeight="1" x14ac:dyDescent="0.35">
      <c r="B20" s="448"/>
      <c r="C20" s="443" t="str">
        <f>'1) Budget Table'!D4</f>
        <v>Recipient Organization 1: UNDP</v>
      </c>
      <c r="D20" s="443" t="str">
        <f>'1) Budget Table'!E4</f>
        <v>Recipient Organization 2: FAO</v>
      </c>
      <c r="E20" s="443" t="str">
        <f>'1) Budget Table'!F4</f>
        <v>Recipient Organization 3</v>
      </c>
      <c r="F20" s="450" t="s">
        <v>520</v>
      </c>
      <c r="G20" s="434" t="s">
        <v>26</v>
      </c>
    </row>
    <row r="21" spans="2:7" ht="15.75" customHeight="1" x14ac:dyDescent="0.35">
      <c r="B21" s="449"/>
      <c r="C21" s="444"/>
      <c r="D21" s="444"/>
      <c r="E21" s="444"/>
      <c r="F21" s="451"/>
      <c r="G21" s="411"/>
    </row>
    <row r="22" spans="2:7" ht="23.25" customHeight="1" x14ac:dyDescent="0.35">
      <c r="B22" s="11" t="s">
        <v>25</v>
      </c>
      <c r="C22" s="116">
        <f>'1) Budget Table'!D199</f>
        <v>1689208.5024499996</v>
      </c>
      <c r="D22" s="116">
        <f>'1) Budget Table'!E199</f>
        <v>410791.49922999996</v>
      </c>
      <c r="E22" s="116">
        <f>'1) Budget Table'!F199</f>
        <v>0</v>
      </c>
      <c r="F22" s="118">
        <f>'1) Budget Table'!G199</f>
        <v>2100000.0016799998</v>
      </c>
      <c r="G22" s="115">
        <f>'1) Budget Table'!H199</f>
        <v>0.7</v>
      </c>
    </row>
    <row r="23" spans="2:7" ht="24.75" customHeight="1" x14ac:dyDescent="0.35">
      <c r="B23" s="11" t="s">
        <v>27</v>
      </c>
      <c r="C23" s="116">
        <f>'1) Budget Table'!D200</f>
        <v>723946.50104999985</v>
      </c>
      <c r="D23" s="116">
        <f>'1) Budget Table'!E200</f>
        <v>176053.49966999999</v>
      </c>
      <c r="E23" s="116">
        <f>'1) Budget Table'!F200</f>
        <v>0</v>
      </c>
      <c r="F23" s="118">
        <f>'1) Budget Table'!G200</f>
        <v>900000.00071999989</v>
      </c>
      <c r="G23" s="3">
        <f>'1) Budget Table'!H200</f>
        <v>0.3</v>
      </c>
    </row>
    <row r="24" spans="2:7" ht="24.75" customHeight="1" x14ac:dyDescent="0.35">
      <c r="B24" s="11" t="s">
        <v>527</v>
      </c>
      <c r="C24" s="116">
        <f>'1) Budget Table'!D201</f>
        <v>0</v>
      </c>
      <c r="D24" s="116">
        <f>'1) Budget Table'!E201</f>
        <v>0</v>
      </c>
      <c r="E24" s="116">
        <f>'1) Budget Table'!F201</f>
        <v>0</v>
      </c>
      <c r="F24" s="118">
        <f>'1) Budget Table'!G201</f>
        <v>0</v>
      </c>
      <c r="G24" s="3">
        <f>'1) Budget Table'!H201</f>
        <v>0</v>
      </c>
    </row>
    <row r="25" spans="2:7" ht="16" thickBot="1" x14ac:dyDescent="0.4">
      <c r="B25" s="4" t="s">
        <v>520</v>
      </c>
      <c r="C25" s="117">
        <f>'1) Budget Table'!D202</f>
        <v>2413155.0034999996</v>
      </c>
      <c r="D25" s="117">
        <f>'1) Budget Table'!E202</f>
        <v>586844.99890000001</v>
      </c>
      <c r="E25" s="117">
        <f>'1) Budget Table'!F202</f>
        <v>0</v>
      </c>
      <c r="F25" s="119">
        <f>'1) Budget Table'!G202</f>
        <v>3000000.0023999996</v>
      </c>
      <c r="G25" s="12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scale="80" orientation="landscape"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Table'!$G$193</xm:f>
            <x14:dxf>
              <font>
                <color rgb="FF9C0006"/>
              </font>
              <fill>
                <patternFill>
                  <bgColor rgb="FFFFC7CE"/>
                </patternFill>
              </fill>
            </x14:dxf>
          </x14:cfRule>
          <xm:sqref>F17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88">
        <v>0</v>
      </c>
    </row>
    <row r="2" spans="1:1" x14ac:dyDescent="0.35">
      <c r="A2" s="88">
        <v>0.2</v>
      </c>
    </row>
    <row r="3" spans="1:1" x14ac:dyDescent="0.35">
      <c r="A3" s="88">
        <v>0.4</v>
      </c>
    </row>
    <row r="4" spans="1:1" x14ac:dyDescent="0.35">
      <c r="A4" s="88">
        <v>0.6</v>
      </c>
    </row>
    <row r="5" spans="1:1" x14ac:dyDescent="0.35">
      <c r="A5" s="88">
        <v>0.8</v>
      </c>
    </row>
    <row r="6" spans="1:1" x14ac:dyDescent="0.35">
      <c r="A6" s="8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Imenteelea.grimes@undp.org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MPTF_00006_00831</ProjectId>
    <FundCode xmlns="f9695bc1-6109-4dcd-a27a-f8a0370b00e2">MPTF_00006</FundCode>
    <Comments xmlns="f9695bc1-6109-4dcd-a27a-f8a0370b00e2">Annual Financial Report</Comments>
    <Active xmlns="f9695bc1-6109-4dcd-a27a-f8a0370b00e2">Yes</Active>
    <DocumentDate xmlns="b1528a4b-5ccb-40f7-a09e-43427183cd95">2023-11-22T08:00:00+00:00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purl.org/dc/dcmitype/"/>
    <ds:schemaRef ds:uri="http://schemas.openxmlformats.org/package/2006/metadata/core-properties"/>
    <ds:schemaRef ds:uri="1ea23e27-1dd4-44ab-8bd4-d9d73a3ad34f"/>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200a9967-79c2-4f32-916b-bf2d048c86ca"/>
    <ds:schemaRef ds:uri="http://schemas.microsoft.com/office/2006/metadata/properties"/>
  </ds:schemaRefs>
</ds:datastoreItem>
</file>

<file path=customXml/itemProps3.xml><?xml version="1.0" encoding="utf-8"?>
<ds:datastoreItem xmlns:ds="http://schemas.openxmlformats.org/officeDocument/2006/customXml" ds:itemID="{7E85CC6B-111E-456F-ADAF-056F95125F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Budget Table</vt:lpstr>
      <vt:lpstr>Sheet1</vt:lpstr>
      <vt:lpstr>Sheet3</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Peace Dividends Project Annual Financial Report November 2023 Final.xlsx</dc:title>
  <dc:creator>Jelena Zelenovic</dc:creator>
  <cp:lastModifiedBy>Amara Kanneh</cp:lastModifiedBy>
  <cp:lastPrinted>2022-06-15T12:38:30Z</cp:lastPrinted>
  <dcterms:created xsi:type="dcterms:W3CDTF">2017-11-15T21:17:43Z</dcterms:created>
  <dcterms:modified xsi:type="dcterms:W3CDTF">2023-11-15T13:03:33Z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