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1"/>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definedNames/>
  <calcPr calcMode="manual" fullCalcOnLoad="1"/>
</workbook>
</file>

<file path=xl/sharedStrings.xml><?xml version="1.0" encoding="utf-8"?>
<sst xmlns="http://schemas.openxmlformats.org/spreadsheetml/2006/main" count="829" uniqueCount="636">
  <si>
    <t>Annex D - PBF Project Budget</t>
  </si>
  <si>
    <r>
      <rPr>
        <b/>
        <u val="single"/>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</si>
  <si>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t>Annexe D - Budget du projet PBF</t>
  </si>
  <si>
    <t>Tableau 1 - Budget du projet PBF par résultat, produit et activité</t>
  </si>
  <si>
    <t>Nombre de resultat/ produit</t>
  </si>
  <si>
    <t>Formulation du resultat/ produit/activite</t>
  </si>
  <si>
    <t>AZHAR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</si>
  <si>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</si>
  <si>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</si>
  <si>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</si>
  <si>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</si>
  <si>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</si>
  <si>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0"/>
        <color indexed="8"/>
        <rFont val="Calibri"/>
        <family val="2"/>
      </rPr>
      <t>Justification du montant à GEWE</t>
    </r>
    <r>
      <rPr>
        <sz val="10"/>
        <color indexed="8"/>
        <rFont val="Calibri"/>
        <family val="2"/>
      </rPr>
      <t xml:space="preserve"> (par exemple, la formation comprend une session sur l'égalité des sexes, des efforts spécifiques déployés pour assurer une représentation égale des femmes et des hommes, etc.)</t>
    </r>
  </si>
  <si>
    <r>
      <rPr>
        <b/>
        <sz val="10"/>
        <color indexed="8"/>
        <rFont val="Calibri"/>
        <family val="2"/>
      </rPr>
      <t>Notes quelconque le cas echeant</t>
    </r>
    <r>
      <rPr>
        <sz val="10"/>
        <color indexed="8"/>
        <rFont val="Calibri"/>
        <family val="2"/>
      </rPr>
      <t xml:space="preserve"> (e.g sur types des entrants ou justification du budget)</t>
    </r>
  </si>
  <si>
    <t xml:space="preserve">RESULTAT 1: </t>
  </si>
  <si>
    <t>D’ici 2023, les femmes, les jeunes, les autorités traditionnelles et les groupements d’agriculteurs et pasteurs ont des connaissances renforcées sur la législation entourant l’accès aux ressources naturelles et foncier et contribuent à la faire respecter et appliquer.</t>
  </si>
  <si>
    <t>Produit 1.1:</t>
  </si>
  <si>
    <t>Les organisations de femmes, de jeunes, d’agriculteurs, de pasteurs et les autorités traditionnelles   maîtrisent la législation entourant l’accès aux ressources naturelles et foncier pastoral.</t>
  </si>
  <si>
    <t>Activite 1.1.1:</t>
  </si>
  <si>
    <t xml:space="preserve">Conduire une étude pour comprendre l’ état des lieux sur les textes de référence </t>
  </si>
  <si>
    <t>Activite 1.1.2:</t>
  </si>
  <si>
    <t>Organiser un atelier sur l’interprétation des textes religieux et leur mise en œuvre en cas de conflits</t>
  </si>
  <si>
    <t>Activite 1.1.3:</t>
  </si>
  <si>
    <t>Identifier 1000 femmes, 1000 jeunes, 500 groupements dagriculteurs et pasteurs, 400 autorités locales et traditionnelles et 250 OSC.</t>
  </si>
  <si>
    <t>Activite 1.1.4</t>
  </si>
  <si>
    <t>Assurer la formation de 500 femmes, 500 jeunes, 500 groupements pasteurs, 30 autorités locales et traditionnelles 50 repr2sentant de lEtat et 200 OSC dans les zones d interventions sur la legislation entourant  l’accès aux ressources naturelles et foncier pastoral.</t>
  </si>
  <si>
    <t>Activite 1.1.5</t>
  </si>
  <si>
    <t>Traduire les articles en langues locales (Bambara, Sonike Fulfulde) et Maure</t>
  </si>
  <si>
    <t>Activite 1.1.6</t>
  </si>
  <si>
    <t>Assurer une large diffusion par le canal des radios communautaires</t>
  </si>
  <si>
    <t>Activite 1.1.7</t>
  </si>
  <si>
    <t>Activite 1.1.8</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</si>
  <si>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</si>
  <si>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</si>
  <si>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</si>
  <si>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</si>
  <si>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</si>
  <si>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</si>
  <si>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</si>
  <si>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</si>
  <si>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</si>
  <si>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</si>
  <si>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</si>
  <si>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</si>
  <si>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</si>
  <si>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</si>
  <si>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</si>
  <si>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</si>
  <si>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</si>
  <si>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</si>
  <si>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</si>
  <si>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</si>
  <si>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</si>
  <si>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</si>
  <si>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</si>
  <si>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</si>
  <si>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</si>
  <si>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</si>
  <si>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</si>
  <si>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</si>
  <si>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</si>
  <si>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OSC disposent de l’expertise nécessaire sur la législation encadrant la gestion équitable des ressources naturelles et les droits fondamentaux pour défendre efficacement les droits et intérêts des femmes, jeunes, OP/groupements d’agriculteurs et de pasteurs au niveau local et national</t>
  </si>
  <si>
    <t>Produit 2.1</t>
  </si>
  <si>
    <t>lLes OSC disposent de l’expertise technique nécessaire sur la résilience aux changements climatiques, la législation encadrant la gestion équitable des ressources naturelles et les droits fondamentaux pour représenter efficacement les intérêts des communautés locales à faire face aux urgences climatiques, gérer les conflits fonciers et les crises sociales.</t>
  </si>
  <si>
    <t>Activite 2.1.1</t>
  </si>
  <si>
    <t xml:space="preserve">identifier 350 OSC </t>
  </si>
  <si>
    <t>Activite 2.1.2</t>
  </si>
  <si>
    <t xml:space="preserve">Identifier les besoins en formation des OSC sélectionnées </t>
  </si>
  <si>
    <t>Activite 2.1.3</t>
  </si>
  <si>
    <t xml:space="preserve">Former les OSC   sur les dispositions de la Loi d’Orientation Agricole (LOA) et la Charte Pastorale (CP) </t>
  </si>
  <si>
    <t>Activite 2.1.4</t>
  </si>
  <si>
    <t>Renforcer les connaissances des OSC sur la résilience aux changements et variabilité climatiques, gestion des conflits, droits humains</t>
  </si>
  <si>
    <t>Activite 2.1.5</t>
  </si>
  <si>
    <t xml:space="preserve">Former les OSC sur l’analyse de la dimension Genre </t>
  </si>
  <si>
    <t>Activite 2.1.6</t>
  </si>
  <si>
    <t>Doter 15  OSC en dispositif de prévention du virus (kit de lave des mains, savon, Gel hydro alcoolique, masques)</t>
  </si>
  <si>
    <t>Activite 2.1.7</t>
  </si>
  <si>
    <t>Activite 2.1.8</t>
  </si>
  <si>
    <t>Produit 2.2</t>
  </si>
  <si>
    <t>Les OSC s’appuient sur un réseau d’alliances et de partenariats pour défendre efficacement les droits et intérêts des jeunes, femmes, OP/groupements d’agriculteurs et de pasteurs au niveau local et national</t>
  </si>
  <si>
    <t>Activite 2.2.1</t>
  </si>
  <si>
    <t xml:space="preserve">Mettre en place de liens verticaux entre  GIE  des OSC  afin d’alimenter le plaidoyer en évidences venant de la base </t>
  </si>
  <si>
    <t>Activite' 2.2.2</t>
  </si>
  <si>
    <t xml:space="preserve">Mettre en place le plan de travail pour la collecte d evidence </t>
  </si>
  <si>
    <t>Activite 2.2.3</t>
  </si>
  <si>
    <t>Mettre en place de liens horizontaux avec les autres recipiendaires du Peace Building Fund pour creer des cadres de concertations pour le partage d experience</t>
  </si>
  <si>
    <t>Activite 2.2.4</t>
  </si>
  <si>
    <t>Activite 2.2.5</t>
  </si>
  <si>
    <t>Activite 2.2.6</t>
  </si>
  <si>
    <t>Activite 2.2.7</t>
  </si>
  <si>
    <t>Activite 2.2.8</t>
  </si>
  <si>
    <t>Produit 2.3</t>
  </si>
  <si>
    <t>Un diagnostic détaillé sur les mécanismes et structures étatiques et non-étatiques de prévention et de gestion de conflits liés aux ressources naturelles est disponible par zone d’intervention afin d’évaluer leur fonctionnalité, efficacité, degré d’inclusion des femmes et des jeunes et les opportunités de collaboration entre les différents niveaux</t>
  </si>
  <si>
    <t>Activite 2.3.1</t>
  </si>
  <si>
    <t xml:space="preserve">Conduire une analyse situationnelle par zone d’intervention, des mécanismes et structures de prévention et de gestion de conflits </t>
  </si>
  <si>
    <t>Activite 2.3.2</t>
  </si>
  <si>
    <t>Organiser au niveau cercle, un atelier pour restituer les conclusions de l’analyse avec les a teurs</t>
  </si>
  <si>
    <t>Activite 2.3.3</t>
  </si>
  <si>
    <t xml:space="preserve">Installer les commissions foncières inclusives dans  200 villages qui n’en possèdent pas encore </t>
  </si>
  <si>
    <t>Activite 2.3.4</t>
  </si>
  <si>
    <t>Primer les villages ayant les commissions foncières les plus inclusives et sensibles au genre par commune</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</si>
  <si>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</si>
  <si>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</si>
  <si>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</si>
  <si>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</si>
  <si>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</si>
  <si>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</si>
  <si>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</si>
  <si>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</si>
  <si>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</si>
  <si>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</si>
  <si>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</si>
  <si>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</si>
  <si>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</si>
  <si>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</si>
  <si>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 xml:space="preserve">Des foras de concertation et des plateformes multi-acteurs regroupant Gouvernement, Société Civile, Secteur privé, et communautés locales permettent d’identifier et de promouvoir des solutions locales innovantes, inclusive et durables à l’accès équitable aux ressources naturelles.
</t>
  </si>
  <si>
    <t>Produit 3.1</t>
  </si>
  <si>
    <t>Les organismes gouvernementaux connaissent mieux les textes encadrant l’accès aux ressources naturelles et sont formés à la médiation/résolution des conflits pour faire respecter la législation à un accès équitable aux ressources naturelle.</t>
  </si>
  <si>
    <t>Activite 3.1.1</t>
  </si>
  <si>
    <t>identifier 50 representants des services techniaues de l Etat Organismes gouvernementaux impliquées dans la gestion des conflits lies aux ressources naturelles par commune d’intervention</t>
  </si>
  <si>
    <t>Activite 3.1.2</t>
  </si>
  <si>
    <t>Assurer la formation 50 representants des Services Technique de l Etat Organismes gouvernementaux sur des thématiques liees a la gestion des ressources naturelles</t>
  </si>
  <si>
    <t>Activite 3.1.3</t>
  </si>
  <si>
    <t>Doter 5 Directions Regionales des Services Techniques de l Etat  en dispositif de prévention du virus (kit de lave des mains, savon, Gel hydro alcoolique, masques et thermoflash)</t>
  </si>
  <si>
    <t>Activite 3.1.4</t>
  </si>
  <si>
    <t>Activite 3.1.5</t>
  </si>
  <si>
    <t>Activite 3.1.6</t>
  </si>
  <si>
    <t>Activite 3.1.7</t>
  </si>
  <si>
    <t>Activite 3.1.8</t>
  </si>
  <si>
    <t>Produit 3.2:</t>
  </si>
  <si>
    <t>Les mécanismes de concertation/consultation multipartite (CT/ST, COFO, OSC, Organisation de jeunes, de femmes, Secteur privé, groupements OP/pasteurs )  sont restaurés/instaurés au niveau  cercle, et region   pour mener des actions de concertation sur les enjeux clefs de la cohabitation agriculteurs/pasteurs et développer un plan de travail sur des thématiques transversales favorisant une meilleure coexistence et interdépendance.</t>
  </si>
  <si>
    <t>Activite 3.2.1</t>
  </si>
  <si>
    <t>Mettre en réseaux au niveau des zones cibles  les différents intervenants sur la thématique liees a la gestion des ressources naturelles</t>
  </si>
  <si>
    <t>Activite 3.2.2</t>
  </si>
  <si>
    <t>Former les réseaux en techniques de collecte de bonnes pratiques, prévention/gestion de conflits</t>
  </si>
  <si>
    <t>Activite 3.2.3</t>
  </si>
  <si>
    <t xml:space="preserve">Accompagner les réseaux à disposer d’un plan de travail </t>
  </si>
  <si>
    <t>Activite 3.2.4</t>
  </si>
  <si>
    <t>Organiser des journées de reboisement au niveau communautaire  pour planter 20 000 plants</t>
  </si>
  <si>
    <t>Activite 3.2.5</t>
  </si>
  <si>
    <t>Activite 3.2.6</t>
  </si>
  <si>
    <t>Activite 3.2.7</t>
  </si>
  <si>
    <t>Activite 3.2.8</t>
  </si>
  <si>
    <t>Produit 3.3</t>
  </si>
  <si>
    <t xml:space="preserve">Les forums multi-acteurs s’appuient sur les apprentissages générés au niveau communautaire pour renforcer la prise en compte des bonnes pratiques de prévention/gestion des conflits agro-pastoraux et de  l’accès des femmes et des jeunes aux ressources naturelles dans le dialogue sur le foncier au niveau local, regional et national au Mali </t>
  </si>
  <si>
    <t>Activite 3.3.1</t>
  </si>
  <si>
    <t>Recueillir  et diffuser  des études de cas issues des zones d’intervention</t>
  </si>
  <si>
    <t>Activite 3.3.2</t>
  </si>
  <si>
    <t>Faire le plaidoyer pour l’intégration des bonnes pratiques dans les PDSEC au niveau local et regional</t>
  </si>
  <si>
    <t>Activite 3.3.3</t>
  </si>
  <si>
    <t>organiser sur base des bonnes pratiques un forum multi-acteurs de l’agriculture et du pastoralisme au niveau national</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</si>
  <si>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</si>
  <si>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</si>
  <si>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</si>
  <si>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</si>
  <si>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</si>
  <si>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</si>
  <si>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</si>
  <si>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</si>
  <si>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</si>
  <si>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</si>
  <si>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</si>
  <si>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</si>
  <si>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</si>
  <si>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</si>
  <si>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</si>
  <si>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</si>
  <si>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</si>
  <si>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</si>
  <si>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</si>
  <si>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</si>
  <si>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</si>
  <si>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</si>
  <si>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</si>
  <si>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</si>
  <si>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</si>
  <si>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</si>
  <si>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</si>
  <si>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</si>
  <si>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</si>
  <si>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</si>
  <si>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</si>
  <si>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</si>
  <si>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</si>
  <si>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</si>
  <si>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</si>
  <si>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</si>
  <si>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</si>
  <si>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</si>
  <si>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</si>
  <si>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</si>
  <si>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</si>
  <si>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</si>
  <si>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</si>
  <si>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</si>
  <si>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</si>
  <si>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</si>
  <si>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</si>
  <si>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</si>
  <si>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</si>
  <si>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</si>
  <si>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</si>
  <si>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</si>
  <si>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</si>
  <si>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 xml:space="preserve">Budget de Suivi&amp;Evaluation </t>
  </si>
  <si>
    <t>Budget de suivi&amp;Evaluation du projet</t>
  </si>
  <si>
    <t>Budget pour Audit</t>
  </si>
  <si>
    <t>Budget pour l'Audit des comptes</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</si>
  <si>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</si>
  <si>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</si>
  <si>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</si>
  <si>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</si>
  <si>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</si>
  <si>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</si>
  <si>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</si>
  <si>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</si>
  <si>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</si>
  <si>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indexed="8"/>
        <rFont val="Calibri"/>
        <family val="2"/>
      </rPr>
      <t xml:space="preserve">$ alloué à GEWE </t>
    </r>
    <r>
      <rPr>
        <sz val="11"/>
        <color indexed="8"/>
        <rFont val="Calibri"/>
        <family val="2"/>
      </rPr>
      <t>(inclut coûts indirects)</t>
    </r>
  </si>
  <si>
    <t>Total des dépenses</t>
  </si>
  <si>
    <t>% alloué à GEWE</t>
  </si>
  <si>
    <t>Taux d'exécution</t>
  </si>
  <si>
    <r>
      <rPr>
        <b/>
        <sz val="11"/>
        <color indexed="8"/>
        <rFont val="Calibri"/>
        <family val="2"/>
      </rPr>
      <t xml:space="preserve">$ alloué à S&amp;E </t>
    </r>
    <r>
      <rPr>
        <sz val="11"/>
        <color indexed="8"/>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</si>
  <si>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</si>
  <si>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</si>
  <si>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t xml:space="preserve"> </t>
  </si>
  <si>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</si>
  <si>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</si>
  <si>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</si>
  <si>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</si>
  <si>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</si>
  <si>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</si>
  <si>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</si>
  <si>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</si>
  <si>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</si>
  <si>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</si>
  <si>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</si>
  <si>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</si>
  <si>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</si>
  <si>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</si>
  <si>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</si>
  <si>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</si>
  <si>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</si>
  <si>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</si>
  <si>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</si>
  <si>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</si>
  <si>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</si>
  <si>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</si>
  <si>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</si>
  <si>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</si>
  <si>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</si>
  <si>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</si>
  <si>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</si>
  <si>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</si>
  <si>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</si>
  <si>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</si>
  <si>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</si>
  <si>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</si>
  <si>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</si>
  <si>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</si>
  <si>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</si>
  <si>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</si>
  <si>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</si>
  <si>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</si>
  <si>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</si>
  <si>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indexed="8"/>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</si>
  <si>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</si>
  <si>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indexed="8"/>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</si>
  <si>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</si>
  <si>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</si>
  <si>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indexed="8"/>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</si>
  <si>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indexed="8"/>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</si>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</sst>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 #,##0_-;\-&quot;€&quot;* #,##0_-;_-&quot;€&quot;* &quot;-&quot;_-;_-@_-"/>
    <numFmt numFmtId="171" formatCode="_-&quot;€&quot;* #,##0.00_-;\-&quot;€&quot;* #,##0.00_-;_-&quot;€&quot;* &quot;-&quot;??_-;_-@_-"/>
    <numFmt numFmtId="172" formatCode="\$#,##0_);\(\$#,##0\)"/>
    <numFmt numFmtId="173" formatCode="\$#,##0_);[Red]\(\$#,##0\)"/>
    <numFmt numFmtId="174" formatCode="\$#,##0.00_);\(\$#,##0.00\)"/>
    <numFmt numFmtId="175" formatCode="\$#,##0.00_);[Red]\(\$#,##0.00\)"/>
    <numFmt numFmtId="176" formatCode="_(&quot;$&quot;* #,##0.00_);_(&quot;$&quot;* \(#,##0.00\);_(&quot;$&quot;* &quot;-&quot;??_);_(@_)"/>
    <numFmt numFmtId="177" formatCode="_ * #,##0.00_)\ _C_F_A_ ;_ * \(#,##0.00\)\ _C_F_A_ ;_ * &quot;-&quot;??_)\ _C_F_A_ ;_ @_ "/>
    <numFmt numFmtId="178" formatCode="_-* #,##0\ _€_-;\-* #,##0\ _€_-;_-* &quot;-&quot;??\ _€_-;_-@_-"/>
    <numFmt numFmtId="179" formatCode="_(&quot;$&quot;* #,##0_);_(&quot;$&quot;* \(#,##0\);_(&quot;$&quot;* &quot;-&quot;??_);_(@_)"/>
  </numFmts>
  <fonts count="73">
    <font>
      <sz val="11"/>
      <color theme="1"/>
      <name val="Calibri"/>
      <family val="2"/>
    </font>
    <font>
      <sz val="11"/>
      <name val="Calibri"/>
      <family val="2"/>
    </font>
    <font>
      <b/>
      <sz val="12"/>
      <name val="Calibri"/>
      <family val="2"/>
    </font>
    <font>
      <b/>
      <sz val="11"/>
      <color indexed="8"/>
      <name val="Calibri"/>
      <family val="2"/>
    </font>
    <font>
      <b/>
      <sz val="10"/>
      <color indexed="8"/>
      <name val="Calibri"/>
      <family val="2"/>
    </font>
    <font>
      <sz val="10"/>
      <color indexed="8"/>
      <name val="Calibri"/>
      <family val="2"/>
    </font>
    <font>
      <sz val="11"/>
      <color indexed="8"/>
      <name val="Calibri"/>
      <family val="2"/>
    </font>
    <font>
      <sz val="11"/>
      <color indexed="10"/>
      <name val="Calibri"/>
      <family val="2"/>
    </font>
    <font>
      <b/>
      <u val="single"/>
      <sz val="18"/>
      <color indexed="8"/>
      <name val="Calibri"/>
      <family val="2"/>
    </font>
    <font>
      <b/>
      <sz val="28"/>
      <color indexed="8"/>
      <name val="Calibri"/>
      <family val="2"/>
    </font>
    <font>
      <b/>
      <sz val="12"/>
      <color indexed="8"/>
      <name val="Calibri"/>
      <family val="2"/>
    </font>
    <font>
      <sz val="12"/>
      <color indexed="8"/>
      <name val="Calibri"/>
      <family val="2"/>
    </font>
    <font>
      <sz val="14"/>
      <color indexed="8"/>
      <name val="Calibri"/>
      <family val="2"/>
    </font>
    <font>
      <i/>
      <sz val="14"/>
      <color indexed="8"/>
      <name val="Calibri"/>
      <family val="2"/>
    </font>
    <font>
      <b/>
      <sz val="14"/>
      <color indexed="8"/>
      <name val="Calibri"/>
      <family val="2"/>
    </font>
    <font>
      <b/>
      <sz val="12"/>
      <color indexed="10"/>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1"/>
      <color indexed="15"/>
      <name val="Calibri"/>
      <family val="2"/>
    </font>
    <font>
      <u val="single"/>
      <sz val="11"/>
      <color indexed="30"/>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9"/>
      <name val="Calibri"/>
      <family val="2"/>
    </font>
    <font>
      <sz val="9"/>
      <color indexed="8"/>
      <name val="Calibri"/>
      <family val="2"/>
    </font>
    <font>
      <b/>
      <sz val="24"/>
      <color indexed="15"/>
      <name val="Calibri"/>
      <family val="2"/>
    </font>
    <font>
      <b/>
      <sz val="36"/>
      <color indexed="8"/>
      <name val="Calibri"/>
      <family val="2"/>
    </font>
    <font>
      <sz val="36"/>
      <color indexed="8"/>
      <name val="Calibri"/>
      <family val="2"/>
    </font>
    <font>
      <sz val="12"/>
      <name val="Calibri"/>
      <family val="2"/>
    </font>
    <font>
      <sz val="10"/>
      <color indexed="10"/>
      <name val="Calibri"/>
      <family val="2"/>
    </font>
    <font>
      <b/>
      <u val="single"/>
      <sz val="14"/>
      <color indexed="8"/>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1"/>
      <color theme="10"/>
      <name val="Calibri"/>
      <family val="2"/>
    </font>
    <font>
      <u val="single"/>
      <sz val="11"/>
      <color theme="11"/>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9"/>
      <color theme="1"/>
      <name val="Calibri"/>
      <family val="2"/>
    </font>
    <font>
      <b/>
      <sz val="11"/>
      <color theme="1"/>
      <name val="Calibri"/>
      <family val="2"/>
    </font>
    <font>
      <b/>
      <sz val="24"/>
      <color rgb="FF00B0F0"/>
      <name val="Calibri"/>
      <family val="2"/>
    </font>
    <font>
      <b/>
      <sz val="36"/>
      <color theme="1"/>
      <name val="Calibri"/>
      <family val="2"/>
    </font>
    <font>
      <sz val="36"/>
      <color theme="1"/>
      <name val="Calibri"/>
      <family val="2"/>
    </font>
    <font>
      <b/>
      <sz val="14"/>
      <color theme="1"/>
      <name val="Calibri"/>
      <family val="2"/>
    </font>
    <font>
      <b/>
      <sz val="10"/>
      <color theme="1"/>
      <name val="Calibri"/>
      <family val="2"/>
    </font>
    <font>
      <sz val="10"/>
      <color theme="1"/>
      <name val="Calibri"/>
      <family val="2"/>
    </font>
    <font>
      <sz val="10"/>
      <color rgb="FF000000"/>
      <name val="Calibri"/>
      <family val="2"/>
    </font>
    <font>
      <sz val="10"/>
      <color rgb="FFFF0000"/>
      <name val="Calibri"/>
      <family val="2"/>
    </font>
    <font>
      <b/>
      <sz val="12"/>
      <color rgb="FFFF0000"/>
      <name val="Calibri"/>
      <family val="2"/>
    </font>
    <font>
      <b/>
      <sz val="28"/>
      <color theme="1"/>
      <name val="Calibri"/>
      <family val="2"/>
    </font>
    <font>
      <sz val="11"/>
      <color rgb="FFFF0000"/>
      <name val="Calibri"/>
      <family val="2"/>
    </font>
    <font>
      <b/>
      <u val="single"/>
      <sz val="14"/>
      <color theme="1"/>
      <name val="Calibri"/>
      <family val="2"/>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top style="medium"/>
      <bottom style="medium"/>
    </border>
    <border>
      <left style="medium"/>
      <right/>
      <top/>
      <bottom/>
    </border>
    <border>
      <left style="thin"/>
      <right style="thin"/>
      <top/>
      <bottom style="thin"/>
    </border>
    <border>
      <left style="thin"/>
      <right style="thin"/>
      <top style="thin"/>
      <bottom style="thin"/>
    </border>
    <border>
      <left style="medium"/>
      <right style="thin"/>
      <top style="thin"/>
      <bottom style="thin"/>
    </border>
    <border>
      <left style="thin"/>
      <right style="medium"/>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right style="medium"/>
      <top style="thin"/>
      <bottom style="medium"/>
    </border>
    <border>
      <left style="medium"/>
      <right style="thin"/>
      <top/>
      <bottom style="thin"/>
    </border>
    <border>
      <left style="medium"/>
      <right style="medium"/>
      <top style="medium"/>
      <bottom style="medium"/>
    </border>
    <border>
      <left style="medium"/>
      <right style="medium"/>
      <top/>
      <bottom/>
    </border>
    <border>
      <left style="medium"/>
      <right style="medium"/>
      <top/>
      <bottom style="medium"/>
    </border>
    <border>
      <left/>
      <right/>
      <top/>
      <bottom style="thin"/>
    </border>
    <border>
      <left style="thin"/>
      <right/>
      <top style="thin"/>
      <bottom/>
    </border>
    <border>
      <left style="thin"/>
      <right/>
      <top style="thin"/>
      <bottom style="thin"/>
    </border>
    <border>
      <left/>
      <right/>
      <top style="thin"/>
      <bottom style="thin"/>
    </border>
    <border>
      <left style="thin"/>
      <right>
        <color indexed="63"/>
      </right>
      <top style="thin"/>
      <bottom style="medium"/>
    </border>
    <border>
      <left style="thin"/>
      <right/>
      <top/>
      <bottom style="thin"/>
    </border>
    <border>
      <left style="thin"/>
      <right>
        <color indexed="63"/>
      </right>
      <top/>
      <bottom/>
    </border>
    <border>
      <left style="medium"/>
      <right/>
      <top/>
      <bottom style="thin"/>
    </border>
    <border>
      <left style="medium"/>
      <right style="medium"/>
      <top style="thin"/>
      <bottom style="thin"/>
    </border>
    <border>
      <left style="medium"/>
      <right style="thin"/>
      <top/>
      <bottom style="medium"/>
    </border>
    <border>
      <left style="thin"/>
      <right style="thin"/>
      <top/>
      <bottom style="medium"/>
    </border>
    <border>
      <left style="thin"/>
      <right>
        <color indexed="63"/>
      </right>
      <top/>
      <bottom style="medium"/>
    </border>
    <border>
      <left>
        <color indexed="63"/>
      </left>
      <right style="thin">
        <color rgb="FF000000"/>
      </right>
      <top style="thin">
        <color rgb="FF000000"/>
      </top>
      <bottom style="thin">
        <color rgb="FF000000"/>
      </bottom>
    </border>
    <border>
      <left>
        <color indexed="63"/>
      </left>
      <right style="thin"/>
      <top style="thin"/>
      <bottom style="thin"/>
    </border>
    <border>
      <left style="medium"/>
      <right/>
      <top style="medium"/>
      <bottom style="thin"/>
    </border>
    <border>
      <left/>
      <right/>
      <top style="medium"/>
      <bottom style="thin"/>
    </border>
    <border>
      <left style="thin"/>
      <right/>
      <top style="medium"/>
      <bottom style="thin"/>
    </border>
    <border>
      <left style="medium"/>
      <right/>
      <top style="thin"/>
      <bottom style="thin"/>
    </border>
    <border>
      <left/>
      <right style="medium"/>
      <top style="medium"/>
      <bottom style="thin"/>
    </border>
    <border>
      <left style="medium"/>
      <right/>
      <top style="thin"/>
      <bottom style="medium"/>
    </border>
    <border>
      <left/>
      <right/>
      <top style="thin"/>
      <bottom style="medium"/>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344">
    <xf numFmtId="0" fontId="0" fillId="0" borderId="0" xfId="0" applyFont="1" applyAlignment="1">
      <alignment/>
    </xf>
    <xf numFmtId="0" fontId="59" fillId="0" borderId="0" xfId="0" applyFont="1" applyAlignment="1">
      <alignment/>
    </xf>
    <xf numFmtId="49" fontId="0" fillId="0" borderId="0" xfId="0" applyNumberFormat="1" applyAlignment="1">
      <alignment/>
    </xf>
    <xf numFmtId="0" fontId="59"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49" fontId="1" fillId="0" borderId="0" xfId="0" applyNumberFormat="1" applyFont="1" applyFill="1" applyAlignment="1">
      <alignment horizontal="left" wrapText="1"/>
    </xf>
    <xf numFmtId="9" fontId="0" fillId="0" borderId="0" xfId="52" applyFont="1" applyAlignment="1">
      <alignment/>
    </xf>
    <xf numFmtId="0" fontId="4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3" borderId="12" xfId="0" applyFont="1" applyFill="1" applyBorder="1" applyAlignment="1">
      <alignment horizontal="center" wrapText="1"/>
    </xf>
    <xf numFmtId="0" fontId="57" fillId="33" borderId="13" xfId="0" applyFont="1" applyFill="1" applyBorder="1" applyAlignment="1">
      <alignment horizontal="center" wrapText="1"/>
    </xf>
    <xf numFmtId="0" fontId="57" fillId="33" borderId="14" xfId="0" applyFont="1" applyFill="1" applyBorder="1" applyAlignment="1">
      <alignment horizontal="center" vertical="center" wrapText="1"/>
    </xf>
    <xf numFmtId="0" fontId="57" fillId="33" borderId="15" xfId="0" applyFont="1" applyFill="1" applyBorder="1" applyAlignment="1" applyProtection="1">
      <alignment vertical="center" wrapText="1"/>
      <protection/>
    </xf>
    <xf numFmtId="176" fontId="40" fillId="33" borderId="13" xfId="0" applyNumberFormat="1" applyFont="1" applyFill="1" applyBorder="1" applyAlignment="1">
      <alignment wrapText="1"/>
    </xf>
    <xf numFmtId="176" fontId="57" fillId="33" borderId="16" xfId="0" applyNumberFormat="1" applyFont="1" applyFill="1" applyBorder="1" applyAlignment="1">
      <alignment wrapText="1"/>
    </xf>
    <xf numFmtId="176" fontId="57" fillId="33" borderId="17" xfId="0" applyNumberFormat="1" applyFont="1" applyFill="1" applyBorder="1" applyAlignment="1">
      <alignment wrapText="1"/>
    </xf>
    <xf numFmtId="0" fontId="57" fillId="33" borderId="15" xfId="0" applyFont="1" applyFill="1" applyBorder="1" applyAlignment="1" applyProtection="1">
      <alignment vertical="center" wrapText="1"/>
      <protection locked="0"/>
    </xf>
    <xf numFmtId="0" fontId="57" fillId="33" borderId="18" xfId="0" applyFont="1" applyFill="1" applyBorder="1" applyAlignment="1" applyProtection="1">
      <alignment vertical="center" wrapText="1"/>
      <protection/>
    </xf>
    <xf numFmtId="176" fontId="40" fillId="33" borderId="19" xfId="0" applyNumberFormat="1" applyFont="1" applyFill="1" applyBorder="1" applyAlignment="1">
      <alignment wrapText="1"/>
    </xf>
    <xf numFmtId="176" fontId="57" fillId="33" borderId="20" xfId="0" applyNumberFormat="1" applyFont="1" applyFill="1" applyBorder="1" applyAlignment="1">
      <alignment wrapText="1"/>
    </xf>
    <xf numFmtId="176" fontId="40" fillId="33" borderId="21" xfId="48" applyFont="1" applyFill="1" applyBorder="1" applyAlignment="1" applyProtection="1">
      <alignment wrapText="1"/>
      <protection/>
    </xf>
    <xf numFmtId="176" fontId="40" fillId="33" borderId="22" xfId="48" applyNumberFormat="1" applyFont="1" applyFill="1" applyBorder="1" applyAlignment="1">
      <alignment wrapText="1"/>
    </xf>
    <xf numFmtId="176" fontId="40" fillId="33" borderId="23" xfId="0" applyNumberFormat="1" applyFont="1" applyFill="1" applyBorder="1" applyAlignment="1">
      <alignment wrapText="1"/>
    </xf>
    <xf numFmtId="176" fontId="40" fillId="33" borderId="15" xfId="48" applyFont="1" applyFill="1" applyBorder="1" applyAlignment="1" applyProtection="1">
      <alignment wrapText="1"/>
      <protection/>
    </xf>
    <xf numFmtId="176" fontId="57" fillId="33" borderId="14" xfId="48" applyNumberFormat="1" applyFont="1" applyFill="1" applyBorder="1" applyAlignment="1">
      <alignment wrapText="1"/>
    </xf>
    <xf numFmtId="176" fontId="57" fillId="33" borderId="17" xfId="48" applyNumberFormat="1" applyFont="1" applyFill="1" applyBorder="1" applyAlignment="1">
      <alignment wrapText="1"/>
    </xf>
    <xf numFmtId="176" fontId="57" fillId="33" borderId="24" xfId="48" applyFont="1" applyFill="1" applyBorder="1" applyAlignment="1" applyProtection="1">
      <alignment wrapText="1"/>
      <protection/>
    </xf>
    <xf numFmtId="176" fontId="57" fillId="33" borderId="25" xfId="48" applyNumberFormat="1" applyFont="1" applyFill="1" applyBorder="1" applyAlignment="1">
      <alignment wrapText="1"/>
    </xf>
    <xf numFmtId="176" fontId="57" fillId="33" borderId="26" xfId="48" applyNumberFormat="1" applyFont="1" applyFill="1" applyBorder="1" applyAlignment="1">
      <alignment wrapText="1"/>
    </xf>
    <xf numFmtId="0" fontId="57" fillId="33" borderId="15"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27" xfId="0" applyFont="1" applyFill="1" applyBorder="1" applyAlignment="1">
      <alignment horizontal="center" vertical="center" wrapText="1"/>
    </xf>
    <xf numFmtId="0" fontId="57" fillId="33" borderId="15" xfId="0" applyFont="1" applyFill="1" applyBorder="1" applyAlignment="1">
      <alignment vertical="center" wrapText="1"/>
    </xf>
    <xf numFmtId="176" fontId="57" fillId="33" borderId="14" xfId="48" applyFont="1" applyFill="1" applyBorder="1" applyAlignment="1">
      <alignment vertical="center" wrapText="1"/>
    </xf>
    <xf numFmtId="176" fontId="57" fillId="33" borderId="17" xfId="52" applyNumberFormat="1" applyFont="1" applyFill="1" applyBorder="1" applyAlignment="1">
      <alignment vertical="center" wrapText="1"/>
    </xf>
    <xf numFmtId="9" fontId="57" fillId="33" borderId="27" xfId="52" applyFont="1" applyFill="1" applyBorder="1" applyAlignment="1">
      <alignment vertical="center" wrapText="1"/>
    </xf>
    <xf numFmtId="9" fontId="57" fillId="33" borderId="28" xfId="52" applyFont="1" applyFill="1" applyBorder="1" applyAlignment="1">
      <alignment vertical="center" wrapText="1"/>
    </xf>
    <xf numFmtId="0" fontId="57" fillId="33" borderId="24" xfId="0" applyFont="1" applyFill="1" applyBorder="1" applyAlignment="1">
      <alignment vertical="center" wrapText="1"/>
    </xf>
    <xf numFmtId="176" fontId="60" fillId="33" borderId="25" xfId="0" applyNumberFormat="1" applyFont="1" applyFill="1" applyBorder="1" applyAlignment="1">
      <alignment/>
    </xf>
    <xf numFmtId="0" fontId="60" fillId="33" borderId="29" xfId="0" applyFont="1" applyFill="1" applyBorder="1" applyAlignment="1">
      <alignment/>
    </xf>
    <xf numFmtId="0" fontId="60" fillId="33" borderId="15" xfId="0" applyFont="1" applyFill="1" applyBorder="1" applyAlignment="1">
      <alignment/>
    </xf>
    <xf numFmtId="0" fontId="60" fillId="33" borderId="14" xfId="0" applyFont="1" applyFill="1" applyBorder="1" applyAlignment="1">
      <alignment/>
    </xf>
    <xf numFmtId="0" fontId="60" fillId="33" borderId="17" xfId="0" applyFont="1" applyFill="1" applyBorder="1" applyAlignment="1">
      <alignment/>
    </xf>
    <xf numFmtId="0" fontId="0" fillId="33" borderId="15" xfId="0" applyFill="1" applyBorder="1" applyAlignment="1">
      <alignment vertical="top" wrapText="1"/>
    </xf>
    <xf numFmtId="9" fontId="0" fillId="33" borderId="14" xfId="52" applyFont="1" applyFill="1" applyBorder="1" applyAlignment="1">
      <alignment vertical="center"/>
    </xf>
    <xf numFmtId="176" fontId="0" fillId="33" borderId="17" xfId="0" applyNumberFormat="1" applyFill="1" applyBorder="1" applyAlignment="1">
      <alignment vertical="center"/>
    </xf>
    <xf numFmtId="0" fontId="0" fillId="33" borderId="15" xfId="0" applyFill="1" applyBorder="1" applyAlignment="1">
      <alignment vertical="top"/>
    </xf>
    <xf numFmtId="0" fontId="0" fillId="33" borderId="24" xfId="0" applyFill="1" applyBorder="1" applyAlignment="1">
      <alignment vertical="top"/>
    </xf>
    <xf numFmtId="176" fontId="0" fillId="33" borderId="26" xfId="0" applyNumberFormat="1" applyFill="1" applyBorder="1" applyAlignment="1">
      <alignment vertical="center"/>
    </xf>
    <xf numFmtId="0" fontId="0" fillId="33" borderId="15" xfId="0" applyFill="1" applyBorder="1" applyAlignment="1">
      <alignment vertical="center" wrapText="1"/>
    </xf>
    <xf numFmtId="0" fontId="0" fillId="33" borderId="15" xfId="0" applyFill="1" applyBorder="1" applyAlignment="1">
      <alignment wrapText="1"/>
    </xf>
    <xf numFmtId="0" fontId="0" fillId="33" borderId="15" xfId="0" applyFill="1" applyBorder="1" applyAlignment="1">
      <alignment/>
    </xf>
    <xf numFmtId="0" fontId="0" fillId="33" borderId="24" xfId="0" applyFill="1" applyBorder="1" applyAlignment="1">
      <alignment/>
    </xf>
    <xf numFmtId="0" fontId="60" fillId="33" borderId="30" xfId="0" applyFont="1" applyFill="1" applyBorder="1" applyAlignment="1">
      <alignment horizontal="center" vertical="center"/>
    </xf>
    <xf numFmtId="0" fontId="0" fillId="0" borderId="0" xfId="0" applyBorder="1" applyAlignment="1">
      <alignment/>
    </xf>
    <xf numFmtId="0" fontId="60" fillId="33" borderId="31" xfId="0" applyFont="1" applyFill="1" applyBorder="1" applyAlignment="1">
      <alignment vertical="center" wrapText="1"/>
    </xf>
    <xf numFmtId="0" fontId="0" fillId="33" borderId="31" xfId="0" applyFill="1" applyBorder="1" applyAlignment="1">
      <alignment wrapText="1"/>
    </xf>
    <xf numFmtId="0" fontId="60" fillId="33" borderId="31" xfId="0" applyFont="1" applyFill="1" applyBorder="1" applyAlignment="1">
      <alignment wrapText="1"/>
    </xf>
    <xf numFmtId="0" fontId="60" fillId="33" borderId="32" xfId="0" applyFont="1" applyFill="1" applyBorder="1" applyAlignment="1">
      <alignment wrapText="1"/>
    </xf>
    <xf numFmtId="0" fontId="61" fillId="0" borderId="0" xfId="0" applyFont="1" applyBorder="1" applyAlignment="1">
      <alignment horizontal="left" vertical="top" wrapText="1"/>
    </xf>
    <xf numFmtId="0" fontId="62" fillId="0" borderId="0" xfId="0" applyFont="1" applyBorder="1" applyAlignment="1">
      <alignment wrapText="1"/>
    </xf>
    <xf numFmtId="0" fontId="63" fillId="0" borderId="0" xfId="0" applyFont="1" applyBorder="1" applyAlignment="1">
      <alignment wrapText="1"/>
    </xf>
    <xf numFmtId="0" fontId="64" fillId="0" borderId="33" xfId="0" applyFont="1" applyFill="1" applyBorder="1" applyAlignment="1">
      <alignment horizontal="left" wrapText="1"/>
    </xf>
    <xf numFmtId="0" fontId="57" fillId="34" borderId="0" xfId="0" applyFont="1" applyFill="1" applyBorder="1" applyAlignment="1">
      <alignment horizontal="left" wrapText="1"/>
    </xf>
    <xf numFmtId="176" fontId="57" fillId="33" borderId="14" xfId="48" applyFont="1" applyFill="1" applyBorder="1" applyAlignment="1" applyProtection="1">
      <alignment horizontal="center" vertical="center" wrapText="1"/>
      <protection locked="0"/>
    </xf>
    <xf numFmtId="0" fontId="57" fillId="33" borderId="34" xfId="0" applyFont="1" applyFill="1" applyBorder="1" applyAlignment="1">
      <alignment horizontal="center" vertical="center" wrapText="1"/>
    </xf>
    <xf numFmtId="14" fontId="0" fillId="0" borderId="0" xfId="0" applyNumberFormat="1" applyAlignment="1">
      <alignment/>
    </xf>
    <xf numFmtId="0" fontId="57" fillId="33" borderId="35" xfId="0" applyFont="1" applyFill="1" applyBorder="1" applyAlignment="1">
      <alignment horizontal="left" wrapText="1"/>
    </xf>
    <xf numFmtId="0" fontId="57" fillId="33" borderId="36" xfId="0" applyFont="1" applyFill="1" applyBorder="1" applyAlignment="1">
      <alignment horizontal="left" wrapText="1"/>
    </xf>
    <xf numFmtId="0" fontId="57" fillId="33" borderId="25" xfId="0" applyFont="1" applyFill="1" applyBorder="1" applyAlignment="1">
      <alignment horizontal="left" wrapText="1"/>
    </xf>
    <xf numFmtId="176" fontId="57" fillId="33" borderId="25" xfId="0" applyNumberFormat="1" applyFont="1" applyFill="1" applyBorder="1" applyAlignment="1">
      <alignment horizontal="center" wrapText="1"/>
    </xf>
    <xf numFmtId="176" fontId="57" fillId="33" borderId="37" xfId="0" applyNumberFormat="1" applyFont="1" applyFill="1" applyBorder="1" applyAlignment="1">
      <alignment wrapText="1"/>
    </xf>
    <xf numFmtId="0" fontId="40" fillId="33" borderId="13" xfId="0" applyFont="1" applyFill="1" applyBorder="1" applyAlignment="1" applyProtection="1">
      <alignment vertical="center" wrapText="1"/>
      <protection/>
    </xf>
    <xf numFmtId="176" fontId="40" fillId="0" borderId="13" xfId="0" applyNumberFormat="1" applyFont="1" applyBorder="1" applyAlignment="1" applyProtection="1">
      <alignment wrapText="1"/>
      <protection locked="0"/>
    </xf>
    <xf numFmtId="176" fontId="40" fillId="34" borderId="13" xfId="48" applyNumberFormat="1" applyFont="1" applyFill="1" applyBorder="1" applyAlignment="1" applyProtection="1">
      <alignment horizontal="center" vertical="center" wrapText="1"/>
      <protection locked="0"/>
    </xf>
    <xf numFmtId="176" fontId="57" fillId="33" borderId="38" xfId="0" applyNumberFormat="1" applyFont="1" applyFill="1" applyBorder="1" applyAlignment="1">
      <alignment wrapText="1"/>
    </xf>
    <xf numFmtId="2" fontId="40" fillId="0" borderId="0" xfId="0" applyNumberFormat="1" applyFont="1" applyBorder="1" applyAlignment="1">
      <alignment wrapText="1"/>
    </xf>
    <xf numFmtId="0" fontId="40" fillId="33" borderId="14" xfId="0" applyFont="1" applyFill="1" applyBorder="1" applyAlignment="1" applyProtection="1">
      <alignment vertical="center" wrapText="1"/>
      <protection/>
    </xf>
    <xf numFmtId="176" fontId="40" fillId="0" borderId="14" xfId="0" applyNumberFormat="1" applyFont="1" applyBorder="1" applyAlignment="1" applyProtection="1">
      <alignment wrapText="1"/>
      <protection locked="0"/>
    </xf>
    <xf numFmtId="176" fontId="40" fillId="34" borderId="14" xfId="48" applyNumberFormat="1" applyFont="1" applyFill="1" applyBorder="1" applyAlignment="1" applyProtection="1">
      <alignment horizontal="center" vertical="center" wrapText="1"/>
      <protection locked="0"/>
    </xf>
    <xf numFmtId="176" fontId="57" fillId="33" borderId="35" xfId="0" applyNumberFormat="1" applyFont="1" applyFill="1" applyBorder="1" applyAlignment="1">
      <alignment wrapText="1"/>
    </xf>
    <xf numFmtId="0" fontId="40" fillId="33" borderId="14" xfId="0" applyFont="1" applyFill="1" applyBorder="1" applyAlignment="1" applyProtection="1">
      <alignment vertical="center" wrapText="1"/>
      <protection locked="0"/>
    </xf>
    <xf numFmtId="176" fontId="37" fillId="0" borderId="14" xfId="0" applyNumberFormat="1" applyFont="1" applyBorder="1" applyAlignment="1" applyProtection="1">
      <alignment wrapText="1"/>
      <protection locked="0"/>
    </xf>
    <xf numFmtId="176" fontId="57" fillId="35" borderId="14" xfId="48" applyFont="1" applyFill="1" applyBorder="1" applyAlignment="1" applyProtection="1">
      <alignment wrapText="1"/>
      <protection/>
    </xf>
    <xf numFmtId="176" fontId="57" fillId="35" borderId="14" xfId="48" applyNumberFormat="1" applyFont="1" applyFill="1" applyBorder="1" applyAlignment="1">
      <alignment wrapText="1"/>
    </xf>
    <xf numFmtId="176" fontId="57" fillId="34" borderId="35" xfId="48" applyFont="1" applyFill="1" applyBorder="1" applyAlignment="1" applyProtection="1">
      <alignment wrapText="1"/>
      <protection/>
    </xf>
    <xf numFmtId="176" fontId="57" fillId="34" borderId="36" xfId="48" applyNumberFormat="1" applyFont="1" applyFill="1" applyBorder="1" applyAlignment="1">
      <alignment wrapText="1"/>
    </xf>
    <xf numFmtId="176" fontId="57" fillId="34" borderId="36" xfId="0" applyNumberFormat="1" applyFont="1" applyFill="1" applyBorder="1" applyAlignment="1">
      <alignment wrapText="1"/>
    </xf>
    <xf numFmtId="176" fontId="57" fillId="35" borderId="19" xfId="48" applyFont="1" applyFill="1" applyBorder="1" applyAlignment="1" applyProtection="1">
      <alignment wrapText="1"/>
      <protection/>
    </xf>
    <xf numFmtId="176" fontId="57" fillId="35" borderId="19" xfId="48" applyNumberFormat="1" applyFont="1" applyFill="1" applyBorder="1" applyAlignment="1">
      <alignment wrapText="1"/>
    </xf>
    <xf numFmtId="176" fontId="57" fillId="33" borderId="34" xfId="0" applyNumberFormat="1" applyFont="1" applyFill="1" applyBorder="1" applyAlignment="1">
      <alignment wrapText="1"/>
    </xf>
    <xf numFmtId="0" fontId="40" fillId="0" borderId="35" xfId="0" applyFont="1" applyBorder="1" applyAlignment="1">
      <alignment wrapText="1"/>
    </xf>
    <xf numFmtId="0" fontId="40" fillId="34" borderId="36" xfId="0" applyFont="1" applyFill="1" applyBorder="1" applyAlignment="1">
      <alignment wrapText="1"/>
    </xf>
    <xf numFmtId="0" fontId="40" fillId="0" borderId="36" xfId="0" applyFont="1" applyBorder="1" applyAlignment="1">
      <alignment wrapText="1"/>
    </xf>
    <xf numFmtId="0" fontId="57" fillId="33" borderId="38" xfId="0" applyFont="1" applyFill="1" applyBorder="1" applyAlignment="1">
      <alignment horizontal="left" wrapText="1"/>
    </xf>
    <xf numFmtId="0" fontId="57" fillId="33" borderId="33" xfId="0" applyFont="1" applyFill="1" applyBorder="1" applyAlignment="1">
      <alignment horizontal="left" wrapText="1"/>
    </xf>
    <xf numFmtId="176" fontId="57" fillId="34" borderId="36" xfId="48" applyFont="1" applyFill="1" applyBorder="1" applyAlignment="1" applyProtection="1">
      <alignment wrapText="1"/>
      <protection/>
    </xf>
    <xf numFmtId="165" fontId="40" fillId="0" borderId="0" xfId="0" applyNumberFormat="1" applyFont="1" applyBorder="1" applyAlignment="1">
      <alignment wrapText="1"/>
    </xf>
    <xf numFmtId="0" fontId="40" fillId="0" borderId="0" xfId="0" applyFont="1" applyBorder="1" applyAlignment="1">
      <alignment wrapText="1"/>
    </xf>
    <xf numFmtId="0" fontId="40" fillId="34" borderId="0" xfId="0" applyFont="1" applyFill="1" applyBorder="1" applyAlignment="1">
      <alignment wrapText="1"/>
    </xf>
    <xf numFmtId="176" fontId="57" fillId="34" borderId="0" xfId="48" applyFont="1" applyFill="1" applyBorder="1" applyAlignment="1" applyProtection="1">
      <alignment vertical="center" wrapText="1"/>
      <protection/>
    </xf>
    <xf numFmtId="0" fontId="40" fillId="0" borderId="0" xfId="0" applyFont="1" applyFill="1" applyBorder="1" applyAlignment="1">
      <alignment vertical="center" wrapText="1"/>
    </xf>
    <xf numFmtId="165" fontId="42" fillId="0" borderId="0" xfId="0" applyNumberFormat="1" applyFont="1" applyBorder="1" applyAlignment="1">
      <alignment wrapText="1"/>
    </xf>
    <xf numFmtId="0" fontId="42" fillId="0" borderId="0" xfId="0" applyFont="1" applyBorder="1" applyAlignment="1">
      <alignment wrapText="1"/>
    </xf>
    <xf numFmtId="165" fontId="40" fillId="34" borderId="0" xfId="0" applyNumberFormat="1" applyFont="1" applyFill="1" applyBorder="1" applyAlignment="1">
      <alignment wrapText="1"/>
    </xf>
    <xf numFmtId="0" fontId="42" fillId="34" borderId="0" xfId="0" applyFont="1" applyFill="1" applyBorder="1" applyAlignment="1">
      <alignment wrapText="1"/>
    </xf>
    <xf numFmtId="0" fontId="40" fillId="0" borderId="0" xfId="0" applyFont="1" applyFill="1" applyBorder="1" applyAlignment="1">
      <alignment wrapText="1"/>
    </xf>
    <xf numFmtId="0" fontId="40" fillId="0" borderId="0" xfId="0" applyNumberFormat="1" applyFont="1" applyBorder="1" applyAlignment="1">
      <alignment wrapText="1"/>
    </xf>
    <xf numFmtId="0" fontId="42" fillId="0" borderId="0" xfId="0" applyFont="1" applyFill="1" applyBorder="1" applyAlignment="1">
      <alignment wrapText="1"/>
    </xf>
    <xf numFmtId="0" fontId="57" fillId="33" borderId="39" xfId="0" applyFont="1" applyFill="1" applyBorder="1" applyAlignment="1">
      <alignment horizontal="center" vertical="center" wrapText="1"/>
    </xf>
    <xf numFmtId="0" fontId="57" fillId="33" borderId="40" xfId="0" applyFont="1" applyFill="1" applyBorder="1" applyAlignment="1" applyProtection="1">
      <alignment vertical="center" wrapText="1"/>
      <protection/>
    </xf>
    <xf numFmtId="176" fontId="40" fillId="33" borderId="14" xfId="0" applyNumberFormat="1" applyFont="1" applyFill="1" applyBorder="1" applyAlignment="1">
      <alignment wrapText="1"/>
    </xf>
    <xf numFmtId="0" fontId="57" fillId="33" borderId="41" xfId="0" applyFont="1" applyFill="1" applyBorder="1" applyAlignment="1" applyProtection="1">
      <alignment vertical="center" wrapText="1"/>
      <protection/>
    </xf>
    <xf numFmtId="0" fontId="57" fillId="33" borderId="41" xfId="0" applyFont="1" applyFill="1" applyBorder="1" applyAlignment="1" applyProtection="1">
      <alignment vertical="center" wrapText="1"/>
      <protection locked="0"/>
    </xf>
    <xf numFmtId="176" fontId="40" fillId="34" borderId="0" xfId="48" applyFont="1" applyFill="1" applyBorder="1" applyAlignment="1" applyProtection="1">
      <alignment vertical="center" wrapText="1"/>
      <protection locked="0"/>
    </xf>
    <xf numFmtId="0" fontId="2" fillId="33" borderId="41" xfId="0" applyFont="1" applyFill="1" applyBorder="1" applyAlignment="1" applyProtection="1">
      <alignment vertical="center" wrapText="1"/>
      <protection/>
    </xf>
    <xf numFmtId="176" fontId="37" fillId="33" borderId="13" xfId="0" applyNumberFormat="1" applyFont="1" applyFill="1" applyBorder="1" applyAlignment="1">
      <alignment wrapText="1"/>
    </xf>
    <xf numFmtId="0" fontId="40" fillId="33" borderId="15" xfId="0" applyFont="1" applyFill="1" applyBorder="1" applyAlignment="1" applyProtection="1">
      <alignment vertical="center" wrapText="1"/>
      <protection/>
    </xf>
    <xf numFmtId="176" fontId="40" fillId="33" borderId="14" xfId="48" applyNumberFormat="1" applyFont="1" applyFill="1" applyBorder="1" applyAlignment="1">
      <alignment wrapText="1"/>
    </xf>
    <xf numFmtId="176" fontId="40" fillId="33" borderId="35" xfId="0" applyNumberFormat="1" applyFont="1" applyFill="1" applyBorder="1" applyAlignment="1">
      <alignment wrapText="1"/>
    </xf>
    <xf numFmtId="176" fontId="40" fillId="33" borderId="25" xfId="0" applyNumberFormat="1" applyFont="1" applyFill="1" applyBorder="1" applyAlignment="1">
      <alignment wrapText="1"/>
    </xf>
    <xf numFmtId="176" fontId="40" fillId="33" borderId="37" xfId="0" applyNumberFormat="1" applyFont="1" applyFill="1" applyBorder="1" applyAlignment="1">
      <alignment wrapText="1"/>
    </xf>
    <xf numFmtId="0" fontId="57" fillId="33" borderId="42" xfId="0" applyFont="1" applyFill="1" applyBorder="1" applyAlignment="1">
      <alignment wrapText="1"/>
    </xf>
    <xf numFmtId="176" fontId="57" fillId="33" borderId="43" xfId="0" applyNumberFormat="1" applyFont="1" applyFill="1" applyBorder="1" applyAlignment="1">
      <alignment wrapText="1"/>
    </xf>
    <xf numFmtId="176" fontId="57" fillId="33" borderId="44" xfId="0" applyNumberFormat="1" applyFont="1" applyFill="1" applyBorder="1" applyAlignment="1">
      <alignment wrapText="1"/>
    </xf>
    <xf numFmtId="176" fontId="57" fillId="34" borderId="0" xfId="0" applyNumberFormat="1" applyFont="1" applyFill="1" applyBorder="1" applyAlignment="1">
      <alignment vertical="center" wrapText="1"/>
    </xf>
    <xf numFmtId="0" fontId="57" fillId="0" borderId="0" xfId="0" applyFont="1" applyFill="1" applyBorder="1" applyAlignment="1">
      <alignment horizontal="center" vertical="center" wrapText="1"/>
    </xf>
    <xf numFmtId="0" fontId="40" fillId="34" borderId="0" xfId="0" applyFont="1" applyFill="1" applyBorder="1" applyAlignment="1">
      <alignment horizontal="center" vertical="center" wrapText="1"/>
    </xf>
    <xf numFmtId="176" fontId="40" fillId="34" borderId="0" xfId="48" applyFont="1" applyFill="1" applyBorder="1" applyAlignment="1" applyProtection="1">
      <alignment vertical="center" wrapText="1"/>
      <protection/>
    </xf>
    <xf numFmtId="176" fontId="40" fillId="34" borderId="0" xfId="0" applyNumberFormat="1" applyFont="1" applyFill="1" applyBorder="1" applyAlignment="1">
      <alignment vertical="center" wrapText="1"/>
    </xf>
    <xf numFmtId="176" fontId="57" fillId="0" borderId="0" xfId="0" applyNumberFormat="1" applyFont="1" applyFill="1" applyBorder="1" applyAlignment="1">
      <alignment wrapText="1"/>
    </xf>
    <xf numFmtId="176" fontId="40" fillId="0" borderId="0" xfId="48" applyFont="1" applyFill="1" applyBorder="1" applyAlignment="1">
      <alignment horizontal="right" vertic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65" fillId="33" borderId="14" xfId="0" applyFont="1" applyFill="1" applyBorder="1" applyAlignment="1" applyProtection="1">
      <alignment horizontal="center" vertical="center" wrapText="1"/>
      <protection/>
    </xf>
    <xf numFmtId="0" fontId="65" fillId="33" borderId="14" xfId="0" applyFont="1" applyFill="1" applyBorder="1" applyAlignment="1" applyProtection="1">
      <alignment horizontal="left" vertical="center" wrapText="1"/>
      <protection/>
    </xf>
    <xf numFmtId="0" fontId="65" fillId="0" borderId="14" xfId="0" applyFont="1" applyFill="1" applyBorder="1" applyAlignment="1" applyProtection="1">
      <alignment horizontal="center" vertical="center" wrapText="1"/>
      <protection locked="0"/>
    </xf>
    <xf numFmtId="0" fontId="65" fillId="36" borderId="14" xfId="0" applyFont="1" applyFill="1" applyBorder="1" applyAlignment="1" applyProtection="1">
      <alignment vertical="center" wrapText="1"/>
      <protection/>
    </xf>
    <xf numFmtId="49" fontId="65" fillId="34" borderId="14" xfId="0" applyNumberFormat="1" applyFont="1" applyFill="1" applyBorder="1" applyAlignment="1" applyProtection="1">
      <alignment horizontal="left" vertical="top" wrapText="1"/>
      <protection locked="0"/>
    </xf>
    <xf numFmtId="0" fontId="66" fillId="36" borderId="14" xfId="0" applyFont="1" applyFill="1" applyBorder="1" applyAlignment="1" applyProtection="1">
      <alignment vertical="center" wrapText="1"/>
      <protection/>
    </xf>
    <xf numFmtId="176" fontId="66" fillId="0" borderId="14" xfId="48" applyNumberFormat="1" applyFont="1" applyBorder="1" applyAlignment="1" applyProtection="1">
      <alignment horizontal="left" vertical="center" wrapText="1"/>
      <protection/>
    </xf>
    <xf numFmtId="176" fontId="66" fillId="34" borderId="14" xfId="48" applyNumberFormat="1" applyFont="1" applyFill="1" applyBorder="1" applyAlignment="1" applyProtection="1">
      <alignment horizontal="center" vertical="center" wrapText="1"/>
      <protection locked="0"/>
    </xf>
    <xf numFmtId="176" fontId="66" fillId="0" borderId="14" xfId="48" applyNumberFormat="1" applyFont="1" applyBorder="1" applyAlignment="1" applyProtection="1">
      <alignment horizontal="center" vertical="center" wrapText="1"/>
      <protection locked="0"/>
    </xf>
    <xf numFmtId="176" fontId="66" fillId="33" borderId="14" xfId="48" applyNumberFormat="1" applyFont="1" applyFill="1" applyBorder="1" applyAlignment="1" applyProtection="1">
      <alignment horizontal="center" vertical="center" wrapText="1"/>
      <protection/>
    </xf>
    <xf numFmtId="9" fontId="67" fillId="0" borderId="45" xfId="0" applyNumberFormat="1" applyFont="1" applyBorder="1" applyAlignment="1">
      <alignment horizontal="center" vertical="center" wrapText="1"/>
    </xf>
    <xf numFmtId="176" fontId="5" fillId="0" borderId="14" xfId="48" applyNumberFormat="1" applyFont="1" applyBorder="1" applyAlignment="1" applyProtection="1">
      <alignment horizontal="left" vertical="center" wrapText="1"/>
      <protection/>
    </xf>
    <xf numFmtId="0" fontId="66" fillId="0" borderId="14" xfId="48" applyNumberFormat="1" applyFont="1" applyBorder="1" applyAlignment="1" applyProtection="1">
      <alignment horizontal="left" vertical="center" wrapText="1"/>
      <protection/>
    </xf>
    <xf numFmtId="0" fontId="68" fillId="36" borderId="14" xfId="0" applyFont="1" applyFill="1" applyBorder="1" applyAlignment="1" applyProtection="1">
      <alignment vertical="center" wrapText="1"/>
      <protection/>
    </xf>
    <xf numFmtId="0" fontId="66" fillId="34" borderId="14" xfId="0" applyFont="1" applyFill="1" applyBorder="1" applyAlignment="1" applyProtection="1">
      <alignment horizontal="left" vertical="top" wrapText="1"/>
      <protection locked="0"/>
    </xf>
    <xf numFmtId="9" fontId="66" fillId="34" borderId="46" xfId="52" applyFont="1" applyFill="1" applyBorder="1" applyAlignment="1" applyProtection="1">
      <alignment horizontal="center" vertical="center" wrapText="1"/>
      <protection locked="0"/>
    </xf>
    <xf numFmtId="0" fontId="0" fillId="34" borderId="0" xfId="0" applyFont="1" applyFill="1" applyBorder="1" applyAlignment="1">
      <alignment wrapText="1"/>
    </xf>
    <xf numFmtId="0" fontId="66" fillId="0" borderId="0" xfId="0" applyFont="1" applyBorder="1" applyAlignment="1">
      <alignment wrapText="1"/>
    </xf>
    <xf numFmtId="176" fontId="65" fillId="33" borderId="14" xfId="48" applyNumberFormat="1" applyFont="1" applyFill="1" applyBorder="1" applyAlignment="1" applyProtection="1">
      <alignment horizontal="center" vertical="center" wrapText="1"/>
      <protection/>
    </xf>
    <xf numFmtId="176" fontId="65" fillId="33" borderId="14" xfId="48" applyFont="1" applyFill="1" applyBorder="1" applyAlignment="1" applyProtection="1">
      <alignment horizontal="center" vertical="center" wrapText="1"/>
      <protection/>
    </xf>
    <xf numFmtId="0" fontId="66" fillId="0" borderId="14" xfId="0" applyFont="1" applyBorder="1" applyAlignment="1" applyProtection="1">
      <alignment horizontal="left" vertical="top" wrapText="1"/>
      <protection locked="0"/>
    </xf>
    <xf numFmtId="9" fontId="66" fillId="0" borderId="14" xfId="52" applyFont="1" applyBorder="1" applyAlignment="1" applyProtection="1">
      <alignment horizontal="center" vertical="center" wrapText="1"/>
      <protection locked="0"/>
    </xf>
    <xf numFmtId="9" fontId="66" fillId="34" borderId="14" xfId="52" applyFont="1" applyFill="1" applyBorder="1" applyAlignment="1" applyProtection="1">
      <alignment horizontal="center" vertical="center" wrapText="1"/>
      <protection locked="0"/>
    </xf>
    <xf numFmtId="176" fontId="65" fillId="33" borderId="19" xfId="48"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40" fillId="34" borderId="0" xfId="0" applyFont="1" applyFill="1" applyBorder="1" applyAlignment="1" applyProtection="1">
      <alignment vertical="center" wrapText="1"/>
      <protection locked="0"/>
    </xf>
    <xf numFmtId="0" fontId="0" fillId="34" borderId="0" xfId="0" applyFont="1" applyFill="1" applyBorder="1" applyAlignment="1" applyProtection="1">
      <alignment horizontal="left" vertical="top" wrapText="1"/>
      <protection locked="0"/>
    </xf>
    <xf numFmtId="176" fontId="40" fillId="34" borderId="0" xfId="48" applyFont="1" applyFill="1" applyBorder="1" applyAlignment="1" applyProtection="1">
      <alignment horizontal="center" vertical="center" wrapText="1"/>
      <protection locked="0"/>
    </xf>
    <xf numFmtId="0" fontId="57" fillId="33" borderId="14" xfId="0" applyFont="1" applyFill="1" applyBorder="1" applyAlignment="1" applyProtection="1">
      <alignment vertical="center" wrapText="1"/>
      <protection/>
    </xf>
    <xf numFmtId="0" fontId="57" fillId="34" borderId="14" xfId="0" applyNumberFormat="1" applyFont="1" applyFill="1" applyBorder="1" applyAlignment="1" applyProtection="1">
      <alignment horizontal="left" vertical="top" wrapText="1"/>
      <protection locked="0"/>
    </xf>
    <xf numFmtId="0" fontId="57" fillId="36" borderId="14" xfId="0" applyFont="1" applyFill="1" applyBorder="1" applyAlignment="1" applyProtection="1">
      <alignment vertical="center" wrapText="1"/>
      <protection/>
    </xf>
    <xf numFmtId="0" fontId="57" fillId="34" borderId="14" xfId="0" applyFont="1" applyFill="1" applyBorder="1" applyAlignment="1" applyProtection="1">
      <alignment horizontal="left" vertical="top" wrapText="1"/>
      <protection locked="0"/>
    </xf>
    <xf numFmtId="0" fontId="40" fillId="36" borderId="14" xfId="0" applyFont="1" applyFill="1" applyBorder="1" applyAlignment="1" applyProtection="1">
      <alignment vertical="center" wrapText="1"/>
      <protection/>
    </xf>
    <xf numFmtId="0" fontId="40" fillId="0" borderId="14" xfId="0" applyFont="1" applyBorder="1" applyAlignment="1" applyProtection="1">
      <alignment horizontal="left" vertical="top" wrapText="1"/>
      <protection/>
    </xf>
    <xf numFmtId="176" fontId="40" fillId="0" borderId="14" xfId="48" applyNumberFormat="1" applyFont="1" applyBorder="1" applyAlignment="1" applyProtection="1">
      <alignment horizontal="center" vertical="center" wrapText="1"/>
      <protection locked="0"/>
    </xf>
    <xf numFmtId="176" fontId="40" fillId="33" borderId="14" xfId="48" applyNumberFormat="1" applyFont="1" applyFill="1" applyBorder="1" applyAlignment="1" applyProtection="1">
      <alignment horizontal="center" vertical="center" wrapText="1"/>
      <protection/>
    </xf>
    <xf numFmtId="9" fontId="40" fillId="0" borderId="14" xfId="52" applyFont="1" applyBorder="1" applyAlignment="1" applyProtection="1">
      <alignment horizontal="center" vertical="center" wrapText="1"/>
      <protection locked="0"/>
    </xf>
    <xf numFmtId="0" fontId="40" fillId="0" borderId="0" xfId="0" applyFont="1" applyAlignment="1">
      <alignment horizontal="left" vertical="center" wrapText="1"/>
    </xf>
    <xf numFmtId="0" fontId="40" fillId="0" borderId="0" xfId="0" applyFont="1" applyAlignment="1">
      <alignment horizontal="left" wrapText="1"/>
    </xf>
    <xf numFmtId="0" fontId="0" fillId="34" borderId="14" xfId="0" applyFont="1" applyFill="1" applyBorder="1" applyAlignment="1" applyProtection="1">
      <alignment horizontal="left" vertical="top" wrapText="1"/>
      <protection locked="0"/>
    </xf>
    <xf numFmtId="9" fontId="40" fillId="34" borderId="14" xfId="52" applyFont="1" applyFill="1" applyBorder="1" applyAlignment="1" applyProtection="1">
      <alignment horizontal="center" vertical="center" wrapText="1"/>
      <protection locked="0"/>
    </xf>
    <xf numFmtId="0" fontId="60" fillId="33" borderId="14" xfId="0" applyFont="1" applyFill="1" applyBorder="1" applyAlignment="1" applyProtection="1">
      <alignment horizontal="left" vertical="center" wrapText="1"/>
      <protection/>
    </xf>
    <xf numFmtId="176" fontId="57" fillId="33" borderId="14" xfId="48" applyNumberFormat="1" applyFont="1" applyFill="1" applyBorder="1" applyAlignment="1" applyProtection="1">
      <alignment horizontal="center" vertical="center" wrapText="1"/>
      <protection/>
    </xf>
    <xf numFmtId="176" fontId="57" fillId="33" borderId="19" xfId="48" applyNumberFormat="1" applyFont="1" applyFill="1" applyBorder="1" applyAlignment="1" applyProtection="1">
      <alignment horizontal="center" vertical="center" wrapText="1"/>
      <protection/>
    </xf>
    <xf numFmtId="176" fontId="57" fillId="33" borderId="14" xfId="48" applyFont="1" applyFill="1" applyBorder="1" applyAlignment="1" applyProtection="1">
      <alignment horizontal="center" vertical="center" wrapText="1"/>
      <protection/>
    </xf>
    <xf numFmtId="0" fontId="40" fillId="0" borderId="14" xfId="0" applyFont="1" applyBorder="1" applyAlignment="1" applyProtection="1">
      <alignment horizontal="left" vertical="top" wrapText="1"/>
      <protection locked="0"/>
    </xf>
    <xf numFmtId="176" fontId="0" fillId="0" borderId="0" xfId="48" applyFont="1" applyFill="1" applyBorder="1" applyAlignment="1">
      <alignment wrapText="1"/>
    </xf>
    <xf numFmtId="0" fontId="65" fillId="10" borderId="14" xfId="0"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0" fillId="0" borderId="0" xfId="0" applyFont="1" applyAlignment="1">
      <alignment/>
    </xf>
    <xf numFmtId="176" fontId="65" fillId="34" borderId="14" xfId="48" applyFont="1" applyFill="1" applyBorder="1" applyAlignment="1" applyProtection="1">
      <alignment horizontal="left" vertical="top" wrapText="1"/>
      <protection locked="0"/>
    </xf>
    <xf numFmtId="176" fontId="42" fillId="0" borderId="0" xfId="48" applyFont="1" applyFill="1" applyBorder="1" applyAlignment="1" applyProtection="1">
      <alignment vertical="center" wrapText="1"/>
      <protection/>
    </xf>
    <xf numFmtId="176" fontId="57" fillId="0" borderId="0" xfId="48" applyFont="1" applyFill="1" applyBorder="1" applyAlignment="1" applyProtection="1">
      <alignment vertical="center" wrapText="1"/>
      <protection/>
    </xf>
    <xf numFmtId="176" fontId="66" fillId="0" borderId="14" xfId="48" applyFont="1" applyBorder="1" applyAlignment="1" applyProtection="1">
      <alignment horizontal="center" vertical="center" wrapText="1"/>
      <protection locked="0"/>
    </xf>
    <xf numFmtId="176" fontId="66" fillId="0" borderId="14" xfId="48" applyFont="1" applyFill="1" applyBorder="1" applyAlignment="1" applyProtection="1">
      <alignment horizontal="center" vertical="center" wrapText="1"/>
      <protection locked="0"/>
    </xf>
    <xf numFmtId="49" fontId="66" fillId="0" borderId="14" xfId="48" applyNumberFormat="1" applyFont="1" applyBorder="1" applyAlignment="1" applyProtection="1">
      <alignment horizontal="left" wrapText="1"/>
      <protection locked="0"/>
    </xf>
    <xf numFmtId="176" fontId="40" fillId="0" borderId="0" xfId="48" applyNumberFormat="1" applyFont="1" applyFill="1" applyBorder="1" applyAlignment="1" applyProtection="1">
      <alignment horizontal="center" vertical="center" wrapText="1"/>
      <protection/>
    </xf>
    <xf numFmtId="165" fontId="0" fillId="0" borderId="0" xfId="0" applyNumberFormat="1" applyFont="1" applyAlignment="1">
      <alignment/>
    </xf>
    <xf numFmtId="176" fontId="66" fillId="34" borderId="14" xfId="48" applyFont="1" applyFill="1" applyBorder="1" applyAlignment="1" applyProtection="1">
      <alignment horizontal="center" vertical="center" wrapText="1"/>
      <protection locked="0"/>
    </xf>
    <xf numFmtId="49" fontId="66" fillId="34" borderId="14" xfId="48" applyNumberFormat="1" applyFont="1" applyFill="1" applyBorder="1" applyAlignment="1" applyProtection="1">
      <alignment horizontal="left" wrapText="1"/>
      <protection locked="0"/>
    </xf>
    <xf numFmtId="0" fontId="0" fillId="0" borderId="0" xfId="0" applyFont="1" applyFill="1" applyBorder="1" applyAlignment="1">
      <alignment wrapText="1"/>
    </xf>
    <xf numFmtId="176" fontId="65" fillId="0" borderId="14" xfId="48" applyFont="1" applyFill="1" applyBorder="1" applyAlignment="1" applyProtection="1">
      <alignment horizontal="center" vertical="center" wrapText="1"/>
      <protection/>
    </xf>
    <xf numFmtId="176" fontId="57" fillId="0" borderId="0" xfId="48" applyFont="1" applyFill="1" applyBorder="1" applyAlignment="1" applyProtection="1">
      <alignment horizontal="center" vertical="center" wrapText="1"/>
      <protection/>
    </xf>
    <xf numFmtId="176" fontId="66" fillId="34" borderId="14" xfId="48" applyFont="1" applyFill="1" applyBorder="1" applyAlignment="1" applyProtection="1">
      <alignment horizontal="left" vertical="top" wrapText="1"/>
      <protection locked="0"/>
    </xf>
    <xf numFmtId="176" fontId="40" fillId="0" borderId="0" xfId="48" applyFont="1" applyFill="1" applyBorder="1" applyAlignment="1" applyProtection="1">
      <alignment horizontal="center" vertical="center" wrapText="1"/>
      <protection locked="0"/>
    </xf>
    <xf numFmtId="176" fontId="40" fillId="0" borderId="0" xfId="48" applyFont="1" applyFill="1" applyBorder="1" applyAlignment="1" applyProtection="1">
      <alignment horizontal="center" vertical="center" wrapText="1"/>
      <protection/>
    </xf>
    <xf numFmtId="176" fontId="57" fillId="34" borderId="14" xfId="48" applyFont="1" applyFill="1" applyBorder="1" applyAlignment="1" applyProtection="1">
      <alignment horizontal="left" vertical="top" wrapText="1"/>
      <protection locked="0"/>
    </xf>
    <xf numFmtId="176" fontId="42" fillId="0" borderId="0" xfId="48" applyFont="1" applyFill="1" applyBorder="1" applyAlignment="1" applyProtection="1">
      <alignment vertical="center" wrapText="1"/>
      <protection/>
    </xf>
    <xf numFmtId="176" fontId="57" fillId="0" borderId="0" xfId="48" applyFont="1" applyFill="1" applyBorder="1" applyAlignment="1" applyProtection="1">
      <alignment vertical="center" wrapText="1"/>
      <protection/>
    </xf>
    <xf numFmtId="176" fontId="40" fillId="0" borderId="14" xfId="48" applyFont="1" applyFill="1" applyBorder="1" applyAlignment="1" applyProtection="1">
      <alignment horizontal="center" vertical="center" wrapText="1"/>
      <protection locked="0"/>
    </xf>
    <xf numFmtId="49" fontId="40" fillId="0" borderId="14" xfId="48" applyNumberFormat="1" applyFont="1" applyBorder="1" applyAlignment="1" applyProtection="1">
      <alignment horizontal="left" wrapText="1"/>
      <protection locked="0"/>
    </xf>
    <xf numFmtId="176" fontId="40" fillId="0" borderId="0" xfId="48" applyNumberFormat="1" applyFont="1" applyFill="1" applyBorder="1" applyAlignment="1" applyProtection="1">
      <alignment horizontal="center" vertical="center" wrapText="1"/>
      <protection/>
    </xf>
    <xf numFmtId="165" fontId="0" fillId="0" borderId="0" xfId="0" applyNumberFormat="1" applyAlignment="1">
      <alignment/>
    </xf>
    <xf numFmtId="176" fontId="40" fillId="0" borderId="14" xfId="48" applyFont="1" applyBorder="1" applyAlignment="1" applyProtection="1">
      <alignment horizontal="center" vertical="center" wrapText="1"/>
      <protection locked="0"/>
    </xf>
    <xf numFmtId="176" fontId="40" fillId="34" borderId="14" xfId="48" applyFont="1" applyFill="1" applyBorder="1" applyAlignment="1" applyProtection="1">
      <alignment horizontal="center" vertical="center" wrapText="1"/>
      <protection locked="0"/>
    </xf>
    <xf numFmtId="49" fontId="40" fillId="34" borderId="14" xfId="48" applyNumberFormat="1" applyFont="1" applyFill="1" applyBorder="1" applyAlignment="1" applyProtection="1">
      <alignment horizontal="left" wrapText="1"/>
      <protection locked="0"/>
    </xf>
    <xf numFmtId="176" fontId="57" fillId="0" borderId="14" xfId="48" applyFont="1" applyFill="1" applyBorder="1" applyAlignment="1" applyProtection="1">
      <alignment horizontal="center" vertical="center" wrapText="1"/>
      <protection/>
    </xf>
    <xf numFmtId="176" fontId="57" fillId="0" borderId="0" xfId="48" applyFont="1" applyFill="1" applyBorder="1" applyAlignment="1" applyProtection="1">
      <alignment horizontal="center" vertical="center" wrapText="1"/>
      <protection/>
    </xf>
    <xf numFmtId="0" fontId="40" fillId="34" borderId="14" xfId="0" applyFont="1" applyFill="1" applyBorder="1" applyAlignment="1" applyProtection="1">
      <alignment horizontal="left" vertical="top" wrapText="1"/>
      <protection locked="0"/>
    </xf>
    <xf numFmtId="0" fontId="57" fillId="33" borderId="14" xfId="0" applyFont="1" applyFill="1" applyBorder="1" applyAlignment="1" applyProtection="1">
      <alignment horizontal="left" vertical="center" wrapText="1"/>
      <protection/>
    </xf>
    <xf numFmtId="0" fontId="40" fillId="0" borderId="14" xfId="0" applyFont="1" applyBorder="1" applyAlignment="1">
      <alignment horizontal="left" vertical="center" wrapText="1"/>
    </xf>
    <xf numFmtId="176" fontId="37" fillId="0" borderId="14" xfId="48" applyNumberFormat="1" applyFont="1" applyBorder="1" applyAlignment="1" applyProtection="1">
      <alignment horizontal="center" vertical="center" wrapText="1"/>
      <protection locked="0"/>
    </xf>
    <xf numFmtId="0" fontId="40" fillId="0" borderId="14" xfId="0" applyFont="1" applyBorder="1" applyAlignment="1" applyProtection="1">
      <alignment horizontal="left" vertical="center" wrapText="1"/>
      <protection/>
    </xf>
    <xf numFmtId="176" fontId="37" fillId="0" borderId="14" xfId="48" applyNumberFormat="1" applyFont="1" applyBorder="1" applyAlignment="1" applyProtection="1">
      <alignment horizontal="center" vertical="center" wrapText="1"/>
      <protection locked="0"/>
    </xf>
    <xf numFmtId="177" fontId="0" fillId="0" borderId="0" xfId="0" applyNumberFormat="1" applyFont="1" applyBorder="1" applyAlignment="1">
      <alignment wrapText="1"/>
    </xf>
    <xf numFmtId="0" fontId="0" fillId="0" borderId="14" xfId="0" applyFont="1" applyBorder="1" applyAlignment="1" applyProtection="1">
      <alignment horizontal="left" vertical="top" wrapText="1"/>
      <protection locked="0"/>
    </xf>
    <xf numFmtId="0" fontId="57" fillId="34" borderId="0" xfId="0" applyFont="1" applyFill="1" applyBorder="1" applyAlignment="1" applyProtection="1">
      <alignment vertical="center" wrapText="1"/>
      <protection/>
    </xf>
    <xf numFmtId="0" fontId="0" fillId="34" borderId="0" xfId="0" applyFont="1" applyFill="1" applyBorder="1" applyAlignment="1" applyProtection="1">
      <alignment horizontal="left" vertical="center" wrapText="1"/>
      <protection locked="0"/>
    </xf>
    <xf numFmtId="0" fontId="57" fillId="37" borderId="14" xfId="0" applyFont="1" applyFill="1" applyBorder="1" applyAlignment="1" applyProtection="1">
      <alignment vertical="center" wrapText="1"/>
      <protection/>
    </xf>
    <xf numFmtId="176" fontId="40" fillId="34" borderId="14" xfId="48" applyFont="1" applyFill="1" applyBorder="1" applyAlignment="1" applyProtection="1">
      <alignment horizontal="left" vertical="top" wrapText="1"/>
      <protection locked="0"/>
    </xf>
    <xf numFmtId="176" fontId="40" fillId="0" borderId="0" xfId="48" applyFont="1" applyFill="1" applyBorder="1" applyAlignment="1" applyProtection="1">
      <alignment vertical="center" wrapText="1"/>
      <protection locked="0"/>
    </xf>
    <xf numFmtId="0" fontId="57" fillId="0" borderId="0" xfId="0" applyFont="1" applyFill="1" applyBorder="1" applyAlignment="1" applyProtection="1">
      <alignment vertical="center" wrapText="1"/>
      <protection locked="0"/>
    </xf>
    <xf numFmtId="0" fontId="0" fillId="33" borderId="14" xfId="0" applyFont="1" applyFill="1" applyBorder="1" applyAlignment="1" applyProtection="1">
      <alignment vertical="center" wrapText="1"/>
      <protection locked="0"/>
    </xf>
    <xf numFmtId="176" fontId="40" fillId="0" borderId="14" xfId="48" applyFont="1" applyBorder="1" applyAlignment="1" applyProtection="1">
      <alignment vertical="center" wrapText="1"/>
      <protection locked="0"/>
    </xf>
    <xf numFmtId="176" fontId="40" fillId="33" borderId="14" xfId="48" applyFont="1" applyFill="1" applyBorder="1" applyAlignment="1" applyProtection="1">
      <alignment vertical="center" wrapText="1"/>
      <protection/>
    </xf>
    <xf numFmtId="9" fontId="40" fillId="0" borderId="14" xfId="52" applyFont="1" applyBorder="1" applyAlignment="1" applyProtection="1">
      <alignment vertical="center" wrapText="1"/>
      <protection locked="0"/>
    </xf>
    <xf numFmtId="176" fontId="40" fillId="34" borderId="14" xfId="48" applyFont="1" applyFill="1" applyBorder="1" applyAlignment="1" applyProtection="1">
      <alignment vertical="center" wrapText="1"/>
      <protection locked="0"/>
    </xf>
    <xf numFmtId="176" fontId="40" fillId="35" borderId="14" xfId="48" applyFont="1" applyFill="1" applyBorder="1" applyAlignment="1" applyProtection="1">
      <alignment vertical="center" wrapText="1"/>
      <protection/>
    </xf>
    <xf numFmtId="0" fontId="57" fillId="33" borderId="13"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locked="0"/>
    </xf>
    <xf numFmtId="0" fontId="60" fillId="35" borderId="14" xfId="0" applyFont="1" applyFill="1" applyBorder="1" applyAlignment="1" applyProtection="1">
      <alignment horizontal="left" vertical="center" wrapText="1"/>
      <protection locked="0"/>
    </xf>
    <xf numFmtId="176" fontId="57" fillId="35" borderId="14" xfId="48" applyFont="1" applyFill="1" applyBorder="1" applyAlignment="1" applyProtection="1">
      <alignment vertical="center" wrapText="1"/>
      <protection/>
    </xf>
    <xf numFmtId="0" fontId="57" fillId="35" borderId="47" xfId="0" applyFont="1" applyFill="1" applyBorder="1" applyAlignment="1" applyProtection="1">
      <alignment horizontal="center" vertical="center" wrapText="1"/>
      <protection/>
    </xf>
    <xf numFmtId="0" fontId="57" fillId="35" borderId="48" xfId="0" applyFont="1" applyFill="1" applyBorder="1" applyAlignment="1" applyProtection="1">
      <alignment horizontal="center" vertical="center" wrapText="1"/>
      <protection/>
    </xf>
    <xf numFmtId="0" fontId="57" fillId="34" borderId="0" xfId="0" applyFont="1" applyFill="1" applyBorder="1" applyAlignment="1" applyProtection="1">
      <alignment vertical="center" wrapText="1"/>
      <protection locked="0"/>
    </xf>
    <xf numFmtId="0" fontId="0" fillId="33" borderId="18" xfId="0" applyFont="1" applyFill="1" applyBorder="1" applyAlignment="1" applyProtection="1">
      <alignment horizontal="left" vertical="center" wrapText="1"/>
      <protection/>
    </xf>
    <xf numFmtId="176" fontId="57" fillId="33" borderId="34" xfId="48" applyFont="1" applyFill="1" applyBorder="1" applyAlignment="1" applyProtection="1">
      <alignment horizontal="center" vertical="center" wrapText="1"/>
      <protection/>
    </xf>
    <xf numFmtId="0" fontId="40" fillId="34" borderId="0" xfId="0" applyFont="1" applyFill="1" applyBorder="1" applyAlignment="1" applyProtection="1">
      <alignment vertical="center" wrapText="1"/>
      <protection/>
    </xf>
    <xf numFmtId="0" fontId="0" fillId="33" borderId="15" xfId="0" applyFont="1" applyFill="1" applyBorder="1" applyAlignment="1" applyProtection="1">
      <alignment horizontal="left" vertical="center" wrapText="1"/>
      <protection/>
    </xf>
    <xf numFmtId="176" fontId="40" fillId="33" borderId="14" xfId="0" applyNumberFormat="1" applyFont="1" applyFill="1" applyBorder="1" applyAlignment="1" applyProtection="1">
      <alignment vertical="center" wrapText="1"/>
      <protection/>
    </xf>
    <xf numFmtId="176" fontId="40" fillId="33" borderId="35" xfId="0" applyNumberFormat="1" applyFont="1" applyFill="1" applyBorder="1" applyAlignment="1" applyProtection="1">
      <alignment vertical="center" wrapText="1"/>
      <protection/>
    </xf>
    <xf numFmtId="0" fontId="40" fillId="0" borderId="0" xfId="0" applyFont="1" applyFill="1" applyBorder="1" applyAlignment="1" applyProtection="1">
      <alignment vertical="center" wrapText="1"/>
      <protection locked="0"/>
    </xf>
    <xf numFmtId="0" fontId="60" fillId="33" borderId="24" xfId="0" applyFont="1" applyFill="1" applyBorder="1" applyAlignment="1" applyProtection="1">
      <alignment horizontal="left" vertical="center" wrapText="1"/>
      <protection/>
    </xf>
    <xf numFmtId="178" fontId="57" fillId="33" borderId="25" xfId="46" applyNumberFormat="1" applyFont="1" applyFill="1" applyBorder="1" applyAlignment="1" applyProtection="1">
      <alignment vertical="center" wrapText="1"/>
      <protection/>
    </xf>
    <xf numFmtId="176" fontId="57" fillId="33" borderId="25" xfId="48" applyFont="1" applyFill="1" applyBorder="1" applyAlignment="1" applyProtection="1">
      <alignment vertical="center" wrapText="1"/>
      <protection/>
    </xf>
    <xf numFmtId="179" fontId="57" fillId="33" borderId="37" xfId="48" applyNumberFormat="1" applyFont="1" applyFill="1" applyBorder="1" applyAlignment="1" applyProtection="1">
      <alignment vertical="center" wrapText="1"/>
      <protection/>
    </xf>
    <xf numFmtId="0" fontId="40" fillId="34" borderId="36" xfId="0" applyFont="1" applyFill="1" applyBorder="1" applyAlignment="1" applyProtection="1">
      <alignment vertical="center" wrapText="1"/>
      <protection locked="0"/>
    </xf>
    <xf numFmtId="176" fontId="40" fillId="0" borderId="14" xfId="48" applyFont="1" applyFill="1" applyBorder="1" applyAlignment="1" applyProtection="1">
      <alignment vertical="center" wrapText="1"/>
      <protection locked="0"/>
    </xf>
    <xf numFmtId="49" fontId="40" fillId="0" borderId="14" xfId="0" applyNumberFormat="1" applyFont="1" applyBorder="1" applyAlignment="1" applyProtection="1">
      <alignment horizontal="left" wrapText="1"/>
      <protection locked="0"/>
    </xf>
    <xf numFmtId="0" fontId="40" fillId="34" borderId="14" xfId="0" applyFont="1" applyFill="1" applyBorder="1" applyAlignment="1" applyProtection="1">
      <alignment vertical="center" wrapText="1"/>
      <protection locked="0"/>
    </xf>
    <xf numFmtId="176" fontId="57" fillId="34" borderId="0" xfId="48" applyFont="1" applyFill="1" applyBorder="1" applyAlignment="1" applyProtection="1">
      <alignment vertical="center" wrapText="1"/>
      <protection locked="0"/>
    </xf>
    <xf numFmtId="176" fontId="57" fillId="0" borderId="0" xfId="48" applyFont="1" applyFill="1" applyBorder="1" applyAlignment="1" applyProtection="1">
      <alignment vertical="center" wrapText="1"/>
      <protection locked="0"/>
    </xf>
    <xf numFmtId="0" fontId="40" fillId="34" borderId="0" xfId="0" applyFont="1" applyFill="1" applyBorder="1" applyAlignment="1">
      <alignment vertical="center" wrapText="1"/>
    </xf>
    <xf numFmtId="0" fontId="40" fillId="0" borderId="0" xfId="0" applyFont="1" applyFill="1" applyBorder="1" applyAlignment="1">
      <alignment vertical="center" wrapText="1"/>
    </xf>
    <xf numFmtId="165" fontId="40" fillId="0" borderId="0" xfId="0" applyNumberFormat="1" applyFont="1" applyFill="1" applyBorder="1" applyAlignment="1">
      <alignment vertical="center" wrapText="1"/>
    </xf>
    <xf numFmtId="0" fontId="60" fillId="34" borderId="0" xfId="0" applyFont="1" applyFill="1" applyBorder="1" applyAlignment="1">
      <alignment horizontal="left" vertical="center" wrapText="1"/>
    </xf>
    <xf numFmtId="0" fontId="57" fillId="33" borderId="21" xfId="0" applyFont="1" applyFill="1" applyBorder="1" applyAlignment="1" applyProtection="1">
      <alignment horizontal="center" vertical="center" wrapText="1"/>
      <protection/>
    </xf>
    <xf numFmtId="0" fontId="57" fillId="33" borderId="22" xfId="0" applyFont="1" applyFill="1" applyBorder="1" applyAlignment="1" applyProtection="1">
      <alignment horizontal="center" vertical="center" wrapText="1"/>
      <protection/>
    </xf>
    <xf numFmtId="0" fontId="57" fillId="33" borderId="49" xfId="0" applyFont="1" applyFill="1" applyBorder="1" applyAlignment="1" applyProtection="1">
      <alignment horizontal="center" vertical="center" wrapText="1"/>
      <protection/>
    </xf>
    <xf numFmtId="0" fontId="57" fillId="33" borderId="23" xfId="0" applyFont="1" applyFill="1" applyBorder="1" applyAlignment="1" applyProtection="1">
      <alignment horizontal="center" vertical="center" wrapText="1"/>
      <protection/>
    </xf>
    <xf numFmtId="0" fontId="60" fillId="33" borderId="15" xfId="0" applyFont="1" applyFill="1" applyBorder="1" applyAlignment="1" applyProtection="1">
      <alignment horizontal="left" vertical="center" wrapText="1"/>
      <protection/>
    </xf>
    <xf numFmtId="0" fontId="57" fillId="33" borderId="19" xfId="0" applyFont="1" applyFill="1" applyBorder="1" applyAlignment="1" applyProtection="1">
      <alignment horizontal="center" vertical="center" wrapText="1"/>
      <protection/>
    </xf>
    <xf numFmtId="0" fontId="57" fillId="33" borderId="20" xfId="0" applyFont="1" applyFill="1" applyBorder="1" applyAlignment="1" applyProtection="1">
      <alignment horizontal="center" vertical="center" wrapText="1"/>
      <protection/>
    </xf>
    <xf numFmtId="179" fontId="57" fillId="33" borderId="14" xfId="48" applyNumberFormat="1" applyFont="1" applyFill="1" applyBorder="1" applyAlignment="1" applyProtection="1">
      <alignment vertical="center" wrapText="1"/>
      <protection/>
    </xf>
    <xf numFmtId="176" fontId="57" fillId="33" borderId="35" xfId="48" applyFont="1" applyFill="1" applyBorder="1" applyAlignment="1" applyProtection="1">
      <alignment vertical="center" wrapText="1"/>
      <protection/>
    </xf>
    <xf numFmtId="179" fontId="57" fillId="33" borderId="35" xfId="48" applyNumberFormat="1" applyFont="1" applyFill="1" applyBorder="1" applyAlignment="1" applyProtection="1">
      <alignment vertical="center" wrapText="1"/>
      <protection/>
    </xf>
    <xf numFmtId="9" fontId="57" fillId="34" borderId="17" xfId="52" applyFont="1" applyFill="1" applyBorder="1" applyAlignment="1" applyProtection="1">
      <alignment vertical="center" wrapText="1"/>
      <protection locked="0"/>
    </xf>
    <xf numFmtId="0" fontId="60" fillId="33" borderId="18" xfId="0" applyFont="1" applyFill="1" applyBorder="1" applyAlignment="1" applyProtection="1">
      <alignment horizontal="left" vertical="center" wrapText="1"/>
      <protection/>
    </xf>
    <xf numFmtId="179" fontId="57" fillId="33" borderId="34" xfId="48" applyNumberFormat="1" applyFont="1" applyFill="1" applyBorder="1" applyAlignment="1" applyProtection="1">
      <alignment vertical="center" wrapText="1"/>
      <protection/>
    </xf>
    <xf numFmtId="9" fontId="57" fillId="34" borderId="20" xfId="52" applyFont="1" applyFill="1" applyBorder="1" applyAlignment="1" applyProtection="1">
      <alignment vertical="center" wrapText="1"/>
      <protection locked="0"/>
    </xf>
    <xf numFmtId="9" fontId="57" fillId="34" borderId="20" xfId="52" applyFont="1" applyFill="1" applyBorder="1" applyAlignment="1" applyProtection="1">
      <alignment horizontal="right" vertical="center" wrapText="1"/>
      <protection locked="0"/>
    </xf>
    <xf numFmtId="179" fontId="57" fillId="33" borderId="25" xfId="48" applyNumberFormat="1" applyFont="1" applyFill="1" applyBorder="1" applyAlignment="1" applyProtection="1">
      <alignment vertical="center" wrapText="1"/>
      <protection/>
    </xf>
    <xf numFmtId="9" fontId="57" fillId="33" borderId="26" xfId="52" applyFont="1" applyFill="1" applyBorder="1" applyAlignment="1" applyProtection="1">
      <alignment vertical="center" wrapText="1"/>
      <protection/>
    </xf>
    <xf numFmtId="0" fontId="60" fillId="0" borderId="0" xfId="0" applyFont="1" applyFill="1" applyBorder="1" applyAlignment="1">
      <alignment horizontal="left" vertical="center" wrapText="1"/>
    </xf>
    <xf numFmtId="176" fontId="57" fillId="0" borderId="0" xfId="0" applyNumberFormat="1" applyFont="1" applyFill="1" applyBorder="1" applyAlignment="1">
      <alignment vertical="center" wrapText="1"/>
    </xf>
    <xf numFmtId="0" fontId="60" fillId="33" borderId="21" xfId="0" applyFont="1" applyFill="1" applyBorder="1" applyAlignment="1" applyProtection="1">
      <alignment horizontal="left" vertical="center" wrapText="1"/>
      <protection/>
    </xf>
    <xf numFmtId="176" fontId="57" fillId="33" borderId="23" xfId="0" applyNumberFormat="1" applyFont="1" applyFill="1" applyBorder="1" applyAlignment="1" applyProtection="1">
      <alignment vertical="center" wrapText="1"/>
      <protection/>
    </xf>
    <xf numFmtId="176" fontId="57" fillId="33" borderId="21" xfId="0" applyNumberFormat="1" applyFont="1" applyFill="1" applyBorder="1" applyAlignment="1">
      <alignment vertical="center" wrapText="1"/>
    </xf>
    <xf numFmtId="10" fontId="57" fillId="33" borderId="17" xfId="52" applyNumberFormat="1" applyFont="1" applyFill="1" applyBorder="1" applyAlignment="1" applyProtection="1">
      <alignment wrapText="1"/>
      <protection/>
    </xf>
    <xf numFmtId="9" fontId="57" fillId="34" borderId="0" xfId="52" applyFont="1" applyFill="1" applyBorder="1" applyAlignment="1">
      <alignment wrapText="1"/>
    </xf>
    <xf numFmtId="0" fontId="0" fillId="33" borderId="24" xfId="0" applyFont="1" applyFill="1" applyBorder="1" applyAlignment="1">
      <alignment wrapText="1"/>
    </xf>
    <xf numFmtId="0" fontId="60" fillId="33" borderId="50" xfId="0" applyFont="1" applyFill="1" applyBorder="1" applyAlignment="1" applyProtection="1">
      <alignment horizontal="center" vertical="center" wrapText="1"/>
      <protection/>
    </xf>
    <xf numFmtId="0" fontId="60" fillId="33" borderId="27" xfId="0" applyFont="1" applyFill="1" applyBorder="1" applyAlignment="1" applyProtection="1">
      <alignment horizontal="center" vertical="center" wrapText="1"/>
      <protection/>
    </xf>
    <xf numFmtId="0" fontId="60" fillId="34" borderId="0" xfId="0" applyFont="1" applyFill="1" applyBorder="1" applyAlignment="1">
      <alignment horizontal="center" vertical="center" wrapText="1"/>
    </xf>
    <xf numFmtId="176" fontId="57" fillId="33" borderId="17" xfId="52" applyNumberFormat="1" applyFont="1" applyFill="1" applyBorder="1" applyAlignment="1" applyProtection="1">
      <alignment wrapText="1"/>
      <protection/>
    </xf>
    <xf numFmtId="176" fontId="57" fillId="34" borderId="0" xfId="52" applyNumberFormat="1" applyFont="1" applyFill="1" applyBorder="1" applyAlignment="1">
      <alignment wrapText="1"/>
    </xf>
    <xf numFmtId="0" fontId="0" fillId="17" borderId="24" xfId="0" applyFont="1" applyFill="1" applyBorder="1" applyAlignment="1" applyProtection="1">
      <alignment horizontal="center" vertical="center" wrapText="1"/>
      <protection/>
    </xf>
    <xf numFmtId="0" fontId="0" fillId="17" borderId="26" xfId="0" applyFont="1" applyFill="1" applyBorder="1" applyAlignment="1" applyProtection="1">
      <alignment horizontal="center" vertical="center" wrapText="1"/>
      <protection/>
    </xf>
    <xf numFmtId="0" fontId="0" fillId="34" borderId="0" xfId="0" applyFont="1" applyFill="1" applyBorder="1" applyAlignment="1">
      <alignment horizontal="center" vertical="center" wrapText="1"/>
    </xf>
    <xf numFmtId="0" fontId="0" fillId="0" borderId="0" xfId="0" applyFont="1" applyBorder="1" applyAlignment="1">
      <alignment horizontal="left" wrapText="1"/>
    </xf>
    <xf numFmtId="176" fontId="57" fillId="34" borderId="0" xfId="48" applyFont="1" applyFill="1" applyBorder="1" applyAlignment="1">
      <alignment vertical="center" wrapText="1"/>
    </xf>
    <xf numFmtId="176" fontId="57" fillId="0" borderId="0" xfId="48" applyFont="1" applyFill="1" applyBorder="1" applyAlignment="1">
      <alignment vertical="center" wrapText="1"/>
    </xf>
    <xf numFmtId="176" fontId="57" fillId="34" borderId="0" xfId="48" applyFont="1" applyFill="1" applyBorder="1" applyAlignment="1" applyProtection="1">
      <alignment horizontal="center" vertical="center" wrapText="1"/>
      <protection/>
    </xf>
    <xf numFmtId="165" fontId="0" fillId="0" borderId="0" xfId="0" applyNumberFormat="1" applyFont="1" applyBorder="1" applyAlignment="1">
      <alignment wrapText="1"/>
    </xf>
    <xf numFmtId="176" fontId="57" fillId="34" borderId="0" xfId="48" applyFont="1" applyFill="1" applyBorder="1" applyAlignment="1" applyProtection="1">
      <alignment horizontal="right" vertical="center" wrapText="1"/>
      <protection locked="0"/>
    </xf>
    <xf numFmtId="176" fontId="57" fillId="0" borderId="0" xfId="48" applyFont="1" applyFill="1" applyBorder="1" applyAlignment="1" applyProtection="1">
      <alignment horizontal="right" vertical="center" wrapText="1"/>
      <protection locked="0"/>
    </xf>
    <xf numFmtId="176" fontId="57" fillId="34" borderId="0" xfId="48" applyFont="1" applyFill="1" applyBorder="1" applyAlignment="1" applyProtection="1">
      <alignment vertical="center" wrapText="1"/>
      <protection/>
    </xf>
    <xf numFmtId="176" fontId="0" fillId="33" borderId="23" xfId="48" applyFont="1" applyFill="1" applyBorder="1" applyAlignment="1">
      <alignment vertical="center" wrapText="1"/>
    </xf>
    <xf numFmtId="176" fontId="0" fillId="0" borderId="0" xfId="48" applyFont="1" applyFill="1" applyBorder="1" applyAlignment="1">
      <alignment vertical="center" wrapText="1"/>
    </xf>
    <xf numFmtId="9" fontId="0" fillId="33" borderId="26" xfId="52" applyFont="1" applyFill="1" applyBorder="1" applyAlignment="1">
      <alignment wrapText="1"/>
    </xf>
    <xf numFmtId="9" fontId="0" fillId="0" borderId="0" xfId="52" applyFont="1" applyFill="1" applyBorder="1" applyAlignment="1">
      <alignment wrapText="1"/>
    </xf>
    <xf numFmtId="176" fontId="0" fillId="0" borderId="0" xfId="48" applyFont="1" applyBorder="1" applyAlignment="1">
      <alignment wrapText="1"/>
    </xf>
    <xf numFmtId="0" fontId="70" fillId="6" borderId="30" xfId="0" applyFont="1" applyFill="1" applyBorder="1" applyAlignment="1">
      <alignment vertical="top" wrapText="1"/>
    </xf>
    <xf numFmtId="0" fontId="71" fillId="0" borderId="0" xfId="0" applyFont="1" applyAlignment="1">
      <alignment/>
    </xf>
    <xf numFmtId="0" fontId="61" fillId="0" borderId="0" xfId="0" applyFont="1" applyAlignment="1">
      <alignment horizontal="left" vertical="top" wrapText="1"/>
    </xf>
    <xf numFmtId="0" fontId="61" fillId="0" borderId="0" xfId="0" applyFont="1" applyBorder="1" applyAlignment="1">
      <alignment horizontal="center" vertical="top" wrapText="1"/>
    </xf>
    <xf numFmtId="0" fontId="72" fillId="0" borderId="0" xfId="0" applyFont="1" applyFill="1" applyBorder="1" applyAlignment="1">
      <alignment horizontal="left" wrapText="1"/>
    </xf>
    <xf numFmtId="176" fontId="60" fillId="33" borderId="35" xfId="0" applyNumberFormat="1" applyFont="1" applyFill="1" applyBorder="1" applyAlignment="1">
      <alignment horizontal="center"/>
    </xf>
    <xf numFmtId="176" fontId="60" fillId="33" borderId="27" xfId="0" applyNumberFormat="1" applyFont="1" applyFill="1" applyBorder="1" applyAlignment="1">
      <alignment horizontal="center"/>
    </xf>
    <xf numFmtId="0" fontId="60" fillId="33" borderId="47" xfId="0" applyFont="1" applyFill="1" applyBorder="1" applyAlignment="1">
      <alignment horizontal="left"/>
    </xf>
    <xf numFmtId="0" fontId="60" fillId="33" borderId="48" xfId="0" applyFont="1" applyFill="1" applyBorder="1" applyAlignment="1">
      <alignment horizontal="left"/>
    </xf>
    <xf numFmtId="0" fontId="60" fillId="33" borderId="51" xfId="0" applyFont="1" applyFill="1" applyBorder="1" applyAlignment="1">
      <alignment horizontal="left"/>
    </xf>
    <xf numFmtId="49" fontId="0" fillId="33" borderId="52" xfId="0" applyNumberFormat="1" applyFill="1" applyBorder="1" applyAlignment="1">
      <alignment horizontal="center" wrapText="1"/>
    </xf>
    <xf numFmtId="49" fontId="0" fillId="33" borderId="53" xfId="0" applyNumberFormat="1" applyFill="1" applyBorder="1" applyAlignment="1">
      <alignment horizontal="center" wrapText="1"/>
    </xf>
    <xf numFmtId="49" fontId="0" fillId="33" borderId="28" xfId="0" applyNumberFormat="1" applyFill="1" applyBorder="1" applyAlignment="1">
      <alignment horizontal="center" wrapText="1"/>
    </xf>
    <xf numFmtId="176" fontId="60" fillId="33" borderId="38" xfId="0" applyNumberFormat="1" applyFont="1" applyFill="1" applyBorder="1" applyAlignment="1">
      <alignment horizontal="center"/>
    </xf>
    <xf numFmtId="176" fontId="60" fillId="33" borderId="54" xfId="0" applyNumberFormat="1" applyFont="1" applyFill="1" applyBorder="1" applyAlignment="1">
      <alignment horizontal="center"/>
    </xf>
    <xf numFmtId="0" fontId="0" fillId="33" borderId="52" xfId="0" applyNumberFormat="1" applyFill="1" applyBorder="1" applyAlignment="1">
      <alignment horizontal="center" wrapText="1"/>
    </xf>
    <xf numFmtId="0" fontId="0" fillId="33" borderId="53" xfId="0" applyNumberFormat="1" applyFill="1" applyBorder="1" applyAlignment="1">
      <alignment horizontal="center" wrapText="1"/>
    </xf>
    <xf numFmtId="0" fontId="0" fillId="33" borderId="28" xfId="0" applyNumberFormat="1" applyFill="1" applyBorder="1" applyAlignment="1">
      <alignment horizontal="center" wrapText="1"/>
    </xf>
    <xf numFmtId="0" fontId="60" fillId="6" borderId="55" xfId="0" applyFont="1" applyFill="1" applyBorder="1" applyAlignment="1">
      <alignment horizontal="center" vertical="center"/>
    </xf>
    <xf numFmtId="0" fontId="60" fillId="6" borderId="56" xfId="0" applyFont="1" applyFill="1" applyBorder="1" applyAlignment="1">
      <alignment horizontal="center" vertical="center"/>
    </xf>
    <xf numFmtId="0" fontId="60" fillId="6" borderId="57" xfId="0" applyFont="1" applyFill="1" applyBorder="1" applyAlignment="1">
      <alignment horizontal="center" vertical="center"/>
    </xf>
    <xf numFmtId="0" fontId="60" fillId="6" borderId="58" xfId="0" applyFont="1" applyFill="1" applyBorder="1" applyAlignment="1">
      <alignment horizontal="center" vertical="center"/>
    </xf>
    <xf numFmtId="0" fontId="60" fillId="6" borderId="59" xfId="0" applyFont="1" applyFill="1" applyBorder="1" applyAlignment="1">
      <alignment horizontal="center" vertical="center"/>
    </xf>
    <xf numFmtId="0" fontId="60" fillId="6" borderId="60" xfId="0" applyFont="1" applyFill="1" applyBorder="1" applyAlignment="1">
      <alignment horizontal="center" vertical="center"/>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3" borderId="57" xfId="0" applyFont="1" applyFill="1" applyBorder="1" applyAlignment="1">
      <alignment horizontal="center" wrapText="1"/>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6" borderId="55" xfId="0" applyFont="1" applyFill="1" applyBorder="1" applyAlignment="1">
      <alignment horizontal="center" vertical="center"/>
    </xf>
    <xf numFmtId="0" fontId="57" fillId="6" borderId="56" xfId="0" applyFont="1" applyFill="1" applyBorder="1" applyAlignment="1">
      <alignment horizontal="center" vertical="center"/>
    </xf>
    <xf numFmtId="0" fontId="57" fillId="6" borderId="57" xfId="0" applyFont="1" applyFill="1" applyBorder="1" applyAlignment="1">
      <alignment horizontal="center" vertical="center"/>
    </xf>
    <xf numFmtId="0" fontId="57" fillId="6" borderId="58" xfId="0" applyFont="1" applyFill="1" applyBorder="1" applyAlignment="1">
      <alignment horizontal="center" vertical="center"/>
    </xf>
    <xf numFmtId="0" fontId="57" fillId="6" borderId="59" xfId="0" applyFont="1" applyFill="1" applyBorder="1" applyAlignment="1">
      <alignment horizontal="center" vertical="center"/>
    </xf>
    <xf numFmtId="0" fontId="57" fillId="6" borderId="6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7999500036239624"/>
  </sheetPr>
  <dimension ref="B2:E3"/>
  <sheetViews>
    <sheetView showGridLines="0" zoomScale="80" zoomScaleNormal="80" workbookViewId="0" topLeftCell="A1">
      <selection activeCell="A1" sqref="A1"/>
    </sheetView>
  </sheetViews>
  <sheetFormatPr defaultColWidth="8.57421875" defaultRowHeight="15"/>
  <cols>
    <col min="1" max="1" width="8.57421875" style="0" customWidth="1"/>
    <col min="2" max="2" width="133.421875" style="0" customWidth="1"/>
  </cols>
  <sheetData>
    <row r="2" spans="2:5" ht="36.75" customHeight="1">
      <c r="B2" s="310" t="s">
        <v>0</v>
      </c>
      <c r="C2" s="310"/>
      <c r="D2" s="310"/>
      <c r="E2" s="310"/>
    </row>
    <row r="3" ht="361.5" customHeight="1">
      <c r="B3" s="308" t="s">
        <v>1</v>
      </c>
    </row>
  </sheetData>
  <sheetProtection sheet="1" objects="1" scenarios="1"/>
  <mergeCells count="1">
    <mergeCell ref="B2:E2"/>
  </mergeCells>
  <printOptions/>
  <pageMargins left="0.787401575" right="0.787401575" top="0.984251969" bottom="0.984251969"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2:P271"/>
  <sheetViews>
    <sheetView tabSelected="1" zoomScale="80" zoomScaleNormal="80" workbookViewId="0" topLeftCell="C1">
      <selection activeCell="I203" sqref="I203"/>
    </sheetView>
  </sheetViews>
  <sheetFormatPr defaultColWidth="11.421875" defaultRowHeight="15"/>
  <cols>
    <col min="2" max="2" width="16.28125" style="0" customWidth="1"/>
    <col min="3" max="3" width="51.140625" style="0" customWidth="1"/>
    <col min="4" max="4" width="17.28125" style="0" customWidth="1"/>
    <col min="5" max="5" width="15.421875" style="0" customWidth="1"/>
    <col min="6" max="6" width="16.421875" style="0" customWidth="1"/>
    <col min="7" max="7" width="15.57421875" style="0" customWidth="1"/>
    <col min="8" max="8" width="21.28125" style="0" customWidth="1"/>
    <col min="9" max="9" width="19.28125" style="0" customWidth="1"/>
    <col min="10" max="10" width="21.28125" style="0" customWidth="1"/>
    <col min="11" max="11" width="16.140625" style="0" customWidth="1"/>
    <col min="12" max="12" width="22.7109375" style="0" customWidth="1"/>
    <col min="13" max="13" width="15.421875" style="0" customWidth="1"/>
    <col min="14" max="16" width="12.8515625" style="0" bestFit="1" customWidth="1"/>
  </cols>
  <sheetData>
    <row r="2" spans="2:11" ht="47.25" customHeight="1">
      <c r="B2" s="311" t="s">
        <v>2</v>
      </c>
      <c r="C2" s="311"/>
      <c r="D2" s="311"/>
      <c r="E2" s="311"/>
      <c r="F2" s="311"/>
      <c r="G2" s="311"/>
      <c r="H2" s="311"/>
      <c r="I2" s="311"/>
      <c r="J2" s="311"/>
      <c r="K2" s="311"/>
    </row>
    <row r="3" spans="2:11" ht="18.75">
      <c r="B3" s="312" t="s">
        <v>3</v>
      </c>
      <c r="C3" s="312"/>
      <c r="D3" s="312"/>
      <c r="E3" s="312"/>
      <c r="F3" s="312"/>
      <c r="G3" s="312"/>
      <c r="H3" s="312"/>
      <c r="I3" s="312"/>
      <c r="J3" s="312"/>
      <c r="K3" s="312"/>
    </row>
    <row r="4" spans="4:12" ht="15">
      <c r="D4" s="134"/>
      <c r="E4" s="134"/>
      <c r="F4" s="134"/>
      <c r="G4" s="134"/>
      <c r="H4" s="135"/>
      <c r="I4" s="182"/>
      <c r="K4" s="152"/>
      <c r="L4" s="152"/>
    </row>
    <row r="5" spans="2:14" ht="127.5">
      <c r="B5" s="136" t="s">
        <v>4</v>
      </c>
      <c r="C5" s="137" t="s">
        <v>5</v>
      </c>
      <c r="D5" s="138" t="s">
        <v>6</v>
      </c>
      <c r="E5" s="138" t="s">
        <v>7</v>
      </c>
      <c r="F5" s="138" t="s">
        <v>8</v>
      </c>
      <c r="G5" s="136" t="s">
        <v>9</v>
      </c>
      <c r="H5" s="136" t="s">
        <v>10</v>
      </c>
      <c r="I5" s="136" t="s">
        <v>11</v>
      </c>
      <c r="J5" s="183" t="s">
        <v>12</v>
      </c>
      <c r="K5" s="136" t="s">
        <v>13</v>
      </c>
      <c r="L5" s="184"/>
      <c r="M5" s="185"/>
      <c r="N5" s="185"/>
    </row>
    <row r="6" spans="2:14" ht="63.75">
      <c r="B6" s="139" t="s">
        <v>14</v>
      </c>
      <c r="C6" s="140" t="s">
        <v>15</v>
      </c>
      <c r="D6" s="140"/>
      <c r="E6" s="140"/>
      <c r="F6" s="140"/>
      <c r="G6" s="140"/>
      <c r="H6" s="140"/>
      <c r="I6" s="186"/>
      <c r="J6" s="186"/>
      <c r="K6" s="140"/>
      <c r="L6" s="187"/>
      <c r="M6" s="185"/>
      <c r="N6" s="185"/>
    </row>
    <row r="7" spans="2:14" ht="51">
      <c r="B7" s="139" t="s">
        <v>16</v>
      </c>
      <c r="C7" s="140" t="s">
        <v>17</v>
      </c>
      <c r="D7" s="140"/>
      <c r="E7" s="140"/>
      <c r="F7" s="140"/>
      <c r="G7" s="140"/>
      <c r="H7" s="140"/>
      <c r="I7" s="186"/>
      <c r="J7" s="186"/>
      <c r="K7" s="140"/>
      <c r="L7" s="188"/>
      <c r="M7" s="185"/>
      <c r="N7" s="185"/>
    </row>
    <row r="8" spans="2:14" ht="25.5">
      <c r="B8" s="141" t="s">
        <v>18</v>
      </c>
      <c r="C8" s="142" t="s">
        <v>19</v>
      </c>
      <c r="D8" s="143">
        <v>20115.72</v>
      </c>
      <c r="E8" s="143"/>
      <c r="F8" s="144"/>
      <c r="G8" s="145">
        <f>SUM(D8:F8)</f>
        <v>20115.72</v>
      </c>
      <c r="H8" s="146">
        <f aca="true" t="shared" si="0" ref="H8:H13">I8/G8</f>
        <v>1</v>
      </c>
      <c r="I8" s="189">
        <v>20115.72</v>
      </c>
      <c r="J8" s="190"/>
      <c r="K8" s="191"/>
      <c r="L8" s="192"/>
      <c r="M8" s="185"/>
      <c r="N8" s="185"/>
    </row>
    <row r="9" spans="2:14" ht="25.5">
      <c r="B9" s="141" t="s">
        <v>20</v>
      </c>
      <c r="C9" s="142" t="s">
        <v>21</v>
      </c>
      <c r="D9" s="144">
        <v>12674.4458930899</v>
      </c>
      <c r="E9" s="144"/>
      <c r="F9" s="144"/>
      <c r="G9" s="145">
        <f aca="true" t="shared" si="1" ref="G9:G15">SUM(D9:F9)</f>
        <v>12674.4458930899</v>
      </c>
      <c r="H9" s="146">
        <f t="shared" si="0"/>
        <v>1</v>
      </c>
      <c r="I9" s="144">
        <v>12674.4458930899</v>
      </c>
      <c r="J9" s="190"/>
      <c r="K9" s="191"/>
      <c r="L9" s="192"/>
      <c r="M9" s="193"/>
      <c r="N9" s="185"/>
    </row>
    <row r="10" spans="2:14" ht="38.25">
      <c r="B10" s="141" t="s">
        <v>22</v>
      </c>
      <c r="C10" s="147" t="s">
        <v>23</v>
      </c>
      <c r="D10" s="144">
        <v>12370.3892717453</v>
      </c>
      <c r="E10" s="144"/>
      <c r="F10" s="144"/>
      <c r="G10" s="145">
        <f t="shared" si="1"/>
        <v>12370.3892717453</v>
      </c>
      <c r="H10" s="146">
        <f t="shared" si="0"/>
        <v>1</v>
      </c>
      <c r="I10" s="189">
        <v>12370.3892717453</v>
      </c>
      <c r="J10" s="190"/>
      <c r="K10" s="191"/>
      <c r="L10" s="192"/>
      <c r="M10" s="193"/>
      <c r="N10" s="185"/>
    </row>
    <row r="11" spans="2:14" ht="63.75">
      <c r="B11" s="141" t="s">
        <v>24</v>
      </c>
      <c r="C11" s="148" t="s">
        <v>25</v>
      </c>
      <c r="D11" s="143">
        <v>61071.5013969086</v>
      </c>
      <c r="E11" s="143"/>
      <c r="F11" s="144"/>
      <c r="G11" s="145">
        <f t="shared" si="1"/>
        <v>61071.5013969086</v>
      </c>
      <c r="H11" s="146">
        <f t="shared" si="0"/>
        <v>1</v>
      </c>
      <c r="I11" s="143">
        <v>61071.5013969086</v>
      </c>
      <c r="J11" s="190"/>
      <c r="K11" s="191"/>
      <c r="L11" s="192"/>
      <c r="M11" s="193"/>
      <c r="N11" s="185"/>
    </row>
    <row r="12" spans="2:14" ht="25.5">
      <c r="B12" s="141" t="s">
        <v>26</v>
      </c>
      <c r="C12" s="142" t="s">
        <v>27</v>
      </c>
      <c r="D12" s="144">
        <v>5955.14155336189</v>
      </c>
      <c r="E12" s="144"/>
      <c r="F12" s="144"/>
      <c r="G12" s="145">
        <f t="shared" si="1"/>
        <v>5955.14155336189</v>
      </c>
      <c r="H12" s="146">
        <f t="shared" si="0"/>
        <v>0.9999762300592485</v>
      </c>
      <c r="I12" s="189">
        <v>5955</v>
      </c>
      <c r="J12" s="190"/>
      <c r="K12" s="191"/>
      <c r="L12" s="192"/>
      <c r="M12" s="185"/>
      <c r="N12" s="185"/>
    </row>
    <row r="13" spans="2:14" ht="25.5">
      <c r="B13" s="141" t="s">
        <v>28</v>
      </c>
      <c r="C13" s="142" t="s">
        <v>29</v>
      </c>
      <c r="D13" s="144">
        <v>15120.2831067238</v>
      </c>
      <c r="E13" s="144"/>
      <c r="F13" s="144"/>
      <c r="G13" s="145">
        <f t="shared" si="1"/>
        <v>15120.2831067238</v>
      </c>
      <c r="H13" s="146">
        <f t="shared" si="0"/>
        <v>1</v>
      </c>
      <c r="I13" s="144">
        <v>15120.2831067238</v>
      </c>
      <c r="J13" s="190"/>
      <c r="K13" s="191"/>
      <c r="L13" s="192"/>
      <c r="M13" s="185"/>
      <c r="N13" s="185"/>
    </row>
    <row r="14" spans="2:14" ht="15.75">
      <c r="B14" s="149" t="s">
        <v>30</v>
      </c>
      <c r="C14" s="150"/>
      <c r="D14" s="143"/>
      <c r="E14" s="143"/>
      <c r="F14" s="143"/>
      <c r="G14" s="145">
        <f t="shared" si="1"/>
        <v>0</v>
      </c>
      <c r="H14" s="151"/>
      <c r="I14" s="194"/>
      <c r="J14" s="190"/>
      <c r="K14" s="195"/>
      <c r="L14" s="192"/>
      <c r="M14" s="185"/>
      <c r="N14" s="185"/>
    </row>
    <row r="15" spans="1:14" ht="15">
      <c r="A15" s="152"/>
      <c r="B15" s="149" t="s">
        <v>31</v>
      </c>
      <c r="C15" s="150"/>
      <c r="D15" s="143"/>
      <c r="E15" s="143"/>
      <c r="F15" s="143"/>
      <c r="G15" s="145">
        <f t="shared" si="1"/>
        <v>0</v>
      </c>
      <c r="H15" s="151"/>
      <c r="I15" s="194"/>
      <c r="J15" s="190"/>
      <c r="K15" s="195"/>
      <c r="L15" s="196"/>
      <c r="M15" s="185"/>
      <c r="N15" s="185"/>
    </row>
    <row r="16" spans="1:14" ht="15.75">
      <c r="A16" s="152"/>
      <c r="B16" s="153"/>
      <c r="C16" s="137" t="s">
        <v>32</v>
      </c>
      <c r="D16" s="154">
        <f>SUM(D8:D15)</f>
        <v>127307.48122182948</v>
      </c>
      <c r="E16" s="154">
        <f>SUM(E8:E15)</f>
        <v>0</v>
      </c>
      <c r="F16" s="154">
        <f>SUM(F8:F15)</f>
        <v>0</v>
      </c>
      <c r="G16" s="154">
        <f>SUM(G8:G15)</f>
        <v>127307.48122182948</v>
      </c>
      <c r="H16" s="155">
        <f>(H8*G8)+(H9*G9)+(H10*G10)+(H11*G11)+(H12*G12)+(H13*G13)+(H14*G14)+(H15*G15)</f>
        <v>127307.3396684676</v>
      </c>
      <c r="I16" s="155">
        <f>SUM(I8:I15)</f>
        <v>127307.3396684676</v>
      </c>
      <c r="J16" s="197"/>
      <c r="K16" s="195"/>
      <c r="L16" s="198"/>
      <c r="M16" s="185"/>
      <c r="N16" s="185"/>
    </row>
    <row r="17" spans="1:14" ht="15.75">
      <c r="A17" s="152"/>
      <c r="B17" s="139" t="s">
        <v>33</v>
      </c>
      <c r="C17" s="150"/>
      <c r="D17" s="150"/>
      <c r="E17" s="150"/>
      <c r="F17" s="150"/>
      <c r="G17" s="150"/>
      <c r="H17" s="150"/>
      <c r="I17" s="199"/>
      <c r="J17" s="199"/>
      <c r="K17" s="150"/>
      <c r="L17" s="188"/>
      <c r="M17" s="185"/>
      <c r="N17" s="185"/>
    </row>
    <row r="18" spans="1:14" ht="15.75">
      <c r="A18" s="152"/>
      <c r="B18" s="141" t="s">
        <v>34</v>
      </c>
      <c r="C18" s="156"/>
      <c r="D18" s="144"/>
      <c r="E18" s="144"/>
      <c r="F18" s="144"/>
      <c r="G18" s="145">
        <f>SUM(D18:F18)</f>
        <v>0</v>
      </c>
      <c r="H18" s="157"/>
      <c r="I18" s="189"/>
      <c r="J18" s="190"/>
      <c r="K18" s="191"/>
      <c r="L18" s="192"/>
      <c r="M18" s="185"/>
      <c r="N18" s="185"/>
    </row>
    <row r="19" spans="1:14" ht="15.75">
      <c r="A19" s="152"/>
      <c r="B19" s="141" t="s">
        <v>35</v>
      </c>
      <c r="C19" s="156"/>
      <c r="D19" s="144"/>
      <c r="E19" s="144"/>
      <c r="F19" s="144"/>
      <c r="G19" s="145">
        <f aca="true" t="shared" si="2" ref="G19:G25">SUM(D19:F19)</f>
        <v>0</v>
      </c>
      <c r="H19" s="157"/>
      <c r="I19" s="189"/>
      <c r="J19" s="190"/>
      <c r="K19" s="191"/>
      <c r="L19" s="192"/>
      <c r="M19" s="185"/>
      <c r="N19" s="185"/>
    </row>
    <row r="20" spans="1:14" ht="15.75">
      <c r="A20" s="152"/>
      <c r="B20" s="141" t="s">
        <v>36</v>
      </c>
      <c r="C20" s="156"/>
      <c r="D20" s="144"/>
      <c r="E20" s="144"/>
      <c r="F20" s="144"/>
      <c r="G20" s="145">
        <f t="shared" si="2"/>
        <v>0</v>
      </c>
      <c r="H20" s="157"/>
      <c r="I20" s="189"/>
      <c r="J20" s="190"/>
      <c r="K20" s="191"/>
      <c r="L20" s="192"/>
      <c r="M20" s="185"/>
      <c r="N20" s="185"/>
    </row>
    <row r="21" spans="1:14" ht="15.75">
      <c r="A21" s="152"/>
      <c r="B21" s="141" t="s">
        <v>37</v>
      </c>
      <c r="C21" s="156"/>
      <c r="D21" s="144"/>
      <c r="E21" s="144"/>
      <c r="F21" s="144"/>
      <c r="G21" s="145">
        <f t="shared" si="2"/>
        <v>0</v>
      </c>
      <c r="H21" s="157"/>
      <c r="I21" s="189"/>
      <c r="J21" s="190"/>
      <c r="K21" s="191"/>
      <c r="L21" s="192"/>
      <c r="M21" s="185"/>
      <c r="N21" s="185"/>
    </row>
    <row r="22" spans="1:14" ht="15.75">
      <c r="A22" s="152"/>
      <c r="B22" s="141" t="s">
        <v>38</v>
      </c>
      <c r="C22" s="156"/>
      <c r="D22" s="144"/>
      <c r="E22" s="144"/>
      <c r="F22" s="144"/>
      <c r="G22" s="145">
        <f t="shared" si="2"/>
        <v>0</v>
      </c>
      <c r="H22" s="157"/>
      <c r="I22" s="189"/>
      <c r="J22" s="190"/>
      <c r="K22" s="191"/>
      <c r="L22" s="192"/>
      <c r="M22" s="185"/>
      <c r="N22" s="185"/>
    </row>
    <row r="23" spans="1:14" ht="15.75">
      <c r="A23" s="152"/>
      <c r="B23" s="141" t="s">
        <v>39</v>
      </c>
      <c r="C23" s="156"/>
      <c r="D23" s="144"/>
      <c r="E23" s="144"/>
      <c r="F23" s="144"/>
      <c r="G23" s="145">
        <f t="shared" si="2"/>
        <v>0</v>
      </c>
      <c r="H23" s="157"/>
      <c r="I23" s="189"/>
      <c r="J23" s="190"/>
      <c r="K23" s="191"/>
      <c r="L23" s="192"/>
      <c r="M23" s="185"/>
      <c r="N23" s="185"/>
    </row>
    <row r="24" spans="1:14" ht="15.75">
      <c r="A24" s="152"/>
      <c r="B24" s="141" t="s">
        <v>40</v>
      </c>
      <c r="C24" s="150"/>
      <c r="D24" s="143"/>
      <c r="E24" s="143"/>
      <c r="F24" s="143"/>
      <c r="G24" s="145">
        <f t="shared" si="2"/>
        <v>0</v>
      </c>
      <c r="H24" s="158"/>
      <c r="I24" s="194"/>
      <c r="J24" s="190"/>
      <c r="K24" s="195"/>
      <c r="L24" s="192"/>
      <c r="M24" s="185"/>
      <c r="N24" s="185"/>
    </row>
    <row r="25" spans="1:14" ht="15.75">
      <c r="A25" s="152"/>
      <c r="B25" s="141" t="s">
        <v>41</v>
      </c>
      <c r="C25" s="150"/>
      <c r="D25" s="143"/>
      <c r="E25" s="143"/>
      <c r="F25" s="143"/>
      <c r="G25" s="145">
        <f t="shared" si="2"/>
        <v>0</v>
      </c>
      <c r="H25" s="158"/>
      <c r="I25" s="194"/>
      <c r="J25" s="190"/>
      <c r="K25" s="195"/>
      <c r="L25" s="192"/>
      <c r="M25" s="185"/>
      <c r="N25" s="185"/>
    </row>
    <row r="26" spans="1:14" ht="15.75">
      <c r="A26" s="152"/>
      <c r="B26" s="153"/>
      <c r="C26" s="137" t="s">
        <v>32</v>
      </c>
      <c r="D26" s="159">
        <f>SUM(D18:D25)</f>
        <v>0</v>
      </c>
      <c r="E26" s="159">
        <f>SUM(E18:E25)</f>
        <v>0</v>
      </c>
      <c r="F26" s="159">
        <f>SUM(F18:F25)</f>
        <v>0</v>
      </c>
      <c r="G26" s="159">
        <f>SUM(G18:G25)</f>
        <v>0</v>
      </c>
      <c r="H26" s="155">
        <f>(H18*G18)+(H19*G19)+(H20*G20)+(H21*G21)+(H22*G22)+(H23*G23)+(H24*G24)+(H25*G25)</f>
        <v>0</v>
      </c>
      <c r="I26" s="155">
        <f>SUM(I18:I25)</f>
        <v>0</v>
      </c>
      <c r="J26" s="197"/>
      <c r="K26" s="195"/>
      <c r="L26" s="198"/>
      <c r="M26" s="185"/>
      <c r="N26" s="185"/>
    </row>
    <row r="27" spans="1:14" ht="15.75">
      <c r="A27" s="152"/>
      <c r="B27" s="139" t="s">
        <v>42</v>
      </c>
      <c r="C27" s="150"/>
      <c r="D27" s="150"/>
      <c r="E27" s="150"/>
      <c r="F27" s="150"/>
      <c r="G27" s="150"/>
      <c r="H27" s="150"/>
      <c r="I27" s="199"/>
      <c r="J27" s="199"/>
      <c r="K27" s="150"/>
      <c r="L27" s="188"/>
      <c r="M27" s="185"/>
      <c r="N27" s="185"/>
    </row>
    <row r="28" spans="1:14" ht="15.75">
      <c r="A28" s="152"/>
      <c r="B28" s="141" t="s">
        <v>43</v>
      </c>
      <c r="C28" s="156"/>
      <c r="D28" s="144"/>
      <c r="E28" s="144"/>
      <c r="F28" s="144"/>
      <c r="G28" s="145">
        <f>SUM(D28:F28)</f>
        <v>0</v>
      </c>
      <c r="H28" s="157"/>
      <c r="I28" s="189"/>
      <c r="J28" s="190"/>
      <c r="K28" s="191"/>
      <c r="L28" s="192"/>
      <c r="M28" s="185"/>
      <c r="N28" s="185"/>
    </row>
    <row r="29" spans="1:14" ht="15.75">
      <c r="A29" s="152"/>
      <c r="B29" s="141" t="s">
        <v>44</v>
      </c>
      <c r="C29" s="156"/>
      <c r="D29" s="144"/>
      <c r="E29" s="144"/>
      <c r="F29" s="144"/>
      <c r="G29" s="145">
        <f aca="true" t="shared" si="3" ref="G29:G35">SUM(D29:F29)</f>
        <v>0</v>
      </c>
      <c r="H29" s="157"/>
      <c r="I29" s="189"/>
      <c r="J29" s="190"/>
      <c r="K29" s="191"/>
      <c r="L29" s="192"/>
      <c r="M29" s="185"/>
      <c r="N29" s="185"/>
    </row>
    <row r="30" spans="1:14" ht="15.75">
      <c r="A30" s="152"/>
      <c r="B30" s="141" t="s">
        <v>45</v>
      </c>
      <c r="C30" s="156"/>
      <c r="D30" s="144"/>
      <c r="E30" s="144"/>
      <c r="F30" s="144"/>
      <c r="G30" s="145">
        <f t="shared" si="3"/>
        <v>0</v>
      </c>
      <c r="H30" s="157"/>
      <c r="I30" s="189"/>
      <c r="J30" s="190"/>
      <c r="K30" s="191"/>
      <c r="L30" s="192"/>
      <c r="M30" s="185"/>
      <c r="N30" s="185"/>
    </row>
    <row r="31" spans="1:14" ht="15.75">
      <c r="A31" s="152"/>
      <c r="B31" s="141" t="s">
        <v>46</v>
      </c>
      <c r="C31" s="156"/>
      <c r="D31" s="144"/>
      <c r="E31" s="144"/>
      <c r="F31" s="144"/>
      <c r="G31" s="145">
        <f t="shared" si="3"/>
        <v>0</v>
      </c>
      <c r="H31" s="157"/>
      <c r="I31" s="189"/>
      <c r="J31" s="190"/>
      <c r="K31" s="191"/>
      <c r="L31" s="192"/>
      <c r="M31" s="185"/>
      <c r="N31" s="185"/>
    </row>
    <row r="32" spans="2:14" ht="15.75">
      <c r="B32" s="141" t="s">
        <v>47</v>
      </c>
      <c r="C32" s="156"/>
      <c r="D32" s="144"/>
      <c r="E32" s="144"/>
      <c r="F32" s="144"/>
      <c r="G32" s="145">
        <f t="shared" si="3"/>
        <v>0</v>
      </c>
      <c r="H32" s="157"/>
      <c r="I32" s="189"/>
      <c r="J32" s="190"/>
      <c r="K32" s="191"/>
      <c r="L32" s="192"/>
      <c r="M32" s="185"/>
      <c r="N32" s="185"/>
    </row>
    <row r="33" spans="2:14" ht="15.75">
      <c r="B33" s="141" t="s">
        <v>48</v>
      </c>
      <c r="C33" s="156"/>
      <c r="D33" s="144"/>
      <c r="E33" s="144"/>
      <c r="F33" s="144"/>
      <c r="G33" s="145">
        <f t="shared" si="3"/>
        <v>0</v>
      </c>
      <c r="H33" s="157"/>
      <c r="I33" s="189"/>
      <c r="J33" s="190"/>
      <c r="K33" s="191"/>
      <c r="L33" s="192"/>
      <c r="M33" s="185"/>
      <c r="N33" s="185"/>
    </row>
    <row r="34" spans="1:14" ht="15.75">
      <c r="A34" s="160"/>
      <c r="B34" s="141" t="s">
        <v>49</v>
      </c>
      <c r="C34" s="150"/>
      <c r="D34" s="143"/>
      <c r="E34" s="143"/>
      <c r="F34" s="143"/>
      <c r="G34" s="145">
        <f t="shared" si="3"/>
        <v>0</v>
      </c>
      <c r="H34" s="158"/>
      <c r="I34" s="194"/>
      <c r="J34" s="190"/>
      <c r="K34" s="195"/>
      <c r="L34" s="192"/>
      <c r="M34" s="185"/>
      <c r="N34" s="185"/>
    </row>
    <row r="35" spans="2:14" ht="15.75">
      <c r="B35" s="141" t="s">
        <v>50</v>
      </c>
      <c r="C35" s="150"/>
      <c r="D35" s="143"/>
      <c r="E35" s="143"/>
      <c r="F35" s="143"/>
      <c r="G35" s="145">
        <f t="shared" si="3"/>
        <v>0</v>
      </c>
      <c r="H35" s="158"/>
      <c r="I35" s="194"/>
      <c r="J35" s="190"/>
      <c r="K35" s="195"/>
      <c r="L35" s="192"/>
      <c r="M35" s="185"/>
      <c r="N35" s="185"/>
    </row>
    <row r="36" spans="2:14" ht="15.75">
      <c r="B36" s="153"/>
      <c r="C36" s="137" t="s">
        <v>32</v>
      </c>
      <c r="D36" s="159">
        <f>SUM(D28:D35)</f>
        <v>0</v>
      </c>
      <c r="E36" s="159">
        <f>SUM(E28:E35)</f>
        <v>0</v>
      </c>
      <c r="F36" s="159">
        <f>SUM(F28:F35)</f>
        <v>0</v>
      </c>
      <c r="G36" s="159">
        <f>SUM(G28:G35)</f>
        <v>0</v>
      </c>
      <c r="H36" s="155">
        <f>(H28*G28)+(H29*G29)+(H30*G30)+(H31*G31)+(H32*G32)+(H33*G33)+(H34*G34)+(H35*G35)</f>
        <v>0</v>
      </c>
      <c r="I36" s="155">
        <f>SUM(I28:I35)</f>
        <v>0</v>
      </c>
      <c r="J36" s="197"/>
      <c r="K36" s="195"/>
      <c r="L36" s="198"/>
      <c r="M36" s="185"/>
      <c r="N36" s="185"/>
    </row>
    <row r="37" spans="2:14" ht="15.75">
      <c r="B37" s="139" t="s">
        <v>51</v>
      </c>
      <c r="C37" s="150"/>
      <c r="D37" s="150"/>
      <c r="E37" s="150"/>
      <c r="F37" s="150"/>
      <c r="G37" s="150"/>
      <c r="H37" s="150"/>
      <c r="I37" s="199"/>
      <c r="J37" s="199"/>
      <c r="K37" s="150"/>
      <c r="L37" s="188"/>
      <c r="M37" s="185"/>
      <c r="N37" s="185"/>
    </row>
    <row r="38" spans="2:14" ht="15.75">
      <c r="B38" s="141" t="s">
        <v>52</v>
      </c>
      <c r="C38" s="156"/>
      <c r="D38" s="144"/>
      <c r="E38" s="144"/>
      <c r="F38" s="144"/>
      <c r="G38" s="145">
        <f>SUM(D38:F38)</f>
        <v>0</v>
      </c>
      <c r="H38" s="157"/>
      <c r="I38" s="189"/>
      <c r="J38" s="190"/>
      <c r="K38" s="191"/>
      <c r="L38" s="192"/>
      <c r="M38" s="185"/>
      <c r="N38" s="185"/>
    </row>
    <row r="39" spans="2:14" ht="15.75">
      <c r="B39" s="141" t="s">
        <v>53</v>
      </c>
      <c r="C39" s="156"/>
      <c r="D39" s="144"/>
      <c r="E39" s="144"/>
      <c r="F39" s="144"/>
      <c r="G39" s="145">
        <f aca="true" t="shared" si="4" ref="G39:G45">SUM(D39:F39)</f>
        <v>0</v>
      </c>
      <c r="H39" s="157"/>
      <c r="I39" s="189"/>
      <c r="J39" s="190"/>
      <c r="K39" s="191"/>
      <c r="L39" s="192"/>
      <c r="M39" s="185"/>
      <c r="N39" s="185"/>
    </row>
    <row r="40" spans="2:14" ht="15.75">
      <c r="B40" s="141" t="s">
        <v>54</v>
      </c>
      <c r="C40" s="156"/>
      <c r="D40" s="144"/>
      <c r="E40" s="144"/>
      <c r="F40" s="144"/>
      <c r="G40" s="145">
        <f t="shared" si="4"/>
        <v>0</v>
      </c>
      <c r="H40" s="157"/>
      <c r="I40" s="189"/>
      <c r="J40" s="190"/>
      <c r="K40" s="191"/>
      <c r="L40" s="192"/>
      <c r="M40" s="185"/>
      <c r="N40" s="185"/>
    </row>
    <row r="41" spans="2:14" ht="15.75">
      <c r="B41" s="141" t="s">
        <v>55</v>
      </c>
      <c r="C41" s="156"/>
      <c r="D41" s="144"/>
      <c r="E41" s="144"/>
      <c r="F41" s="144"/>
      <c r="G41" s="145">
        <f t="shared" si="4"/>
        <v>0</v>
      </c>
      <c r="H41" s="157"/>
      <c r="I41" s="189"/>
      <c r="J41" s="190"/>
      <c r="K41" s="191"/>
      <c r="L41" s="192"/>
      <c r="M41" s="185"/>
      <c r="N41" s="185"/>
    </row>
    <row r="42" spans="2:14" ht="15.75">
      <c r="B42" s="141" t="s">
        <v>56</v>
      </c>
      <c r="C42" s="156"/>
      <c r="D42" s="144"/>
      <c r="E42" s="144"/>
      <c r="F42" s="144"/>
      <c r="G42" s="145">
        <f t="shared" si="4"/>
        <v>0</v>
      </c>
      <c r="H42" s="157"/>
      <c r="I42" s="189"/>
      <c r="J42" s="190"/>
      <c r="K42" s="191"/>
      <c r="L42" s="192"/>
      <c r="M42" s="185"/>
      <c r="N42" s="185"/>
    </row>
    <row r="43" spans="1:14" ht="15.75">
      <c r="A43" s="152"/>
      <c r="B43" s="141" t="s">
        <v>57</v>
      </c>
      <c r="C43" s="156"/>
      <c r="D43" s="144"/>
      <c r="E43" s="144"/>
      <c r="F43" s="144"/>
      <c r="G43" s="145">
        <f t="shared" si="4"/>
        <v>0</v>
      </c>
      <c r="H43" s="157"/>
      <c r="I43" s="189"/>
      <c r="J43" s="190"/>
      <c r="K43" s="191"/>
      <c r="L43" s="192"/>
      <c r="M43" s="185"/>
      <c r="N43" s="185"/>
    </row>
    <row r="44" spans="1:14" ht="15.75">
      <c r="A44" s="160"/>
      <c r="B44" s="141" t="s">
        <v>58</v>
      </c>
      <c r="C44" s="150"/>
      <c r="D44" s="143"/>
      <c r="E44" s="143"/>
      <c r="F44" s="143"/>
      <c r="G44" s="145">
        <f t="shared" si="4"/>
        <v>0</v>
      </c>
      <c r="H44" s="158"/>
      <c r="I44" s="194"/>
      <c r="J44" s="190"/>
      <c r="K44" s="195"/>
      <c r="L44" s="192"/>
      <c r="M44" s="185"/>
      <c r="N44" s="185"/>
    </row>
    <row r="45" spans="2:14" ht="15.75">
      <c r="B45" s="141" t="s">
        <v>59</v>
      </c>
      <c r="C45" s="150"/>
      <c r="D45" s="143"/>
      <c r="E45" s="143"/>
      <c r="F45" s="143"/>
      <c r="G45" s="145">
        <f t="shared" si="4"/>
        <v>0</v>
      </c>
      <c r="H45" s="158"/>
      <c r="I45" s="194"/>
      <c r="J45" s="190"/>
      <c r="K45" s="195"/>
      <c r="L45" s="192"/>
      <c r="M45" s="185"/>
      <c r="N45" s="185"/>
    </row>
    <row r="46" spans="2:14" ht="15.75">
      <c r="B46" s="153"/>
      <c r="C46" s="137" t="s">
        <v>32</v>
      </c>
      <c r="D46" s="154">
        <f>SUM(D38:D45)</f>
        <v>0</v>
      </c>
      <c r="E46" s="154">
        <f>SUM(E38:E45)</f>
        <v>0</v>
      </c>
      <c r="F46" s="154">
        <f>SUM(F38:F45)</f>
        <v>0</v>
      </c>
      <c r="G46" s="154">
        <f>SUM(G38:G45)</f>
        <v>0</v>
      </c>
      <c r="H46" s="155">
        <f>(H38*G38)+(H39*G39)+(H40*G40)+(H41*G41)+(H42*G42)+(H43*G43)+(H44*G44)+(H45*G45)</f>
        <v>0</v>
      </c>
      <c r="I46" s="155">
        <f>SUM(I38:I45)</f>
        <v>0</v>
      </c>
      <c r="J46" s="197"/>
      <c r="K46" s="195"/>
      <c r="L46" s="198"/>
      <c r="M46" s="185"/>
      <c r="N46" s="185"/>
    </row>
    <row r="47" spans="2:12" ht="15.75">
      <c r="B47" s="161"/>
      <c r="C47" s="162"/>
      <c r="D47" s="163"/>
      <c r="E47" s="163"/>
      <c r="F47" s="163"/>
      <c r="G47" s="163"/>
      <c r="H47" s="163"/>
      <c r="I47" s="163"/>
      <c r="J47" s="200"/>
      <c r="K47" s="163"/>
      <c r="L47" s="201"/>
    </row>
    <row r="48" spans="2:12" ht="110.25">
      <c r="B48" s="164" t="s">
        <v>60</v>
      </c>
      <c r="C48" s="165" t="s">
        <v>61</v>
      </c>
      <c r="D48" s="165"/>
      <c r="E48" s="165"/>
      <c r="F48" s="165"/>
      <c r="G48" s="165"/>
      <c r="H48" s="165"/>
      <c r="I48" s="202"/>
      <c r="J48" s="202"/>
      <c r="K48" s="165"/>
      <c r="L48" s="203"/>
    </row>
    <row r="49" spans="2:12" ht="126">
      <c r="B49" s="166" t="s">
        <v>62</v>
      </c>
      <c r="C49" s="167" t="s">
        <v>63</v>
      </c>
      <c r="D49" s="167"/>
      <c r="E49" s="167"/>
      <c r="F49" s="167"/>
      <c r="G49" s="167"/>
      <c r="H49" s="167"/>
      <c r="I49" s="202"/>
      <c r="J49" s="202"/>
      <c r="K49" s="167"/>
      <c r="L49" s="204"/>
    </row>
    <row r="50" spans="2:13" ht="15.75">
      <c r="B50" s="168" t="s">
        <v>64</v>
      </c>
      <c r="C50" s="169" t="s">
        <v>65</v>
      </c>
      <c r="D50" s="170">
        <v>10421.2477183833</v>
      </c>
      <c r="E50" s="170"/>
      <c r="F50" s="170"/>
      <c r="G50" s="171">
        <f aca="true" t="shared" si="5" ref="G50:G57">SUM(D50:F50)</f>
        <v>10421.2477183833</v>
      </c>
      <c r="H50" s="172">
        <f aca="true" t="shared" si="6" ref="H50:H55">I50/G50</f>
        <v>1</v>
      </c>
      <c r="I50" s="170">
        <v>10421.2477183833</v>
      </c>
      <c r="J50" s="205"/>
      <c r="K50" s="206"/>
      <c r="L50" s="207"/>
      <c r="M50" s="208"/>
    </row>
    <row r="51" spans="2:13" ht="31.5">
      <c r="B51" s="168" t="s">
        <v>66</v>
      </c>
      <c r="C51" s="173" t="s">
        <v>67</v>
      </c>
      <c r="D51" s="170">
        <v>8809.29433972804</v>
      </c>
      <c r="E51" s="170"/>
      <c r="F51" s="170"/>
      <c r="G51" s="171">
        <f t="shared" si="5"/>
        <v>8809.29433972804</v>
      </c>
      <c r="H51" s="172">
        <f>I51/G51</f>
        <v>1</v>
      </c>
      <c r="I51" s="209">
        <v>8809.29433972804</v>
      </c>
      <c r="J51" s="205"/>
      <c r="K51" s="206"/>
      <c r="L51" s="207"/>
      <c r="M51" s="208"/>
    </row>
    <row r="52" spans="2:13" ht="47.25">
      <c r="B52" s="168" t="s">
        <v>68</v>
      </c>
      <c r="C52" s="169" t="s">
        <v>69</v>
      </c>
      <c r="D52" s="170">
        <v>15564.3170609052</v>
      </c>
      <c r="E52" s="170"/>
      <c r="F52" s="170"/>
      <c r="G52" s="171">
        <f t="shared" si="5"/>
        <v>15564.3170609052</v>
      </c>
      <c r="H52" s="172">
        <f>I52/G52</f>
        <v>1</v>
      </c>
      <c r="I52" s="209">
        <v>15564.3170609052</v>
      </c>
      <c r="J52" s="205"/>
      <c r="K52" s="206"/>
      <c r="L52" s="207"/>
      <c r="M52" s="208"/>
    </row>
    <row r="53" spans="2:13" ht="47.25">
      <c r="B53" s="168" t="s">
        <v>70</v>
      </c>
      <c r="C53" s="169" t="s">
        <v>71</v>
      </c>
      <c r="D53" s="170">
        <v>18438.1635313839</v>
      </c>
      <c r="E53" s="170"/>
      <c r="F53" s="170"/>
      <c r="G53" s="171">
        <f t="shared" si="5"/>
        <v>18438.1635313839</v>
      </c>
      <c r="H53" s="172">
        <f t="shared" si="6"/>
        <v>1</v>
      </c>
      <c r="I53" s="170">
        <v>18438.1635313839</v>
      </c>
      <c r="J53" s="205"/>
      <c r="K53" s="206"/>
      <c r="L53" s="207"/>
      <c r="M53" s="208"/>
    </row>
    <row r="54" spans="2:13" ht="15.75">
      <c r="B54" s="168" t="s">
        <v>72</v>
      </c>
      <c r="C54" s="169" t="s">
        <v>73</v>
      </c>
      <c r="D54" s="170">
        <v>18858.1096479791</v>
      </c>
      <c r="E54" s="170"/>
      <c r="F54" s="170"/>
      <c r="G54" s="171">
        <f t="shared" si="5"/>
        <v>18858.1096479791</v>
      </c>
      <c r="H54" s="172">
        <f>I54/G54</f>
        <v>1</v>
      </c>
      <c r="I54" s="209">
        <v>18858.1096479791</v>
      </c>
      <c r="J54" s="205"/>
      <c r="K54" s="206"/>
      <c r="L54" s="207"/>
      <c r="M54" s="208"/>
    </row>
    <row r="55" spans="2:13" ht="47.25">
      <c r="B55" s="168" t="s">
        <v>74</v>
      </c>
      <c r="C55" s="174" t="s">
        <v>75</v>
      </c>
      <c r="D55" s="170">
        <v>9430.20482398957</v>
      </c>
      <c r="E55" s="170"/>
      <c r="F55" s="170"/>
      <c r="G55" s="171">
        <f t="shared" si="5"/>
        <v>9430.20482398957</v>
      </c>
      <c r="H55" s="172">
        <f t="shared" si="6"/>
        <v>1</v>
      </c>
      <c r="I55" s="170">
        <v>9430.20482398957</v>
      </c>
      <c r="J55" s="205"/>
      <c r="K55" s="206"/>
      <c r="L55" s="207"/>
      <c r="M55" s="208"/>
    </row>
    <row r="56" spans="1:12" ht="15.75">
      <c r="A56" s="152"/>
      <c r="B56" s="168" t="s">
        <v>76</v>
      </c>
      <c r="C56" s="175"/>
      <c r="D56" s="81"/>
      <c r="E56" s="81"/>
      <c r="F56" s="81"/>
      <c r="G56" s="171">
        <f t="shared" si="5"/>
        <v>0</v>
      </c>
      <c r="H56" s="176"/>
      <c r="I56" s="210"/>
      <c r="J56" s="205"/>
      <c r="K56" s="211"/>
      <c r="L56" s="207"/>
    </row>
    <row r="57" spans="2:12" ht="15.75">
      <c r="B57" s="168" t="s">
        <v>77</v>
      </c>
      <c r="C57" s="175"/>
      <c r="D57" s="81"/>
      <c r="E57" s="81"/>
      <c r="F57" s="81"/>
      <c r="G57" s="171">
        <f t="shared" si="5"/>
        <v>0</v>
      </c>
      <c r="H57" s="176"/>
      <c r="I57" s="210"/>
      <c r="J57" s="205"/>
      <c r="K57" s="211"/>
      <c r="L57" s="207"/>
    </row>
    <row r="58" spans="1:12" ht="15.75">
      <c r="A58" s="160"/>
      <c r="B58" s="160"/>
      <c r="C58" s="177" t="s">
        <v>32</v>
      </c>
      <c r="D58" s="178">
        <f>SUM(D50:D57)</f>
        <v>81521.3371223691</v>
      </c>
      <c r="E58" s="178">
        <f>SUM(E50:E57)</f>
        <v>0</v>
      </c>
      <c r="F58" s="178">
        <f>SUM(F50:F57)</f>
        <v>0</v>
      </c>
      <c r="G58" s="179">
        <f>SUM(G50:G57)</f>
        <v>81521.3371223691</v>
      </c>
      <c r="H58" s="180">
        <f>(H50*G50)+(H51*G51)+(H52*G52)+(H53*G53)+(H54*G54)+(H55*G55)+(H56*G56)+(H57*G57)</f>
        <v>81521.3371223691</v>
      </c>
      <c r="I58" s="180">
        <f>SUM(I50:I57)</f>
        <v>81521.3371223691</v>
      </c>
      <c r="J58" s="212"/>
      <c r="K58" s="211"/>
      <c r="L58" s="213"/>
    </row>
    <row r="59" spans="2:12" ht="78.75">
      <c r="B59" s="166" t="s">
        <v>78</v>
      </c>
      <c r="C59" s="167" t="s">
        <v>79</v>
      </c>
      <c r="D59" s="167"/>
      <c r="E59" s="167"/>
      <c r="F59" s="167"/>
      <c r="G59" s="167"/>
      <c r="H59" s="167"/>
      <c r="I59" s="202"/>
      <c r="J59" s="202"/>
      <c r="K59" s="167"/>
      <c r="L59" s="204"/>
    </row>
    <row r="60" spans="2:12" ht="47.25">
      <c r="B60" s="168" t="s">
        <v>80</v>
      </c>
      <c r="C60" s="169" t="s">
        <v>81</v>
      </c>
      <c r="D60" s="170">
        <v>16500.3538834047</v>
      </c>
      <c r="E60" s="170"/>
      <c r="F60" s="170"/>
      <c r="G60" s="171">
        <f>SUM(D60:F60)</f>
        <v>16500.3538834047</v>
      </c>
      <c r="H60" s="172">
        <f>I60/G60</f>
        <v>1</v>
      </c>
      <c r="I60" s="210">
        <v>16500.3538834047</v>
      </c>
      <c r="J60" s="205"/>
      <c r="K60" s="206"/>
      <c r="L60" s="207"/>
    </row>
    <row r="61" spans="2:12" ht="31.5">
      <c r="B61" s="168" t="s">
        <v>82</v>
      </c>
      <c r="C61" s="169" t="s">
        <v>83</v>
      </c>
      <c r="D61" s="170">
        <v>13410.3184950643</v>
      </c>
      <c r="E61" s="170"/>
      <c r="F61" s="170"/>
      <c r="G61" s="171">
        <f aca="true" t="shared" si="7" ref="G61:G67">SUM(D61:F61)</f>
        <v>13410.3184950643</v>
      </c>
      <c r="H61" s="172">
        <f>I61/G61</f>
        <v>1</v>
      </c>
      <c r="I61" s="170">
        <v>13410.3184950643</v>
      </c>
      <c r="J61" s="205"/>
      <c r="K61" s="206"/>
      <c r="L61" s="207"/>
    </row>
    <row r="62" spans="2:12" ht="63">
      <c r="B62" s="168" t="s">
        <v>84</v>
      </c>
      <c r="C62" s="169" t="s">
        <v>85</v>
      </c>
      <c r="D62" s="170">
        <v>15400.3538834047</v>
      </c>
      <c r="E62" s="170"/>
      <c r="F62" s="170"/>
      <c r="G62" s="171">
        <f t="shared" si="7"/>
        <v>15400.3538834047</v>
      </c>
      <c r="H62" s="172">
        <f>I62/G62</f>
        <v>1</v>
      </c>
      <c r="I62" s="170">
        <v>15400.3538834047</v>
      </c>
      <c r="J62" s="205"/>
      <c r="K62" s="206"/>
      <c r="L62" s="207"/>
    </row>
    <row r="63" spans="2:12" ht="15.75">
      <c r="B63" s="168" t="s">
        <v>86</v>
      </c>
      <c r="C63" s="173"/>
      <c r="D63" s="170"/>
      <c r="E63" s="170"/>
      <c r="F63" s="170"/>
      <c r="G63" s="171">
        <f t="shared" si="7"/>
        <v>0</v>
      </c>
      <c r="H63" s="172"/>
      <c r="I63" s="209"/>
      <c r="J63" s="205"/>
      <c r="K63" s="206"/>
      <c r="L63" s="207"/>
    </row>
    <row r="64" spans="2:12" ht="15.75">
      <c r="B64" s="168" t="s">
        <v>87</v>
      </c>
      <c r="C64" s="181"/>
      <c r="D64" s="170"/>
      <c r="E64" s="170"/>
      <c r="F64" s="170"/>
      <c r="G64" s="171">
        <f t="shared" si="7"/>
        <v>0</v>
      </c>
      <c r="H64" s="172"/>
      <c r="I64" s="209"/>
      <c r="J64" s="205"/>
      <c r="K64" s="206"/>
      <c r="L64" s="207"/>
    </row>
    <row r="65" spans="2:12" ht="15.75">
      <c r="B65" s="168" t="s">
        <v>88</v>
      </c>
      <c r="C65" s="181"/>
      <c r="D65" s="170"/>
      <c r="E65" s="170"/>
      <c r="F65" s="170"/>
      <c r="G65" s="171">
        <f t="shared" si="7"/>
        <v>0</v>
      </c>
      <c r="H65" s="172"/>
      <c r="I65" s="209"/>
      <c r="J65" s="205"/>
      <c r="K65" s="206"/>
      <c r="L65" s="207"/>
    </row>
    <row r="66" spans="2:12" ht="15.75">
      <c r="B66" s="168" t="s">
        <v>89</v>
      </c>
      <c r="C66" s="214"/>
      <c r="D66" s="81"/>
      <c r="E66" s="81"/>
      <c r="F66" s="81"/>
      <c r="G66" s="171">
        <f t="shared" si="7"/>
        <v>0</v>
      </c>
      <c r="H66" s="176"/>
      <c r="I66" s="210"/>
      <c r="J66" s="205"/>
      <c r="K66" s="211"/>
      <c r="L66" s="207"/>
    </row>
    <row r="67" spans="2:12" ht="15.75">
      <c r="B67" s="168" t="s">
        <v>90</v>
      </c>
      <c r="C67" s="214"/>
      <c r="D67" s="81"/>
      <c r="E67" s="81"/>
      <c r="F67" s="81"/>
      <c r="G67" s="171">
        <f t="shared" si="7"/>
        <v>0</v>
      </c>
      <c r="H67" s="176"/>
      <c r="I67" s="210"/>
      <c r="J67" s="205"/>
      <c r="K67" s="211"/>
      <c r="L67" s="207"/>
    </row>
    <row r="68" spans="3:12" ht="15.75">
      <c r="C68" s="215" t="s">
        <v>32</v>
      </c>
      <c r="D68" s="179">
        <f>SUM(D60:D67)</f>
        <v>45311.0262618737</v>
      </c>
      <c r="E68" s="179">
        <f>SUM(E60:E67)</f>
        <v>0</v>
      </c>
      <c r="F68" s="179">
        <f>SUM(F60:F67)</f>
        <v>0</v>
      </c>
      <c r="G68" s="179">
        <f>SUM(G60:G67)</f>
        <v>45311.0262618737</v>
      </c>
      <c r="H68" s="180">
        <f>(H60*G60)+(H61*G61)+(H62*G62)+(H63*G63)+(H64*G64)+(H65*G65)+(H66*G66)+(H67*G67)</f>
        <v>45311.0262618737</v>
      </c>
      <c r="I68" s="180">
        <f>SUM(I60:I67)</f>
        <v>45311.0262618737</v>
      </c>
      <c r="J68" s="212"/>
      <c r="K68" s="211"/>
      <c r="L68" s="213"/>
    </row>
    <row r="69" spans="2:12" ht="126">
      <c r="B69" s="166" t="s">
        <v>91</v>
      </c>
      <c r="C69" s="167" t="s">
        <v>92</v>
      </c>
      <c r="D69" s="167"/>
      <c r="E69" s="167"/>
      <c r="F69" s="167"/>
      <c r="G69" s="167"/>
      <c r="H69" s="167"/>
      <c r="I69" s="202"/>
      <c r="J69" s="202"/>
      <c r="K69" s="167"/>
      <c r="L69" s="204"/>
    </row>
    <row r="70" spans="2:12" ht="47.25">
      <c r="B70" s="168" t="s">
        <v>93</v>
      </c>
      <c r="C70" s="216" t="s">
        <v>94</v>
      </c>
      <c r="D70" s="217">
        <v>26475.34</v>
      </c>
      <c r="E70" s="170"/>
      <c r="F70" s="170"/>
      <c r="G70" s="171">
        <f aca="true" t="shared" si="8" ref="G70:G77">SUM(D70:F70)</f>
        <v>26475.34</v>
      </c>
      <c r="H70" s="172">
        <f>I70/G70</f>
        <v>1</v>
      </c>
      <c r="I70" s="217">
        <v>26475.34</v>
      </c>
      <c r="J70" s="205"/>
      <c r="K70" s="206"/>
      <c r="L70" s="207"/>
    </row>
    <row r="71" spans="2:12" ht="31.5">
      <c r="B71" s="168" t="s">
        <v>95</v>
      </c>
      <c r="C71" s="218" t="s">
        <v>96</v>
      </c>
      <c r="D71" s="170">
        <v>17369.9225181598</v>
      </c>
      <c r="E71" s="170"/>
      <c r="F71" s="170"/>
      <c r="G71" s="171">
        <f t="shared" si="8"/>
        <v>17369.9225181598</v>
      </c>
      <c r="H71" s="172">
        <f>I71/G71</f>
        <v>1</v>
      </c>
      <c r="I71" s="170">
        <v>17369.9225181598</v>
      </c>
      <c r="J71" s="205"/>
      <c r="K71" s="206"/>
      <c r="L71" s="207"/>
    </row>
    <row r="72" spans="2:12" ht="31.5">
      <c r="B72" s="168" t="s">
        <v>97</v>
      </c>
      <c r="C72" s="218" t="s">
        <v>98</v>
      </c>
      <c r="D72" s="217">
        <v>56427.98</v>
      </c>
      <c r="E72" s="170"/>
      <c r="F72" s="170"/>
      <c r="G72" s="171">
        <f t="shared" si="8"/>
        <v>56427.98</v>
      </c>
      <c r="H72" s="172">
        <f>I72/G72</f>
        <v>0.9999826327293657</v>
      </c>
      <c r="I72" s="209">
        <v>56427</v>
      </c>
      <c r="J72" s="205"/>
      <c r="K72" s="206"/>
      <c r="L72" s="207"/>
    </row>
    <row r="73" spans="1:12" ht="47.25">
      <c r="A73" s="152"/>
      <c r="B73" s="168" t="s">
        <v>99</v>
      </c>
      <c r="C73" s="218" t="s">
        <v>100</v>
      </c>
      <c r="D73" s="219">
        <v>25000</v>
      </c>
      <c r="E73" s="170"/>
      <c r="F73" s="170"/>
      <c r="G73" s="171">
        <f t="shared" si="8"/>
        <v>25000</v>
      </c>
      <c r="H73" s="172">
        <f>I73/G73</f>
        <v>1</v>
      </c>
      <c r="I73" s="209">
        <v>25000</v>
      </c>
      <c r="J73" s="205"/>
      <c r="K73" s="206"/>
      <c r="L73" s="207"/>
    </row>
    <row r="74" spans="1:12" ht="15.75">
      <c r="A74" s="160"/>
      <c r="B74" s="168" t="s">
        <v>101</v>
      </c>
      <c r="C74" s="218"/>
      <c r="D74" s="170"/>
      <c r="E74" s="170"/>
      <c r="F74" s="170"/>
      <c r="G74" s="171">
        <f t="shared" si="8"/>
        <v>0</v>
      </c>
      <c r="H74" s="172"/>
      <c r="I74" s="209"/>
      <c r="J74" s="205"/>
      <c r="K74" s="206"/>
      <c r="L74" s="207"/>
    </row>
    <row r="75" spans="2:12" ht="15.75">
      <c r="B75" s="168" t="s">
        <v>102</v>
      </c>
      <c r="C75" s="181"/>
      <c r="D75" s="170"/>
      <c r="E75" s="170"/>
      <c r="F75" s="170"/>
      <c r="G75" s="171">
        <f t="shared" si="8"/>
        <v>0</v>
      </c>
      <c r="H75" s="172"/>
      <c r="I75" s="209"/>
      <c r="J75" s="205"/>
      <c r="K75" s="206"/>
      <c r="L75" s="207"/>
    </row>
    <row r="76" spans="2:12" ht="15.75">
      <c r="B76" s="168" t="s">
        <v>103</v>
      </c>
      <c r="C76" s="175"/>
      <c r="D76" s="81"/>
      <c r="E76" s="81"/>
      <c r="F76" s="81"/>
      <c r="G76" s="171">
        <f t="shared" si="8"/>
        <v>0</v>
      </c>
      <c r="H76" s="176"/>
      <c r="I76" s="210"/>
      <c r="J76" s="205"/>
      <c r="K76" s="211"/>
      <c r="L76" s="207"/>
    </row>
    <row r="77" spans="2:12" ht="15.75">
      <c r="B77" s="168" t="s">
        <v>104</v>
      </c>
      <c r="C77" s="175"/>
      <c r="D77" s="81"/>
      <c r="E77" s="81"/>
      <c r="F77" s="81"/>
      <c r="G77" s="171">
        <f t="shared" si="8"/>
        <v>0</v>
      </c>
      <c r="H77" s="176"/>
      <c r="I77" s="210"/>
      <c r="J77" s="205"/>
      <c r="K77" s="211"/>
      <c r="L77" s="207"/>
    </row>
    <row r="78" spans="2:12" ht="15.75">
      <c r="B78" s="220"/>
      <c r="C78" s="177" t="s">
        <v>32</v>
      </c>
      <c r="D78" s="179">
        <f>SUM(D70:D77)</f>
        <v>125273.2425181598</v>
      </c>
      <c r="E78" s="179">
        <f>SUM(E70:E77)</f>
        <v>0</v>
      </c>
      <c r="F78" s="179">
        <f>SUM(F70:F77)</f>
        <v>0</v>
      </c>
      <c r="G78" s="179">
        <f>SUM(G70:G77)</f>
        <v>125273.2425181598</v>
      </c>
      <c r="H78" s="180">
        <f>(H70*G70)+(H71*G71)+(H72*G72)+(H73*G73)+(H74*G74)+(H75*G75)+(H76*G76)+(H77*G77)</f>
        <v>125272.2625181598</v>
      </c>
      <c r="I78" s="180">
        <f>SUM(I70:I77)</f>
        <v>125272.2625181598</v>
      </c>
      <c r="J78" s="212"/>
      <c r="K78" s="211"/>
      <c r="L78" s="213"/>
    </row>
    <row r="79" spans="2:12" ht="15.75">
      <c r="B79" s="166" t="s">
        <v>105</v>
      </c>
      <c r="C79" s="214"/>
      <c r="D79" s="214"/>
      <c r="E79" s="214"/>
      <c r="F79" s="214"/>
      <c r="G79" s="214"/>
      <c r="H79" s="214"/>
      <c r="I79" s="225"/>
      <c r="J79" s="225"/>
      <c r="K79" s="214"/>
      <c r="L79" s="204"/>
    </row>
    <row r="80" spans="2:12" ht="15.75">
      <c r="B80" s="168" t="s">
        <v>106</v>
      </c>
      <c r="C80" s="221"/>
      <c r="D80" s="170"/>
      <c r="E80" s="170"/>
      <c r="F80" s="170"/>
      <c r="G80" s="171">
        <f>SUM(D80:F80)</f>
        <v>0</v>
      </c>
      <c r="H80" s="172"/>
      <c r="I80" s="209"/>
      <c r="J80" s="205"/>
      <c r="K80" s="206"/>
      <c r="L80" s="207"/>
    </row>
    <row r="81" spans="2:12" ht="15.75">
      <c r="B81" s="168" t="s">
        <v>107</v>
      </c>
      <c r="C81" s="221"/>
      <c r="D81" s="170"/>
      <c r="E81" s="170"/>
      <c r="F81" s="170"/>
      <c r="G81" s="171">
        <f aca="true" t="shared" si="9" ref="G81:G87">SUM(D81:F81)</f>
        <v>0</v>
      </c>
      <c r="H81" s="172"/>
      <c r="I81" s="209"/>
      <c r="J81" s="205"/>
      <c r="K81" s="206"/>
      <c r="L81" s="207"/>
    </row>
    <row r="82" spans="2:12" ht="15.75">
      <c r="B82" s="168" t="s">
        <v>108</v>
      </c>
      <c r="C82" s="221"/>
      <c r="D82" s="170"/>
      <c r="E82" s="170"/>
      <c r="F82" s="170"/>
      <c r="G82" s="171">
        <f t="shared" si="9"/>
        <v>0</v>
      </c>
      <c r="H82" s="172"/>
      <c r="I82" s="209"/>
      <c r="J82" s="205"/>
      <c r="K82" s="206"/>
      <c r="L82" s="207"/>
    </row>
    <row r="83" spans="2:12" ht="15.75">
      <c r="B83" s="168" t="s">
        <v>109</v>
      </c>
      <c r="C83" s="221"/>
      <c r="D83" s="170"/>
      <c r="E83" s="170"/>
      <c r="F83" s="170"/>
      <c r="G83" s="171">
        <f t="shared" si="9"/>
        <v>0</v>
      </c>
      <c r="H83" s="172"/>
      <c r="I83" s="209"/>
      <c r="J83" s="205"/>
      <c r="K83" s="206"/>
      <c r="L83" s="207"/>
    </row>
    <row r="84" spans="2:12" ht="15.75">
      <c r="B84" s="168" t="s">
        <v>110</v>
      </c>
      <c r="C84" s="221"/>
      <c r="D84" s="170"/>
      <c r="E84" s="170"/>
      <c r="F84" s="170"/>
      <c r="G84" s="171">
        <f t="shared" si="9"/>
        <v>0</v>
      </c>
      <c r="H84" s="172"/>
      <c r="I84" s="209"/>
      <c r="J84" s="205"/>
      <c r="K84" s="206"/>
      <c r="L84" s="207"/>
    </row>
    <row r="85" spans="2:12" ht="15.75">
      <c r="B85" s="168" t="s">
        <v>111</v>
      </c>
      <c r="C85" s="221"/>
      <c r="D85" s="170"/>
      <c r="E85" s="170"/>
      <c r="F85" s="170"/>
      <c r="G85" s="171">
        <f t="shared" si="9"/>
        <v>0</v>
      </c>
      <c r="H85" s="172"/>
      <c r="I85" s="209"/>
      <c r="J85" s="205"/>
      <c r="K85" s="206"/>
      <c r="L85" s="207"/>
    </row>
    <row r="86" spans="2:12" ht="15.75">
      <c r="B86" s="168" t="s">
        <v>112</v>
      </c>
      <c r="C86" s="175"/>
      <c r="D86" s="81"/>
      <c r="E86" s="81"/>
      <c r="F86" s="81"/>
      <c r="G86" s="171">
        <f t="shared" si="9"/>
        <v>0</v>
      </c>
      <c r="H86" s="176"/>
      <c r="I86" s="210"/>
      <c r="J86" s="205"/>
      <c r="K86" s="211"/>
      <c r="L86" s="207"/>
    </row>
    <row r="87" spans="2:12" ht="15.75">
      <c r="B87" s="168" t="s">
        <v>113</v>
      </c>
      <c r="C87" s="175"/>
      <c r="D87" s="81"/>
      <c r="E87" s="81"/>
      <c r="F87" s="81"/>
      <c r="G87" s="171">
        <f t="shared" si="9"/>
        <v>0</v>
      </c>
      <c r="H87" s="176"/>
      <c r="I87" s="210"/>
      <c r="J87" s="205"/>
      <c r="K87" s="211"/>
      <c r="L87" s="207"/>
    </row>
    <row r="88" spans="3:12" ht="15.75">
      <c r="C88" s="177" t="s">
        <v>32</v>
      </c>
      <c r="D88" s="178">
        <f>SUM(D80:D87)</f>
        <v>0</v>
      </c>
      <c r="E88" s="178">
        <f>SUM(E80:E87)</f>
        <v>0</v>
      </c>
      <c r="F88" s="178">
        <f>SUM(F80:F87)</f>
        <v>0</v>
      </c>
      <c r="G88" s="178">
        <f>SUM(G80:G87)</f>
        <v>0</v>
      </c>
      <c r="H88" s="180">
        <f>(H80*G80)+(H81*G81)+(H82*G82)+(H83*G83)+(H84*G84)+(H85*G85)+(H86*G86)+(H87*G87)</f>
        <v>0</v>
      </c>
      <c r="I88" s="180">
        <f>SUM(I80:I87)</f>
        <v>0</v>
      </c>
      <c r="J88" s="212"/>
      <c r="K88" s="211"/>
      <c r="L88" s="213"/>
    </row>
    <row r="89" spans="2:12" ht="15.75">
      <c r="B89" s="222"/>
      <c r="C89" s="223"/>
      <c r="D89" s="116"/>
      <c r="E89" s="116"/>
      <c r="F89" s="116"/>
      <c r="G89" s="116"/>
      <c r="H89" s="116"/>
      <c r="I89" s="116"/>
      <c r="J89" s="226"/>
      <c r="K89" s="161"/>
      <c r="L89" s="227"/>
    </row>
    <row r="90" spans="2:12" ht="110.25">
      <c r="B90" s="164" t="s">
        <v>114</v>
      </c>
      <c r="C90" s="167" t="s">
        <v>115</v>
      </c>
      <c r="D90" s="167"/>
      <c r="E90" s="167"/>
      <c r="F90" s="167"/>
      <c r="G90" s="167"/>
      <c r="H90" s="167"/>
      <c r="I90" s="202"/>
      <c r="J90" s="202"/>
      <c r="K90" s="167"/>
      <c r="L90" s="203"/>
    </row>
    <row r="91" spans="2:12" ht="94.5">
      <c r="B91" s="166" t="s">
        <v>116</v>
      </c>
      <c r="C91" s="167" t="s">
        <v>117</v>
      </c>
      <c r="D91" s="167"/>
      <c r="E91" s="167"/>
      <c r="F91" s="167"/>
      <c r="G91" s="167"/>
      <c r="H91" s="167"/>
      <c r="I91" s="202"/>
      <c r="J91" s="202"/>
      <c r="K91" s="167"/>
      <c r="L91" s="204"/>
    </row>
    <row r="92" spans="2:13" ht="63">
      <c r="B92" s="168" t="s">
        <v>118</v>
      </c>
      <c r="C92" s="218" t="s">
        <v>119</v>
      </c>
      <c r="D92" s="170">
        <v>16361.3859769045</v>
      </c>
      <c r="E92" s="170"/>
      <c r="F92" s="170"/>
      <c r="G92" s="171">
        <f>SUM(D92:F92)</f>
        <v>16361.3859769045</v>
      </c>
      <c r="H92" s="172">
        <f>I92/G92</f>
        <v>1</v>
      </c>
      <c r="I92" s="209">
        <v>16361.3859769045</v>
      </c>
      <c r="J92" s="205"/>
      <c r="K92" s="206"/>
      <c r="L92" s="207"/>
      <c r="M92" s="208"/>
    </row>
    <row r="93" spans="2:13" ht="63">
      <c r="B93" s="168" t="s">
        <v>120</v>
      </c>
      <c r="C93" s="218" t="s">
        <v>121</v>
      </c>
      <c r="D93" s="170">
        <v>27072.7962376606</v>
      </c>
      <c r="E93" s="170"/>
      <c r="F93" s="170"/>
      <c r="G93" s="171">
        <f aca="true" t="shared" si="10" ref="G93:G99">SUM(D93:F93)</f>
        <v>27072.7962376606</v>
      </c>
      <c r="H93" s="172">
        <f>I93/G93</f>
        <v>1</v>
      </c>
      <c r="I93" s="170">
        <v>27072.7962376606</v>
      </c>
      <c r="J93" s="205"/>
      <c r="K93" s="206"/>
      <c r="L93" s="207"/>
      <c r="M93" s="208"/>
    </row>
    <row r="94" spans="2:13" ht="63">
      <c r="B94" s="168" t="s">
        <v>122</v>
      </c>
      <c r="C94" s="173" t="s">
        <v>123</v>
      </c>
      <c r="D94" s="170">
        <v>11430.2477183833</v>
      </c>
      <c r="E94" s="170"/>
      <c r="F94" s="170"/>
      <c r="G94" s="171">
        <f t="shared" si="10"/>
        <v>11430.2477183833</v>
      </c>
      <c r="H94" s="172">
        <f>I94/G94</f>
        <v>1</v>
      </c>
      <c r="I94" s="170">
        <v>11430.2477183833</v>
      </c>
      <c r="J94" s="205"/>
      <c r="K94" s="206"/>
      <c r="L94" s="207"/>
      <c r="M94" s="208"/>
    </row>
    <row r="95" spans="2:13" ht="15.75">
      <c r="B95" s="168" t="s">
        <v>124</v>
      </c>
      <c r="C95" s="181"/>
      <c r="D95" s="170"/>
      <c r="E95" s="170"/>
      <c r="F95" s="170"/>
      <c r="G95" s="171">
        <f t="shared" si="10"/>
        <v>0</v>
      </c>
      <c r="H95" s="172"/>
      <c r="I95" s="209"/>
      <c r="J95" s="205"/>
      <c r="K95" s="206"/>
      <c r="L95" s="207"/>
      <c r="M95" s="208"/>
    </row>
    <row r="96" spans="2:13" ht="15.75">
      <c r="B96" s="168" t="s">
        <v>125</v>
      </c>
      <c r="C96" s="221"/>
      <c r="D96" s="170"/>
      <c r="E96" s="170"/>
      <c r="F96" s="170"/>
      <c r="G96" s="171">
        <f t="shared" si="10"/>
        <v>0</v>
      </c>
      <c r="H96" s="172"/>
      <c r="I96" s="209"/>
      <c r="J96" s="205"/>
      <c r="K96" s="206"/>
      <c r="L96" s="207"/>
      <c r="M96" s="208"/>
    </row>
    <row r="97" spans="2:13" ht="15.75">
      <c r="B97" s="168" t="s">
        <v>126</v>
      </c>
      <c r="C97" s="221"/>
      <c r="D97" s="170"/>
      <c r="E97" s="170"/>
      <c r="F97" s="170"/>
      <c r="G97" s="171">
        <f t="shared" si="10"/>
        <v>0</v>
      </c>
      <c r="H97" s="172"/>
      <c r="I97" s="209"/>
      <c r="J97" s="205"/>
      <c r="K97" s="206"/>
      <c r="L97" s="207"/>
      <c r="M97" s="208"/>
    </row>
    <row r="98" spans="2:13" ht="15.75">
      <c r="B98" s="168" t="s">
        <v>127</v>
      </c>
      <c r="C98" s="175"/>
      <c r="D98" s="81"/>
      <c r="E98" s="81"/>
      <c r="F98" s="81"/>
      <c r="G98" s="171">
        <f t="shared" si="10"/>
        <v>0</v>
      </c>
      <c r="H98" s="176"/>
      <c r="I98" s="210"/>
      <c r="J98" s="205"/>
      <c r="K98" s="211"/>
      <c r="L98" s="207"/>
      <c r="M98" s="208"/>
    </row>
    <row r="99" spans="2:13" ht="15.75">
      <c r="B99" s="168" t="s">
        <v>128</v>
      </c>
      <c r="C99" s="175"/>
      <c r="D99" s="81"/>
      <c r="E99" s="81"/>
      <c r="F99" s="81"/>
      <c r="G99" s="171">
        <f t="shared" si="10"/>
        <v>0</v>
      </c>
      <c r="H99" s="176"/>
      <c r="I99" s="210"/>
      <c r="J99" s="205"/>
      <c r="K99" s="211"/>
      <c r="L99" s="207"/>
      <c r="M99" s="208"/>
    </row>
    <row r="100" spans="3:13" ht="15.75">
      <c r="C100" s="177" t="s">
        <v>32</v>
      </c>
      <c r="D100" s="178">
        <f>SUM(D92:D99)</f>
        <v>54864.429932948406</v>
      </c>
      <c r="E100" s="178">
        <f>SUM(E92:E99)</f>
        <v>0</v>
      </c>
      <c r="F100" s="178">
        <f>SUM(F92:F99)</f>
        <v>0</v>
      </c>
      <c r="G100" s="179">
        <f>SUM(G92:G99)</f>
        <v>54864.429932948406</v>
      </c>
      <c r="H100" s="180">
        <f>(H92*G92)+(H93*G93)+(H94*G94)+(H95*G95)+(H96*G96)+(H97*G97)+(H98*G98)+(H99*G99)</f>
        <v>54864.429932948406</v>
      </c>
      <c r="I100" s="180">
        <f>SUM(I92:I99)</f>
        <v>54864.429932948406</v>
      </c>
      <c r="J100" s="212"/>
      <c r="K100" s="211"/>
      <c r="L100" s="207"/>
      <c r="M100" s="208"/>
    </row>
    <row r="101" spans="2:13" ht="157.5">
      <c r="B101" s="166" t="s">
        <v>129</v>
      </c>
      <c r="C101" s="167" t="s">
        <v>130</v>
      </c>
      <c r="D101" s="167"/>
      <c r="E101" s="167"/>
      <c r="F101" s="167"/>
      <c r="G101" s="167"/>
      <c r="H101" s="167"/>
      <c r="I101" s="202"/>
      <c r="J101" s="202"/>
      <c r="K101" s="167"/>
      <c r="L101" s="207"/>
      <c r="M101" s="208"/>
    </row>
    <row r="102" spans="2:13" ht="47.25">
      <c r="B102" s="168" t="s">
        <v>131</v>
      </c>
      <c r="C102" s="218" t="s">
        <v>132</v>
      </c>
      <c r="D102" s="170">
        <v>12189.47</v>
      </c>
      <c r="E102" s="170"/>
      <c r="F102" s="170"/>
      <c r="G102" s="171">
        <f>SUM(D102:F102)</f>
        <v>12189.47</v>
      </c>
      <c r="H102" s="172">
        <f>I102/G102</f>
        <v>1</v>
      </c>
      <c r="I102" s="170">
        <v>12189.47</v>
      </c>
      <c r="J102" s="205"/>
      <c r="K102" s="206"/>
      <c r="L102" s="207"/>
      <c r="M102" s="208"/>
    </row>
    <row r="103" spans="2:13" ht="31.5">
      <c r="B103" s="168" t="s">
        <v>133</v>
      </c>
      <c r="C103" s="218" t="s">
        <v>134</v>
      </c>
      <c r="D103" s="170">
        <v>23821.9631188303</v>
      </c>
      <c r="E103" s="170"/>
      <c r="F103" s="170"/>
      <c r="G103" s="171">
        <f aca="true" t="shared" si="11" ref="G103:G109">SUM(D103:F103)</f>
        <v>23821.9631188303</v>
      </c>
      <c r="H103" s="172">
        <f>I103/G103</f>
        <v>1</v>
      </c>
      <c r="I103" s="209">
        <v>23821.9631188303</v>
      </c>
      <c r="J103" s="205"/>
      <c r="K103" s="206"/>
      <c r="L103" s="207"/>
      <c r="M103" s="208"/>
    </row>
    <row r="104" spans="2:13" ht="31.5">
      <c r="B104" s="168" t="s">
        <v>135</v>
      </c>
      <c r="C104" s="218" t="s">
        <v>136</v>
      </c>
      <c r="D104" s="170">
        <v>14727.6027062768</v>
      </c>
      <c r="E104" s="170"/>
      <c r="F104" s="170"/>
      <c r="G104" s="171">
        <f t="shared" si="11"/>
        <v>14727.6027062768</v>
      </c>
      <c r="H104" s="172">
        <f>I104/G104</f>
        <v>1</v>
      </c>
      <c r="I104" s="170">
        <v>14727.6027062768</v>
      </c>
      <c r="J104" s="205"/>
      <c r="K104" s="206"/>
      <c r="L104" s="207"/>
      <c r="M104" s="208"/>
    </row>
    <row r="105" spans="2:13" ht="31.5">
      <c r="B105" s="168" t="s">
        <v>137</v>
      </c>
      <c r="C105" s="173" t="s">
        <v>138</v>
      </c>
      <c r="D105" s="170">
        <v>13844.3438834047</v>
      </c>
      <c r="E105" s="170"/>
      <c r="F105" s="170"/>
      <c r="G105" s="171">
        <f t="shared" si="11"/>
        <v>13844.3438834047</v>
      </c>
      <c r="H105" s="172">
        <f>I105/G105</f>
        <v>1</v>
      </c>
      <c r="I105" s="170">
        <v>13844.3438834047</v>
      </c>
      <c r="J105" s="205"/>
      <c r="K105" s="206"/>
      <c r="L105" s="207"/>
      <c r="M105" s="208"/>
    </row>
    <row r="106" spans="2:13" ht="15.75">
      <c r="B106" s="168" t="s">
        <v>139</v>
      </c>
      <c r="C106" s="221"/>
      <c r="D106" s="170"/>
      <c r="E106" s="170"/>
      <c r="F106" s="170"/>
      <c r="G106" s="171">
        <f t="shared" si="11"/>
        <v>0</v>
      </c>
      <c r="H106" s="172"/>
      <c r="I106" s="209"/>
      <c r="J106" s="205"/>
      <c r="K106" s="206"/>
      <c r="L106" s="207"/>
      <c r="M106" s="208"/>
    </row>
    <row r="107" spans="2:13" ht="15.75">
      <c r="B107" s="168" t="s">
        <v>140</v>
      </c>
      <c r="C107" s="221"/>
      <c r="D107" s="170"/>
      <c r="E107" s="170"/>
      <c r="F107" s="170"/>
      <c r="G107" s="171">
        <f t="shared" si="11"/>
        <v>0</v>
      </c>
      <c r="H107" s="172"/>
      <c r="I107" s="209"/>
      <c r="J107" s="205"/>
      <c r="K107" s="206"/>
      <c r="L107" s="207"/>
      <c r="M107" s="208"/>
    </row>
    <row r="108" spans="2:13" ht="15.75">
      <c r="B108" s="168" t="s">
        <v>141</v>
      </c>
      <c r="C108" s="175"/>
      <c r="D108" s="81"/>
      <c r="E108" s="81"/>
      <c r="F108" s="81"/>
      <c r="G108" s="171">
        <f t="shared" si="11"/>
        <v>0</v>
      </c>
      <c r="H108" s="176"/>
      <c r="I108" s="210"/>
      <c r="J108" s="205"/>
      <c r="K108" s="211"/>
      <c r="L108" s="207"/>
      <c r="M108" s="208"/>
    </row>
    <row r="109" spans="2:13" ht="15.75">
      <c r="B109" s="168" t="s">
        <v>142</v>
      </c>
      <c r="C109" s="175"/>
      <c r="D109" s="81"/>
      <c r="E109" s="81"/>
      <c r="F109" s="81"/>
      <c r="G109" s="171">
        <f t="shared" si="11"/>
        <v>0</v>
      </c>
      <c r="H109" s="176"/>
      <c r="I109" s="210"/>
      <c r="J109" s="205"/>
      <c r="K109" s="211"/>
      <c r="L109" s="207"/>
      <c r="M109" s="208"/>
    </row>
    <row r="110" spans="3:13" ht="15.75">
      <c r="C110" s="177" t="s">
        <v>32</v>
      </c>
      <c r="D110" s="179">
        <f>SUM(D102:D109)</f>
        <v>64583.3797085118</v>
      </c>
      <c r="E110" s="179">
        <f>SUM(E102:E109)</f>
        <v>0</v>
      </c>
      <c r="F110" s="179">
        <f>SUM(F102:F109)</f>
        <v>0</v>
      </c>
      <c r="G110" s="179">
        <f>SUM(G102:G109)</f>
        <v>64583.3797085118</v>
      </c>
      <c r="H110" s="180">
        <f>(H102*G102)+(H103*G103)+(H104*G104)+(H105*G105)+(H106*G106)+(H107*G107)+(H108*G108)+(H109*G109)</f>
        <v>64583.3797085118</v>
      </c>
      <c r="I110" s="180">
        <f>SUM(I102:I109)</f>
        <v>64583.3797085118</v>
      </c>
      <c r="J110" s="212"/>
      <c r="K110" s="211"/>
      <c r="L110" s="207"/>
      <c r="M110" s="208"/>
    </row>
    <row r="111" spans="2:13" ht="126">
      <c r="B111" s="224" t="s">
        <v>143</v>
      </c>
      <c r="C111" s="167" t="s">
        <v>144</v>
      </c>
      <c r="D111" s="167"/>
      <c r="E111" s="167"/>
      <c r="F111" s="167"/>
      <c r="G111" s="167"/>
      <c r="H111" s="167"/>
      <c r="I111" s="202"/>
      <c r="J111" s="202"/>
      <c r="K111" s="167"/>
      <c r="L111" s="207"/>
      <c r="M111" s="208"/>
    </row>
    <row r="112" spans="2:13" ht="31.5">
      <c r="B112" s="168" t="s">
        <v>145</v>
      </c>
      <c r="C112" s="169" t="s">
        <v>146</v>
      </c>
      <c r="D112" s="170">
        <v>11419.3184950643</v>
      </c>
      <c r="E112" s="170"/>
      <c r="F112" s="170"/>
      <c r="G112" s="171">
        <f>SUM(D112:F112)</f>
        <v>11419.3184950643</v>
      </c>
      <c r="H112" s="172">
        <f>I112/G112</f>
        <v>1</v>
      </c>
      <c r="I112" s="170">
        <v>11419.3184950643</v>
      </c>
      <c r="J112" s="205"/>
      <c r="K112" s="206"/>
      <c r="L112" s="207"/>
      <c r="M112" s="208"/>
    </row>
    <row r="113" spans="2:13" ht="31.5">
      <c r="B113" s="168" t="s">
        <v>147</v>
      </c>
      <c r="C113" s="169" t="s">
        <v>148</v>
      </c>
      <c r="D113" s="219">
        <v>16690.4172099087</v>
      </c>
      <c r="E113" s="170"/>
      <c r="F113" s="170"/>
      <c r="G113" s="171">
        <f aca="true" t="shared" si="12" ref="G113:G119">SUM(D113:F113)</f>
        <v>16690.4172099087</v>
      </c>
      <c r="H113" s="172">
        <f>I113/G113</f>
        <v>1</v>
      </c>
      <c r="I113" s="209">
        <v>16690.4172099087</v>
      </c>
      <c r="J113" s="205"/>
      <c r="K113" s="206"/>
      <c r="L113" s="207"/>
      <c r="M113" s="208"/>
    </row>
    <row r="114" spans="2:13" ht="47.25">
      <c r="B114" s="168" t="s">
        <v>149</v>
      </c>
      <c r="C114" s="173" t="s">
        <v>150</v>
      </c>
      <c r="D114" s="219">
        <v>30232.03</v>
      </c>
      <c r="E114" s="170"/>
      <c r="F114" s="170"/>
      <c r="G114" s="171">
        <f t="shared" si="12"/>
        <v>30232.03</v>
      </c>
      <c r="H114" s="172">
        <f>I114/G114</f>
        <v>1</v>
      </c>
      <c r="I114" s="219">
        <v>30232.03</v>
      </c>
      <c r="J114" s="205"/>
      <c r="K114" s="206"/>
      <c r="L114" s="207"/>
      <c r="M114" s="208"/>
    </row>
    <row r="115" spans="2:13" ht="15.75">
      <c r="B115" s="168" t="s">
        <v>151</v>
      </c>
      <c r="C115" s="221"/>
      <c r="D115" s="170"/>
      <c r="E115" s="170"/>
      <c r="F115" s="170"/>
      <c r="G115" s="171">
        <f t="shared" si="12"/>
        <v>0</v>
      </c>
      <c r="H115" s="172"/>
      <c r="I115" s="209"/>
      <c r="J115" s="205"/>
      <c r="K115" s="206"/>
      <c r="L115" s="207"/>
      <c r="M115" s="208"/>
    </row>
    <row r="116" spans="2:13" ht="15.75">
      <c r="B116" s="168" t="s">
        <v>152</v>
      </c>
      <c r="C116" s="221"/>
      <c r="D116" s="170"/>
      <c r="E116" s="170"/>
      <c r="F116" s="170"/>
      <c r="G116" s="171">
        <f t="shared" si="12"/>
        <v>0</v>
      </c>
      <c r="H116" s="172"/>
      <c r="I116" s="209"/>
      <c r="J116" s="205"/>
      <c r="K116" s="206"/>
      <c r="L116" s="207"/>
      <c r="M116" s="208"/>
    </row>
    <row r="117" spans="2:13" ht="15.75">
      <c r="B117" s="168" t="s">
        <v>153</v>
      </c>
      <c r="C117" s="221"/>
      <c r="D117" s="170"/>
      <c r="E117" s="170"/>
      <c r="F117" s="170"/>
      <c r="G117" s="171">
        <f t="shared" si="12"/>
        <v>0</v>
      </c>
      <c r="H117" s="172"/>
      <c r="I117" s="209"/>
      <c r="J117" s="205"/>
      <c r="K117" s="206"/>
      <c r="L117" s="207"/>
      <c r="M117" s="208"/>
    </row>
    <row r="118" spans="2:13" ht="15.75">
      <c r="B118" s="168" t="s">
        <v>154</v>
      </c>
      <c r="C118" s="175"/>
      <c r="D118" s="81"/>
      <c r="E118" s="81"/>
      <c r="F118" s="81"/>
      <c r="G118" s="171">
        <f t="shared" si="12"/>
        <v>0</v>
      </c>
      <c r="H118" s="176"/>
      <c r="I118" s="210"/>
      <c r="J118" s="205"/>
      <c r="K118" s="211"/>
      <c r="L118" s="207"/>
      <c r="M118" s="208"/>
    </row>
    <row r="119" spans="2:13" ht="15.75">
      <c r="B119" s="168" t="s">
        <v>155</v>
      </c>
      <c r="C119" s="175"/>
      <c r="D119" s="81"/>
      <c r="E119" s="81"/>
      <c r="F119" s="81"/>
      <c r="G119" s="171">
        <f t="shared" si="12"/>
        <v>0</v>
      </c>
      <c r="H119" s="176"/>
      <c r="I119" s="210"/>
      <c r="J119" s="205"/>
      <c r="K119" s="211"/>
      <c r="L119" s="207"/>
      <c r="M119" s="208"/>
    </row>
    <row r="120" spans="3:13" ht="15.75">
      <c r="C120" s="177" t="s">
        <v>32</v>
      </c>
      <c r="D120" s="179">
        <f>SUM(D112:D119)</f>
        <v>58341.765704973004</v>
      </c>
      <c r="E120" s="179">
        <f>SUM(E112:E119)</f>
        <v>0</v>
      </c>
      <c r="F120" s="179">
        <f>SUM(F112:F119)</f>
        <v>0</v>
      </c>
      <c r="G120" s="179">
        <f>SUM(G112:G119)</f>
        <v>58341.765704973004</v>
      </c>
      <c r="H120" s="180">
        <f>(H112*G112)+(H113*G113)+(H114*G114)+(H115*G115)+(H116*G116)+(H117*G117)+(H118*G118)+(H119*G119)</f>
        <v>58341.765704973004</v>
      </c>
      <c r="I120" s="180">
        <f>SUM(I112:I119)</f>
        <v>58341.765704973004</v>
      </c>
      <c r="J120" s="212"/>
      <c r="K120" s="211"/>
      <c r="L120" s="207"/>
      <c r="M120" s="208"/>
    </row>
    <row r="121" spans="2:13" ht="15.75">
      <c r="B121" s="224" t="s">
        <v>156</v>
      </c>
      <c r="C121" s="214"/>
      <c r="D121" s="214"/>
      <c r="E121" s="214"/>
      <c r="F121" s="214"/>
      <c r="G121" s="214"/>
      <c r="H121" s="214"/>
      <c r="I121" s="225"/>
      <c r="J121" s="225"/>
      <c r="K121" s="214"/>
      <c r="L121" s="207"/>
      <c r="M121" s="208"/>
    </row>
    <row r="122" spans="2:13" ht="15.75">
      <c r="B122" s="168" t="s">
        <v>157</v>
      </c>
      <c r="C122" s="221"/>
      <c r="D122" s="170"/>
      <c r="E122" s="170"/>
      <c r="F122" s="170"/>
      <c r="G122" s="171">
        <f>SUM(D122:F122)</f>
        <v>0</v>
      </c>
      <c r="H122" s="172"/>
      <c r="I122" s="209"/>
      <c r="J122" s="205"/>
      <c r="K122" s="206"/>
      <c r="L122" s="207"/>
      <c r="M122" s="208"/>
    </row>
    <row r="123" spans="2:13" ht="15.75">
      <c r="B123" s="168" t="s">
        <v>158</v>
      </c>
      <c r="C123" s="221"/>
      <c r="D123" s="170"/>
      <c r="E123" s="170"/>
      <c r="F123" s="170"/>
      <c r="G123" s="171">
        <f aca="true" t="shared" si="13" ref="G123:G129">SUM(D123:F123)</f>
        <v>0</v>
      </c>
      <c r="H123" s="172"/>
      <c r="I123" s="209"/>
      <c r="J123" s="205"/>
      <c r="K123" s="206"/>
      <c r="L123" s="207"/>
      <c r="M123" s="208"/>
    </row>
    <row r="124" spans="2:13" ht="15.75">
      <c r="B124" s="168" t="s">
        <v>159</v>
      </c>
      <c r="C124" s="221"/>
      <c r="D124" s="170"/>
      <c r="E124" s="170"/>
      <c r="F124" s="170"/>
      <c r="G124" s="171">
        <f t="shared" si="13"/>
        <v>0</v>
      </c>
      <c r="H124" s="172"/>
      <c r="I124" s="209"/>
      <c r="J124" s="205"/>
      <c r="K124" s="206"/>
      <c r="L124" s="207"/>
      <c r="M124" s="208"/>
    </row>
    <row r="125" spans="2:13" ht="15.75">
      <c r="B125" s="168" t="s">
        <v>160</v>
      </c>
      <c r="C125" s="221"/>
      <c r="D125" s="170"/>
      <c r="E125" s="170"/>
      <c r="F125" s="170"/>
      <c r="G125" s="171">
        <f t="shared" si="13"/>
        <v>0</v>
      </c>
      <c r="H125" s="172"/>
      <c r="I125" s="209"/>
      <c r="J125" s="205"/>
      <c r="K125" s="206"/>
      <c r="L125" s="207"/>
      <c r="M125" s="208"/>
    </row>
    <row r="126" spans="2:13" ht="15.75">
      <c r="B126" s="168" t="s">
        <v>161</v>
      </c>
      <c r="C126" s="221"/>
      <c r="D126" s="170"/>
      <c r="E126" s="170"/>
      <c r="F126" s="170"/>
      <c r="G126" s="171">
        <f t="shared" si="13"/>
        <v>0</v>
      </c>
      <c r="H126" s="172"/>
      <c r="I126" s="209"/>
      <c r="J126" s="205"/>
      <c r="K126" s="206"/>
      <c r="L126" s="207"/>
      <c r="M126" s="208"/>
    </row>
    <row r="127" spans="2:13" ht="15.75">
      <c r="B127" s="168" t="s">
        <v>162</v>
      </c>
      <c r="C127" s="221"/>
      <c r="D127" s="170"/>
      <c r="E127" s="170"/>
      <c r="F127" s="170"/>
      <c r="G127" s="171">
        <f t="shared" si="13"/>
        <v>0</v>
      </c>
      <c r="H127" s="172"/>
      <c r="I127" s="209"/>
      <c r="J127" s="205"/>
      <c r="K127" s="206"/>
      <c r="L127" s="207"/>
      <c r="M127" s="208"/>
    </row>
    <row r="128" spans="2:13" ht="15.75">
      <c r="B128" s="168" t="s">
        <v>163</v>
      </c>
      <c r="C128" s="175"/>
      <c r="D128" s="81"/>
      <c r="E128" s="81"/>
      <c r="F128" s="81"/>
      <c r="G128" s="171">
        <f t="shared" si="13"/>
        <v>0</v>
      </c>
      <c r="H128" s="176"/>
      <c r="I128" s="210"/>
      <c r="J128" s="205"/>
      <c r="K128" s="211"/>
      <c r="L128" s="207"/>
      <c r="M128" s="208"/>
    </row>
    <row r="129" spans="2:13" ht="15.75">
      <c r="B129" s="168" t="s">
        <v>164</v>
      </c>
      <c r="C129" s="175"/>
      <c r="D129" s="81"/>
      <c r="E129" s="81"/>
      <c r="F129" s="81"/>
      <c r="G129" s="171">
        <f t="shared" si="13"/>
        <v>0</v>
      </c>
      <c r="H129" s="176"/>
      <c r="I129" s="210"/>
      <c r="J129" s="205"/>
      <c r="K129" s="211"/>
      <c r="L129" s="207"/>
      <c r="M129" s="208"/>
    </row>
    <row r="130" spans="3:13" ht="15.75">
      <c r="C130" s="177" t="s">
        <v>32</v>
      </c>
      <c r="D130" s="178">
        <f>SUM(D122:D129)</f>
        <v>0</v>
      </c>
      <c r="E130" s="178">
        <f>SUM(E122:E129)</f>
        <v>0</v>
      </c>
      <c r="F130" s="178">
        <f>SUM(F122:F129)</f>
        <v>0</v>
      </c>
      <c r="G130" s="178">
        <f>SUM(G122:G129)</f>
        <v>0</v>
      </c>
      <c r="H130" s="180">
        <f>(H122*G122)+(H123*G123)+(H124*G124)+(H125*G125)+(H126*G126)+(H127*G127)+(H128*G128)+(H129*G129)</f>
        <v>0</v>
      </c>
      <c r="I130" s="180">
        <f>SUM(I122:I129)</f>
        <v>0</v>
      </c>
      <c r="J130" s="212"/>
      <c r="K130" s="211"/>
      <c r="L130" s="207"/>
      <c r="M130" s="208"/>
    </row>
    <row r="131" spans="2:13" ht="15.75">
      <c r="B131" s="222"/>
      <c r="C131" s="223"/>
      <c r="D131" s="116"/>
      <c r="E131" s="116"/>
      <c r="F131" s="116"/>
      <c r="G131" s="116"/>
      <c r="H131" s="116"/>
      <c r="I131" s="116"/>
      <c r="J131" s="226"/>
      <c r="K131" s="252"/>
      <c r="L131" s="207"/>
      <c r="M131" s="208"/>
    </row>
    <row r="132" spans="2:13" ht="15.75">
      <c r="B132" s="164" t="s">
        <v>165</v>
      </c>
      <c r="C132" s="167"/>
      <c r="D132" s="167"/>
      <c r="E132" s="167"/>
      <c r="F132" s="167"/>
      <c r="G132" s="167"/>
      <c r="H132" s="167"/>
      <c r="I132" s="202"/>
      <c r="J132" s="202"/>
      <c r="K132" s="167"/>
      <c r="L132" s="207"/>
      <c r="M132" s="208"/>
    </row>
    <row r="133" spans="2:13" ht="15.75">
      <c r="B133" s="166" t="s">
        <v>166</v>
      </c>
      <c r="C133" s="214"/>
      <c r="D133" s="214"/>
      <c r="E133" s="214"/>
      <c r="F133" s="214"/>
      <c r="G133" s="214"/>
      <c r="H133" s="214"/>
      <c r="I133" s="225"/>
      <c r="J133" s="225"/>
      <c r="K133" s="214"/>
      <c r="L133" s="207"/>
      <c r="M133" s="208"/>
    </row>
    <row r="134" spans="2:13" ht="15.75">
      <c r="B134" s="168" t="s">
        <v>167</v>
      </c>
      <c r="C134" s="221"/>
      <c r="D134" s="170"/>
      <c r="E134" s="170"/>
      <c r="F134" s="170"/>
      <c r="G134" s="171">
        <f>SUM(D134:F134)</f>
        <v>0</v>
      </c>
      <c r="H134" s="172"/>
      <c r="I134" s="209"/>
      <c r="J134" s="205"/>
      <c r="K134" s="206"/>
      <c r="L134" s="207"/>
      <c r="M134" s="208"/>
    </row>
    <row r="135" spans="2:13" ht="15.75">
      <c r="B135" s="168" t="s">
        <v>168</v>
      </c>
      <c r="C135" s="221"/>
      <c r="D135" s="170"/>
      <c r="E135" s="170"/>
      <c r="F135" s="170"/>
      <c r="G135" s="171">
        <f aca="true" t="shared" si="14" ref="G135:G141">SUM(D135:F135)</f>
        <v>0</v>
      </c>
      <c r="H135" s="172"/>
      <c r="I135" s="209"/>
      <c r="J135" s="205"/>
      <c r="K135" s="206"/>
      <c r="L135" s="207"/>
      <c r="M135" s="208"/>
    </row>
    <row r="136" spans="2:13" ht="15.75">
      <c r="B136" s="168" t="s">
        <v>169</v>
      </c>
      <c r="C136" s="221"/>
      <c r="D136" s="170"/>
      <c r="E136" s="170"/>
      <c r="F136" s="170"/>
      <c r="G136" s="171">
        <f t="shared" si="14"/>
        <v>0</v>
      </c>
      <c r="H136" s="172"/>
      <c r="I136" s="209"/>
      <c r="J136" s="205"/>
      <c r="K136" s="206"/>
      <c r="L136" s="207"/>
      <c r="M136" s="208"/>
    </row>
    <row r="137" spans="2:13" ht="15.75">
      <c r="B137" s="168" t="s">
        <v>170</v>
      </c>
      <c r="C137" s="221"/>
      <c r="D137" s="170"/>
      <c r="E137" s="170"/>
      <c r="F137" s="170"/>
      <c r="G137" s="171">
        <f t="shared" si="14"/>
        <v>0</v>
      </c>
      <c r="H137" s="172"/>
      <c r="I137" s="209"/>
      <c r="J137" s="205"/>
      <c r="K137" s="206"/>
      <c r="L137" s="207"/>
      <c r="M137" s="208"/>
    </row>
    <row r="138" spans="2:13" ht="15.75">
      <c r="B138" s="168" t="s">
        <v>171</v>
      </c>
      <c r="C138" s="221"/>
      <c r="D138" s="170"/>
      <c r="E138" s="170"/>
      <c r="F138" s="170"/>
      <c r="G138" s="171">
        <f t="shared" si="14"/>
        <v>0</v>
      </c>
      <c r="H138" s="172"/>
      <c r="I138" s="209"/>
      <c r="J138" s="205"/>
      <c r="K138" s="206"/>
      <c r="L138" s="207"/>
      <c r="M138" s="208"/>
    </row>
    <row r="139" spans="2:13" ht="15.75">
      <c r="B139" s="168" t="s">
        <v>172</v>
      </c>
      <c r="C139" s="221"/>
      <c r="D139" s="170"/>
      <c r="E139" s="170"/>
      <c r="F139" s="170"/>
      <c r="G139" s="171">
        <f t="shared" si="14"/>
        <v>0</v>
      </c>
      <c r="H139" s="172"/>
      <c r="I139" s="209"/>
      <c r="J139" s="205"/>
      <c r="K139" s="206"/>
      <c r="L139" s="207"/>
      <c r="M139" s="208"/>
    </row>
    <row r="140" spans="2:13" ht="15.75">
      <c r="B140" s="168" t="s">
        <v>173</v>
      </c>
      <c r="C140" s="175"/>
      <c r="D140" s="81"/>
      <c r="E140" s="81"/>
      <c r="F140" s="81"/>
      <c r="G140" s="171">
        <f t="shared" si="14"/>
        <v>0</v>
      </c>
      <c r="H140" s="176"/>
      <c r="I140" s="210"/>
      <c r="J140" s="205"/>
      <c r="K140" s="211"/>
      <c r="L140" s="207"/>
      <c r="M140" s="208"/>
    </row>
    <row r="141" spans="2:13" ht="15.75">
      <c r="B141" s="168" t="s">
        <v>174</v>
      </c>
      <c r="C141" s="175"/>
      <c r="D141" s="81"/>
      <c r="E141" s="81"/>
      <c r="F141" s="81"/>
      <c r="G141" s="171">
        <f t="shared" si="14"/>
        <v>0</v>
      </c>
      <c r="H141" s="176"/>
      <c r="I141" s="210"/>
      <c r="J141" s="205"/>
      <c r="K141" s="211"/>
      <c r="L141" s="207"/>
      <c r="M141" s="208"/>
    </row>
    <row r="142" spans="3:13" ht="15.75">
      <c r="C142" s="177" t="s">
        <v>32</v>
      </c>
      <c r="D142" s="178">
        <f>SUM(D134:D141)</f>
        <v>0</v>
      </c>
      <c r="E142" s="178">
        <f>SUM(E134:E141)</f>
        <v>0</v>
      </c>
      <c r="F142" s="178">
        <f>SUM(F134:F141)</f>
        <v>0</v>
      </c>
      <c r="G142" s="179">
        <f>SUM(G134:G141)</f>
        <v>0</v>
      </c>
      <c r="H142" s="180">
        <f>(H134*G134)+(H135*G135)+(H136*G136)+(H137*G137)+(H138*G138)+(H139*G139)+(H140*G140)+(H141*G141)</f>
        <v>0</v>
      </c>
      <c r="I142" s="180">
        <f>SUM(I134:I141)</f>
        <v>0</v>
      </c>
      <c r="J142" s="212"/>
      <c r="K142" s="211"/>
      <c r="L142" s="207"/>
      <c r="M142" s="208"/>
    </row>
    <row r="143" spans="2:13" ht="15.75">
      <c r="B143" s="166" t="s">
        <v>175</v>
      </c>
      <c r="C143" s="214"/>
      <c r="D143" s="214"/>
      <c r="E143" s="214"/>
      <c r="F143" s="214"/>
      <c r="G143" s="214"/>
      <c r="H143" s="214"/>
      <c r="I143" s="225"/>
      <c r="J143" s="225"/>
      <c r="K143" s="214"/>
      <c r="L143" s="207"/>
      <c r="M143" s="208"/>
    </row>
    <row r="144" spans="2:13" ht="15.75">
      <c r="B144" s="168" t="s">
        <v>176</v>
      </c>
      <c r="C144" s="221"/>
      <c r="D144" s="170"/>
      <c r="E144" s="170"/>
      <c r="F144" s="170"/>
      <c r="G144" s="171">
        <f>SUM(D144:F144)</f>
        <v>0</v>
      </c>
      <c r="H144" s="172"/>
      <c r="I144" s="209"/>
      <c r="J144" s="205"/>
      <c r="K144" s="206"/>
      <c r="L144" s="207"/>
      <c r="M144" s="208"/>
    </row>
    <row r="145" spans="2:13" ht="15.75">
      <c r="B145" s="168" t="s">
        <v>177</v>
      </c>
      <c r="C145" s="221"/>
      <c r="D145" s="170"/>
      <c r="E145" s="170"/>
      <c r="F145" s="170"/>
      <c r="G145" s="171">
        <f aca="true" t="shared" si="15" ref="G145:G151">SUM(D145:F145)</f>
        <v>0</v>
      </c>
      <c r="H145" s="172"/>
      <c r="I145" s="209"/>
      <c r="J145" s="205"/>
      <c r="K145" s="206"/>
      <c r="L145" s="207"/>
      <c r="M145" s="208"/>
    </row>
    <row r="146" spans="2:13" ht="15.75">
      <c r="B146" s="168" t="s">
        <v>178</v>
      </c>
      <c r="C146" s="221"/>
      <c r="D146" s="170"/>
      <c r="E146" s="170"/>
      <c r="F146" s="170"/>
      <c r="G146" s="171">
        <f t="shared" si="15"/>
        <v>0</v>
      </c>
      <c r="H146" s="172"/>
      <c r="I146" s="209"/>
      <c r="J146" s="205"/>
      <c r="K146" s="206"/>
      <c r="L146" s="207"/>
      <c r="M146" s="208"/>
    </row>
    <row r="147" spans="2:13" ht="15.75">
      <c r="B147" s="168" t="s">
        <v>179</v>
      </c>
      <c r="C147" s="221"/>
      <c r="D147" s="170"/>
      <c r="E147" s="170"/>
      <c r="F147" s="170"/>
      <c r="G147" s="171">
        <f t="shared" si="15"/>
        <v>0</v>
      </c>
      <c r="H147" s="172"/>
      <c r="I147" s="209"/>
      <c r="J147" s="205"/>
      <c r="K147" s="206"/>
      <c r="L147" s="207"/>
      <c r="M147" s="208"/>
    </row>
    <row r="148" spans="2:13" ht="15.75">
      <c r="B148" s="168" t="s">
        <v>180</v>
      </c>
      <c r="C148" s="221"/>
      <c r="D148" s="170"/>
      <c r="E148" s="170"/>
      <c r="F148" s="170"/>
      <c r="G148" s="171">
        <f t="shared" si="15"/>
        <v>0</v>
      </c>
      <c r="H148" s="172"/>
      <c r="I148" s="209"/>
      <c r="J148" s="205"/>
      <c r="K148" s="206"/>
      <c r="L148" s="207"/>
      <c r="M148" s="208"/>
    </row>
    <row r="149" spans="2:13" ht="15.75">
      <c r="B149" s="168" t="s">
        <v>181</v>
      </c>
      <c r="C149" s="221"/>
      <c r="D149" s="170"/>
      <c r="E149" s="170"/>
      <c r="F149" s="170"/>
      <c r="G149" s="171">
        <f t="shared" si="15"/>
        <v>0</v>
      </c>
      <c r="H149" s="172"/>
      <c r="I149" s="209"/>
      <c r="J149" s="205"/>
      <c r="K149" s="206"/>
      <c r="L149" s="207"/>
      <c r="M149" s="208"/>
    </row>
    <row r="150" spans="2:13" ht="15.75">
      <c r="B150" s="168" t="s">
        <v>182</v>
      </c>
      <c r="C150" s="175"/>
      <c r="D150" s="81"/>
      <c r="E150" s="81"/>
      <c r="F150" s="81"/>
      <c r="G150" s="171">
        <f t="shared" si="15"/>
        <v>0</v>
      </c>
      <c r="H150" s="176"/>
      <c r="I150" s="210"/>
      <c r="J150" s="205"/>
      <c r="K150" s="211"/>
      <c r="L150" s="207"/>
      <c r="M150" s="208"/>
    </row>
    <row r="151" spans="2:13" ht="15.75">
      <c r="B151" s="168" t="s">
        <v>183</v>
      </c>
      <c r="C151" s="175"/>
      <c r="D151" s="81"/>
      <c r="E151" s="81"/>
      <c r="F151" s="81"/>
      <c r="G151" s="171">
        <f t="shared" si="15"/>
        <v>0</v>
      </c>
      <c r="H151" s="176"/>
      <c r="I151" s="210"/>
      <c r="J151" s="205"/>
      <c r="K151" s="211"/>
      <c r="L151" s="207"/>
      <c r="M151" s="208"/>
    </row>
    <row r="152" spans="3:13" ht="15.75">
      <c r="C152" s="177" t="s">
        <v>32</v>
      </c>
      <c r="D152" s="179">
        <f>SUM(D144:D151)</f>
        <v>0</v>
      </c>
      <c r="E152" s="179">
        <f>SUM(E144:E151)</f>
        <v>0</v>
      </c>
      <c r="F152" s="179">
        <f>SUM(F144:F151)</f>
        <v>0</v>
      </c>
      <c r="G152" s="179">
        <f>SUM(G144:G151)</f>
        <v>0</v>
      </c>
      <c r="H152" s="180">
        <f>(H144*G144)+(H145*G145)+(H146*G146)+(H147*G147)+(H148*G148)+(H149*G149)+(H150*G150)+(H151*G151)</f>
        <v>0</v>
      </c>
      <c r="I152" s="180">
        <f>SUM(I144:I151)</f>
        <v>0</v>
      </c>
      <c r="J152" s="212"/>
      <c r="K152" s="211"/>
      <c r="L152" s="207"/>
      <c r="M152" s="208"/>
    </row>
    <row r="153" spans="2:13" ht="15.75">
      <c r="B153" s="166" t="s">
        <v>184</v>
      </c>
      <c r="C153" s="214"/>
      <c r="D153" s="214"/>
      <c r="E153" s="214"/>
      <c r="F153" s="214"/>
      <c r="G153" s="214"/>
      <c r="H153" s="214"/>
      <c r="I153" s="225"/>
      <c r="J153" s="225"/>
      <c r="K153" s="214"/>
      <c r="L153" s="207"/>
      <c r="M153" s="208"/>
    </row>
    <row r="154" spans="2:13" ht="15.75">
      <c r="B154" s="168" t="s">
        <v>185</v>
      </c>
      <c r="C154" s="221"/>
      <c r="D154" s="170"/>
      <c r="E154" s="170"/>
      <c r="F154" s="170"/>
      <c r="G154" s="171">
        <f>SUM(D154:F154)</f>
        <v>0</v>
      </c>
      <c r="H154" s="172"/>
      <c r="I154" s="209"/>
      <c r="J154" s="205"/>
      <c r="K154" s="206"/>
      <c r="L154" s="207"/>
      <c r="M154" s="208"/>
    </row>
    <row r="155" spans="2:13" ht="15.75">
      <c r="B155" s="168" t="s">
        <v>186</v>
      </c>
      <c r="C155" s="221"/>
      <c r="D155" s="170"/>
      <c r="E155" s="170"/>
      <c r="F155" s="170"/>
      <c r="G155" s="171">
        <f aca="true" t="shared" si="16" ref="G155:G161">SUM(D155:F155)</f>
        <v>0</v>
      </c>
      <c r="H155" s="172"/>
      <c r="I155" s="209"/>
      <c r="J155" s="205"/>
      <c r="K155" s="206"/>
      <c r="L155" s="207"/>
      <c r="M155" s="208"/>
    </row>
    <row r="156" spans="2:13" ht="15.75">
      <c r="B156" s="168" t="s">
        <v>187</v>
      </c>
      <c r="C156" s="221"/>
      <c r="D156" s="170"/>
      <c r="E156" s="170"/>
      <c r="F156" s="170"/>
      <c r="G156" s="171">
        <f t="shared" si="16"/>
        <v>0</v>
      </c>
      <c r="H156" s="172"/>
      <c r="I156" s="209"/>
      <c r="J156" s="205"/>
      <c r="K156" s="206"/>
      <c r="L156" s="207"/>
      <c r="M156" s="208"/>
    </row>
    <row r="157" spans="2:13" ht="15.75">
      <c r="B157" s="168" t="s">
        <v>188</v>
      </c>
      <c r="C157" s="221"/>
      <c r="D157" s="170"/>
      <c r="E157" s="170"/>
      <c r="F157" s="170"/>
      <c r="G157" s="171">
        <f t="shared" si="16"/>
        <v>0</v>
      </c>
      <c r="H157" s="172"/>
      <c r="I157" s="209"/>
      <c r="J157" s="205"/>
      <c r="K157" s="206"/>
      <c r="L157" s="207"/>
      <c r="M157" s="208"/>
    </row>
    <row r="158" spans="2:13" ht="15.75">
      <c r="B158" s="168" t="s">
        <v>189</v>
      </c>
      <c r="C158" s="221"/>
      <c r="D158" s="170"/>
      <c r="E158" s="170"/>
      <c r="F158" s="170"/>
      <c r="G158" s="171">
        <f t="shared" si="16"/>
        <v>0</v>
      </c>
      <c r="H158" s="172"/>
      <c r="I158" s="209"/>
      <c r="J158" s="205"/>
      <c r="K158" s="206"/>
      <c r="L158" s="207"/>
      <c r="M158" s="208"/>
    </row>
    <row r="159" spans="2:13" ht="15.75">
      <c r="B159" s="168" t="s">
        <v>190</v>
      </c>
      <c r="C159" s="221"/>
      <c r="D159" s="170"/>
      <c r="E159" s="170"/>
      <c r="F159" s="170"/>
      <c r="G159" s="171">
        <f t="shared" si="16"/>
        <v>0</v>
      </c>
      <c r="H159" s="172"/>
      <c r="I159" s="209"/>
      <c r="J159" s="205"/>
      <c r="K159" s="206"/>
      <c r="L159" s="207"/>
      <c r="M159" s="208"/>
    </row>
    <row r="160" spans="2:13" ht="15.75">
      <c r="B160" s="168" t="s">
        <v>191</v>
      </c>
      <c r="C160" s="175"/>
      <c r="D160" s="81"/>
      <c r="E160" s="81"/>
      <c r="F160" s="81"/>
      <c r="G160" s="171">
        <f t="shared" si="16"/>
        <v>0</v>
      </c>
      <c r="H160" s="176"/>
      <c r="I160" s="210"/>
      <c r="J160" s="205"/>
      <c r="K160" s="211"/>
      <c r="L160" s="207"/>
      <c r="M160" s="208"/>
    </row>
    <row r="161" spans="2:13" ht="15.75">
      <c r="B161" s="168" t="s">
        <v>192</v>
      </c>
      <c r="C161" s="175"/>
      <c r="D161" s="81"/>
      <c r="E161" s="81"/>
      <c r="F161" s="81"/>
      <c r="G161" s="171">
        <f t="shared" si="16"/>
        <v>0</v>
      </c>
      <c r="H161" s="176"/>
      <c r="I161" s="210"/>
      <c r="J161" s="205"/>
      <c r="K161" s="211"/>
      <c r="L161" s="207"/>
      <c r="M161" s="208"/>
    </row>
    <row r="162" spans="3:13" ht="15.75">
      <c r="C162" s="177" t="s">
        <v>32</v>
      </c>
      <c r="D162" s="179">
        <f>SUM(D154:D161)</f>
        <v>0</v>
      </c>
      <c r="E162" s="179">
        <f>SUM(E154:E161)</f>
        <v>0</v>
      </c>
      <c r="F162" s="179">
        <f>SUM(F154:F161)</f>
        <v>0</v>
      </c>
      <c r="G162" s="179">
        <f>SUM(G154:G161)</f>
        <v>0</v>
      </c>
      <c r="H162" s="180">
        <f>(H154*G154)+(H155*G155)+(H156*G156)+(H157*G157)+(H158*G158)+(H159*G159)+(H160*G160)+(H161*G161)</f>
        <v>0</v>
      </c>
      <c r="I162" s="180">
        <f>SUM(I154:I161)</f>
        <v>0</v>
      </c>
      <c r="J162" s="212"/>
      <c r="K162" s="211"/>
      <c r="L162" s="207"/>
      <c r="M162" s="208"/>
    </row>
    <row r="163" spans="2:13" ht="15.75">
      <c r="B163" s="166" t="s">
        <v>193</v>
      </c>
      <c r="C163" s="214"/>
      <c r="D163" s="214"/>
      <c r="E163" s="214"/>
      <c r="F163" s="214"/>
      <c r="G163" s="214"/>
      <c r="H163" s="214"/>
      <c r="I163" s="225"/>
      <c r="J163" s="225"/>
      <c r="K163" s="214"/>
      <c r="L163" s="207"/>
      <c r="M163" s="208"/>
    </row>
    <row r="164" spans="2:13" ht="15.75">
      <c r="B164" s="168" t="s">
        <v>194</v>
      </c>
      <c r="C164" s="221"/>
      <c r="D164" s="170"/>
      <c r="E164" s="170"/>
      <c r="F164" s="170"/>
      <c r="G164" s="171">
        <f>SUM(D164:F164)</f>
        <v>0</v>
      </c>
      <c r="H164" s="172"/>
      <c r="I164" s="209"/>
      <c r="J164" s="205"/>
      <c r="K164" s="206"/>
      <c r="L164" s="207"/>
      <c r="M164" s="208"/>
    </row>
    <row r="165" spans="2:13" ht="15.75">
      <c r="B165" s="168" t="s">
        <v>195</v>
      </c>
      <c r="C165" s="221"/>
      <c r="D165" s="170"/>
      <c r="E165" s="170"/>
      <c r="F165" s="170"/>
      <c r="G165" s="171">
        <f aca="true" t="shared" si="17" ref="G165:G171">SUM(D165:F165)</f>
        <v>0</v>
      </c>
      <c r="H165" s="172"/>
      <c r="I165" s="209"/>
      <c r="J165" s="205"/>
      <c r="K165" s="206"/>
      <c r="L165" s="207"/>
      <c r="M165" s="208"/>
    </row>
    <row r="166" spans="2:13" ht="15.75">
      <c r="B166" s="168" t="s">
        <v>196</v>
      </c>
      <c r="C166" s="221"/>
      <c r="D166" s="170"/>
      <c r="E166" s="170"/>
      <c r="F166" s="170"/>
      <c r="G166" s="171">
        <f t="shared" si="17"/>
        <v>0</v>
      </c>
      <c r="H166" s="172"/>
      <c r="I166" s="209"/>
      <c r="J166" s="205"/>
      <c r="K166" s="206"/>
      <c r="L166" s="207"/>
      <c r="M166" s="208"/>
    </row>
    <row r="167" spans="2:13" ht="15.75">
      <c r="B167" s="168" t="s">
        <v>197</v>
      </c>
      <c r="C167" s="221"/>
      <c r="D167" s="170"/>
      <c r="E167" s="170"/>
      <c r="F167" s="170"/>
      <c r="G167" s="171">
        <f t="shared" si="17"/>
        <v>0</v>
      </c>
      <c r="H167" s="172"/>
      <c r="I167" s="209"/>
      <c r="J167" s="205"/>
      <c r="K167" s="206"/>
      <c r="L167" s="207"/>
      <c r="M167" s="208"/>
    </row>
    <row r="168" spans="2:13" ht="15.75">
      <c r="B168" s="168" t="s">
        <v>198</v>
      </c>
      <c r="C168" s="221"/>
      <c r="D168" s="170"/>
      <c r="E168" s="170"/>
      <c r="F168" s="170"/>
      <c r="G168" s="171">
        <f t="shared" si="17"/>
        <v>0</v>
      </c>
      <c r="H168" s="172"/>
      <c r="I168" s="209"/>
      <c r="J168" s="205"/>
      <c r="K168" s="206"/>
      <c r="L168" s="207"/>
      <c r="M168" s="208"/>
    </row>
    <row r="169" spans="2:13" ht="15.75">
      <c r="B169" s="168" t="s">
        <v>199</v>
      </c>
      <c r="C169" s="221"/>
      <c r="D169" s="170"/>
      <c r="E169" s="170"/>
      <c r="F169" s="170"/>
      <c r="G169" s="171">
        <f t="shared" si="17"/>
        <v>0</v>
      </c>
      <c r="H169" s="172"/>
      <c r="I169" s="209"/>
      <c r="J169" s="205"/>
      <c r="K169" s="206"/>
      <c r="L169" s="207"/>
      <c r="M169" s="208"/>
    </row>
    <row r="170" spans="2:13" ht="15.75">
      <c r="B170" s="168" t="s">
        <v>200</v>
      </c>
      <c r="C170" s="175"/>
      <c r="D170" s="81"/>
      <c r="E170" s="81"/>
      <c r="F170" s="81"/>
      <c r="G170" s="171">
        <f t="shared" si="17"/>
        <v>0</v>
      </c>
      <c r="H170" s="176"/>
      <c r="I170" s="210"/>
      <c r="J170" s="205"/>
      <c r="K170" s="211"/>
      <c r="L170" s="207"/>
      <c r="M170" s="208"/>
    </row>
    <row r="171" spans="2:13" ht="15.75">
      <c r="B171" s="168" t="s">
        <v>201</v>
      </c>
      <c r="C171" s="175"/>
      <c r="D171" s="81"/>
      <c r="E171" s="81"/>
      <c r="F171" s="81"/>
      <c r="G171" s="171">
        <f t="shared" si="17"/>
        <v>0</v>
      </c>
      <c r="H171" s="176"/>
      <c r="I171" s="210"/>
      <c r="J171" s="205"/>
      <c r="K171" s="211"/>
      <c r="L171" s="207"/>
      <c r="M171" s="208"/>
    </row>
    <row r="172" spans="3:13" ht="15.75">
      <c r="C172" s="177" t="s">
        <v>32</v>
      </c>
      <c r="D172" s="178">
        <f>SUM(D164:D171)</f>
        <v>0</v>
      </c>
      <c r="E172" s="178">
        <f>SUM(E164:E171)</f>
        <v>0</v>
      </c>
      <c r="F172" s="178">
        <f>SUM(F164:F171)</f>
        <v>0</v>
      </c>
      <c r="G172" s="178">
        <f>SUM(G164:G171)</f>
        <v>0</v>
      </c>
      <c r="H172" s="180">
        <f>(H164*G164)+(H165*G165)+(H166*G166)+(H167*G167)+(H168*G168)+(H169*G169)+(H170*G170)+(H171*G171)</f>
        <v>0</v>
      </c>
      <c r="I172" s="180">
        <f>SUM(I164:I171)</f>
        <v>0</v>
      </c>
      <c r="J172" s="212"/>
      <c r="K172" s="211"/>
      <c r="L172" s="207"/>
      <c r="M172" s="208"/>
    </row>
    <row r="173" spans="2:13" ht="15.75">
      <c r="B173" s="222"/>
      <c r="C173" s="223"/>
      <c r="D173" s="116"/>
      <c r="E173" s="116"/>
      <c r="F173" s="116"/>
      <c r="G173" s="116"/>
      <c r="H173" s="116"/>
      <c r="I173" s="116"/>
      <c r="J173" s="226"/>
      <c r="K173" s="161"/>
      <c r="L173" s="207"/>
      <c r="M173" s="208"/>
    </row>
    <row r="174" spans="2:13" ht="15.75">
      <c r="B174" s="222"/>
      <c r="C174" s="223"/>
      <c r="D174" s="116"/>
      <c r="E174" s="116"/>
      <c r="F174" s="116"/>
      <c r="G174" s="116"/>
      <c r="H174" s="116"/>
      <c r="I174" s="116"/>
      <c r="J174" s="226"/>
      <c r="K174" s="161"/>
      <c r="L174" s="207"/>
      <c r="M174" s="208"/>
    </row>
    <row r="175" spans="2:16" ht="94.5">
      <c r="B175" s="164" t="s">
        <v>202</v>
      </c>
      <c r="C175" s="228" t="s">
        <v>202</v>
      </c>
      <c r="D175" s="229">
        <v>103624.2378917288</v>
      </c>
      <c r="E175" s="229"/>
      <c r="F175" s="229"/>
      <c r="G175" s="230">
        <f>SUM(D175:F175)</f>
        <v>103624.2378917288</v>
      </c>
      <c r="H175" s="231">
        <f>I175/G175</f>
        <v>1</v>
      </c>
      <c r="I175" s="229">
        <v>103624.2378917288</v>
      </c>
      <c r="J175" s="253"/>
      <c r="K175" s="254"/>
      <c r="L175" s="207"/>
      <c r="M175" s="208"/>
      <c r="N175" s="208"/>
      <c r="O175" s="208"/>
      <c r="P175" s="208"/>
    </row>
    <row r="176" spans="2:13" ht="94.5">
      <c r="B176" s="164" t="s">
        <v>203</v>
      </c>
      <c r="C176" s="228" t="s">
        <v>203</v>
      </c>
      <c r="D176" s="229">
        <v>63334.46384681136</v>
      </c>
      <c r="E176" s="229"/>
      <c r="F176" s="229"/>
      <c r="G176" s="230">
        <f>SUM(D176:F176)</f>
        <v>63334.46384681136</v>
      </c>
      <c r="H176" s="231">
        <f>I176/G176</f>
        <v>1</v>
      </c>
      <c r="I176" s="229">
        <v>63334.46384681136</v>
      </c>
      <c r="J176" s="253"/>
      <c r="K176" s="254"/>
      <c r="L176" s="207"/>
      <c r="M176" s="208"/>
    </row>
    <row r="177" spans="2:13" ht="47.25">
      <c r="B177" s="164" t="s">
        <v>204</v>
      </c>
      <c r="C177" s="228" t="s">
        <v>205</v>
      </c>
      <c r="D177" s="81">
        <v>10502.43</v>
      </c>
      <c r="E177" s="81"/>
      <c r="F177" s="232"/>
      <c r="G177" s="233">
        <f>SUM(D177:F177)</f>
        <v>10502.43</v>
      </c>
      <c r="H177" s="231">
        <f>I177/G177</f>
        <v>1</v>
      </c>
      <c r="I177" s="229">
        <v>10502.43</v>
      </c>
      <c r="J177" s="253"/>
      <c r="K177" s="254"/>
      <c r="L177" s="207"/>
      <c r="M177" s="208"/>
    </row>
    <row r="178" spans="2:13" ht="31.5">
      <c r="B178" s="234" t="s">
        <v>206</v>
      </c>
      <c r="C178" s="235" t="s">
        <v>207</v>
      </c>
      <c r="D178" s="170">
        <v>13000</v>
      </c>
      <c r="E178" s="170"/>
      <c r="F178" s="229"/>
      <c r="G178" s="230">
        <f>SUM(D178:F178)</f>
        <v>13000</v>
      </c>
      <c r="H178" s="231">
        <f>I178/G178</f>
        <v>1</v>
      </c>
      <c r="I178" s="229">
        <v>13000</v>
      </c>
      <c r="J178" s="253"/>
      <c r="K178" s="254"/>
      <c r="L178" s="207"/>
      <c r="M178" s="208"/>
    </row>
    <row r="179" spans="2:13" ht="15.75">
      <c r="B179" s="222"/>
      <c r="C179" s="236" t="s">
        <v>208</v>
      </c>
      <c r="D179" s="237">
        <f>SUM(D175:D178)</f>
        <v>190461.13173854016</v>
      </c>
      <c r="E179" s="237">
        <f>SUM(E175:E178)</f>
        <v>0</v>
      </c>
      <c r="F179" s="237">
        <f>SUM(F175:F178)</f>
        <v>0</v>
      </c>
      <c r="G179" s="237">
        <f>SUM(G175:G178)</f>
        <v>190461.13173854016</v>
      </c>
      <c r="H179" s="180">
        <f>(H175*G175)+(H176*G176)+(H177*G177)+(H178*G178)</f>
        <v>190461.13173854016</v>
      </c>
      <c r="I179" s="180">
        <f>SUM(I175:I178)</f>
        <v>190461.13173854016</v>
      </c>
      <c r="J179" s="212"/>
      <c r="K179" s="255"/>
      <c r="L179" s="207"/>
      <c r="M179" s="208"/>
    </row>
    <row r="180" spans="2:13" ht="15.75">
      <c r="B180" s="222"/>
      <c r="C180" s="223"/>
      <c r="D180" s="116"/>
      <c r="E180" s="116"/>
      <c r="F180" s="116"/>
      <c r="G180" s="116"/>
      <c r="H180" s="116"/>
      <c r="I180" s="116"/>
      <c r="J180" s="226"/>
      <c r="K180" s="161"/>
      <c r="L180" s="207"/>
      <c r="M180" s="208"/>
    </row>
    <row r="181" spans="2:13" ht="15.75">
      <c r="B181" s="222"/>
      <c r="C181" s="223"/>
      <c r="D181" s="116"/>
      <c r="E181" s="116"/>
      <c r="F181" s="116"/>
      <c r="G181" s="116"/>
      <c r="H181" s="116"/>
      <c r="I181" s="116"/>
      <c r="J181" s="226"/>
      <c r="K181" s="161"/>
      <c r="L181" s="207"/>
      <c r="M181" s="208"/>
    </row>
    <row r="182" spans="2:13" ht="15.75">
      <c r="B182" s="222"/>
      <c r="C182" s="223"/>
      <c r="D182" s="116"/>
      <c r="E182" s="116"/>
      <c r="F182" s="116"/>
      <c r="G182" s="116"/>
      <c r="H182" s="116"/>
      <c r="I182" s="116"/>
      <c r="J182" s="226"/>
      <c r="K182" s="161"/>
      <c r="L182" s="207"/>
      <c r="M182" s="208"/>
    </row>
    <row r="183" spans="2:13" ht="15.75">
      <c r="B183" s="222"/>
      <c r="C183" s="223"/>
      <c r="D183" s="116"/>
      <c r="E183" s="116"/>
      <c r="F183" s="116"/>
      <c r="G183" s="116"/>
      <c r="H183" s="116"/>
      <c r="I183" s="116"/>
      <c r="J183" s="226"/>
      <c r="K183" s="161"/>
      <c r="L183" s="207"/>
      <c r="M183" s="208"/>
    </row>
    <row r="184" spans="2:13" ht="15.75">
      <c r="B184" s="222"/>
      <c r="C184" s="223"/>
      <c r="D184" s="116"/>
      <c r="E184" s="116"/>
      <c r="F184" s="116"/>
      <c r="G184" s="116"/>
      <c r="H184" s="116"/>
      <c r="I184" s="116"/>
      <c r="J184" s="226"/>
      <c r="K184" s="161"/>
      <c r="L184" s="207"/>
      <c r="M184" s="208"/>
    </row>
    <row r="185" spans="2:13" ht="15.75">
      <c r="B185" s="222"/>
      <c r="C185" s="223"/>
      <c r="D185" s="116"/>
      <c r="E185" s="116"/>
      <c r="F185" s="116"/>
      <c r="G185" s="116"/>
      <c r="H185" s="116"/>
      <c r="I185" s="116"/>
      <c r="J185" s="226"/>
      <c r="K185" s="161"/>
      <c r="L185" s="207"/>
      <c r="M185" s="208"/>
    </row>
    <row r="186" spans="2:13" ht="15.75">
      <c r="B186" s="222"/>
      <c r="C186" s="223"/>
      <c r="D186" s="116"/>
      <c r="E186" s="116"/>
      <c r="F186" s="116"/>
      <c r="G186" s="116"/>
      <c r="H186" s="116"/>
      <c r="I186" s="116"/>
      <c r="J186" s="226"/>
      <c r="K186" s="161"/>
      <c r="L186" s="207"/>
      <c r="M186" s="208"/>
    </row>
    <row r="187" spans="2:13" ht="15.75">
      <c r="B187" s="222"/>
      <c r="C187" s="238" t="s">
        <v>209</v>
      </c>
      <c r="D187" s="239"/>
      <c r="E187" s="239"/>
      <c r="F187" s="239"/>
      <c r="G187" s="239"/>
      <c r="H187" s="240"/>
      <c r="I187" s="256"/>
      <c r="J187" s="257"/>
      <c r="K187" s="240"/>
      <c r="L187" s="207"/>
      <c r="M187" s="208"/>
    </row>
    <row r="188" spans="2:13" ht="63">
      <c r="B188" s="222"/>
      <c r="C188" s="241"/>
      <c r="D188" s="66" t="str">
        <f>D5</f>
        <v>AZHAR                              (budget en USD)</v>
      </c>
      <c r="E188" s="66" t="str">
        <f>E5</f>
        <v>Organisation recipiendiaire 2 (budget en USD)</v>
      </c>
      <c r="F188" s="66" t="str">
        <f>F5</f>
        <v>Organisation recipiendiaire 3 (budget en USD)</v>
      </c>
      <c r="G188" s="242" t="s">
        <v>9</v>
      </c>
      <c r="H188" s="161"/>
      <c r="I188" s="116"/>
      <c r="J188" s="226"/>
      <c r="K188" s="240"/>
      <c r="L188" s="207"/>
      <c r="M188" s="208"/>
    </row>
    <row r="189" spans="2:13" ht="15.75">
      <c r="B189" s="243"/>
      <c r="C189" s="244" t="s">
        <v>210</v>
      </c>
      <c r="D189" s="245">
        <f>SUM(D16,D26,D36,D46,D58,D68,D78,D88,D100,D110,D120,D130,D142,D152,D162,D172,D175,D176,D177,D178)</f>
        <v>747663.7942092054</v>
      </c>
      <c r="E189" s="245">
        <f>SUM(E16,E26,E36,E46,E58,E68,E78,E88,E100,E110,E120,E130,E142,E152,E162,E172,E175,E176,E177,E178)</f>
        <v>0</v>
      </c>
      <c r="F189" s="245">
        <f>SUM(F16,F26,F36,F46,F58,F68,F78,F88,F100,F110,F120,F130,F142,F152,F162,F172,F175,F176,F177,F178)</f>
        <v>0</v>
      </c>
      <c r="G189" s="246">
        <f>SUM(D189:F189)</f>
        <v>747663.7942092054</v>
      </c>
      <c r="H189" s="161"/>
      <c r="I189" s="116"/>
      <c r="J189" s="226"/>
      <c r="K189" s="258"/>
      <c r="L189" s="207"/>
      <c r="M189" s="208"/>
    </row>
    <row r="190" spans="2:13" ht="15.75">
      <c r="B190" s="247"/>
      <c r="C190" s="244" t="s">
        <v>211</v>
      </c>
      <c r="D190" s="245">
        <f>D189*0.07</f>
        <v>52336.46559464438</v>
      </c>
      <c r="E190" s="245">
        <f>E189*0.07</f>
        <v>0</v>
      </c>
      <c r="F190" s="245">
        <f>F189*0.07</f>
        <v>0</v>
      </c>
      <c r="G190" s="246">
        <f>G189*0.07</f>
        <v>52336.46559464438</v>
      </c>
      <c r="H190" s="247"/>
      <c r="I190" s="226"/>
      <c r="J190" s="226"/>
      <c r="K190" s="259"/>
      <c r="L190" s="207"/>
      <c r="M190" s="208"/>
    </row>
    <row r="191" spans="2:13" ht="15.75">
      <c r="B191" s="247"/>
      <c r="C191" s="248" t="s">
        <v>9</v>
      </c>
      <c r="D191" s="249">
        <f>SUM(D189:D190)</f>
        <v>800000.2598038499</v>
      </c>
      <c r="E191" s="250">
        <f>SUM(E189:E190)</f>
        <v>0</v>
      </c>
      <c r="F191" s="250">
        <f>SUM(F189:F190)</f>
        <v>0</v>
      </c>
      <c r="G191" s="251">
        <f>SUM(G189:G190)</f>
        <v>800000.2598038499</v>
      </c>
      <c r="H191" s="247"/>
      <c r="I191" s="226"/>
      <c r="J191" s="226"/>
      <c r="K191" s="260"/>
      <c r="L191" s="207"/>
      <c r="M191" s="208"/>
    </row>
    <row r="192" spans="2:13" ht="15.75">
      <c r="B192" s="247"/>
      <c r="K192" s="227"/>
      <c r="L192" s="207"/>
      <c r="M192" s="208"/>
    </row>
    <row r="193" spans="2:13" ht="15.75">
      <c r="B193" s="161"/>
      <c r="C193" s="261"/>
      <c r="D193" s="127"/>
      <c r="E193" s="127"/>
      <c r="F193" s="127"/>
      <c r="G193" s="127"/>
      <c r="H193" s="127"/>
      <c r="I193" s="296"/>
      <c r="J193" s="297"/>
      <c r="K193" s="240"/>
      <c r="L193" s="207"/>
      <c r="M193" s="208"/>
    </row>
    <row r="194" spans="2:14" ht="15.75">
      <c r="B194" s="259"/>
      <c r="C194" s="262" t="s">
        <v>212</v>
      </c>
      <c r="D194" s="263"/>
      <c r="E194" s="264"/>
      <c r="F194" s="264"/>
      <c r="G194" s="264"/>
      <c r="H194" s="265"/>
      <c r="I194" s="298"/>
      <c r="J194" s="213"/>
      <c r="K194" s="259"/>
      <c r="L194" s="207"/>
      <c r="M194" s="208"/>
      <c r="N194" s="299"/>
    </row>
    <row r="195" spans="2:13" ht="63">
      <c r="B195" s="259"/>
      <c r="C195" s="266"/>
      <c r="D195" s="66" t="str">
        <f>D5</f>
        <v>AZHAR                              (budget en USD)</v>
      </c>
      <c r="E195" s="66" t="str">
        <f>E5</f>
        <v>Organisation recipiendiaire 2 (budget en USD)</v>
      </c>
      <c r="F195" s="66" t="str">
        <f>F5</f>
        <v>Organisation recipiendiaire 3 (budget en USD)</v>
      </c>
      <c r="G195" s="267" t="s">
        <v>9</v>
      </c>
      <c r="H195" s="268" t="s">
        <v>213</v>
      </c>
      <c r="I195" s="298"/>
      <c r="J195" s="213"/>
      <c r="K195" s="259"/>
      <c r="L195" s="207"/>
      <c r="M195" s="208"/>
    </row>
    <row r="196" spans="2:13" ht="15.75">
      <c r="B196" s="259"/>
      <c r="C196" s="266" t="s">
        <v>214</v>
      </c>
      <c r="D196" s="269">
        <f>G191*H196</f>
        <v>280000.09093134745</v>
      </c>
      <c r="E196" s="270">
        <v>0</v>
      </c>
      <c r="F196" s="270">
        <v>0</v>
      </c>
      <c r="G196" s="271">
        <f>SUM(D196:F196)</f>
        <v>280000.09093134745</v>
      </c>
      <c r="H196" s="272">
        <v>0.35</v>
      </c>
      <c r="I196" s="256"/>
      <c r="J196" s="257"/>
      <c r="K196" s="259"/>
      <c r="L196" s="207"/>
      <c r="M196" s="208"/>
    </row>
    <row r="197" spans="2:13" ht="15.75">
      <c r="B197" s="128"/>
      <c r="C197" s="273" t="s">
        <v>215</v>
      </c>
      <c r="D197" s="269">
        <f>G191*H197</f>
        <v>280000.09093134745</v>
      </c>
      <c r="E197" s="270">
        <v>0</v>
      </c>
      <c r="F197" s="270">
        <v>0</v>
      </c>
      <c r="G197" s="274">
        <f>SUM(D197:F197)</f>
        <v>280000.09093134745</v>
      </c>
      <c r="H197" s="275">
        <v>0.35</v>
      </c>
      <c r="I197" s="256"/>
      <c r="J197" s="257"/>
      <c r="K197" s="135"/>
      <c r="L197" s="207"/>
      <c r="M197" s="208"/>
    </row>
    <row r="198" spans="2:13" ht="15.75">
      <c r="B198" s="128"/>
      <c r="C198" s="273" t="s">
        <v>216</v>
      </c>
      <c r="D198" s="269">
        <f>G191*H198</f>
        <v>240000.07794115494</v>
      </c>
      <c r="E198" s="270">
        <v>0</v>
      </c>
      <c r="F198" s="270">
        <v>0</v>
      </c>
      <c r="G198" s="274">
        <f>SUM(D198:F198)</f>
        <v>240000.07794115494</v>
      </c>
      <c r="H198" s="276">
        <v>0.3</v>
      </c>
      <c r="I198" s="300"/>
      <c r="J198" s="301"/>
      <c r="K198" s="135"/>
      <c r="L198" s="207"/>
      <c r="M198" s="208"/>
    </row>
    <row r="199" spans="2:13" ht="15.75">
      <c r="B199" s="128"/>
      <c r="C199" s="248" t="s">
        <v>9</v>
      </c>
      <c r="D199" s="277">
        <f>SUM(D196:D198)</f>
        <v>800000.2598038499</v>
      </c>
      <c r="E199" s="250">
        <f>SUM(E196:E198)</f>
        <v>0</v>
      </c>
      <c r="F199" s="250">
        <f>SUM(F196:F198)</f>
        <v>0</v>
      </c>
      <c r="G199" s="277">
        <f>SUM(G196:G198)</f>
        <v>800000.2598038499</v>
      </c>
      <c r="H199" s="278">
        <f>SUM(H196:H198)</f>
        <v>1</v>
      </c>
      <c r="I199" s="302"/>
      <c r="J199" s="204"/>
      <c r="K199" s="135"/>
      <c r="L199" s="207"/>
      <c r="M199" s="208"/>
    </row>
    <row r="200" spans="2:13" ht="15.75">
      <c r="B200" s="128"/>
      <c r="C200" s="279"/>
      <c r="D200" s="280"/>
      <c r="E200" s="280"/>
      <c r="F200" s="280"/>
      <c r="G200" s="280"/>
      <c r="H200" s="280"/>
      <c r="I200" s="297"/>
      <c r="J200" s="297"/>
      <c r="K200" s="135"/>
      <c r="L200" s="207"/>
      <c r="M200" s="208"/>
    </row>
    <row r="201" spans="2:13" ht="15.75">
      <c r="B201" s="128"/>
      <c r="C201" s="281" t="s">
        <v>217</v>
      </c>
      <c r="D201" s="282">
        <f>G199*80/100</f>
        <v>640000.2078430798</v>
      </c>
      <c r="E201" s="127"/>
      <c r="F201" s="127"/>
      <c r="G201" s="127"/>
      <c r="H201" s="283" t="s">
        <v>218</v>
      </c>
      <c r="I201" s="303">
        <f>SUM(I179,I172,I162,I152,I142,I130,I120,I110,I100,I88,I78,I68,I58,I46,I36,I26,I16,G190)</f>
        <v>799999.138250488</v>
      </c>
      <c r="J201" s="304"/>
      <c r="K201" s="135"/>
      <c r="L201" s="207"/>
      <c r="M201" s="208"/>
    </row>
    <row r="202" spans="2:13" ht="15.75">
      <c r="B202" s="128"/>
      <c r="C202" s="266" t="s">
        <v>219</v>
      </c>
      <c r="D202" s="284">
        <f>I201/G191</f>
        <v>0.9999985980587529</v>
      </c>
      <c r="E202" s="285"/>
      <c r="F202" s="285"/>
      <c r="G202" s="285"/>
      <c r="H202" s="286" t="s">
        <v>220</v>
      </c>
      <c r="I202" s="305">
        <f>I201/G191</f>
        <v>0.9999985980587529</v>
      </c>
      <c r="J202" s="306"/>
      <c r="K202" s="135"/>
      <c r="L202" s="207"/>
      <c r="M202" s="208"/>
    </row>
    <row r="203" spans="2:13" ht="15.75">
      <c r="B203" s="128"/>
      <c r="C203" s="287"/>
      <c r="D203" s="288"/>
      <c r="E203" s="289"/>
      <c r="F203" s="289"/>
      <c r="G203" s="289"/>
      <c r="K203" s="135"/>
      <c r="L203" s="207"/>
      <c r="M203" s="208"/>
    </row>
    <row r="204" spans="2:13" ht="15.75">
      <c r="B204" s="128"/>
      <c r="C204" s="266" t="s">
        <v>221</v>
      </c>
      <c r="D204" s="290">
        <f>G199*5/100</f>
        <v>40000.01299019249</v>
      </c>
      <c r="E204" s="289"/>
      <c r="F204" s="291"/>
      <c r="G204" s="291"/>
      <c r="K204" s="135"/>
      <c r="L204" s="207"/>
      <c r="M204" s="208"/>
    </row>
    <row r="205" spans="2:13" ht="15.75">
      <c r="B205" s="128"/>
      <c r="C205" s="266" t="s">
        <v>222</v>
      </c>
      <c r="D205" s="284">
        <f>D204/G191</f>
        <v>0.049999999999999996</v>
      </c>
      <c r="E205" s="291"/>
      <c r="F205" s="291"/>
      <c r="G205" s="291"/>
      <c r="J205" s="208"/>
      <c r="K205" s="135"/>
      <c r="L205" s="207"/>
      <c r="M205" s="208"/>
    </row>
    <row r="206" spans="2:13" ht="60">
      <c r="B206" s="128"/>
      <c r="C206" s="292" t="s">
        <v>223</v>
      </c>
      <c r="D206" s="293"/>
      <c r="E206" s="294"/>
      <c r="F206" s="294"/>
      <c r="G206" s="294"/>
      <c r="H206" s="135"/>
      <c r="I206" s="182"/>
      <c r="J206" t="s">
        <v>224</v>
      </c>
      <c r="K206" s="135"/>
      <c r="L206" s="207"/>
      <c r="M206" s="208"/>
    </row>
    <row r="207" spans="2:13" ht="15.75">
      <c r="B207" s="128"/>
      <c r="L207" s="207"/>
      <c r="M207" s="208"/>
    </row>
    <row r="208" spans="2:13" ht="15.75">
      <c r="B208" s="128"/>
      <c r="K208" s="135"/>
      <c r="L208" s="207"/>
      <c r="M208" s="208"/>
    </row>
    <row r="209" spans="2:13" ht="15.75">
      <c r="B209" s="128"/>
      <c r="K209" s="135"/>
      <c r="L209" s="207"/>
      <c r="M209" s="208"/>
    </row>
    <row r="210" spans="1:13" ht="15.75">
      <c r="A210" s="135"/>
      <c r="B210" s="128"/>
      <c r="L210" s="207"/>
      <c r="M210" s="208"/>
    </row>
    <row r="211" spans="1:13" ht="15.75">
      <c r="A211" s="160"/>
      <c r="B211" s="128"/>
      <c r="C211" s="295"/>
      <c r="D211" s="160"/>
      <c r="E211" s="160"/>
      <c r="F211" s="160"/>
      <c r="G211" s="160"/>
      <c r="H211" s="160"/>
      <c r="I211" s="307"/>
      <c r="J211" s="182"/>
      <c r="K211" s="160"/>
      <c r="L211" s="207"/>
      <c r="M211" s="208"/>
    </row>
    <row r="212" spans="12:13" ht="15.75">
      <c r="L212" s="207"/>
      <c r="M212" s="208"/>
    </row>
    <row r="213" spans="12:13" ht="15.75">
      <c r="L213" s="207"/>
      <c r="M213" s="208"/>
    </row>
    <row r="214" spans="12:13" ht="15.75">
      <c r="L214" s="207"/>
      <c r="M214" s="208"/>
    </row>
    <row r="215" spans="12:13" ht="15.75">
      <c r="L215" s="207"/>
      <c r="M215" s="208"/>
    </row>
    <row r="216" spans="12:13" ht="15.75">
      <c r="L216" s="207"/>
      <c r="M216" s="208"/>
    </row>
    <row r="217" spans="12:13" ht="15.75">
      <c r="L217" s="207"/>
      <c r="M217" s="208"/>
    </row>
    <row r="218" spans="12:13" ht="15.75">
      <c r="L218" s="207"/>
      <c r="M218" s="208"/>
    </row>
    <row r="219" spans="12:13" ht="15.75">
      <c r="L219" s="207"/>
      <c r="M219" s="208"/>
    </row>
    <row r="220" spans="12:13" ht="15.75">
      <c r="L220" s="207"/>
      <c r="M220" s="208"/>
    </row>
    <row r="221" spans="12:13" ht="15.75">
      <c r="L221" s="207"/>
      <c r="M221" s="208"/>
    </row>
    <row r="222" spans="12:13" ht="15.75">
      <c r="L222" s="207"/>
      <c r="M222" s="208"/>
    </row>
    <row r="223" spans="12:13" ht="15.75">
      <c r="L223" s="207"/>
      <c r="M223" s="208"/>
    </row>
    <row r="224" spans="12:13" ht="15.75">
      <c r="L224" s="207"/>
      <c r="M224" s="208"/>
    </row>
    <row r="225" spans="12:13" ht="15.75">
      <c r="L225" s="207"/>
      <c r="M225" s="208"/>
    </row>
    <row r="226" spans="12:13" ht="15.75">
      <c r="L226" s="207"/>
      <c r="M226" s="208"/>
    </row>
    <row r="227" spans="12:13" ht="15.75">
      <c r="L227" s="207"/>
      <c r="M227" s="208"/>
    </row>
    <row r="228" spans="12:13" ht="15.75">
      <c r="L228" s="207"/>
      <c r="M228" s="208"/>
    </row>
    <row r="229" spans="12:13" ht="15.75">
      <c r="L229" s="207"/>
      <c r="M229" s="208"/>
    </row>
    <row r="230" spans="12:13" ht="15.75">
      <c r="L230" s="207"/>
      <c r="M230" s="208"/>
    </row>
    <row r="231" spans="12:13" ht="15.75">
      <c r="L231" s="207"/>
      <c r="M231" s="208"/>
    </row>
    <row r="232" spans="12:13" ht="15.75">
      <c r="L232" s="207"/>
      <c r="M232" s="208"/>
    </row>
    <row r="233" spans="12:13" ht="15.75">
      <c r="L233" s="207"/>
      <c r="M233" s="208"/>
    </row>
    <row r="234" spans="12:13" ht="15.75">
      <c r="L234" s="207"/>
      <c r="M234" s="208"/>
    </row>
    <row r="235" spans="12:13" ht="15.75">
      <c r="L235" s="207"/>
      <c r="M235" s="208"/>
    </row>
    <row r="236" spans="12:13" ht="15.75">
      <c r="L236" s="207"/>
      <c r="M236" s="208"/>
    </row>
    <row r="237" spans="12:13" ht="15.75">
      <c r="L237" s="207"/>
      <c r="M237" s="208"/>
    </row>
    <row r="238" spans="12:13" ht="15.75">
      <c r="L238" s="207"/>
      <c r="M238" s="208"/>
    </row>
    <row r="239" spans="12:13" ht="15.75">
      <c r="L239" s="207"/>
      <c r="M239" s="208"/>
    </row>
    <row r="240" spans="12:13" ht="15.75">
      <c r="L240" s="207"/>
      <c r="M240" s="208"/>
    </row>
    <row r="241" spans="12:13" ht="15.75">
      <c r="L241" s="207"/>
      <c r="M241" s="208"/>
    </row>
    <row r="242" spans="12:13" ht="15.75">
      <c r="L242" s="207"/>
      <c r="M242" s="208"/>
    </row>
    <row r="243" spans="12:13" ht="15.75">
      <c r="L243" s="207"/>
      <c r="M243" s="208"/>
    </row>
    <row r="244" spans="12:13" ht="15.75">
      <c r="L244" s="207"/>
      <c r="M244" s="208"/>
    </row>
    <row r="245" spans="12:13" ht="15.75">
      <c r="L245" s="207"/>
      <c r="M245" s="208"/>
    </row>
    <row r="246" spans="12:13" ht="15.75">
      <c r="L246" s="207"/>
      <c r="M246" s="208"/>
    </row>
    <row r="247" spans="12:13" ht="15.75">
      <c r="L247" s="207"/>
      <c r="M247" s="208"/>
    </row>
    <row r="248" spans="12:13" ht="15.75">
      <c r="L248" s="207"/>
      <c r="M248" s="208"/>
    </row>
    <row r="249" spans="12:13" ht="15.75">
      <c r="L249" s="207"/>
      <c r="M249" s="208"/>
    </row>
    <row r="250" spans="12:13" ht="15.75">
      <c r="L250" s="207"/>
      <c r="M250" s="208"/>
    </row>
    <row r="251" spans="12:13" ht="15.75">
      <c r="L251" s="207"/>
      <c r="M251" s="208"/>
    </row>
    <row r="252" spans="12:13" ht="15.75">
      <c r="L252" s="207"/>
      <c r="M252" s="208"/>
    </row>
    <row r="253" spans="12:13" ht="15.75">
      <c r="L253" s="207"/>
      <c r="M253" s="208"/>
    </row>
    <row r="254" spans="12:13" ht="15.75">
      <c r="L254" s="207"/>
      <c r="M254" s="208"/>
    </row>
    <row r="255" spans="12:13" ht="15.75">
      <c r="L255" s="207"/>
      <c r="M255" s="208"/>
    </row>
    <row r="256" spans="12:13" ht="15.75">
      <c r="L256" s="207"/>
      <c r="M256" s="208"/>
    </row>
    <row r="257" spans="12:13" ht="15.75">
      <c r="L257" s="207"/>
      <c r="M257" s="208"/>
    </row>
    <row r="258" spans="12:13" ht="15.75">
      <c r="L258" s="207"/>
      <c r="M258" s="208"/>
    </row>
    <row r="271" ht="15">
      <c r="A271" s="160" t="s">
        <v>225</v>
      </c>
    </row>
  </sheetData>
  <sheetProtection/>
  <mergeCells count="2">
    <mergeCell ref="B2:K2"/>
    <mergeCell ref="B3:K3"/>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O235"/>
  <sheetViews>
    <sheetView zoomScale="80" zoomScaleNormal="80" workbookViewId="0" topLeftCell="A199">
      <selection activeCell="J219" sqref="J219"/>
    </sheetView>
  </sheetViews>
  <sheetFormatPr defaultColWidth="11.421875" defaultRowHeight="15"/>
  <cols>
    <col min="3" max="3" width="51.28125" style="0" customWidth="1"/>
    <col min="4" max="4" width="26.7109375" style="0" customWidth="1"/>
    <col min="5" max="5" width="25.140625" style="0" customWidth="1"/>
    <col min="6" max="6" width="23.57421875" style="0" customWidth="1"/>
    <col min="7" max="7" width="22.28125" style="0" customWidth="1"/>
    <col min="8" max="8" width="11.8515625" style="0" bestFit="1" customWidth="1"/>
    <col min="9" max="9" width="19.28125" style="0" customWidth="1"/>
    <col min="10" max="10" width="14.8515625" style="0" customWidth="1"/>
    <col min="11" max="11" width="16.00390625" style="0" customWidth="1"/>
    <col min="12" max="12" width="16.140625" style="0" customWidth="1"/>
    <col min="13" max="13" width="12.8515625" style="0" bestFit="1" customWidth="1"/>
  </cols>
  <sheetData>
    <row r="1" spans="3:15" ht="63">
      <c r="C1" s="61" t="s">
        <v>2</v>
      </c>
      <c r="D1" s="61"/>
      <c r="E1" s="61"/>
      <c r="F1" s="61"/>
      <c r="G1" s="62"/>
      <c r="H1" s="63"/>
      <c r="I1" s="63"/>
      <c r="J1" s="63"/>
      <c r="M1" s="102"/>
      <c r="N1" s="103"/>
      <c r="O1" s="100"/>
    </row>
    <row r="2" spans="3:15" ht="37.5">
      <c r="C2" s="64" t="s">
        <v>226</v>
      </c>
      <c r="D2" s="64"/>
      <c r="E2" s="64"/>
      <c r="F2" s="64"/>
      <c r="M2" s="102"/>
      <c r="N2" s="103"/>
      <c r="O2" s="100"/>
    </row>
    <row r="3" spans="3:15" ht="15.75">
      <c r="C3" s="65"/>
      <c r="D3" s="65"/>
      <c r="E3" s="65"/>
      <c r="F3" s="65"/>
      <c r="M3" s="102"/>
      <c r="N3" s="103"/>
      <c r="O3" s="100"/>
    </row>
    <row r="4" spans="3:15" ht="110.25">
      <c r="C4" s="65"/>
      <c r="D4" s="66" t="str">
        <f>'1) Tableau budgétaire 1'!D5</f>
        <v>AZHAR                              (budget en USD)</v>
      </c>
      <c r="E4" s="66" t="str">
        <f>'1) Tableau budgétaire 1'!E5</f>
        <v>Organisation recipiendiaire 2 (budget en USD)</v>
      </c>
      <c r="F4" s="66" t="str">
        <f>'1) Tableau budgétaire 1'!F5</f>
        <v>Organisation recipiendiaire 3 (budget en USD)</v>
      </c>
      <c r="G4" s="67" t="s">
        <v>9</v>
      </c>
      <c r="H4" s="68"/>
      <c r="M4" s="102"/>
      <c r="N4" s="103"/>
      <c r="O4" s="100"/>
    </row>
    <row r="5" spans="2:15" ht="31.5">
      <c r="B5" s="69" t="s">
        <v>227</v>
      </c>
      <c r="C5" s="70"/>
      <c r="D5" s="70"/>
      <c r="E5" s="70"/>
      <c r="F5" s="70"/>
      <c r="G5" s="70"/>
      <c r="M5" s="102"/>
      <c r="N5" s="103"/>
      <c r="O5" s="100"/>
    </row>
    <row r="6" spans="3:15" ht="15.75">
      <c r="C6" s="69" t="s">
        <v>228</v>
      </c>
      <c r="D6" s="70"/>
      <c r="E6" s="70"/>
      <c r="F6" s="70"/>
      <c r="G6" s="70"/>
      <c r="M6" s="102"/>
      <c r="N6" s="103"/>
      <c r="O6" s="100"/>
    </row>
    <row r="7" spans="3:15" ht="15.75">
      <c r="C7" s="71" t="s">
        <v>229</v>
      </c>
      <c r="D7" s="72">
        <f>'1) Tableau budgétaire 1'!D16</f>
        <v>127307.48122182948</v>
      </c>
      <c r="E7" s="72">
        <f>'1) Tableau budgétaire 1'!E16</f>
        <v>0</v>
      </c>
      <c r="F7" s="72">
        <f>'1) Tableau budgétaire 1'!F16</f>
        <v>0</v>
      </c>
      <c r="G7" s="73">
        <f aca="true" t="shared" si="0" ref="G7:G15">SUM(D7:F7)</f>
        <v>127307.48122182948</v>
      </c>
      <c r="M7" s="102"/>
      <c r="N7" s="103"/>
      <c r="O7" s="100"/>
    </row>
    <row r="8" spans="3:15" ht="15.75">
      <c r="C8" s="74" t="s">
        <v>230</v>
      </c>
      <c r="D8" s="75">
        <v>16549.9410653753</v>
      </c>
      <c r="E8" s="76"/>
      <c r="F8" s="76"/>
      <c r="G8" s="77">
        <f t="shared" si="0"/>
        <v>16549.9410653753</v>
      </c>
      <c r="H8" s="78"/>
      <c r="I8" s="99"/>
      <c r="O8" s="100"/>
    </row>
    <row r="9" spans="3:15" ht="15.75">
      <c r="C9" s="79" t="s">
        <v>231</v>
      </c>
      <c r="D9" s="80">
        <v>9548.04292233193</v>
      </c>
      <c r="E9" s="81"/>
      <c r="F9" s="81"/>
      <c r="G9" s="82">
        <f t="shared" si="0"/>
        <v>9548.04292233193</v>
      </c>
      <c r="H9" s="78"/>
      <c r="I9" s="99"/>
      <c r="O9" s="100"/>
    </row>
    <row r="10" spans="3:15" ht="31.5">
      <c r="C10" s="79" t="s">
        <v>232</v>
      </c>
      <c r="D10" s="80">
        <v>14003.7962860868</v>
      </c>
      <c r="E10" s="80"/>
      <c r="F10" s="80"/>
      <c r="G10" s="82">
        <f t="shared" si="0"/>
        <v>14003.7962860868</v>
      </c>
      <c r="H10" s="78"/>
      <c r="I10" s="99"/>
      <c r="O10" s="100"/>
    </row>
    <row r="11" spans="3:15" ht="15.75">
      <c r="C11" s="83" t="s">
        <v>233</v>
      </c>
      <c r="D11" s="80">
        <v>10184.5791171541</v>
      </c>
      <c r="E11" s="80"/>
      <c r="F11" s="80"/>
      <c r="G11" s="82">
        <f t="shared" si="0"/>
        <v>10184.5791171541</v>
      </c>
      <c r="H11" s="78"/>
      <c r="I11" s="99"/>
      <c r="O11" s="100"/>
    </row>
    <row r="12" spans="3:15" ht="15.75">
      <c r="C12" s="79" t="s">
        <v>234</v>
      </c>
      <c r="D12" s="80">
        <v>10184.5791171541</v>
      </c>
      <c r="E12" s="80"/>
      <c r="F12" s="80"/>
      <c r="G12" s="82">
        <f t="shared" si="0"/>
        <v>10184.5791171541</v>
      </c>
      <c r="H12" s="78"/>
      <c r="I12" s="104"/>
      <c r="J12" s="105"/>
      <c r="K12" s="105"/>
      <c r="O12" s="100"/>
    </row>
    <row r="13" spans="3:15" ht="15.75">
      <c r="C13" s="79" t="s">
        <v>235</v>
      </c>
      <c r="D13" s="84">
        <v>54742.1127547031</v>
      </c>
      <c r="E13" s="80"/>
      <c r="F13" s="80"/>
      <c r="G13" s="82">
        <f t="shared" si="0"/>
        <v>54742.1127547031</v>
      </c>
      <c r="H13" s="78"/>
      <c r="I13" s="104"/>
      <c r="J13" s="105"/>
      <c r="K13" s="105"/>
      <c r="O13" s="100"/>
    </row>
    <row r="14" spans="3:15" ht="31.5">
      <c r="C14" s="79" t="s">
        <v>236</v>
      </c>
      <c r="D14" s="80">
        <v>12094.1877016204</v>
      </c>
      <c r="E14" s="80"/>
      <c r="F14" s="80"/>
      <c r="G14" s="82">
        <f t="shared" si="0"/>
        <v>12094.1877016204</v>
      </c>
      <c r="H14" s="78"/>
      <c r="I14" s="99"/>
      <c r="O14" s="100"/>
    </row>
    <row r="15" spans="3:15" ht="15.75">
      <c r="C15" s="85" t="s">
        <v>237</v>
      </c>
      <c r="D15" s="86">
        <f>SUM(D8:D14)</f>
        <v>127307.23896442572</v>
      </c>
      <c r="E15" s="86">
        <f>SUM(E8:E14)</f>
        <v>0</v>
      </c>
      <c r="F15" s="86">
        <f>SUM(F8:F14)</f>
        <v>0</v>
      </c>
      <c r="G15" s="82">
        <f t="shared" si="0"/>
        <v>127307.23896442572</v>
      </c>
      <c r="H15" s="78"/>
      <c r="O15" s="100"/>
    </row>
    <row r="16" spans="3:9" ht="15.75">
      <c r="C16" s="87"/>
      <c r="D16" s="88"/>
      <c r="E16" s="88"/>
      <c r="F16" s="88"/>
      <c r="G16" s="89"/>
      <c r="I16" s="106"/>
    </row>
    <row r="17" spans="3:15" ht="15.75">
      <c r="C17" s="69" t="s">
        <v>238</v>
      </c>
      <c r="D17" s="70"/>
      <c r="E17" s="70"/>
      <c r="F17" s="70"/>
      <c r="G17" s="70"/>
      <c r="I17" s="99"/>
      <c r="O17" s="100"/>
    </row>
    <row r="18" spans="3:15" ht="15.75">
      <c r="C18" s="71" t="s">
        <v>239</v>
      </c>
      <c r="D18" s="72">
        <f>'1) Tableau budgétaire 1'!D26</f>
        <v>0</v>
      </c>
      <c r="E18" s="72">
        <f>'1) Tableau budgétaire 1'!E26</f>
        <v>0</v>
      </c>
      <c r="F18" s="72">
        <f>'1) Tableau budgétaire 1'!F26</f>
        <v>0</v>
      </c>
      <c r="G18" s="73">
        <f aca="true" t="shared" si="1" ref="G18:G26">SUM(D18:F18)</f>
        <v>0</v>
      </c>
      <c r="I18" s="99"/>
      <c r="O18" s="100"/>
    </row>
    <row r="19" spans="3:15" ht="15.75">
      <c r="C19" s="74" t="s">
        <v>230</v>
      </c>
      <c r="D19" s="75"/>
      <c r="E19" s="76"/>
      <c r="F19" s="76"/>
      <c r="G19" s="77">
        <f t="shared" si="1"/>
        <v>0</v>
      </c>
      <c r="O19" s="100"/>
    </row>
    <row r="20" spans="3:15" ht="15.75">
      <c r="C20" s="79" t="s">
        <v>231</v>
      </c>
      <c r="D20" s="80"/>
      <c r="E20" s="81"/>
      <c r="F20" s="81"/>
      <c r="G20" s="82">
        <f t="shared" si="1"/>
        <v>0</v>
      </c>
      <c r="O20" s="100"/>
    </row>
    <row r="21" spans="3:15" ht="31.5">
      <c r="C21" s="79" t="s">
        <v>232</v>
      </c>
      <c r="D21" s="80"/>
      <c r="E21" s="80"/>
      <c r="F21" s="80"/>
      <c r="G21" s="82">
        <f t="shared" si="1"/>
        <v>0</v>
      </c>
      <c r="O21" s="100"/>
    </row>
    <row r="22" spans="3:15" ht="15.75">
      <c r="C22" s="83" t="s">
        <v>233</v>
      </c>
      <c r="D22" s="80"/>
      <c r="E22" s="80"/>
      <c r="F22" s="80"/>
      <c r="G22" s="82">
        <f t="shared" si="1"/>
        <v>0</v>
      </c>
      <c r="O22" s="100"/>
    </row>
    <row r="23" spans="3:15" ht="15.75">
      <c r="C23" s="79" t="s">
        <v>234</v>
      </c>
      <c r="D23" s="80"/>
      <c r="E23" s="80"/>
      <c r="F23" s="80"/>
      <c r="G23" s="82">
        <f t="shared" si="1"/>
        <v>0</v>
      </c>
      <c r="O23" s="100"/>
    </row>
    <row r="24" spans="3:15" ht="15.75">
      <c r="C24" s="79" t="s">
        <v>235</v>
      </c>
      <c r="D24" s="80"/>
      <c r="E24" s="80"/>
      <c r="F24" s="80"/>
      <c r="G24" s="82">
        <f t="shared" si="1"/>
        <v>0</v>
      </c>
      <c r="O24" s="100"/>
    </row>
    <row r="25" spans="3:15" ht="31.5">
      <c r="C25" s="79" t="s">
        <v>236</v>
      </c>
      <c r="D25" s="80"/>
      <c r="E25" s="80"/>
      <c r="F25" s="80"/>
      <c r="G25" s="82">
        <f t="shared" si="1"/>
        <v>0</v>
      </c>
      <c r="O25" s="100"/>
    </row>
    <row r="26" spans="3:15" ht="15.75">
      <c r="C26" s="85" t="s">
        <v>237</v>
      </c>
      <c r="D26" s="86">
        <f>SUM(D19:D25)</f>
        <v>0</v>
      </c>
      <c r="E26" s="86">
        <f>SUM(E19:E25)</f>
        <v>0</v>
      </c>
      <c r="F26" s="86">
        <f>SUM(F19:F25)</f>
        <v>0</v>
      </c>
      <c r="G26" s="82">
        <f t="shared" si="1"/>
        <v>0</v>
      </c>
      <c r="O26" s="100"/>
    </row>
    <row r="27" spans="3:7" ht="15.75">
      <c r="C27" s="87"/>
      <c r="D27" s="88"/>
      <c r="E27" s="88"/>
      <c r="F27" s="88"/>
      <c r="G27" s="89"/>
    </row>
    <row r="28" spans="3:15" ht="15.75">
      <c r="C28" s="69" t="s">
        <v>240</v>
      </c>
      <c r="D28" s="70"/>
      <c r="E28" s="70"/>
      <c r="F28" s="70"/>
      <c r="G28" s="70"/>
      <c r="O28" s="100"/>
    </row>
    <row r="29" spans="3:15" ht="15.75">
      <c r="C29" s="71" t="s">
        <v>241</v>
      </c>
      <c r="D29" s="72">
        <f>'1) Tableau budgétaire 1'!D36</f>
        <v>0</v>
      </c>
      <c r="E29" s="72">
        <f>'1) Tableau budgétaire 1'!E36</f>
        <v>0</v>
      </c>
      <c r="F29" s="72">
        <f>'1) Tableau budgétaire 1'!F36</f>
        <v>0</v>
      </c>
      <c r="G29" s="73">
        <f aca="true" t="shared" si="2" ref="G29:G37">SUM(D29:F29)</f>
        <v>0</v>
      </c>
      <c r="O29" s="100"/>
    </row>
    <row r="30" spans="3:15" ht="15.75">
      <c r="C30" s="74" t="s">
        <v>230</v>
      </c>
      <c r="D30" s="75"/>
      <c r="E30" s="76"/>
      <c r="F30" s="76"/>
      <c r="G30" s="77">
        <f t="shared" si="2"/>
        <v>0</v>
      </c>
      <c r="O30" s="100"/>
    </row>
    <row r="31" spans="3:7" ht="15.75">
      <c r="C31" s="79" t="s">
        <v>231</v>
      </c>
      <c r="D31" s="80"/>
      <c r="E31" s="81"/>
      <c r="F31" s="81"/>
      <c r="G31" s="82">
        <f t="shared" si="2"/>
        <v>0</v>
      </c>
    </row>
    <row r="32" spans="3:7" ht="31.5">
      <c r="C32" s="79" t="s">
        <v>232</v>
      </c>
      <c r="D32" s="80"/>
      <c r="E32" s="80"/>
      <c r="F32" s="80"/>
      <c r="G32" s="82">
        <f t="shared" si="2"/>
        <v>0</v>
      </c>
    </row>
    <row r="33" spans="3:7" ht="15.75">
      <c r="C33" s="83" t="s">
        <v>233</v>
      </c>
      <c r="D33" s="80">
        <v>0</v>
      </c>
      <c r="E33" s="80"/>
      <c r="F33" s="80"/>
      <c r="G33" s="82">
        <f t="shared" si="2"/>
        <v>0</v>
      </c>
    </row>
    <row r="34" spans="3:15" ht="15.75">
      <c r="C34" s="79" t="s">
        <v>234</v>
      </c>
      <c r="D34" s="80">
        <v>0</v>
      </c>
      <c r="E34" s="80"/>
      <c r="F34" s="80"/>
      <c r="G34" s="82">
        <f t="shared" si="2"/>
        <v>0</v>
      </c>
      <c r="O34" s="100"/>
    </row>
    <row r="35" spans="3:15" ht="15.75">
      <c r="C35" s="79" t="s">
        <v>235</v>
      </c>
      <c r="D35" s="80"/>
      <c r="E35" s="80"/>
      <c r="F35" s="80"/>
      <c r="G35" s="82">
        <f t="shared" si="2"/>
        <v>0</v>
      </c>
      <c r="O35" s="100"/>
    </row>
    <row r="36" spans="3:15" ht="31.5">
      <c r="C36" s="79" t="s">
        <v>236</v>
      </c>
      <c r="D36" s="80"/>
      <c r="E36" s="80"/>
      <c r="F36" s="80"/>
      <c r="G36" s="82">
        <f t="shared" si="2"/>
        <v>0</v>
      </c>
      <c r="O36" s="100"/>
    </row>
    <row r="37" spans="3:15" ht="15.75">
      <c r="C37" s="90" t="s">
        <v>237</v>
      </c>
      <c r="D37" s="91">
        <f>SUM(D30:D36)</f>
        <v>0</v>
      </c>
      <c r="E37" s="91">
        <f>SUM(E30:E36)</f>
        <v>0</v>
      </c>
      <c r="F37" s="91">
        <f>SUM(F30:F36)</f>
        <v>0</v>
      </c>
      <c r="G37" s="92">
        <f t="shared" si="2"/>
        <v>0</v>
      </c>
      <c r="O37" s="100"/>
    </row>
    <row r="38" spans="3:15" ht="15.75">
      <c r="C38" s="93"/>
      <c r="D38" s="94"/>
      <c r="E38" s="94"/>
      <c r="F38" s="94"/>
      <c r="G38" s="95"/>
      <c r="O38" s="100"/>
    </row>
    <row r="39" spans="3:7" ht="15.75">
      <c r="C39" s="96" t="s">
        <v>242</v>
      </c>
      <c r="D39" s="97"/>
      <c r="E39" s="97"/>
      <c r="F39" s="97"/>
      <c r="G39" s="97"/>
    </row>
    <row r="40" spans="3:15" ht="15.75">
      <c r="C40" s="71" t="s">
        <v>243</v>
      </c>
      <c r="D40" s="72">
        <f>'1) Tableau budgétaire 1'!D46</f>
        <v>0</v>
      </c>
      <c r="E40" s="72">
        <f>'1) Tableau budgétaire 1'!E46</f>
        <v>0</v>
      </c>
      <c r="F40" s="72">
        <f>'1) Tableau budgétaire 1'!F46</f>
        <v>0</v>
      </c>
      <c r="G40" s="73">
        <f aca="true" t="shared" si="3" ref="G40:G48">SUM(D40:F40)</f>
        <v>0</v>
      </c>
      <c r="O40" s="100"/>
    </row>
    <row r="41" spans="3:15" ht="15.75">
      <c r="C41" s="74" t="s">
        <v>230</v>
      </c>
      <c r="D41" s="75"/>
      <c r="E41" s="76"/>
      <c r="F41" s="76"/>
      <c r="G41" s="77">
        <f t="shared" si="3"/>
        <v>0</v>
      </c>
      <c r="O41" s="100"/>
    </row>
    <row r="42" spans="3:15" ht="15.75">
      <c r="C42" s="79" t="s">
        <v>231</v>
      </c>
      <c r="D42" s="80"/>
      <c r="E42" s="81"/>
      <c r="F42" s="81"/>
      <c r="G42" s="82">
        <f t="shared" si="3"/>
        <v>0</v>
      </c>
      <c r="O42" s="100"/>
    </row>
    <row r="43" spans="3:15" ht="31.5">
      <c r="C43" s="79" t="s">
        <v>232</v>
      </c>
      <c r="D43" s="80"/>
      <c r="E43" s="80"/>
      <c r="F43" s="80"/>
      <c r="G43" s="82">
        <f t="shared" si="3"/>
        <v>0</v>
      </c>
      <c r="O43" s="100"/>
    </row>
    <row r="44" spans="3:7" ht="15.75">
      <c r="C44" s="83" t="s">
        <v>233</v>
      </c>
      <c r="D44" s="80"/>
      <c r="E44" s="80"/>
      <c r="F44" s="80"/>
      <c r="G44" s="82">
        <f t="shared" si="3"/>
        <v>0</v>
      </c>
    </row>
    <row r="45" spans="3:15" ht="15.75">
      <c r="C45" s="79" t="s">
        <v>234</v>
      </c>
      <c r="D45" s="80"/>
      <c r="E45" s="80"/>
      <c r="F45" s="80"/>
      <c r="G45" s="82">
        <f t="shared" si="3"/>
        <v>0</v>
      </c>
      <c r="O45" s="100"/>
    </row>
    <row r="46" spans="3:15" ht="15.75">
      <c r="C46" s="79" t="s">
        <v>235</v>
      </c>
      <c r="D46" s="80"/>
      <c r="E46" s="80"/>
      <c r="F46" s="80"/>
      <c r="G46" s="82">
        <f t="shared" si="3"/>
        <v>0</v>
      </c>
      <c r="O46" s="100"/>
    </row>
    <row r="47" spans="3:15" ht="31.5">
      <c r="C47" s="79" t="s">
        <v>236</v>
      </c>
      <c r="D47" s="80"/>
      <c r="E47" s="80"/>
      <c r="F47" s="80"/>
      <c r="G47" s="82">
        <f t="shared" si="3"/>
        <v>0</v>
      </c>
      <c r="O47" s="100"/>
    </row>
    <row r="48" spans="3:15" ht="15.75">
      <c r="C48" s="85" t="s">
        <v>237</v>
      </c>
      <c r="D48" s="86">
        <f>SUM(D41:D47)</f>
        <v>0</v>
      </c>
      <c r="E48" s="86">
        <f>SUM(E41:E47)</f>
        <v>0</v>
      </c>
      <c r="F48" s="86">
        <f>SUM(F41:F47)</f>
        <v>0</v>
      </c>
      <c r="G48" s="82">
        <f t="shared" si="3"/>
        <v>0</v>
      </c>
      <c r="O48" s="100"/>
    </row>
    <row r="49" spans="3:7" ht="15.75">
      <c r="C49" s="98"/>
      <c r="D49" s="88"/>
      <c r="E49" s="88"/>
      <c r="F49" s="88"/>
      <c r="G49" s="89"/>
    </row>
    <row r="50" spans="2:15" ht="31.5">
      <c r="B50" s="69" t="s">
        <v>244</v>
      </c>
      <c r="C50" s="70"/>
      <c r="D50" s="70"/>
      <c r="E50" s="70"/>
      <c r="F50" s="70"/>
      <c r="G50" s="70"/>
      <c r="O50" s="100"/>
    </row>
    <row r="51" spans="3:15" ht="15.75">
      <c r="C51" s="69" t="s">
        <v>62</v>
      </c>
      <c r="D51" s="70"/>
      <c r="E51" s="70"/>
      <c r="F51" s="70"/>
      <c r="G51" s="70"/>
      <c r="O51" s="100"/>
    </row>
    <row r="52" spans="3:15" ht="15.75">
      <c r="C52" s="71" t="s">
        <v>245</v>
      </c>
      <c r="D52" s="72">
        <f>'1) Tableau budgétaire 1'!D58</f>
        <v>81521.3371223691</v>
      </c>
      <c r="E52" s="72">
        <f>'1) Tableau budgétaire 1'!E58</f>
        <v>0</v>
      </c>
      <c r="F52" s="72">
        <f>'1) Tableau budgétaire 1'!F58</f>
        <v>0</v>
      </c>
      <c r="G52" s="73">
        <f aca="true" t="shared" si="4" ref="G52:G60">SUM(D52:F52)</f>
        <v>81521.3371223691</v>
      </c>
      <c r="H52" s="99"/>
      <c r="I52" s="99"/>
      <c r="O52" s="100"/>
    </row>
    <row r="53" spans="3:15" ht="15.75">
      <c r="C53" s="74" t="s">
        <v>230</v>
      </c>
      <c r="D53" s="75">
        <v>10597.773825908</v>
      </c>
      <c r="E53" s="76"/>
      <c r="F53" s="76"/>
      <c r="G53" s="77">
        <f t="shared" si="4"/>
        <v>10597.773825908</v>
      </c>
      <c r="H53" s="99"/>
      <c r="I53" s="99"/>
      <c r="O53" s="100"/>
    </row>
    <row r="54" spans="3:15" ht="15.75">
      <c r="C54" s="79" t="s">
        <v>231</v>
      </c>
      <c r="D54" s="80">
        <v>6114.10028417768</v>
      </c>
      <c r="E54" s="81"/>
      <c r="F54" s="81"/>
      <c r="G54" s="82">
        <f t="shared" si="4"/>
        <v>6114.10028417768</v>
      </c>
      <c r="H54" s="99"/>
      <c r="I54" s="99"/>
      <c r="O54" s="100"/>
    </row>
    <row r="55" spans="3:15" ht="31.5">
      <c r="C55" s="79" t="s">
        <v>232</v>
      </c>
      <c r="D55" s="80">
        <v>8967.3470834606</v>
      </c>
      <c r="E55" s="80"/>
      <c r="F55" s="80"/>
      <c r="G55" s="82">
        <f t="shared" si="4"/>
        <v>8967.3470834606</v>
      </c>
      <c r="H55" s="99"/>
      <c r="I55" s="99"/>
      <c r="O55" s="100"/>
    </row>
    <row r="56" spans="3:15" ht="15.75">
      <c r="C56" s="83" t="s">
        <v>233</v>
      </c>
      <c r="D56" s="80">
        <v>6521.70696978953</v>
      </c>
      <c r="E56" s="80"/>
      <c r="F56" s="80"/>
      <c r="G56" s="82">
        <f t="shared" si="4"/>
        <v>6521.70696978953</v>
      </c>
      <c r="H56" s="99"/>
      <c r="I56" s="99"/>
      <c r="O56" s="100"/>
    </row>
    <row r="57" spans="3:15" ht="15.75">
      <c r="C57" s="79" t="s">
        <v>234</v>
      </c>
      <c r="D57" s="80">
        <v>6521.70696978953</v>
      </c>
      <c r="E57" s="80"/>
      <c r="F57" s="80"/>
      <c r="G57" s="82">
        <f t="shared" si="4"/>
        <v>6521.70696978953</v>
      </c>
      <c r="H57" s="99"/>
      <c r="I57" s="104"/>
      <c r="J57" s="105"/>
      <c r="K57" s="105"/>
      <c r="O57" s="100"/>
    </row>
    <row r="58" spans="2:11" ht="15.75">
      <c r="B58" s="100"/>
      <c r="C58" s="79" t="s">
        <v>235</v>
      </c>
      <c r="D58" s="80">
        <v>35054.1749626187</v>
      </c>
      <c r="E58" s="80"/>
      <c r="F58" s="80"/>
      <c r="G58" s="82">
        <f t="shared" si="4"/>
        <v>35054.1749626187</v>
      </c>
      <c r="H58" s="99"/>
      <c r="I58" s="104"/>
      <c r="J58" s="107"/>
      <c r="K58" s="107"/>
    </row>
    <row r="59" spans="2:9" ht="31.5">
      <c r="B59" s="100"/>
      <c r="C59" s="79" t="s">
        <v>236</v>
      </c>
      <c r="D59" s="80">
        <v>7744.52702662507</v>
      </c>
      <c r="E59" s="80"/>
      <c r="F59" s="80"/>
      <c r="G59" s="82">
        <f t="shared" si="4"/>
        <v>7744.52702662507</v>
      </c>
      <c r="H59" s="99"/>
      <c r="I59" s="99"/>
    </row>
    <row r="60" spans="3:15" ht="15.75">
      <c r="C60" s="85" t="s">
        <v>237</v>
      </c>
      <c r="D60" s="86">
        <f>SUM(D53:D59)</f>
        <v>81521.3371223691</v>
      </c>
      <c r="E60" s="86">
        <f>SUM(E53:E59)</f>
        <v>0</v>
      </c>
      <c r="F60" s="86">
        <f>SUM(F53:F59)</f>
        <v>0</v>
      </c>
      <c r="G60" s="82">
        <f t="shared" si="4"/>
        <v>81521.3371223691</v>
      </c>
      <c r="H60" s="99"/>
      <c r="O60" s="100"/>
    </row>
    <row r="61" spans="3:7" ht="15.75">
      <c r="C61" s="87"/>
      <c r="D61" s="88"/>
      <c r="E61" s="88"/>
      <c r="F61" s="88"/>
      <c r="G61" s="89"/>
    </row>
    <row r="62" spans="2:15" ht="15.75">
      <c r="B62" s="101"/>
      <c r="C62" s="69" t="s">
        <v>78</v>
      </c>
      <c r="D62" s="70"/>
      <c r="E62" s="70"/>
      <c r="F62" s="70"/>
      <c r="G62" s="70"/>
      <c r="O62" s="100"/>
    </row>
    <row r="63" spans="3:15" ht="15.75">
      <c r="C63" s="71" t="s">
        <v>246</v>
      </c>
      <c r="D63" s="72">
        <f>'1) Tableau budgétaire 1'!D68</f>
        <v>45311.0262618737</v>
      </c>
      <c r="E63" s="72">
        <f>'1) Tableau budgétaire 1'!E68</f>
        <v>0</v>
      </c>
      <c r="F63" s="72">
        <f>'1) Tableau budgétaire 1'!F68</f>
        <v>0</v>
      </c>
      <c r="G63" s="73">
        <f aca="true" t="shared" si="5" ref="G63:G71">SUM(D63:F63)</f>
        <v>45311.0262618737</v>
      </c>
      <c r="O63" s="100"/>
    </row>
    <row r="64" spans="3:15" ht="15.75">
      <c r="C64" s="74" t="s">
        <v>230</v>
      </c>
      <c r="D64" s="75">
        <v>5890.43341404359</v>
      </c>
      <c r="E64" s="76"/>
      <c r="F64" s="76"/>
      <c r="G64" s="77">
        <f t="shared" si="5"/>
        <v>5890.43341404359</v>
      </c>
      <c r="H64" s="99"/>
      <c r="I64" s="99"/>
      <c r="O64" s="100"/>
    </row>
    <row r="65" spans="3:15" ht="15.75">
      <c r="C65" s="79" t="s">
        <v>231</v>
      </c>
      <c r="D65" s="80">
        <v>3398.32696964053</v>
      </c>
      <c r="E65" s="81"/>
      <c r="F65" s="81"/>
      <c r="G65" s="82">
        <f t="shared" si="5"/>
        <v>3398.32696964053</v>
      </c>
      <c r="H65" s="99"/>
      <c r="I65" s="99"/>
      <c r="O65" s="100"/>
    </row>
    <row r="66" spans="3:15" ht="31.5">
      <c r="C66" s="79" t="s">
        <v>232</v>
      </c>
      <c r="D66" s="80">
        <v>4984.21288880611</v>
      </c>
      <c r="E66" s="80"/>
      <c r="F66" s="80"/>
      <c r="G66" s="82">
        <f t="shared" si="5"/>
        <v>4984.21288880611</v>
      </c>
      <c r="H66" s="99"/>
      <c r="I66" s="99"/>
      <c r="O66" s="100"/>
    </row>
    <row r="67" spans="3:15" ht="15.75">
      <c r="C67" s="83" t="s">
        <v>233</v>
      </c>
      <c r="D67" s="80">
        <v>3624.8821009499</v>
      </c>
      <c r="E67" s="80"/>
      <c r="F67" s="80"/>
      <c r="G67" s="82">
        <f t="shared" si="5"/>
        <v>3624.8821009499</v>
      </c>
      <c r="H67" s="99"/>
      <c r="I67" s="99"/>
      <c r="O67" s="100"/>
    </row>
    <row r="68" spans="3:15" ht="15.75">
      <c r="C68" s="79" t="s">
        <v>234</v>
      </c>
      <c r="D68" s="80">
        <v>3624.8821009499</v>
      </c>
      <c r="E68" s="80"/>
      <c r="F68" s="80"/>
      <c r="G68" s="82">
        <f t="shared" si="5"/>
        <v>3624.8821009499</v>
      </c>
      <c r="H68" s="99"/>
      <c r="I68" s="104"/>
      <c r="J68" s="105"/>
      <c r="K68" s="105"/>
      <c r="O68" s="100"/>
    </row>
    <row r="69" spans="3:15" ht="15.75">
      <c r="C69" s="79" t="s">
        <v>235</v>
      </c>
      <c r="D69" s="80">
        <v>19483.7412926057</v>
      </c>
      <c r="E69" s="80"/>
      <c r="F69" s="80"/>
      <c r="G69" s="82">
        <f t="shared" si="5"/>
        <v>19483.7412926057</v>
      </c>
      <c r="H69" s="99"/>
      <c r="I69" s="104"/>
      <c r="J69" s="105"/>
      <c r="K69" s="104"/>
      <c r="O69" s="100"/>
    </row>
    <row r="70" spans="3:15" ht="31.5">
      <c r="C70" s="79" t="s">
        <v>236</v>
      </c>
      <c r="D70" s="80">
        <v>4304.547494878</v>
      </c>
      <c r="E70" s="80"/>
      <c r="F70" s="80"/>
      <c r="G70" s="82">
        <f t="shared" si="5"/>
        <v>4304.547494878</v>
      </c>
      <c r="H70" s="99"/>
      <c r="I70" s="99"/>
      <c r="K70" s="99"/>
      <c r="O70" s="100"/>
    </row>
    <row r="71" spans="3:15" ht="15.75">
      <c r="C71" s="85" t="s">
        <v>237</v>
      </c>
      <c r="D71" s="86">
        <f>SUM(D64:D70)</f>
        <v>45311.02626187373</v>
      </c>
      <c r="E71" s="86">
        <f>SUM(E64:E70)</f>
        <v>0</v>
      </c>
      <c r="F71" s="86">
        <f>SUM(F64:F70)</f>
        <v>0</v>
      </c>
      <c r="G71" s="82">
        <f t="shared" si="5"/>
        <v>45311.02626187373</v>
      </c>
      <c r="H71" s="99"/>
      <c r="O71" s="100"/>
    </row>
    <row r="72" spans="3:7" ht="15.75">
      <c r="C72" s="87"/>
      <c r="D72" s="88"/>
      <c r="E72" s="88"/>
      <c r="F72" s="88"/>
      <c r="G72" s="89"/>
    </row>
    <row r="73" spans="3:15" ht="15.75">
      <c r="C73" s="69" t="s">
        <v>91</v>
      </c>
      <c r="D73" s="70"/>
      <c r="E73" s="70"/>
      <c r="F73" s="70"/>
      <c r="G73" s="70"/>
      <c r="O73" s="100"/>
    </row>
    <row r="74" spans="2:15" ht="15.75">
      <c r="B74" s="101"/>
      <c r="C74" s="71" t="s">
        <v>247</v>
      </c>
      <c r="D74" s="72">
        <f>'1) Tableau budgétaire 1'!D78</f>
        <v>125273.2425181598</v>
      </c>
      <c r="E74" s="72">
        <f>'1) Tableau budgétaire 1'!E78</f>
        <v>0</v>
      </c>
      <c r="F74" s="72">
        <f>'1) Tableau budgétaire 1'!F78</f>
        <v>0</v>
      </c>
      <c r="G74" s="73">
        <f aca="true" t="shared" si="6" ref="G74:G82">SUM(D74:F74)</f>
        <v>125273.2425181598</v>
      </c>
      <c r="O74" s="100"/>
    </row>
    <row r="75" spans="3:15" ht="15.75">
      <c r="C75" s="74" t="s">
        <v>230</v>
      </c>
      <c r="D75" s="80">
        <v>20577.86</v>
      </c>
      <c r="E75" s="76"/>
      <c r="F75" s="76"/>
      <c r="G75" s="77">
        <f t="shared" si="6"/>
        <v>20577.86</v>
      </c>
      <c r="H75" s="99"/>
      <c r="I75" s="109"/>
      <c r="O75" s="100"/>
    </row>
    <row r="76" spans="3:15" ht="15.75">
      <c r="C76" s="79" t="s">
        <v>231</v>
      </c>
      <c r="D76" s="80">
        <v>8163.39468886199</v>
      </c>
      <c r="E76" s="81"/>
      <c r="F76" s="81"/>
      <c r="G76" s="82">
        <f t="shared" si="6"/>
        <v>8163.39468886199</v>
      </c>
      <c r="H76" s="99"/>
      <c r="I76" s="99"/>
      <c r="O76" s="100"/>
    </row>
    <row r="77" spans="2:9" ht="31.5">
      <c r="B77" s="100"/>
      <c r="C77" s="79" t="s">
        <v>232</v>
      </c>
      <c r="D77" s="80">
        <v>21972.9788769976</v>
      </c>
      <c r="E77" s="80"/>
      <c r="F77" s="80"/>
      <c r="G77" s="82">
        <f t="shared" si="6"/>
        <v>21972.9788769976</v>
      </c>
      <c r="H77" s="99"/>
      <c r="I77" s="99"/>
    </row>
    <row r="78" spans="2:15" ht="15.75">
      <c r="B78" s="101"/>
      <c r="C78" s="83" t="s">
        <v>233</v>
      </c>
      <c r="D78" s="80">
        <v>8707.62100145279</v>
      </c>
      <c r="E78" s="80"/>
      <c r="F78" s="80"/>
      <c r="G78" s="82">
        <f t="shared" si="6"/>
        <v>8707.62100145279</v>
      </c>
      <c r="H78" s="99"/>
      <c r="I78" s="99"/>
      <c r="O78" s="100"/>
    </row>
    <row r="79" spans="2:15" ht="15.75">
      <c r="B79" s="101"/>
      <c r="C79" s="79" t="s">
        <v>234</v>
      </c>
      <c r="D79" s="80">
        <v>8707.62100145279</v>
      </c>
      <c r="E79" s="80"/>
      <c r="F79" s="80"/>
      <c r="G79" s="82">
        <f t="shared" si="6"/>
        <v>8707.62100145279</v>
      </c>
      <c r="H79" s="99"/>
      <c r="I79" s="104"/>
      <c r="J79" s="105"/>
      <c r="K79" s="105"/>
      <c r="O79" s="100"/>
    </row>
    <row r="80" spans="2:15" ht="15.75">
      <c r="B80" s="101"/>
      <c r="C80" s="79" t="s">
        <v>235</v>
      </c>
      <c r="D80" s="80">
        <v>46803.4628828087</v>
      </c>
      <c r="E80" s="80"/>
      <c r="F80" s="80"/>
      <c r="G80" s="82">
        <f t="shared" si="6"/>
        <v>46803.4628828087</v>
      </c>
      <c r="H80" s="99"/>
      <c r="I80" s="104"/>
      <c r="J80" s="105"/>
      <c r="K80" s="105"/>
      <c r="O80" s="100"/>
    </row>
    <row r="81" spans="3:15" ht="31.5">
      <c r="C81" s="79" t="s">
        <v>236</v>
      </c>
      <c r="D81" s="80">
        <v>10340.2999392252</v>
      </c>
      <c r="E81" s="80"/>
      <c r="F81" s="80"/>
      <c r="G81" s="82">
        <f t="shared" si="6"/>
        <v>10340.2999392252</v>
      </c>
      <c r="H81" s="99"/>
      <c r="I81" s="99"/>
      <c r="O81" s="100"/>
    </row>
    <row r="82" spans="3:15" ht="15.75">
      <c r="C82" s="85" t="s">
        <v>237</v>
      </c>
      <c r="D82" s="86">
        <f>SUM(D75:D81)</f>
        <v>125273.23839079906</v>
      </c>
      <c r="E82" s="86">
        <f>SUM(E75:E81)</f>
        <v>0</v>
      </c>
      <c r="F82" s="86">
        <f>SUM(F75:F81)</f>
        <v>0</v>
      </c>
      <c r="G82" s="82">
        <f t="shared" si="6"/>
        <v>125273.23839079906</v>
      </c>
      <c r="H82" s="99"/>
      <c r="O82" s="100"/>
    </row>
    <row r="83" spans="3:7" ht="15.75">
      <c r="C83" s="87"/>
      <c r="D83" s="88"/>
      <c r="E83" s="88"/>
      <c r="F83" s="88"/>
      <c r="G83" s="89"/>
    </row>
    <row r="84" spans="3:15" ht="15.75">
      <c r="C84" s="69" t="s">
        <v>105</v>
      </c>
      <c r="D84" s="70"/>
      <c r="E84" s="70"/>
      <c r="F84" s="70"/>
      <c r="G84" s="70"/>
      <c r="O84" s="100"/>
    </row>
    <row r="85" spans="3:15" ht="15.75">
      <c r="C85" s="71" t="s">
        <v>248</v>
      </c>
      <c r="D85" s="72">
        <f>'1) Tableau budgétaire 1'!D88</f>
        <v>0</v>
      </c>
      <c r="E85" s="72">
        <f>'1) Tableau budgétaire 1'!E88</f>
        <v>0</v>
      </c>
      <c r="F85" s="72">
        <f>'1) Tableau budgétaire 1'!F88</f>
        <v>0</v>
      </c>
      <c r="G85" s="73">
        <f aca="true" t="shared" si="7" ref="G85:G93">SUM(D85:F85)</f>
        <v>0</v>
      </c>
      <c r="O85" s="100"/>
    </row>
    <row r="86" spans="3:15" ht="15.75">
      <c r="C86" s="74" t="s">
        <v>230</v>
      </c>
      <c r="D86" s="75"/>
      <c r="E86" s="76"/>
      <c r="F86" s="76"/>
      <c r="G86" s="77">
        <f t="shared" si="7"/>
        <v>0</v>
      </c>
      <c r="O86" s="100"/>
    </row>
    <row r="87" spans="2:15" ht="15.75">
      <c r="B87" s="101"/>
      <c r="C87" s="79" t="s">
        <v>231</v>
      </c>
      <c r="D87" s="80"/>
      <c r="E87" s="81"/>
      <c r="F87" s="81"/>
      <c r="G87" s="82">
        <f t="shared" si="7"/>
        <v>0</v>
      </c>
      <c r="O87" s="100"/>
    </row>
    <row r="88" spans="3:15" ht="31.5">
      <c r="C88" s="79" t="s">
        <v>232</v>
      </c>
      <c r="D88" s="80"/>
      <c r="E88" s="80"/>
      <c r="F88" s="80"/>
      <c r="G88" s="82">
        <f t="shared" si="7"/>
        <v>0</v>
      </c>
      <c r="I88" s="99"/>
      <c r="O88" s="100"/>
    </row>
    <row r="89" spans="3:15" ht="15.75">
      <c r="C89" s="83" t="s">
        <v>233</v>
      </c>
      <c r="D89" s="80"/>
      <c r="E89" s="80"/>
      <c r="F89" s="80"/>
      <c r="G89" s="82">
        <f t="shared" si="7"/>
        <v>0</v>
      </c>
      <c r="I89" s="99"/>
      <c r="O89" s="100"/>
    </row>
    <row r="90" spans="3:15" ht="15.75">
      <c r="C90" s="79" t="s">
        <v>234</v>
      </c>
      <c r="D90" s="80"/>
      <c r="E90" s="80"/>
      <c r="F90" s="80"/>
      <c r="G90" s="82">
        <f t="shared" si="7"/>
        <v>0</v>
      </c>
      <c r="I90" s="99"/>
      <c r="O90" s="100"/>
    </row>
    <row r="91" spans="3:15" ht="15.75">
      <c r="C91" s="79" t="s">
        <v>235</v>
      </c>
      <c r="D91" s="80"/>
      <c r="E91" s="80"/>
      <c r="F91" s="80"/>
      <c r="G91" s="82">
        <f t="shared" si="7"/>
        <v>0</v>
      </c>
      <c r="I91" s="99"/>
      <c r="O91" s="100"/>
    </row>
    <row r="92" spans="2:15" ht="31.5">
      <c r="B92" s="101"/>
      <c r="C92" s="79" t="s">
        <v>236</v>
      </c>
      <c r="D92" s="80"/>
      <c r="E92" s="80"/>
      <c r="F92" s="80"/>
      <c r="G92" s="82">
        <f t="shared" si="7"/>
        <v>0</v>
      </c>
      <c r="I92" s="99"/>
      <c r="O92" s="100"/>
    </row>
    <row r="93" spans="3:15" ht="15.75">
      <c r="C93" s="85" t="s">
        <v>237</v>
      </c>
      <c r="D93" s="86">
        <f>SUM(D86:D92)</f>
        <v>0</v>
      </c>
      <c r="E93" s="86">
        <f>SUM(E86:E92)</f>
        <v>0</v>
      </c>
      <c r="F93" s="86">
        <f>SUM(F86:F92)</f>
        <v>0</v>
      </c>
      <c r="G93" s="82">
        <f t="shared" si="7"/>
        <v>0</v>
      </c>
      <c r="I93" s="104"/>
      <c r="O93" s="100"/>
    </row>
    <row r="94" spans="4:15" ht="15.75">
      <c r="D94" s="108"/>
      <c r="E94" s="108"/>
      <c r="F94" s="108"/>
      <c r="G94" s="108"/>
      <c r="I94" s="99"/>
      <c r="O94" s="100"/>
    </row>
    <row r="95" spans="2:15" ht="31.5">
      <c r="B95" s="69" t="s">
        <v>249</v>
      </c>
      <c r="C95" s="70"/>
      <c r="D95" s="70"/>
      <c r="E95" s="70"/>
      <c r="F95" s="70"/>
      <c r="G95" s="70"/>
      <c r="I95" s="104"/>
      <c r="O95" s="100"/>
    </row>
    <row r="96" spans="3:15" ht="15.75">
      <c r="C96" s="69" t="s">
        <v>116</v>
      </c>
      <c r="D96" s="70"/>
      <c r="E96" s="70"/>
      <c r="F96" s="70"/>
      <c r="G96" s="70"/>
      <c r="O96" s="100"/>
    </row>
    <row r="97" spans="3:15" ht="15.75">
      <c r="C97" s="71" t="s">
        <v>250</v>
      </c>
      <c r="D97" s="72">
        <f>'1) Tableau budgétaire 1'!D100</f>
        <v>54864.429932948406</v>
      </c>
      <c r="E97" s="72">
        <f>'1) Tableau budgétaire 1'!E100</f>
        <v>0</v>
      </c>
      <c r="F97" s="72">
        <f>'1) Tableau budgétaire 1'!F100</f>
        <v>0</v>
      </c>
      <c r="G97" s="73">
        <f aca="true" t="shared" si="8" ref="G97:G105">SUM(D97:F97)</f>
        <v>54864.429932948406</v>
      </c>
      <c r="O97" s="100"/>
    </row>
    <row r="98" spans="3:15" ht="15.75">
      <c r="C98" s="74" t="s">
        <v>230</v>
      </c>
      <c r="D98" s="75">
        <v>7132.37589128329</v>
      </c>
      <c r="E98" s="76"/>
      <c r="F98" s="76"/>
      <c r="G98" s="77">
        <f t="shared" si="8"/>
        <v>7132.37589128329</v>
      </c>
      <c r="H98" s="99"/>
      <c r="I98" s="99"/>
      <c r="O98" s="100"/>
    </row>
    <row r="99" spans="3:15" ht="15.75">
      <c r="C99" s="79" t="s">
        <v>231</v>
      </c>
      <c r="D99" s="80">
        <v>4114.83224497113</v>
      </c>
      <c r="E99" s="81"/>
      <c r="F99" s="81"/>
      <c r="G99" s="82">
        <f t="shared" si="8"/>
        <v>4114.83224497113</v>
      </c>
      <c r="H99" s="99"/>
      <c r="I99" s="99"/>
      <c r="O99" s="100"/>
    </row>
    <row r="100" spans="3:15" ht="31.5">
      <c r="C100" s="79" t="s">
        <v>232</v>
      </c>
      <c r="D100" s="80">
        <v>6035.08729262432</v>
      </c>
      <c r="E100" s="80"/>
      <c r="F100" s="80"/>
      <c r="G100" s="82">
        <f t="shared" si="8"/>
        <v>6035.08729262432</v>
      </c>
      <c r="H100" s="99"/>
      <c r="I100" s="99"/>
      <c r="O100" s="100"/>
    </row>
    <row r="101" spans="3:15" ht="15.75">
      <c r="C101" s="83" t="s">
        <v>233</v>
      </c>
      <c r="D101" s="80">
        <v>4389.15439463587</v>
      </c>
      <c r="E101" s="80"/>
      <c r="F101" s="80"/>
      <c r="G101" s="82">
        <f t="shared" si="8"/>
        <v>4389.15439463587</v>
      </c>
      <c r="H101" s="99"/>
      <c r="I101" s="99"/>
      <c r="O101" s="100"/>
    </row>
    <row r="102" spans="3:15" ht="15.75">
      <c r="C102" s="79" t="s">
        <v>234</v>
      </c>
      <c r="D102" s="80">
        <v>4389.15439463587</v>
      </c>
      <c r="E102" s="80"/>
      <c r="F102" s="80"/>
      <c r="G102" s="82">
        <f t="shared" si="8"/>
        <v>4389.15439463587</v>
      </c>
      <c r="H102" s="99"/>
      <c r="I102" s="104"/>
      <c r="J102" s="105"/>
      <c r="K102" s="105"/>
      <c r="O102" s="100"/>
    </row>
    <row r="103" spans="3:15" ht="15.75">
      <c r="C103" s="79" t="s">
        <v>235</v>
      </c>
      <c r="D103" s="80">
        <v>24688.9934698268</v>
      </c>
      <c r="E103" s="80"/>
      <c r="F103" s="80"/>
      <c r="G103" s="82">
        <f t="shared" si="8"/>
        <v>24688.9934698268</v>
      </c>
      <c r="H103" s="99"/>
      <c r="I103" s="104"/>
      <c r="J103" s="105"/>
      <c r="K103" s="105"/>
      <c r="O103" s="100"/>
    </row>
    <row r="104" spans="3:15" ht="31.5">
      <c r="C104" s="79" t="s">
        <v>236</v>
      </c>
      <c r="D104" s="80">
        <v>4114.83224497113</v>
      </c>
      <c r="E104" s="80"/>
      <c r="F104" s="80"/>
      <c r="G104" s="82">
        <f t="shared" si="8"/>
        <v>4114.83224497113</v>
      </c>
      <c r="H104" s="99"/>
      <c r="I104" s="99"/>
      <c r="O104" s="100"/>
    </row>
    <row r="105" spans="3:15" ht="15.75">
      <c r="C105" s="85" t="s">
        <v>237</v>
      </c>
      <c r="D105" s="86">
        <f>SUM(D98:D104)</f>
        <v>54864.429932948406</v>
      </c>
      <c r="E105" s="86">
        <f>SUM(E98:E104)</f>
        <v>0</v>
      </c>
      <c r="F105" s="86">
        <f>SUM(F98:F104)</f>
        <v>0</v>
      </c>
      <c r="G105" s="82">
        <f t="shared" si="8"/>
        <v>54864.429932948406</v>
      </c>
      <c r="H105" s="99"/>
      <c r="O105" s="100"/>
    </row>
    <row r="106" spans="3:7" ht="15.75">
      <c r="C106" s="87"/>
      <c r="D106" s="88"/>
      <c r="E106" s="88"/>
      <c r="F106" s="88"/>
      <c r="G106" s="89"/>
    </row>
    <row r="107" spans="3:15" ht="15.75">
      <c r="C107" s="69" t="s">
        <v>251</v>
      </c>
      <c r="D107" s="70"/>
      <c r="E107" s="70"/>
      <c r="F107" s="70"/>
      <c r="G107" s="70"/>
      <c r="O107" s="100"/>
    </row>
    <row r="108" spans="3:15" ht="15.75">
      <c r="C108" s="71" t="s">
        <v>252</v>
      </c>
      <c r="D108" s="72">
        <f>'1) Tableau budgétaire 1'!D110</f>
        <v>64583.3797085118</v>
      </c>
      <c r="E108" s="72">
        <f>'1) Tableau budgétaire 1'!E110</f>
        <v>0</v>
      </c>
      <c r="F108" s="72">
        <f>'1) Tableau budgétaire 1'!F110</f>
        <v>0</v>
      </c>
      <c r="G108" s="73">
        <f aca="true" t="shared" si="9" ref="G108:G116">SUM(D108:F108)</f>
        <v>64583.3797085118</v>
      </c>
      <c r="O108" s="100"/>
    </row>
    <row r="109" spans="3:15" ht="15.75">
      <c r="C109" s="74" t="s">
        <v>230</v>
      </c>
      <c r="D109" s="75">
        <v>8395.83936210654</v>
      </c>
      <c r="E109" s="76"/>
      <c r="F109" s="76"/>
      <c r="G109" s="77">
        <f t="shared" si="9"/>
        <v>8395.83936210654</v>
      </c>
      <c r="H109" s="99"/>
      <c r="I109" s="99"/>
      <c r="O109" s="100"/>
    </row>
    <row r="110" spans="3:15" ht="15.75">
      <c r="C110" s="79" t="s">
        <v>231</v>
      </c>
      <c r="D110" s="80">
        <v>4843.75347813839</v>
      </c>
      <c r="E110" s="81"/>
      <c r="F110" s="81"/>
      <c r="G110" s="82">
        <f t="shared" si="9"/>
        <v>4843.75347813839</v>
      </c>
      <c r="H110" s="99"/>
      <c r="I110" s="99"/>
      <c r="O110" s="100"/>
    </row>
    <row r="111" spans="3:15" ht="31.5">
      <c r="C111" s="79" t="s">
        <v>232</v>
      </c>
      <c r="D111" s="80">
        <v>7104.1717679363</v>
      </c>
      <c r="E111" s="80"/>
      <c r="F111" s="80"/>
      <c r="G111" s="82">
        <f t="shared" si="9"/>
        <v>7104.1717679363</v>
      </c>
      <c r="H111" s="99"/>
      <c r="I111" s="99"/>
      <c r="O111" s="100"/>
    </row>
    <row r="112" spans="3:15" ht="15.75">
      <c r="C112" s="83" t="s">
        <v>233</v>
      </c>
      <c r="D112" s="80">
        <v>5166.67037668094</v>
      </c>
      <c r="E112" s="80"/>
      <c r="F112" s="80"/>
      <c r="G112" s="82">
        <f t="shared" si="9"/>
        <v>5166.67037668094</v>
      </c>
      <c r="H112" s="99"/>
      <c r="I112" s="99"/>
      <c r="O112" s="100"/>
    </row>
    <row r="113" spans="3:15" ht="15.75">
      <c r="C113" s="79" t="s">
        <v>234</v>
      </c>
      <c r="D113" s="80">
        <v>5166.67037668094</v>
      </c>
      <c r="E113" s="80"/>
      <c r="F113" s="80"/>
      <c r="G113" s="82">
        <f t="shared" si="9"/>
        <v>5166.67037668094</v>
      </c>
      <c r="H113" s="99"/>
      <c r="I113" s="104"/>
      <c r="J113" s="105"/>
      <c r="K113" s="105"/>
      <c r="O113" s="100"/>
    </row>
    <row r="114" spans="3:15" ht="15.75">
      <c r="C114" s="79" t="s">
        <v>235</v>
      </c>
      <c r="D114" s="80">
        <v>29062.5208688303</v>
      </c>
      <c r="E114" s="80"/>
      <c r="F114" s="80"/>
      <c r="G114" s="82">
        <f t="shared" si="9"/>
        <v>29062.5208688303</v>
      </c>
      <c r="H114" s="99"/>
      <c r="I114" s="104"/>
      <c r="J114" s="105"/>
      <c r="K114" s="105"/>
      <c r="O114" s="100"/>
    </row>
    <row r="115" spans="3:15" ht="31.5">
      <c r="C115" s="79" t="s">
        <v>236</v>
      </c>
      <c r="D115" s="80">
        <v>4843.75347813839</v>
      </c>
      <c r="E115" s="80"/>
      <c r="F115" s="80"/>
      <c r="G115" s="82">
        <f t="shared" si="9"/>
        <v>4843.75347813839</v>
      </c>
      <c r="H115" s="99"/>
      <c r="I115" s="99"/>
      <c r="O115" s="100"/>
    </row>
    <row r="116" spans="3:15" ht="15.75">
      <c r="C116" s="85" t="s">
        <v>237</v>
      </c>
      <c r="D116" s="86">
        <f>SUM(D109:D115)</f>
        <v>64583.3797085118</v>
      </c>
      <c r="E116" s="86">
        <f>SUM(E109:E115)</f>
        <v>0</v>
      </c>
      <c r="F116" s="86">
        <f>SUM(F109:F115)</f>
        <v>0</v>
      </c>
      <c r="G116" s="82">
        <f t="shared" si="9"/>
        <v>64583.3797085118</v>
      </c>
      <c r="H116" s="99"/>
      <c r="O116" s="100"/>
    </row>
    <row r="117" spans="3:7" ht="15.75">
      <c r="C117" s="87"/>
      <c r="D117" s="88"/>
      <c r="E117" s="88"/>
      <c r="F117" s="88"/>
      <c r="G117" s="89"/>
    </row>
    <row r="118" spans="3:15" ht="15.75">
      <c r="C118" s="69" t="s">
        <v>143</v>
      </c>
      <c r="D118" s="70"/>
      <c r="E118" s="70"/>
      <c r="F118" s="70"/>
      <c r="G118" s="70"/>
      <c r="O118" s="100"/>
    </row>
    <row r="119" spans="3:15" ht="15.75">
      <c r="C119" s="71" t="s">
        <v>253</v>
      </c>
      <c r="D119" s="72">
        <f>'1) Tableau budgétaire 1'!D120</f>
        <v>58341.765704973004</v>
      </c>
      <c r="E119" s="72">
        <f>'1) Tableau budgétaire 1'!E120</f>
        <v>0</v>
      </c>
      <c r="F119" s="72">
        <f>'1) Tableau budgétaire 1'!F120</f>
        <v>0</v>
      </c>
      <c r="G119" s="73">
        <f aca="true" t="shared" si="10" ref="G119:G127">SUM(D119:F119)</f>
        <v>58341.765704973004</v>
      </c>
      <c r="O119" s="100"/>
    </row>
    <row r="120" spans="3:15" ht="15.75">
      <c r="C120" s="74" t="s">
        <v>230</v>
      </c>
      <c r="D120" s="75">
        <v>7584.42954164648</v>
      </c>
      <c r="E120" s="76"/>
      <c r="F120" s="76"/>
      <c r="G120" s="77">
        <f t="shared" si="10"/>
        <v>7584.42954164648</v>
      </c>
      <c r="H120" s="99"/>
      <c r="I120" s="99"/>
      <c r="O120" s="100"/>
    </row>
    <row r="121" spans="3:15" ht="15.75">
      <c r="C121" s="79" t="s">
        <v>231</v>
      </c>
      <c r="D121" s="80">
        <v>4375.63242787297</v>
      </c>
      <c r="E121" s="81"/>
      <c r="F121" s="81"/>
      <c r="G121" s="82">
        <f t="shared" si="10"/>
        <v>4375.63242787297</v>
      </c>
      <c r="H121" s="99"/>
      <c r="I121" s="99"/>
      <c r="O121" s="100"/>
    </row>
    <row r="122" spans="3:15" ht="31.5">
      <c r="C122" s="79" t="s">
        <v>232</v>
      </c>
      <c r="D122" s="80">
        <v>6417.59422754703</v>
      </c>
      <c r="E122" s="80"/>
      <c r="F122" s="80"/>
      <c r="G122" s="82">
        <f t="shared" si="10"/>
        <v>6417.59422754703</v>
      </c>
      <c r="H122" s="99"/>
      <c r="I122" s="99"/>
      <c r="O122" s="100"/>
    </row>
    <row r="123" spans="3:15" ht="15.75">
      <c r="C123" s="83" t="s">
        <v>233</v>
      </c>
      <c r="D123" s="80">
        <v>4667.34125639784</v>
      </c>
      <c r="E123" s="80"/>
      <c r="F123" s="80"/>
      <c r="G123" s="82">
        <f t="shared" si="10"/>
        <v>4667.34125639784</v>
      </c>
      <c r="H123" s="99"/>
      <c r="I123" s="99"/>
      <c r="O123" s="100"/>
    </row>
    <row r="124" spans="3:15" ht="15.75">
      <c r="C124" s="79" t="s">
        <v>234</v>
      </c>
      <c r="D124" s="80">
        <v>4667.34125639784</v>
      </c>
      <c r="E124" s="80"/>
      <c r="F124" s="80"/>
      <c r="G124" s="82">
        <f t="shared" si="10"/>
        <v>4667.34125639784</v>
      </c>
      <c r="H124" s="99"/>
      <c r="I124" s="104"/>
      <c r="J124" s="105"/>
      <c r="K124" s="105"/>
      <c r="O124" s="100"/>
    </row>
    <row r="125" spans="3:15" ht="15.75">
      <c r="C125" s="79" t="s">
        <v>235</v>
      </c>
      <c r="D125" s="80">
        <v>26253.7945672378</v>
      </c>
      <c r="E125" s="80"/>
      <c r="F125" s="80"/>
      <c r="G125" s="82">
        <f t="shared" si="10"/>
        <v>26253.7945672378</v>
      </c>
      <c r="H125" s="99"/>
      <c r="I125" s="104"/>
      <c r="J125" s="105"/>
      <c r="K125" s="105"/>
      <c r="O125" s="100"/>
    </row>
    <row r="126" spans="3:15" ht="31.5">
      <c r="C126" s="79" t="s">
        <v>236</v>
      </c>
      <c r="D126" s="80">
        <v>4375.63242787297</v>
      </c>
      <c r="E126" s="80"/>
      <c r="F126" s="80"/>
      <c r="G126" s="82">
        <f t="shared" si="10"/>
        <v>4375.63242787297</v>
      </c>
      <c r="H126" s="99"/>
      <c r="I126" s="99"/>
      <c r="O126" s="100"/>
    </row>
    <row r="127" spans="3:15" ht="15.75">
      <c r="C127" s="85" t="s">
        <v>237</v>
      </c>
      <c r="D127" s="86">
        <f>SUM(D120:D126)</f>
        <v>58341.76570497293</v>
      </c>
      <c r="E127" s="86">
        <f>SUM(E120:E126)</f>
        <v>0</v>
      </c>
      <c r="F127" s="86">
        <f>SUM(F120:F126)</f>
        <v>0</v>
      </c>
      <c r="G127" s="82">
        <f t="shared" si="10"/>
        <v>58341.76570497293</v>
      </c>
      <c r="H127" s="99"/>
      <c r="O127" s="100"/>
    </row>
    <row r="128" spans="3:7" ht="15.75">
      <c r="C128" s="87"/>
      <c r="D128" s="88"/>
      <c r="E128" s="88"/>
      <c r="F128" s="88"/>
      <c r="G128" s="89"/>
    </row>
    <row r="129" spans="3:15" ht="15.75">
      <c r="C129" s="69" t="s">
        <v>156</v>
      </c>
      <c r="D129" s="70"/>
      <c r="E129" s="70"/>
      <c r="F129" s="70"/>
      <c r="G129" s="70"/>
      <c r="O129" s="100"/>
    </row>
    <row r="130" spans="3:15" ht="15.75">
      <c r="C130" s="71" t="s">
        <v>254</v>
      </c>
      <c r="D130" s="72">
        <f>'1) Tableau budgétaire 1'!D130</f>
        <v>0</v>
      </c>
      <c r="E130" s="72">
        <f>'1) Tableau budgétaire 1'!E130</f>
        <v>0</v>
      </c>
      <c r="F130" s="72">
        <f>'1) Tableau budgétaire 1'!F130</f>
        <v>0</v>
      </c>
      <c r="G130" s="73">
        <f aca="true" t="shared" si="11" ref="G130:G138">SUM(D130:F130)</f>
        <v>0</v>
      </c>
      <c r="O130" s="100"/>
    </row>
    <row r="131" spans="3:15" ht="15.75">
      <c r="C131" s="74" t="s">
        <v>230</v>
      </c>
      <c r="D131" s="75"/>
      <c r="E131" s="76"/>
      <c r="F131" s="76"/>
      <c r="G131" s="77">
        <f t="shared" si="11"/>
        <v>0</v>
      </c>
      <c r="O131" s="100"/>
    </row>
    <row r="132" spans="3:7" ht="15.75">
      <c r="C132" s="79" t="s">
        <v>231</v>
      </c>
      <c r="D132" s="80"/>
      <c r="E132" s="81"/>
      <c r="F132" s="81"/>
      <c r="G132" s="82">
        <f t="shared" si="11"/>
        <v>0</v>
      </c>
    </row>
    <row r="133" spans="3:7" ht="31.5">
      <c r="C133" s="79" t="s">
        <v>232</v>
      </c>
      <c r="D133" s="80"/>
      <c r="E133" s="80"/>
      <c r="F133" s="80"/>
      <c r="G133" s="82">
        <f t="shared" si="11"/>
        <v>0</v>
      </c>
    </row>
    <row r="134" spans="3:7" ht="15.75">
      <c r="C134" s="83" t="s">
        <v>233</v>
      </c>
      <c r="D134" s="80"/>
      <c r="E134" s="80"/>
      <c r="F134" s="80"/>
      <c r="G134" s="82">
        <f t="shared" si="11"/>
        <v>0</v>
      </c>
    </row>
    <row r="135" spans="3:7" ht="15.75">
      <c r="C135" s="79" t="s">
        <v>234</v>
      </c>
      <c r="D135" s="80"/>
      <c r="E135" s="80"/>
      <c r="F135" s="80"/>
      <c r="G135" s="82">
        <f t="shared" si="11"/>
        <v>0</v>
      </c>
    </row>
    <row r="136" spans="3:7" ht="15.75">
      <c r="C136" s="79" t="s">
        <v>235</v>
      </c>
      <c r="D136" s="80"/>
      <c r="E136" s="80"/>
      <c r="F136" s="80"/>
      <c r="G136" s="82">
        <f t="shared" si="11"/>
        <v>0</v>
      </c>
    </row>
    <row r="137" spans="3:7" ht="31.5">
      <c r="C137" s="79" t="s">
        <v>236</v>
      </c>
      <c r="D137" s="80"/>
      <c r="E137" s="80"/>
      <c r="F137" s="80"/>
      <c r="G137" s="82">
        <f t="shared" si="11"/>
        <v>0</v>
      </c>
    </row>
    <row r="138" spans="3:7" ht="15.75">
      <c r="C138" s="85" t="s">
        <v>237</v>
      </c>
      <c r="D138" s="86">
        <f>SUM(D131:D137)</f>
        <v>0</v>
      </c>
      <c r="E138" s="86">
        <f>SUM(E131:E137)</f>
        <v>0</v>
      </c>
      <c r="F138" s="86">
        <f>SUM(F131:F137)</f>
        <v>0</v>
      </c>
      <c r="G138" s="82">
        <f t="shared" si="11"/>
        <v>0</v>
      </c>
    </row>
    <row r="139" spans="3:7" ht="15.75">
      <c r="C139" s="100"/>
      <c r="D139" s="101"/>
      <c r="E139" s="101"/>
      <c r="F139" s="101"/>
      <c r="G139" s="100"/>
    </row>
    <row r="140" spans="2:7" ht="31.5">
      <c r="B140" s="69" t="s">
        <v>255</v>
      </c>
      <c r="C140" s="70"/>
      <c r="D140" s="70"/>
      <c r="E140" s="70"/>
      <c r="F140" s="70"/>
      <c r="G140" s="70"/>
    </row>
    <row r="141" spans="2:7" ht="15.75">
      <c r="B141" s="100"/>
      <c r="C141" s="69" t="s">
        <v>166</v>
      </c>
      <c r="D141" s="70"/>
      <c r="E141" s="70"/>
      <c r="F141" s="70"/>
      <c r="G141" s="70"/>
    </row>
    <row r="142" spans="2:7" ht="15.75">
      <c r="B142" s="100"/>
      <c r="C142" s="71" t="s">
        <v>256</v>
      </c>
      <c r="D142" s="72">
        <f>'1) Tableau budgétaire 1'!D142</f>
        <v>0</v>
      </c>
      <c r="E142" s="72">
        <f>'1) Tableau budgétaire 1'!E142</f>
        <v>0</v>
      </c>
      <c r="F142" s="72">
        <f>'1) Tableau budgétaire 1'!F142</f>
        <v>0</v>
      </c>
      <c r="G142" s="73">
        <f aca="true" t="shared" si="12" ref="G142:G150">SUM(D142:F142)</f>
        <v>0</v>
      </c>
    </row>
    <row r="143" spans="2:7" ht="15.75">
      <c r="B143" s="100"/>
      <c r="C143" s="74" t="s">
        <v>230</v>
      </c>
      <c r="D143" s="75"/>
      <c r="E143" s="76"/>
      <c r="F143" s="76"/>
      <c r="G143" s="77">
        <f t="shared" si="12"/>
        <v>0</v>
      </c>
    </row>
    <row r="144" spans="2:7" ht="15.75">
      <c r="B144" s="100"/>
      <c r="C144" s="79" t="s">
        <v>231</v>
      </c>
      <c r="D144" s="80"/>
      <c r="E144" s="81"/>
      <c r="F144" s="81"/>
      <c r="G144" s="82">
        <f t="shared" si="12"/>
        <v>0</v>
      </c>
    </row>
    <row r="145" spans="2:7" ht="31.5">
      <c r="B145" s="100"/>
      <c r="C145" s="79" t="s">
        <v>232</v>
      </c>
      <c r="D145" s="80"/>
      <c r="E145" s="80"/>
      <c r="F145" s="80"/>
      <c r="G145" s="82">
        <f t="shared" si="12"/>
        <v>0</v>
      </c>
    </row>
    <row r="146" spans="2:7" ht="15.75">
      <c r="B146" s="100"/>
      <c r="C146" s="83" t="s">
        <v>233</v>
      </c>
      <c r="D146" s="80"/>
      <c r="E146" s="80"/>
      <c r="F146" s="80"/>
      <c r="G146" s="82">
        <f t="shared" si="12"/>
        <v>0</v>
      </c>
    </row>
    <row r="147" spans="2:7" ht="15.75">
      <c r="B147" s="100"/>
      <c r="C147" s="79" t="s">
        <v>234</v>
      </c>
      <c r="D147" s="80"/>
      <c r="E147" s="80"/>
      <c r="F147" s="80"/>
      <c r="G147" s="82">
        <f t="shared" si="12"/>
        <v>0</v>
      </c>
    </row>
    <row r="148" spans="2:7" ht="15.75">
      <c r="B148" s="100"/>
      <c r="C148" s="79" t="s">
        <v>235</v>
      </c>
      <c r="D148" s="80"/>
      <c r="E148" s="80"/>
      <c r="F148" s="80"/>
      <c r="G148" s="82">
        <f t="shared" si="12"/>
        <v>0</v>
      </c>
    </row>
    <row r="149" spans="2:7" ht="31.5">
      <c r="B149" s="100"/>
      <c r="C149" s="79" t="s">
        <v>236</v>
      </c>
      <c r="D149" s="80"/>
      <c r="E149" s="80"/>
      <c r="F149" s="80"/>
      <c r="G149" s="82">
        <f t="shared" si="12"/>
        <v>0</v>
      </c>
    </row>
    <row r="150" spans="2:7" ht="15.75">
      <c r="B150" s="100"/>
      <c r="C150" s="85" t="s">
        <v>237</v>
      </c>
      <c r="D150" s="86">
        <f>SUM(D143:D149)</f>
        <v>0</v>
      </c>
      <c r="E150" s="86">
        <f>SUM(E143:E149)</f>
        <v>0</v>
      </c>
      <c r="F150" s="86">
        <f>SUM(F143:F149)</f>
        <v>0</v>
      </c>
      <c r="G150" s="82">
        <f t="shared" si="12"/>
        <v>0</v>
      </c>
    </row>
    <row r="151" spans="3:7" ht="15.75">
      <c r="C151" s="87"/>
      <c r="D151" s="88"/>
      <c r="E151" s="88"/>
      <c r="F151" s="88"/>
      <c r="G151" s="89"/>
    </row>
    <row r="152" spans="3:7" ht="15.75">
      <c r="C152" s="69" t="s">
        <v>175</v>
      </c>
      <c r="D152" s="70"/>
      <c r="E152" s="70"/>
      <c r="F152" s="70"/>
      <c r="G152" s="70"/>
    </row>
    <row r="153" spans="3:7" ht="15.75">
      <c r="C153" s="71" t="s">
        <v>257</v>
      </c>
      <c r="D153" s="72">
        <f>'1) Tableau budgétaire 1'!D152</f>
        <v>0</v>
      </c>
      <c r="E153" s="72">
        <f>'1) Tableau budgétaire 1'!E152</f>
        <v>0</v>
      </c>
      <c r="F153" s="72">
        <f>'1) Tableau budgétaire 1'!F152</f>
        <v>0</v>
      </c>
      <c r="G153" s="73">
        <f aca="true" t="shared" si="13" ref="G153:G161">SUM(D153:F153)</f>
        <v>0</v>
      </c>
    </row>
    <row r="154" spans="3:7" ht="15.75">
      <c r="C154" s="74" t="s">
        <v>230</v>
      </c>
      <c r="D154" s="75"/>
      <c r="E154" s="76"/>
      <c r="F154" s="76"/>
      <c r="G154" s="77">
        <f t="shared" si="13"/>
        <v>0</v>
      </c>
    </row>
    <row r="155" spans="3:7" ht="15.75">
      <c r="C155" s="79" t="s">
        <v>231</v>
      </c>
      <c r="D155" s="80"/>
      <c r="E155" s="81"/>
      <c r="F155" s="81"/>
      <c r="G155" s="82">
        <f t="shared" si="13"/>
        <v>0</v>
      </c>
    </row>
    <row r="156" spans="3:7" ht="31.5">
      <c r="C156" s="79" t="s">
        <v>232</v>
      </c>
      <c r="D156" s="80"/>
      <c r="E156" s="80"/>
      <c r="F156" s="80"/>
      <c r="G156" s="82">
        <f t="shared" si="13"/>
        <v>0</v>
      </c>
    </row>
    <row r="157" spans="3:7" ht="15.75">
      <c r="C157" s="83" t="s">
        <v>233</v>
      </c>
      <c r="D157" s="80"/>
      <c r="E157" s="80"/>
      <c r="F157" s="80"/>
      <c r="G157" s="82">
        <f t="shared" si="13"/>
        <v>0</v>
      </c>
    </row>
    <row r="158" spans="3:7" ht="15.75">
      <c r="C158" s="79" t="s">
        <v>234</v>
      </c>
      <c r="D158" s="80"/>
      <c r="E158" s="80"/>
      <c r="F158" s="80"/>
      <c r="G158" s="82">
        <f t="shared" si="13"/>
        <v>0</v>
      </c>
    </row>
    <row r="159" spans="3:7" ht="15.75">
      <c r="C159" s="79" t="s">
        <v>235</v>
      </c>
      <c r="D159" s="80"/>
      <c r="E159" s="80"/>
      <c r="F159" s="80"/>
      <c r="G159" s="82">
        <f t="shared" si="13"/>
        <v>0</v>
      </c>
    </row>
    <row r="160" spans="3:7" ht="31.5">
      <c r="C160" s="79" t="s">
        <v>236</v>
      </c>
      <c r="D160" s="80"/>
      <c r="E160" s="80"/>
      <c r="F160" s="80"/>
      <c r="G160" s="82">
        <f t="shared" si="13"/>
        <v>0</v>
      </c>
    </row>
    <row r="161" spans="3:7" ht="15.75">
      <c r="C161" s="85" t="s">
        <v>237</v>
      </c>
      <c r="D161" s="86">
        <f>SUM(D154:D160)</f>
        <v>0</v>
      </c>
      <c r="E161" s="86">
        <f>SUM(E154:E160)</f>
        <v>0</v>
      </c>
      <c r="F161" s="86">
        <f>SUM(F154:F160)</f>
        <v>0</v>
      </c>
      <c r="G161" s="82">
        <f t="shared" si="13"/>
        <v>0</v>
      </c>
    </row>
    <row r="162" spans="3:7" ht="15.75">
      <c r="C162" s="87"/>
      <c r="D162" s="88"/>
      <c r="E162" s="88"/>
      <c r="F162" s="88"/>
      <c r="G162" s="89"/>
    </row>
    <row r="163" spans="3:7" ht="15.75">
      <c r="C163" s="69" t="s">
        <v>184</v>
      </c>
      <c r="D163" s="70"/>
      <c r="E163" s="70"/>
      <c r="F163" s="70"/>
      <c r="G163" s="70"/>
    </row>
    <row r="164" spans="3:7" ht="15.75">
      <c r="C164" s="71" t="s">
        <v>258</v>
      </c>
      <c r="D164" s="72">
        <f>'1) Tableau budgétaire 1'!D162</f>
        <v>0</v>
      </c>
      <c r="E164" s="72">
        <f>'1) Tableau budgétaire 1'!E162</f>
        <v>0</v>
      </c>
      <c r="F164" s="72">
        <f>'1) Tableau budgétaire 1'!F162</f>
        <v>0</v>
      </c>
      <c r="G164" s="73">
        <f aca="true" t="shared" si="14" ref="G164:G172">SUM(D164:F164)</f>
        <v>0</v>
      </c>
    </row>
    <row r="165" spans="3:7" ht="15.75">
      <c r="C165" s="74" t="s">
        <v>230</v>
      </c>
      <c r="D165" s="75"/>
      <c r="E165" s="76"/>
      <c r="F165" s="76"/>
      <c r="G165" s="77">
        <f t="shared" si="14"/>
        <v>0</v>
      </c>
    </row>
    <row r="166" spans="3:7" ht="15.75">
      <c r="C166" s="79" t="s">
        <v>231</v>
      </c>
      <c r="D166" s="80"/>
      <c r="E166" s="81"/>
      <c r="F166" s="81"/>
      <c r="G166" s="82">
        <f t="shared" si="14"/>
        <v>0</v>
      </c>
    </row>
    <row r="167" spans="3:7" ht="31.5">
      <c r="C167" s="79" t="s">
        <v>232</v>
      </c>
      <c r="D167" s="80"/>
      <c r="E167" s="80"/>
      <c r="F167" s="80"/>
      <c r="G167" s="82">
        <f t="shared" si="14"/>
        <v>0</v>
      </c>
    </row>
    <row r="168" spans="3:7" ht="15.75">
      <c r="C168" s="83" t="s">
        <v>233</v>
      </c>
      <c r="D168" s="80"/>
      <c r="E168" s="80"/>
      <c r="F168" s="80"/>
      <c r="G168" s="82">
        <f t="shared" si="14"/>
        <v>0</v>
      </c>
    </row>
    <row r="169" spans="3:7" ht="15.75">
      <c r="C169" s="79" t="s">
        <v>234</v>
      </c>
      <c r="D169" s="80"/>
      <c r="E169" s="80"/>
      <c r="F169" s="80"/>
      <c r="G169" s="82">
        <f t="shared" si="14"/>
        <v>0</v>
      </c>
    </row>
    <row r="170" spans="3:7" ht="15.75">
      <c r="C170" s="79" t="s">
        <v>235</v>
      </c>
      <c r="D170" s="80"/>
      <c r="E170" s="80"/>
      <c r="F170" s="80"/>
      <c r="G170" s="82">
        <f t="shared" si="14"/>
        <v>0</v>
      </c>
    </row>
    <row r="171" spans="3:7" ht="31.5">
      <c r="C171" s="79" t="s">
        <v>236</v>
      </c>
      <c r="D171" s="80"/>
      <c r="E171" s="80"/>
      <c r="F171" s="80"/>
      <c r="G171" s="82">
        <f t="shared" si="14"/>
        <v>0</v>
      </c>
    </row>
    <row r="172" spans="3:7" ht="15.75">
      <c r="C172" s="85" t="s">
        <v>237</v>
      </c>
      <c r="D172" s="86">
        <f>SUM(D165:D171)</f>
        <v>0</v>
      </c>
      <c r="E172" s="86">
        <f>SUM(E165:E171)</f>
        <v>0</v>
      </c>
      <c r="F172" s="86">
        <f>SUM(F165:F171)</f>
        <v>0</v>
      </c>
      <c r="G172" s="82">
        <f t="shared" si="14"/>
        <v>0</v>
      </c>
    </row>
    <row r="173" spans="3:7" ht="15.75">
      <c r="C173" s="87"/>
      <c r="D173" s="88"/>
      <c r="E173" s="88"/>
      <c r="F173" s="88"/>
      <c r="G173" s="89"/>
    </row>
    <row r="174" spans="3:7" ht="15.75">
      <c r="C174" s="69" t="s">
        <v>193</v>
      </c>
      <c r="D174" s="70"/>
      <c r="E174" s="70"/>
      <c r="F174" s="70"/>
      <c r="G174" s="70"/>
    </row>
    <row r="175" spans="3:7" ht="15.75">
      <c r="C175" s="71" t="s">
        <v>259</v>
      </c>
      <c r="D175" s="72">
        <f>'1) Tableau budgétaire 1'!D172</f>
        <v>0</v>
      </c>
      <c r="E175" s="72">
        <f>'1) Tableau budgétaire 1'!E172</f>
        <v>0</v>
      </c>
      <c r="F175" s="72">
        <f>'1) Tableau budgétaire 1'!F172</f>
        <v>0</v>
      </c>
      <c r="G175" s="73">
        <f aca="true" t="shared" si="15" ref="G175:G183">SUM(D175:F175)</f>
        <v>0</v>
      </c>
    </row>
    <row r="176" spans="3:7" ht="15.75">
      <c r="C176" s="74" t="s">
        <v>230</v>
      </c>
      <c r="D176" s="75"/>
      <c r="E176" s="76"/>
      <c r="F176" s="76"/>
      <c r="G176" s="77">
        <f t="shared" si="15"/>
        <v>0</v>
      </c>
    </row>
    <row r="177" spans="3:7" ht="15.75">
      <c r="C177" s="79" t="s">
        <v>231</v>
      </c>
      <c r="D177" s="80"/>
      <c r="E177" s="81"/>
      <c r="F177" s="81"/>
      <c r="G177" s="82">
        <f t="shared" si="15"/>
        <v>0</v>
      </c>
    </row>
    <row r="178" spans="3:7" ht="31.5">
      <c r="C178" s="79" t="s">
        <v>232</v>
      </c>
      <c r="D178" s="80"/>
      <c r="E178" s="80"/>
      <c r="F178" s="80"/>
      <c r="G178" s="82">
        <f t="shared" si="15"/>
        <v>0</v>
      </c>
    </row>
    <row r="179" spans="3:7" ht="15.75">
      <c r="C179" s="83" t="s">
        <v>233</v>
      </c>
      <c r="D179" s="80"/>
      <c r="E179" s="80"/>
      <c r="F179" s="80"/>
      <c r="G179" s="82">
        <f t="shared" si="15"/>
        <v>0</v>
      </c>
    </row>
    <row r="180" spans="3:7" ht="15.75">
      <c r="C180" s="79" t="s">
        <v>234</v>
      </c>
      <c r="D180" s="80"/>
      <c r="E180" s="80"/>
      <c r="F180" s="80"/>
      <c r="G180" s="82">
        <f t="shared" si="15"/>
        <v>0</v>
      </c>
    </row>
    <row r="181" spans="3:7" ht="15.75">
      <c r="C181" s="79" t="s">
        <v>235</v>
      </c>
      <c r="D181" s="80"/>
      <c r="E181" s="80"/>
      <c r="F181" s="80"/>
      <c r="G181" s="82">
        <f t="shared" si="15"/>
        <v>0</v>
      </c>
    </row>
    <row r="182" spans="3:7" ht="31.5">
      <c r="C182" s="79" t="s">
        <v>236</v>
      </c>
      <c r="D182" s="80"/>
      <c r="E182" s="80"/>
      <c r="F182" s="80"/>
      <c r="G182" s="82">
        <f t="shared" si="15"/>
        <v>0</v>
      </c>
    </row>
    <row r="183" spans="3:7" ht="15.75">
      <c r="C183" s="85" t="s">
        <v>237</v>
      </c>
      <c r="D183" s="86">
        <f>SUM(D176:D182)</f>
        <v>0</v>
      </c>
      <c r="E183" s="86">
        <f>SUM(E176:E182)</f>
        <v>0</v>
      </c>
      <c r="F183" s="86">
        <f>SUM(F176:F182)</f>
        <v>0</v>
      </c>
      <c r="G183" s="82">
        <f t="shared" si="15"/>
        <v>0</v>
      </c>
    </row>
    <row r="184" spans="3:7" ht="15.75">
      <c r="C184" s="100"/>
      <c r="D184" s="101"/>
      <c r="E184" s="101"/>
      <c r="F184" s="101"/>
      <c r="G184" s="100"/>
    </row>
    <row r="185" spans="3:7" ht="15.75">
      <c r="C185" s="69" t="s">
        <v>260</v>
      </c>
      <c r="D185" s="70"/>
      <c r="E185" s="70"/>
      <c r="F185" s="70"/>
      <c r="G185" s="70"/>
    </row>
    <row r="186" spans="3:7" ht="31.5">
      <c r="C186" s="71" t="s">
        <v>261</v>
      </c>
      <c r="D186" s="72">
        <f>'1) Tableau budgétaire 1'!D179</f>
        <v>190461.13173854016</v>
      </c>
      <c r="E186" s="72">
        <f>'1) Tableau budgétaire 1'!E179</f>
        <v>0</v>
      </c>
      <c r="F186" s="72">
        <f>'1) Tableau budgétaire 1'!F179</f>
        <v>0</v>
      </c>
      <c r="G186" s="73">
        <f aca="true" t="shared" si="16" ref="G186:G194">SUM(D186:F186)</f>
        <v>190461.13173854016</v>
      </c>
    </row>
    <row r="187" spans="3:10" ht="15.75">
      <c r="C187" s="74" t="s">
        <v>230</v>
      </c>
      <c r="D187" s="75">
        <v>26895.5847913656</v>
      </c>
      <c r="E187" s="76"/>
      <c r="F187" s="76"/>
      <c r="G187" s="77">
        <f t="shared" si="16"/>
        <v>26895.5847913656</v>
      </c>
      <c r="H187" s="99"/>
      <c r="I187" s="99"/>
      <c r="J187" s="99"/>
    </row>
    <row r="188" spans="3:10" ht="15.75">
      <c r="C188" s="79" t="s">
        <v>231</v>
      </c>
      <c r="D188" s="80">
        <v>10516.6835334802</v>
      </c>
      <c r="E188" s="81"/>
      <c r="F188" s="81"/>
      <c r="G188" s="82">
        <f t="shared" si="16"/>
        <v>10516.6835334802</v>
      </c>
      <c r="H188" s="99"/>
      <c r="I188" s="99"/>
      <c r="J188" s="99"/>
    </row>
    <row r="189" spans="3:10" ht="31.5">
      <c r="C189" s="79" t="s">
        <v>232</v>
      </c>
      <c r="D189" s="80">
        <v>22330.8025157709</v>
      </c>
      <c r="E189" s="80"/>
      <c r="F189" s="80"/>
      <c r="G189" s="82">
        <f t="shared" si="16"/>
        <v>22330.8025157709</v>
      </c>
      <c r="H189" s="99"/>
      <c r="I189" s="99"/>
      <c r="J189" s="99"/>
    </row>
    <row r="190" spans="3:10" ht="15.75">
      <c r="C190" s="83" t="s">
        <v>233</v>
      </c>
      <c r="D190" s="80">
        <v>10550.15</v>
      </c>
      <c r="E190" s="80"/>
      <c r="F190" s="80"/>
      <c r="G190" s="82">
        <f t="shared" si="16"/>
        <v>10550.15</v>
      </c>
      <c r="H190" s="99"/>
      <c r="I190" s="99"/>
      <c r="J190" s="99"/>
    </row>
    <row r="191" spans="3:11" ht="15.75">
      <c r="C191" s="79" t="s">
        <v>234</v>
      </c>
      <c r="D191" s="80">
        <v>11551.1291023788</v>
      </c>
      <c r="E191" s="80"/>
      <c r="F191" s="80"/>
      <c r="G191" s="82">
        <f t="shared" si="16"/>
        <v>11551.1291023788</v>
      </c>
      <c r="H191" s="99"/>
      <c r="I191" s="104"/>
      <c r="J191" s="104"/>
      <c r="K191" s="110"/>
    </row>
    <row r="192" spans="3:11" ht="15.75">
      <c r="C192" s="79" t="s">
        <v>235</v>
      </c>
      <c r="D192" s="80">
        <v>93100.1012008809</v>
      </c>
      <c r="E192" s="80"/>
      <c r="F192" s="80"/>
      <c r="G192" s="82">
        <f t="shared" si="16"/>
        <v>93100.1012008809</v>
      </c>
      <c r="H192" s="99"/>
      <c r="I192" s="104"/>
      <c r="J192" s="104"/>
      <c r="K192" s="110"/>
    </row>
    <row r="193" spans="3:10" ht="31.5">
      <c r="C193" s="79" t="s">
        <v>236</v>
      </c>
      <c r="D193" s="80">
        <v>15516.6835334802</v>
      </c>
      <c r="E193" s="80"/>
      <c r="F193" s="80"/>
      <c r="G193" s="82">
        <f t="shared" si="16"/>
        <v>15516.6835334802</v>
      </c>
      <c r="H193" s="99"/>
      <c r="I193" s="99"/>
      <c r="J193" s="99"/>
    </row>
    <row r="194" spans="3:10" ht="15.75">
      <c r="C194" s="85" t="s">
        <v>237</v>
      </c>
      <c r="D194" s="86">
        <f>SUM(D187:D193)</f>
        <v>190461.1346773566</v>
      </c>
      <c r="E194" s="86">
        <f>SUM(E187:E193)</f>
        <v>0</v>
      </c>
      <c r="F194" s="86">
        <f>SUM(F187:F193)</f>
        <v>0</v>
      </c>
      <c r="G194" s="82">
        <f t="shared" si="16"/>
        <v>190461.1346773566</v>
      </c>
      <c r="H194" s="99"/>
      <c r="I194" s="99"/>
      <c r="J194" s="99"/>
    </row>
    <row r="195" spans="3:7" ht="15.75">
      <c r="C195" s="100"/>
      <c r="D195" s="101"/>
      <c r="E195" s="101"/>
      <c r="F195" s="101"/>
      <c r="G195" s="100"/>
    </row>
    <row r="196" spans="3:7" ht="15.75">
      <c r="C196" s="9" t="s">
        <v>209</v>
      </c>
      <c r="D196" s="10"/>
      <c r="E196" s="10"/>
      <c r="F196" s="10"/>
      <c r="G196" s="10"/>
    </row>
    <row r="197" spans="3:13" ht="110.25">
      <c r="C197" s="11"/>
      <c r="D197" s="66" t="str">
        <f>'1) Tableau budgétaire 1'!D5</f>
        <v>AZHAR                              (budget en USD)</v>
      </c>
      <c r="E197" s="66" t="str">
        <f>'1) Tableau budgétaire 1'!E5</f>
        <v>Organisation recipiendiaire 2 (budget en USD)</v>
      </c>
      <c r="F197" s="66" t="str">
        <f>'1) Tableau budgétaire 1'!F5</f>
        <v>Organisation recipiendiaire 3 (budget en USD)</v>
      </c>
      <c r="G197" s="111" t="s">
        <v>209</v>
      </c>
      <c r="M197" s="208"/>
    </row>
    <row r="198" spans="3:15" ht="15.75">
      <c r="C198" s="112" t="s">
        <v>230</v>
      </c>
      <c r="D198" s="113">
        <f aca="true" t="shared" si="17" ref="D198:D205">SUM(D176,D165,D154,D143,D131,D120,D109,D98,D86,D75,D64,D53,D41,D30,D19,D8,D187)</f>
        <v>103624.2378917288</v>
      </c>
      <c r="E198" s="113">
        <f aca="true" t="shared" si="18" ref="E198:F204">SUM(E176,E165,E154,E143,E131,E120,E109,E98,E86,E75,E64,E53,E41,E30,E19,E8,E187)</f>
        <v>0</v>
      </c>
      <c r="F198" s="113">
        <f t="shared" si="18"/>
        <v>0</v>
      </c>
      <c r="G198" s="77">
        <f aca="true" t="shared" si="19" ref="G198:G204">SUM(D198:F198)</f>
        <v>103624.2378917288</v>
      </c>
      <c r="J198" s="208"/>
      <c r="L198" s="208"/>
      <c r="M198" s="208"/>
      <c r="O198" s="309"/>
    </row>
    <row r="199" spans="3:15" ht="15.75">
      <c r="C199" s="114" t="s">
        <v>231</v>
      </c>
      <c r="D199" s="15">
        <f t="shared" si="17"/>
        <v>51074.76654947482</v>
      </c>
      <c r="E199" s="15">
        <f t="shared" si="18"/>
        <v>0</v>
      </c>
      <c r="F199" s="15">
        <f t="shared" si="18"/>
        <v>0</v>
      </c>
      <c r="G199" s="82">
        <f t="shared" si="19"/>
        <v>51074.76654947482</v>
      </c>
      <c r="J199" s="208"/>
      <c r="L199" s="208"/>
      <c r="M199" s="208"/>
      <c r="O199" s="309"/>
    </row>
    <row r="200" spans="3:15" ht="31.5">
      <c r="C200" s="114" t="s">
        <v>232</v>
      </c>
      <c r="D200" s="15">
        <f t="shared" si="17"/>
        <v>91815.99093922967</v>
      </c>
      <c r="E200" s="15">
        <f t="shared" si="18"/>
        <v>0</v>
      </c>
      <c r="F200" s="15">
        <f t="shared" si="18"/>
        <v>0</v>
      </c>
      <c r="G200" s="82">
        <f t="shared" si="19"/>
        <v>91815.99093922967</v>
      </c>
      <c r="J200" s="208"/>
      <c r="L200" s="208"/>
      <c r="O200" s="309"/>
    </row>
    <row r="201" spans="3:15" ht="15.75">
      <c r="C201" s="115" t="s">
        <v>233</v>
      </c>
      <c r="D201" s="15">
        <f t="shared" si="17"/>
        <v>53812.10521706097</v>
      </c>
      <c r="E201" s="15">
        <f t="shared" si="18"/>
        <v>0</v>
      </c>
      <c r="F201" s="15">
        <f t="shared" si="18"/>
        <v>0</v>
      </c>
      <c r="G201" s="82">
        <f t="shared" si="19"/>
        <v>53812.10521706097</v>
      </c>
      <c r="H201" s="100"/>
      <c r="J201" s="208"/>
      <c r="L201" s="208"/>
      <c r="O201" s="309"/>
    </row>
    <row r="202" spans="3:15" ht="15.75">
      <c r="C202" s="114" t="s">
        <v>234</v>
      </c>
      <c r="D202" s="15">
        <f t="shared" si="17"/>
        <v>54813.08431943977</v>
      </c>
      <c r="E202" s="15">
        <f t="shared" si="18"/>
        <v>0</v>
      </c>
      <c r="F202" s="15">
        <f t="shared" si="18"/>
        <v>0</v>
      </c>
      <c r="G202" s="82">
        <f t="shared" si="19"/>
        <v>54813.08431943977</v>
      </c>
      <c r="H202" s="116"/>
      <c r="I202" s="116"/>
      <c r="J202" s="208"/>
      <c r="K202" s="116"/>
      <c r="L202" s="208"/>
      <c r="M202" s="116"/>
      <c r="N202" s="130"/>
      <c r="O202" s="309"/>
    </row>
    <row r="203" spans="3:15" ht="31.5">
      <c r="C203" s="117" t="s">
        <v>235</v>
      </c>
      <c r="D203" s="118">
        <f t="shared" si="17"/>
        <v>329188.901999512</v>
      </c>
      <c r="E203" s="15">
        <f t="shared" si="18"/>
        <v>0</v>
      </c>
      <c r="F203" s="15">
        <f t="shared" si="18"/>
        <v>0</v>
      </c>
      <c r="G203" s="82">
        <f t="shared" si="19"/>
        <v>329188.901999512</v>
      </c>
      <c r="H203" s="116"/>
      <c r="I203" s="116"/>
      <c r="J203" s="208"/>
      <c r="K203" s="116"/>
      <c r="L203" s="208"/>
      <c r="M203" s="116"/>
      <c r="N203" s="130"/>
      <c r="O203" s="309"/>
    </row>
    <row r="204" spans="3:15" ht="31.5">
      <c r="C204" s="114" t="s">
        <v>236</v>
      </c>
      <c r="D204" s="113">
        <f t="shared" si="17"/>
        <v>63334.46384681136</v>
      </c>
      <c r="E204" s="113">
        <f t="shared" si="18"/>
        <v>0</v>
      </c>
      <c r="F204" s="113">
        <f t="shared" si="18"/>
        <v>0</v>
      </c>
      <c r="G204" s="82">
        <f t="shared" si="19"/>
        <v>63334.46384681136</v>
      </c>
      <c r="H204" s="116"/>
      <c r="I204" s="116"/>
      <c r="J204" s="208"/>
      <c r="K204" s="116"/>
      <c r="L204" s="208"/>
      <c r="M204" s="116"/>
      <c r="N204" s="130"/>
      <c r="O204" s="309"/>
    </row>
    <row r="205" spans="3:14" ht="15.75">
      <c r="C205" s="119" t="s">
        <v>210</v>
      </c>
      <c r="D205" s="113">
        <f t="shared" si="17"/>
        <v>747663.5507632573</v>
      </c>
      <c r="E205" s="120"/>
      <c r="F205" s="120">
        <f>SUM(F198:F204)</f>
        <v>0</v>
      </c>
      <c r="G205" s="121">
        <f>SUM(D205:F205)</f>
        <v>747663.5507632573</v>
      </c>
      <c r="H205" s="116"/>
      <c r="I205" s="116"/>
      <c r="J205" s="208"/>
      <c r="K205" s="116"/>
      <c r="L205" s="208"/>
      <c r="M205" s="116"/>
      <c r="N205" s="130"/>
    </row>
    <row r="206" spans="3:14" ht="15.75">
      <c r="C206" s="119" t="s">
        <v>211</v>
      </c>
      <c r="D206" s="122">
        <f>D205*0.07</f>
        <v>52336.44855342802</v>
      </c>
      <c r="E206" s="122"/>
      <c r="F206" s="122">
        <f>F205*0.07</f>
        <v>0</v>
      </c>
      <c r="G206" s="123">
        <f>G205*0.07</f>
        <v>52336.44855342802</v>
      </c>
      <c r="H206" s="116"/>
      <c r="I206" s="127"/>
      <c r="J206" s="208"/>
      <c r="K206" s="127"/>
      <c r="L206" s="127"/>
      <c r="M206" s="131"/>
      <c r="N206" s="101"/>
    </row>
    <row r="207" spans="3:14" ht="15.75">
      <c r="C207" s="124" t="s">
        <v>262</v>
      </c>
      <c r="D207" s="125">
        <f>SUM(D205:D206)</f>
        <v>799999.9993166854</v>
      </c>
      <c r="E207" s="125">
        <f>SUM(E205:E206)</f>
        <v>0</v>
      </c>
      <c r="F207" s="125">
        <f>SUM(F205:F206)</f>
        <v>0</v>
      </c>
      <c r="G207" s="126">
        <f>SUM(G205:G206)</f>
        <v>799999.9993166854</v>
      </c>
      <c r="H207" s="127"/>
      <c r="I207" s="127"/>
      <c r="J207" s="127"/>
      <c r="K207" s="127"/>
      <c r="L207" s="127"/>
      <c r="M207" s="131"/>
      <c r="N207" s="101"/>
    </row>
    <row r="208" spans="4:13" ht="15.75">
      <c r="D208" s="106"/>
      <c r="E208" s="106"/>
      <c r="H208" s="99"/>
      <c r="M208" s="132"/>
    </row>
    <row r="209" spans="8:13" ht="15.75">
      <c r="H209" s="128"/>
      <c r="I209" s="128"/>
      <c r="J209" s="128"/>
      <c r="M209" s="132"/>
    </row>
    <row r="210" spans="8:13" ht="15.75">
      <c r="H210" s="128"/>
      <c r="I210" s="128"/>
      <c r="J210" s="128"/>
      <c r="M210" s="108"/>
    </row>
    <row r="211" spans="4:13" ht="15.75">
      <c r="D211" s="106"/>
      <c r="H211" s="128"/>
      <c r="I211" s="128"/>
      <c r="J211" s="128"/>
      <c r="M211" s="133"/>
    </row>
    <row r="212" spans="8:13" ht="15.75">
      <c r="H212" s="128"/>
      <c r="I212" s="128"/>
      <c r="J212" s="128"/>
      <c r="M212" s="133"/>
    </row>
    <row r="213" spans="8:13" ht="15.75">
      <c r="H213" s="129"/>
      <c r="I213" s="129"/>
      <c r="J213" s="128"/>
      <c r="M213" s="133"/>
    </row>
    <row r="214" spans="8:15" ht="15.75">
      <c r="H214" s="129"/>
      <c r="I214" s="129"/>
      <c r="J214" s="128"/>
      <c r="M214" s="133"/>
      <c r="O214" s="100"/>
    </row>
    <row r="215" spans="8:15" ht="15.75">
      <c r="H215" s="128"/>
      <c r="I215" s="128"/>
      <c r="J215" s="128"/>
      <c r="M215" s="133"/>
      <c r="O215" s="100"/>
    </row>
    <row r="216" spans="3:14" ht="15.75">
      <c r="C216" s="100"/>
      <c r="G216" s="100"/>
      <c r="H216" s="108"/>
      <c r="I216" s="108"/>
      <c r="J216" s="128"/>
      <c r="K216" s="100"/>
      <c r="L216" s="100"/>
      <c r="M216" s="133"/>
      <c r="N216" s="100"/>
    </row>
    <row r="217" spans="3:14" ht="15.75">
      <c r="C217" s="100"/>
      <c r="G217" s="100"/>
      <c r="H217" s="100"/>
      <c r="I217" s="100"/>
      <c r="J217" s="128"/>
      <c r="K217" s="100"/>
      <c r="L217" s="100"/>
      <c r="M217" s="100"/>
      <c r="N217" s="100"/>
    </row>
    <row r="218" spans="3:14" ht="15.75">
      <c r="C218" s="100"/>
      <c r="G218" s="100"/>
      <c r="H218" s="100"/>
      <c r="I218" s="100"/>
      <c r="J218" s="132"/>
      <c r="K218" s="108"/>
      <c r="L218" s="108"/>
      <c r="M218" s="100"/>
      <c r="N218" s="100"/>
    </row>
    <row r="219" spans="3:14" ht="15.75">
      <c r="C219" s="100"/>
      <c r="G219" s="100"/>
      <c r="H219" s="100"/>
      <c r="I219" s="100"/>
      <c r="J219" s="100"/>
      <c r="K219" s="100"/>
      <c r="L219" s="100"/>
      <c r="M219" s="100"/>
      <c r="N219" s="132"/>
    </row>
    <row r="220" ht="15.75">
      <c r="O220" s="100"/>
    </row>
    <row r="221" spans="13:15" ht="15.75">
      <c r="M221" s="108"/>
      <c r="O221" s="100"/>
    </row>
    <row r="222" ht="15.75">
      <c r="O222" s="100"/>
    </row>
    <row r="223" spans="14:15" ht="15.75">
      <c r="N223" s="108"/>
      <c r="O223" s="100"/>
    </row>
    <row r="224" ht="15.75">
      <c r="O224" s="100"/>
    </row>
    <row r="225" ht="15.75">
      <c r="O225" s="100"/>
    </row>
    <row r="226" ht="15.75">
      <c r="O226" s="100"/>
    </row>
    <row r="227" ht="15.75">
      <c r="O227" s="100"/>
    </row>
    <row r="228" ht="15.75">
      <c r="O228" s="100"/>
    </row>
    <row r="229" ht="15.75">
      <c r="O229" s="132"/>
    </row>
    <row r="230" ht="15.75">
      <c r="O230" s="132"/>
    </row>
    <row r="231" ht="15.75">
      <c r="O231" s="100"/>
    </row>
    <row r="232" ht="15.75">
      <c r="O232" s="132"/>
    </row>
    <row r="233" ht="15.75">
      <c r="O233" s="132"/>
    </row>
    <row r="234" ht="15.75">
      <c r="O234" s="132"/>
    </row>
    <row r="235" spans="3:14" ht="15.75">
      <c r="C235" s="100"/>
      <c r="D235" s="101"/>
      <c r="E235" s="101"/>
      <c r="F235" s="101"/>
      <c r="G235" s="100"/>
      <c r="H235" s="100"/>
      <c r="I235" s="100"/>
      <c r="J235" s="100"/>
      <c r="K235" s="100"/>
      <c r="L235" s="100"/>
      <c r="M235" s="100"/>
      <c r="N235" s="10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2" tint="-0.4999699890613556"/>
  </sheetPr>
  <dimension ref="B2:F14"/>
  <sheetViews>
    <sheetView showGridLines="0" workbookViewId="0" topLeftCell="A1">
      <selection activeCell="A1" sqref="A1"/>
    </sheetView>
  </sheetViews>
  <sheetFormatPr defaultColWidth="8.8515625" defaultRowHeight="15"/>
  <cols>
    <col min="1" max="1" width="8.8515625" style="0" customWidth="1"/>
    <col min="2" max="2" width="73.421875" style="0" customWidth="1"/>
  </cols>
  <sheetData>
    <row r="2" spans="2:6" ht="15">
      <c r="B2" s="55" t="s">
        <v>263</v>
      </c>
      <c r="C2" s="56"/>
      <c r="D2" s="56"/>
      <c r="E2" s="56"/>
      <c r="F2" s="56"/>
    </row>
    <row r="3" ht="70.5" customHeight="1">
      <c r="B3" s="57" t="s">
        <v>264</v>
      </c>
    </row>
    <row r="4" ht="60">
      <c r="B4" s="58" t="s">
        <v>265</v>
      </c>
    </row>
    <row r="5" ht="15">
      <c r="B5" s="58"/>
    </row>
    <row r="6" ht="75">
      <c r="B6" s="59" t="s">
        <v>266</v>
      </c>
    </row>
    <row r="7" ht="15">
      <c r="B7" s="58"/>
    </row>
    <row r="8" ht="75">
      <c r="B8" s="59" t="s">
        <v>267</v>
      </c>
    </row>
    <row r="9" ht="15">
      <c r="B9" s="58"/>
    </row>
    <row r="10" ht="30">
      <c r="B10" s="58" t="s">
        <v>268</v>
      </c>
    </row>
    <row r="11" ht="15">
      <c r="B11" s="58"/>
    </row>
    <row r="12" ht="75">
      <c r="B12" s="59" t="s">
        <v>269</v>
      </c>
    </row>
    <row r="13" ht="15">
      <c r="B13" s="58"/>
    </row>
    <row r="14" ht="60">
      <c r="B14" s="60" t="s">
        <v>270</v>
      </c>
    </row>
  </sheetData>
  <sheetProtection sheet="1" objects="1" scenarios="1"/>
  <printOptions/>
  <pageMargins left="0.787401575" right="0.787401575" top="0.984251969" bottom="0.984251969"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workbookViewId="0" topLeftCell="A1">
      <selection activeCell="J12" sqref="J12"/>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2" spans="2:4" ht="15">
      <c r="B2" s="326" t="s">
        <v>271</v>
      </c>
      <c r="C2" s="327"/>
      <c r="D2" s="328"/>
    </row>
    <row r="3" spans="2:4" ht="15">
      <c r="B3" s="329"/>
      <c r="C3" s="330"/>
      <c r="D3" s="331"/>
    </row>
    <row r="5" spans="2:4" ht="15">
      <c r="B5" s="315" t="s">
        <v>272</v>
      </c>
      <c r="C5" s="316"/>
      <c r="D5" s="317"/>
    </row>
    <row r="6" spans="2:4" ht="15">
      <c r="B6" s="318"/>
      <c r="C6" s="319"/>
      <c r="D6" s="320"/>
    </row>
    <row r="7" spans="2:4" ht="15">
      <c r="B7" s="41" t="s">
        <v>273</v>
      </c>
      <c r="C7" s="321">
        <f>SUM('1) Tableau budgétaire 1'!D16:F16,'1) Tableau budgétaire 1'!D26:F26,'1) Tableau budgétaire 1'!D36:F36,'1) Tableau budgétaire 1'!D46:F46)</f>
        <v>127307.48122182948</v>
      </c>
      <c r="D7" s="322"/>
    </row>
    <row r="8" spans="2:4" ht="15">
      <c r="B8" s="41" t="s">
        <v>274</v>
      </c>
      <c r="C8" s="313">
        <f>SUM(D10:D14)</f>
        <v>0</v>
      </c>
      <c r="D8" s="314"/>
    </row>
    <row r="9" spans="2:4" ht="15">
      <c r="B9" s="42" t="s">
        <v>275</v>
      </c>
      <c r="C9" s="43" t="s">
        <v>276</v>
      </c>
      <c r="D9" s="44" t="s">
        <v>277</v>
      </c>
    </row>
    <row r="10" spans="2:4" ht="34.5" customHeight="1">
      <c r="B10" s="45"/>
      <c r="C10" s="46"/>
      <c r="D10" s="47">
        <f>$C$7*C10</f>
        <v>0</v>
      </c>
    </row>
    <row r="11" spans="2:4" ht="34.5" customHeight="1">
      <c r="B11" s="45"/>
      <c r="C11" s="46"/>
      <c r="D11" s="47">
        <f>C7*C11</f>
        <v>0</v>
      </c>
    </row>
    <row r="12" spans="2:4" ht="34.5" customHeight="1">
      <c r="B12" s="48"/>
      <c r="C12" s="46"/>
      <c r="D12" s="47">
        <f>C7*C12</f>
        <v>0</v>
      </c>
    </row>
    <row r="13" spans="2:4" ht="34.5" customHeight="1">
      <c r="B13" s="48"/>
      <c r="C13" s="46"/>
      <c r="D13" s="47">
        <f>C7*C13</f>
        <v>0</v>
      </c>
    </row>
    <row r="14" spans="2:4" ht="34.5" customHeight="1">
      <c r="B14" s="49"/>
      <c r="C14" s="46"/>
      <c r="D14" s="50">
        <f>C7*C14</f>
        <v>0</v>
      </c>
    </row>
    <row r="16" spans="2:4" ht="15">
      <c r="B16" s="315" t="s">
        <v>278</v>
      </c>
      <c r="C16" s="316"/>
      <c r="D16" s="317"/>
    </row>
    <row r="17" spans="2:4" ht="15">
      <c r="B17" s="323"/>
      <c r="C17" s="324"/>
      <c r="D17" s="325"/>
    </row>
    <row r="18" spans="2:4" ht="15">
      <c r="B18" s="41" t="s">
        <v>273</v>
      </c>
      <c r="C18" s="321">
        <f>SUM('1) Tableau budgétaire 1'!D58:F58,'1) Tableau budgétaire 1'!D68:F68,'1) Tableau budgétaire 1'!D78:F78,'1) Tableau budgétaire 1'!D88:F88)</f>
        <v>252105.6059024026</v>
      </c>
      <c r="D18" s="322"/>
    </row>
    <row r="19" spans="2:4" ht="15">
      <c r="B19" s="41" t="s">
        <v>274</v>
      </c>
      <c r="C19" s="313">
        <f>SUM(D21:D25)</f>
        <v>0</v>
      </c>
      <c r="D19" s="314"/>
    </row>
    <row r="20" spans="2:4" ht="15">
      <c r="B20" s="42" t="s">
        <v>275</v>
      </c>
      <c r="C20" s="43" t="s">
        <v>276</v>
      </c>
      <c r="D20" s="44" t="s">
        <v>277</v>
      </c>
    </row>
    <row r="21" spans="2:4" ht="34.5" customHeight="1">
      <c r="B21" s="51"/>
      <c r="C21" s="46"/>
      <c r="D21" s="47">
        <f>$C$18*C21</f>
        <v>0</v>
      </c>
    </row>
    <row r="22" spans="2:4" ht="34.5" customHeight="1">
      <c r="B22" s="52"/>
      <c r="C22" s="46"/>
      <c r="D22" s="47">
        <f>$C$18*C22</f>
        <v>0</v>
      </c>
    </row>
    <row r="23" spans="2:4" ht="34.5" customHeight="1">
      <c r="B23" s="53"/>
      <c r="C23" s="46"/>
      <c r="D23" s="47">
        <f>$C$18*C23</f>
        <v>0</v>
      </c>
    </row>
    <row r="24" spans="2:4" ht="34.5" customHeight="1">
      <c r="B24" s="53"/>
      <c r="C24" s="46"/>
      <c r="D24" s="47">
        <f>$C$18*C24</f>
        <v>0</v>
      </c>
    </row>
    <row r="25" spans="2:4" ht="34.5" customHeight="1">
      <c r="B25" s="54"/>
      <c r="C25" s="46"/>
      <c r="D25" s="47">
        <f>$C$18*C25</f>
        <v>0</v>
      </c>
    </row>
    <row r="27" spans="2:4" ht="15">
      <c r="B27" s="315" t="s">
        <v>279</v>
      </c>
      <c r="C27" s="316"/>
      <c r="D27" s="317"/>
    </row>
    <row r="28" spans="2:4" ht="15">
      <c r="B28" s="318"/>
      <c r="C28" s="319"/>
      <c r="D28" s="320"/>
    </row>
    <row r="29" spans="2:4" ht="15">
      <c r="B29" s="41" t="s">
        <v>273</v>
      </c>
      <c r="C29" s="321">
        <f>SUM('1) Tableau budgétaire 1'!D100:F100,'1) Tableau budgétaire 1'!D110:F110,'1) Tableau budgétaire 1'!D120:F120,'1) Tableau budgétaire 1'!D130:F130)</f>
        <v>177789.5753464332</v>
      </c>
      <c r="D29" s="322"/>
    </row>
    <row r="30" spans="2:4" ht="15">
      <c r="B30" s="41" t="s">
        <v>274</v>
      </c>
      <c r="C30" s="313">
        <f>SUM(D32:D36)</f>
        <v>0</v>
      </c>
      <c r="D30" s="314"/>
    </row>
    <row r="31" spans="2:4" ht="15">
      <c r="B31" s="42" t="s">
        <v>275</v>
      </c>
      <c r="C31" s="43" t="s">
        <v>276</v>
      </c>
      <c r="D31" s="44" t="s">
        <v>277</v>
      </c>
    </row>
    <row r="32" spans="2:4" ht="34.5" customHeight="1">
      <c r="B32" s="51"/>
      <c r="C32" s="46"/>
      <c r="D32" s="47">
        <f>$C$29*C32</f>
        <v>0</v>
      </c>
    </row>
    <row r="33" spans="2:4" ht="34.5" customHeight="1">
      <c r="B33" s="52"/>
      <c r="C33" s="46"/>
      <c r="D33" s="47">
        <f>$C$29*C33</f>
        <v>0</v>
      </c>
    </row>
    <row r="34" spans="2:4" ht="34.5" customHeight="1">
      <c r="B34" s="53"/>
      <c r="C34" s="46"/>
      <c r="D34" s="47">
        <f>$C$29*C34</f>
        <v>0</v>
      </c>
    </row>
    <row r="35" spans="2:4" ht="34.5" customHeight="1">
      <c r="B35" s="53"/>
      <c r="C35" s="46"/>
      <c r="D35" s="47">
        <f>$C$29*C35</f>
        <v>0</v>
      </c>
    </row>
    <row r="36" spans="2:4" ht="34.5" customHeight="1">
      <c r="B36" s="54"/>
      <c r="C36" s="46"/>
      <c r="D36" s="47">
        <f>$C$29*C36</f>
        <v>0</v>
      </c>
    </row>
    <row r="38" spans="2:4" ht="15">
      <c r="B38" s="315" t="s">
        <v>280</v>
      </c>
      <c r="C38" s="316"/>
      <c r="D38" s="317"/>
    </row>
    <row r="39" spans="2:4" ht="15">
      <c r="B39" s="318"/>
      <c r="C39" s="319"/>
      <c r="D39" s="320"/>
    </row>
    <row r="40" spans="2:4" ht="15">
      <c r="B40" s="41" t="s">
        <v>273</v>
      </c>
      <c r="C40" s="321">
        <f>SUM('1) Tableau budgétaire 1'!D142:F142,'1) Tableau budgétaire 1'!D152:F152,'1) Tableau budgétaire 1'!D162:F162,'1) Tableau budgétaire 1'!D172:F172)</f>
        <v>0</v>
      </c>
      <c r="D40" s="322"/>
    </row>
    <row r="41" spans="2:4" ht="15">
      <c r="B41" s="41" t="s">
        <v>274</v>
      </c>
      <c r="C41" s="313">
        <f>SUM(D43:D47)</f>
        <v>0</v>
      </c>
      <c r="D41" s="314"/>
    </row>
    <row r="42" spans="2:4" ht="15">
      <c r="B42" s="42" t="s">
        <v>275</v>
      </c>
      <c r="C42" s="43" t="s">
        <v>276</v>
      </c>
      <c r="D42" s="44" t="s">
        <v>277</v>
      </c>
    </row>
    <row r="43" spans="2:4" ht="34.5" customHeight="1">
      <c r="B43" s="51"/>
      <c r="C43" s="46"/>
      <c r="D43" s="47">
        <f>$C$40*C43</f>
        <v>0</v>
      </c>
    </row>
    <row r="44" spans="2:4" ht="34.5" customHeight="1">
      <c r="B44" s="52"/>
      <c r="C44" s="46"/>
      <c r="D44" s="47">
        <f>$C$40*C44</f>
        <v>0</v>
      </c>
    </row>
    <row r="45" spans="2:4" ht="34.5" customHeight="1">
      <c r="B45" s="53"/>
      <c r="C45" s="46"/>
      <c r="D45" s="47">
        <f>$C$40*C45</f>
        <v>0</v>
      </c>
    </row>
    <row r="46" spans="2:4" ht="34.5" customHeight="1">
      <c r="B46" s="53"/>
      <c r="C46" s="46"/>
      <c r="D46" s="47">
        <f>$C$40*C46</f>
        <v>0</v>
      </c>
    </row>
    <row r="47" spans="2:4" ht="34.5" customHeight="1">
      <c r="B47" s="54"/>
      <c r="C47" s="46"/>
      <c r="D47" s="50">
        <f>$C$40*C47</f>
        <v>0</v>
      </c>
    </row>
  </sheetData>
  <sheetProtection sheet="1" objects="1" scenarios="1"/>
  <mergeCells count="17">
    <mergeCell ref="B38:D38"/>
    <mergeCell ref="B39:D39"/>
    <mergeCell ref="C40:D40"/>
    <mergeCell ref="C41:D41"/>
    <mergeCell ref="B2:D3"/>
    <mergeCell ref="C18:D18"/>
    <mergeCell ref="C19:D19"/>
    <mergeCell ref="B27:D27"/>
    <mergeCell ref="B28:D28"/>
    <mergeCell ref="C29:D29"/>
    <mergeCell ref="C30:D30"/>
    <mergeCell ref="B5:D5"/>
    <mergeCell ref="B6:D6"/>
    <mergeCell ref="C7:D7"/>
    <mergeCell ref="C8:D8"/>
    <mergeCell ref="B16:D16"/>
    <mergeCell ref="B17:D17"/>
  </mergeCells>
  <conditionalFormatting sqref="C8:D8">
    <cfRule type="cellIs" priority="4" dxfId="0" operator="greaterThan">
      <formula>$C$7</formula>
    </cfRule>
  </conditionalFormatting>
  <conditionalFormatting sqref="C19:D19">
    <cfRule type="cellIs" priority="3" dxfId="0" operator="greaterThan">
      <formula>$C$18</formula>
    </cfRule>
  </conditionalFormatting>
  <conditionalFormatting sqref="C30:D30">
    <cfRule type="cellIs" priority="2" dxfId="0" operator="greaterThan">
      <formula>$C$29</formula>
    </cfRule>
    <cfRule type="cellIs" priority="5" dxfId="0" operator="greaterThan">
      <formula>$C$29</formula>
    </cfRule>
  </conditionalFormatting>
  <conditionalFormatting sqref="C41:D41">
    <cfRule type="cellIs" priority="1" dxfId="0" operator="greaterThan">
      <formula>$C$40</formula>
    </cfRule>
  </conditionalFormatting>
  <printOptions/>
  <pageMargins left="0.787401575" right="0.787401575" top="0.984251969" bottom="0.984251969"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tabColor theme="2" tint="-0.4999699890613556"/>
  </sheetPr>
  <dimension ref="B2:G23"/>
  <sheetViews>
    <sheetView showGridLines="0" zoomScale="80" zoomScaleNormal="80" workbookViewId="0" topLeftCell="A15">
      <selection activeCell="A15" sqref="A15:IV15"/>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8515625" style="0" customWidth="1"/>
    <col min="11" max="11" width="11.140625" style="0" customWidth="1"/>
  </cols>
  <sheetData>
    <row r="2" spans="2:6" s="8" customFormat="1" ht="15.75">
      <c r="B2" s="338" t="s">
        <v>281</v>
      </c>
      <c r="C2" s="339"/>
      <c r="D2" s="339"/>
      <c r="E2" s="339"/>
      <c r="F2" s="340"/>
    </row>
    <row r="3" spans="2:6" s="8" customFormat="1" ht="15.75">
      <c r="B3" s="341"/>
      <c r="C3" s="342"/>
      <c r="D3" s="342"/>
      <c r="E3" s="342"/>
      <c r="F3" s="343"/>
    </row>
    <row r="4" s="8" customFormat="1" ht="15.75"/>
    <row r="5" spans="2:6" s="8" customFormat="1" ht="15.75">
      <c r="B5" s="332" t="s">
        <v>282</v>
      </c>
      <c r="C5" s="333"/>
      <c r="D5" s="333"/>
      <c r="E5" s="333"/>
      <c r="F5" s="334"/>
    </row>
    <row r="6" spans="2:6" s="8" customFormat="1" ht="52.5" customHeight="1">
      <c r="B6" s="11"/>
      <c r="C6" s="12" t="str">
        <f>'1) Tableau budgétaire 1'!D5</f>
        <v>AZHAR                              (budget en USD)</v>
      </c>
      <c r="D6" s="12" t="str">
        <f>'1) Tableau budgétaire 1'!E5</f>
        <v>Organisation recipiendiaire 2 (budget en USD)</v>
      </c>
      <c r="E6" s="12" t="str">
        <f>'1) Tableau budgétaire 1'!F5</f>
        <v>Organisation recipiendiaire 3 (budget en USD)</v>
      </c>
      <c r="F6" s="13" t="s">
        <v>282</v>
      </c>
    </row>
    <row r="7" spans="2:6" s="8" customFormat="1" ht="31.5">
      <c r="B7" s="14" t="s">
        <v>283</v>
      </c>
      <c r="C7" s="15">
        <f>'2) Tableau budgétaire 2'!D198</f>
        <v>103624.2378917288</v>
      </c>
      <c r="D7" s="15">
        <f>'2) Tableau budgétaire 2'!E198</f>
        <v>0</v>
      </c>
      <c r="E7" s="15">
        <f>'2) Tableau budgétaire 2'!F198</f>
        <v>0</v>
      </c>
      <c r="F7" s="16">
        <f aca="true" t="shared" si="0" ref="F7:F14">SUM(C7:E7)</f>
        <v>103624.2378917288</v>
      </c>
    </row>
    <row r="8" spans="2:6" s="8" customFormat="1" ht="47.25">
      <c r="B8" s="14" t="s">
        <v>284</v>
      </c>
      <c r="C8" s="15">
        <f>'2) Tableau budgétaire 2'!D199</f>
        <v>51074.76654947482</v>
      </c>
      <c r="D8" s="15">
        <f>'2) Tableau budgétaire 2'!E199</f>
        <v>0</v>
      </c>
      <c r="E8" s="15">
        <f>'2) Tableau budgétaire 2'!F199</f>
        <v>0</v>
      </c>
      <c r="F8" s="17">
        <f t="shared" si="0"/>
        <v>51074.76654947482</v>
      </c>
    </row>
    <row r="9" spans="2:6" s="8" customFormat="1" ht="78.75">
      <c r="B9" s="14" t="s">
        <v>285</v>
      </c>
      <c r="C9" s="15">
        <f>'2) Tableau budgétaire 2'!D200</f>
        <v>91815.99093922967</v>
      </c>
      <c r="D9" s="15">
        <f>'2) Tableau budgétaire 2'!E200</f>
        <v>0</v>
      </c>
      <c r="E9" s="15">
        <f>'2) Tableau budgétaire 2'!F200</f>
        <v>0</v>
      </c>
      <c r="F9" s="17">
        <f t="shared" si="0"/>
        <v>91815.99093922967</v>
      </c>
    </row>
    <row r="10" spans="2:6" s="8" customFormat="1" ht="31.5">
      <c r="B10" s="18" t="s">
        <v>286</v>
      </c>
      <c r="C10" s="15">
        <f>'2) Tableau budgétaire 2'!D201</f>
        <v>53812.10521706097</v>
      </c>
      <c r="D10" s="15">
        <f>'2) Tableau budgétaire 2'!E201</f>
        <v>0</v>
      </c>
      <c r="E10" s="15">
        <f>'2) Tableau budgétaire 2'!F201</f>
        <v>0</v>
      </c>
      <c r="F10" s="17">
        <f t="shared" si="0"/>
        <v>53812.10521706097</v>
      </c>
    </row>
    <row r="11" spans="2:6" s="8" customFormat="1" ht="15.75">
      <c r="B11" s="14" t="s">
        <v>287</v>
      </c>
      <c r="C11" s="15">
        <f>'2) Tableau budgétaire 2'!D202</f>
        <v>54813.08431943977</v>
      </c>
      <c r="D11" s="15">
        <f>'2) Tableau budgétaire 2'!E202</f>
        <v>0</v>
      </c>
      <c r="E11" s="15">
        <f>'2) Tableau budgétaire 2'!F202</f>
        <v>0</v>
      </c>
      <c r="F11" s="17">
        <f t="shared" si="0"/>
        <v>54813.08431943977</v>
      </c>
    </row>
    <row r="12" spans="2:6" s="8" customFormat="1" ht="47.25">
      <c r="B12" s="14" t="s">
        <v>288</v>
      </c>
      <c r="C12" s="15">
        <f>'2) Tableau budgétaire 2'!D203</f>
        <v>329188.901999512</v>
      </c>
      <c r="D12" s="15">
        <f>'2) Tableau budgétaire 2'!E203</f>
        <v>0</v>
      </c>
      <c r="E12" s="15">
        <f>'2) Tableau budgétaire 2'!F203</f>
        <v>0</v>
      </c>
      <c r="F12" s="17">
        <f t="shared" si="0"/>
        <v>329188.901999512</v>
      </c>
    </row>
    <row r="13" spans="2:6" s="8" customFormat="1" ht="47.25">
      <c r="B13" s="19" t="s">
        <v>289</v>
      </c>
      <c r="C13" s="20">
        <f>'2) Tableau budgétaire 2'!D204</f>
        <v>63334.46384681136</v>
      </c>
      <c r="D13" s="20">
        <f>'2) Tableau budgétaire 2'!E204</f>
        <v>0</v>
      </c>
      <c r="E13" s="20">
        <f>'2) Tableau budgétaire 2'!F204</f>
        <v>0</v>
      </c>
      <c r="F13" s="21">
        <f t="shared" si="0"/>
        <v>63334.46384681136</v>
      </c>
    </row>
    <row r="14" spans="2:6" s="8" customFormat="1" ht="30" customHeight="1">
      <c r="B14" s="22" t="s">
        <v>290</v>
      </c>
      <c r="C14" s="23">
        <f>SUM(C7:C13)</f>
        <v>747663.5507632573</v>
      </c>
      <c r="D14" s="23">
        <f>SUM(D7:D13)</f>
        <v>0</v>
      </c>
      <c r="E14" s="23">
        <f>SUM(E7:E13)</f>
        <v>0</v>
      </c>
      <c r="F14" s="24">
        <f t="shared" si="0"/>
        <v>747663.5507632573</v>
      </c>
    </row>
    <row r="15" spans="2:6" s="8" customFormat="1" ht="22.5" customHeight="1">
      <c r="B15" s="25" t="s">
        <v>291</v>
      </c>
      <c r="C15" s="26">
        <f>C14*0.07</f>
        <v>52336.44855342802</v>
      </c>
      <c r="D15" s="26">
        <f>D14*0.07</f>
        <v>0</v>
      </c>
      <c r="E15" s="26">
        <f>E14*0.07</f>
        <v>0</v>
      </c>
      <c r="F15" s="27">
        <f>F14*0.07</f>
        <v>52336.44855342802</v>
      </c>
    </row>
    <row r="16" spans="2:6" s="8" customFormat="1" ht="30" customHeight="1">
      <c r="B16" s="28" t="s">
        <v>9</v>
      </c>
      <c r="C16" s="29">
        <f>C14+C15</f>
        <v>799999.9993166854</v>
      </c>
      <c r="D16" s="29">
        <f>D14+D15</f>
        <v>0</v>
      </c>
      <c r="E16" s="29">
        <f>E14+E15</f>
        <v>0</v>
      </c>
      <c r="F16" s="30">
        <f>F14+F15</f>
        <v>799999.9993166854</v>
      </c>
    </row>
    <row r="17" s="8" customFormat="1" ht="15.75"/>
    <row r="18" spans="2:6" s="8" customFormat="1" ht="15.75">
      <c r="B18" s="335" t="s">
        <v>292</v>
      </c>
      <c r="C18" s="336"/>
      <c r="D18" s="336"/>
      <c r="E18" s="336"/>
      <c r="F18" s="337"/>
    </row>
    <row r="19" spans="2:7" ht="48" customHeight="1">
      <c r="B19" s="31"/>
      <c r="C19" s="13" t="str">
        <f>'1) Tableau budgétaire 1'!D5</f>
        <v>AZHAR                              (budget en USD)</v>
      </c>
      <c r="D19" s="13" t="str">
        <f>'1) Tableau budgétaire 1'!E5</f>
        <v>Organisation recipiendiaire 2 (budget en USD)</v>
      </c>
      <c r="E19" s="13" t="str">
        <f>'1) Tableau budgétaire 1'!F5</f>
        <v>Organisation recipiendiaire 3 (budget en USD)</v>
      </c>
      <c r="F19" s="32" t="s">
        <v>262</v>
      </c>
      <c r="G19" s="33" t="s">
        <v>213</v>
      </c>
    </row>
    <row r="20" spans="2:7" ht="23.25" customHeight="1">
      <c r="B20" s="34" t="s">
        <v>293</v>
      </c>
      <c r="C20" s="35">
        <f>'1) Tableau budgétaire 1'!D196</f>
        <v>280000.09093134745</v>
      </c>
      <c r="D20" s="35">
        <f>'1) Tableau budgétaire 1'!E196</f>
        <v>0</v>
      </c>
      <c r="E20" s="35">
        <f>'1) Tableau budgétaire 1'!F196</f>
        <v>0</v>
      </c>
      <c r="F20" s="36">
        <f>'1) Tableau budgétaire 1'!G196</f>
        <v>280000.09093134745</v>
      </c>
      <c r="G20" s="37">
        <f>'1) Tableau budgétaire 1'!H196</f>
        <v>0.35</v>
      </c>
    </row>
    <row r="21" spans="2:7" ht="24.75" customHeight="1">
      <c r="B21" s="34" t="s">
        <v>294</v>
      </c>
      <c r="C21" s="35">
        <f>'1) Tableau budgétaire 1'!D197</f>
        <v>280000.09093134745</v>
      </c>
      <c r="D21" s="35">
        <f>'1) Tableau budgétaire 1'!E197</f>
        <v>0</v>
      </c>
      <c r="E21" s="35">
        <f>'1) Tableau budgétaire 1'!F197</f>
        <v>0</v>
      </c>
      <c r="F21" s="36">
        <f>'1) Tableau budgétaire 1'!G197</f>
        <v>280000.09093134745</v>
      </c>
      <c r="G21" s="37">
        <f>'1) Tableau budgétaire 1'!H197</f>
        <v>0.35</v>
      </c>
    </row>
    <row r="22" spans="2:7" ht="24.75" customHeight="1">
      <c r="B22" s="34" t="s">
        <v>295</v>
      </c>
      <c r="C22" s="35">
        <f>'1) Tableau budgétaire 1'!D198</f>
        <v>240000.07794115494</v>
      </c>
      <c r="D22" s="35">
        <f>'1) Tableau budgétaire 1'!E198</f>
        <v>0</v>
      </c>
      <c r="E22" s="35">
        <f>'1) Tableau budgétaire 1'!F198</f>
        <v>0</v>
      </c>
      <c r="F22" s="36">
        <f>'1) Tableau budgétaire 1'!G198</f>
        <v>240000.07794115494</v>
      </c>
      <c r="G22" s="38">
        <f>'1) Tableau budgétaire 1'!H198</f>
        <v>0.3</v>
      </c>
    </row>
    <row r="23" spans="2:6" ht="15.75">
      <c r="B23" s="39" t="s">
        <v>262</v>
      </c>
      <c r="C23" s="40">
        <f>'1) Tableau budgétaire 1'!D199</f>
        <v>800000.2598038499</v>
      </c>
      <c r="D23" s="40">
        <f>'1) Tableau budgétaire 1'!E199</f>
        <v>0</v>
      </c>
      <c r="E23" s="40">
        <f>'1) Tableau budgétaire 1'!F199</f>
        <v>0</v>
      </c>
      <c r="F23" s="40">
        <f>'1) Tableau budgétaire 1'!G199</f>
        <v>800000.2598038499</v>
      </c>
    </row>
  </sheetData>
  <sheetProtection sheet="1" objects="1" scenarios="1" formatCells="0" formatColumns="0" formatRows="0"/>
  <mergeCells count="3">
    <mergeCell ref="B5:F5"/>
    <mergeCell ref="B18:F18"/>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Services contracted by an organization which follow the normal procurement processes." sqref="B1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 Includes all general operating costs for running an office. Examples include telecommunication, rents, finance charges and other costs which cannot be mapped to other expense categories." sqref="B13"/>
    <dataValidation allowBlank="1" showInputMessage="1" showErrorMessage="1" prompt="Includes staff and non-staff travel paid for by the organization directly related to a project."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s>
  <printOptions/>
  <pageMargins left="0.787401575" right="0.787401575" top="0.984251969" bottom="0.984251969"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tabColor theme="2" tint="-0.4999699890613556"/>
  </sheetPr>
  <dimension ref="A1:A6"/>
  <sheetViews>
    <sheetView workbookViewId="0" topLeftCell="A1">
      <selection activeCell="A9" sqref="A9"/>
    </sheetView>
  </sheetViews>
  <sheetFormatPr defaultColWidth="8.8515625" defaultRowHeight="15"/>
  <sheetData>
    <row r="1" ht="15">
      <c r="A1" s="7">
        <v>0</v>
      </c>
    </row>
    <row r="2" ht="15">
      <c r="A2" s="7">
        <v>0.2</v>
      </c>
    </row>
    <row r="3" ht="15">
      <c r="A3" s="7">
        <v>0.4</v>
      </c>
    </row>
    <row r="4" ht="15">
      <c r="A4" s="7">
        <v>0.6</v>
      </c>
    </row>
    <row r="5" ht="15">
      <c r="A5" s="7">
        <v>0.8</v>
      </c>
    </row>
    <row r="6" ht="15">
      <c r="A6" s="7">
        <v>1</v>
      </c>
    </row>
  </sheetData>
  <sheetProtection/>
  <printOptions/>
  <pageMargins left="0.787401575" right="0.787401575" top="0.984251969" bottom="0.984251969"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70"/>
  <sheetViews>
    <sheetView workbookViewId="0" topLeftCell="A148">
      <selection activeCell="D3" sqref="D3"/>
    </sheetView>
  </sheetViews>
  <sheetFormatPr defaultColWidth="8.8515625" defaultRowHeight="15"/>
  <sheetData>
    <row r="1" spans="1:2" ht="15">
      <c r="A1" s="1" t="s">
        <v>296</v>
      </c>
      <c r="B1" s="2" t="s">
        <v>297</v>
      </c>
    </row>
    <row r="2" spans="1:2" ht="15">
      <c r="A2" s="3" t="s">
        <v>298</v>
      </c>
      <c r="B2" s="4" t="s">
        <v>299</v>
      </c>
    </row>
    <row r="3" spans="1:2" ht="15">
      <c r="A3" s="3" t="s">
        <v>300</v>
      </c>
      <c r="B3" s="4" t="s">
        <v>301</v>
      </c>
    </row>
    <row r="4" spans="1:2" ht="15">
      <c r="A4" s="3" t="s">
        <v>302</v>
      </c>
      <c r="B4" s="4" t="s">
        <v>303</v>
      </c>
    </row>
    <row r="5" spans="1:2" ht="15">
      <c r="A5" s="3" t="s">
        <v>304</v>
      </c>
      <c r="B5" s="4" t="s">
        <v>305</v>
      </c>
    </row>
    <row r="6" spans="1:2" ht="15">
      <c r="A6" s="3" t="s">
        <v>306</v>
      </c>
      <c r="B6" s="4" t="s">
        <v>307</v>
      </c>
    </row>
    <row r="7" spans="1:2" ht="15">
      <c r="A7" s="3" t="s">
        <v>308</v>
      </c>
      <c r="B7" s="4" t="s">
        <v>309</v>
      </c>
    </row>
    <row r="8" spans="1:2" ht="15">
      <c r="A8" s="3" t="s">
        <v>310</v>
      </c>
      <c r="B8" s="4" t="s">
        <v>311</v>
      </c>
    </row>
    <row r="9" spans="1:2" ht="15">
      <c r="A9" s="3" t="s">
        <v>312</v>
      </c>
      <c r="B9" s="4" t="s">
        <v>313</v>
      </c>
    </row>
    <row r="10" spans="1:2" ht="15">
      <c r="A10" s="3" t="s">
        <v>314</v>
      </c>
      <c r="B10" s="4" t="s">
        <v>315</v>
      </c>
    </row>
    <row r="11" spans="1:2" ht="15">
      <c r="A11" s="3" t="s">
        <v>316</v>
      </c>
      <c r="B11" s="4" t="s">
        <v>317</v>
      </c>
    </row>
    <row r="12" spans="1:2" ht="15">
      <c r="A12" s="3" t="s">
        <v>318</v>
      </c>
      <c r="B12" s="4" t="s">
        <v>319</v>
      </c>
    </row>
    <row r="13" spans="1:2" ht="15">
      <c r="A13" s="3" t="s">
        <v>320</v>
      </c>
      <c r="B13" s="4" t="s">
        <v>321</v>
      </c>
    </row>
    <row r="14" spans="1:2" ht="15">
      <c r="A14" s="3" t="s">
        <v>322</v>
      </c>
      <c r="B14" s="4" t="s">
        <v>323</v>
      </c>
    </row>
    <row r="15" spans="1:2" ht="15">
      <c r="A15" s="3" t="s">
        <v>324</v>
      </c>
      <c r="B15" s="4" t="s">
        <v>325</v>
      </c>
    </row>
    <row r="16" spans="1:2" ht="15">
      <c r="A16" s="3" t="s">
        <v>326</v>
      </c>
      <c r="B16" s="4" t="s">
        <v>327</v>
      </c>
    </row>
    <row r="17" spans="1:2" ht="15">
      <c r="A17" s="3" t="s">
        <v>328</v>
      </c>
      <c r="B17" s="4" t="s">
        <v>329</v>
      </c>
    </row>
    <row r="18" spans="1:2" ht="15">
      <c r="A18" s="3" t="s">
        <v>330</v>
      </c>
      <c r="B18" s="4" t="s">
        <v>331</v>
      </c>
    </row>
    <row r="19" spans="1:2" ht="15">
      <c r="A19" s="3" t="s">
        <v>332</v>
      </c>
      <c r="B19" s="4" t="s">
        <v>333</v>
      </c>
    </row>
    <row r="20" spans="1:2" ht="15">
      <c r="A20" s="3" t="s">
        <v>334</v>
      </c>
      <c r="B20" s="4" t="s">
        <v>335</v>
      </c>
    </row>
    <row r="21" spans="1:2" ht="15">
      <c r="A21" s="3" t="s">
        <v>336</v>
      </c>
      <c r="B21" s="4" t="s">
        <v>337</v>
      </c>
    </row>
    <row r="22" spans="1:2" ht="15">
      <c r="A22" s="3" t="s">
        <v>338</v>
      </c>
      <c r="B22" s="4" t="s">
        <v>339</v>
      </c>
    </row>
    <row r="23" spans="1:2" ht="15">
      <c r="A23" s="3" t="s">
        <v>340</v>
      </c>
      <c r="B23" s="4" t="s">
        <v>341</v>
      </c>
    </row>
    <row r="24" spans="1:2" ht="15">
      <c r="A24" s="3" t="s">
        <v>342</v>
      </c>
      <c r="B24" s="4" t="s">
        <v>343</v>
      </c>
    </row>
    <row r="25" spans="1:2" ht="15">
      <c r="A25" s="3" t="s">
        <v>344</v>
      </c>
      <c r="B25" s="4" t="s">
        <v>345</v>
      </c>
    </row>
    <row r="26" spans="1:2" ht="15">
      <c r="A26" s="3" t="s">
        <v>346</v>
      </c>
      <c r="B26" s="4" t="s">
        <v>347</v>
      </c>
    </row>
    <row r="27" spans="1:2" ht="15">
      <c r="A27" s="3" t="s">
        <v>348</v>
      </c>
      <c r="B27" s="4" t="s">
        <v>349</v>
      </c>
    </row>
    <row r="28" spans="1:2" ht="15">
      <c r="A28" s="3" t="s">
        <v>350</v>
      </c>
      <c r="B28" s="4" t="s">
        <v>351</v>
      </c>
    </row>
    <row r="29" spans="1:2" ht="15">
      <c r="A29" s="3" t="s">
        <v>352</v>
      </c>
      <c r="B29" s="4" t="s">
        <v>353</v>
      </c>
    </row>
    <row r="30" spans="1:2" ht="15">
      <c r="A30" s="3" t="s">
        <v>354</v>
      </c>
      <c r="B30" s="4" t="s">
        <v>355</v>
      </c>
    </row>
    <row r="31" spans="1:2" ht="15">
      <c r="A31" s="3" t="s">
        <v>356</v>
      </c>
      <c r="B31" s="4" t="s">
        <v>357</v>
      </c>
    </row>
    <row r="32" spans="1:2" ht="15">
      <c r="A32" s="3" t="s">
        <v>358</v>
      </c>
      <c r="B32" s="4" t="s">
        <v>359</v>
      </c>
    </row>
    <row r="33" spans="1:2" ht="15">
      <c r="A33" s="3" t="s">
        <v>360</v>
      </c>
      <c r="B33" s="4" t="s">
        <v>361</v>
      </c>
    </row>
    <row r="34" spans="1:2" ht="15">
      <c r="A34" s="3" t="s">
        <v>362</v>
      </c>
      <c r="B34" s="4" t="s">
        <v>363</v>
      </c>
    </row>
    <row r="35" spans="1:2" ht="15">
      <c r="A35" s="3" t="s">
        <v>364</v>
      </c>
      <c r="B35" s="4" t="s">
        <v>365</v>
      </c>
    </row>
    <row r="36" spans="1:2" ht="15">
      <c r="A36" s="3" t="s">
        <v>366</v>
      </c>
      <c r="B36" s="4" t="s">
        <v>367</v>
      </c>
    </row>
    <row r="37" spans="1:2" ht="15">
      <c r="A37" s="3" t="s">
        <v>368</v>
      </c>
      <c r="B37" s="4" t="s">
        <v>369</v>
      </c>
    </row>
    <row r="38" spans="1:2" ht="15">
      <c r="A38" s="3" t="s">
        <v>370</v>
      </c>
      <c r="B38" s="4" t="s">
        <v>371</v>
      </c>
    </row>
    <row r="39" spans="1:2" ht="15">
      <c r="A39" s="3" t="s">
        <v>372</v>
      </c>
      <c r="B39" s="4" t="s">
        <v>373</v>
      </c>
    </row>
    <row r="40" spans="1:2" ht="15">
      <c r="A40" s="3" t="s">
        <v>374</v>
      </c>
      <c r="B40" s="4" t="s">
        <v>375</v>
      </c>
    </row>
    <row r="41" spans="1:2" ht="15">
      <c r="A41" s="3" t="s">
        <v>376</v>
      </c>
      <c r="B41" s="4" t="s">
        <v>377</v>
      </c>
    </row>
    <row r="42" spans="1:2" ht="15">
      <c r="A42" s="3" t="s">
        <v>378</v>
      </c>
      <c r="B42" s="4" t="s">
        <v>379</v>
      </c>
    </row>
    <row r="43" spans="1:2" ht="15">
      <c r="A43" s="3" t="s">
        <v>380</v>
      </c>
      <c r="B43" s="4" t="s">
        <v>381</v>
      </c>
    </row>
    <row r="44" spans="1:2" ht="15">
      <c r="A44" s="3" t="s">
        <v>382</v>
      </c>
      <c r="B44" s="4" t="s">
        <v>383</v>
      </c>
    </row>
    <row r="45" spans="1:2" ht="15">
      <c r="A45" s="3" t="s">
        <v>384</v>
      </c>
      <c r="B45" s="4" t="s">
        <v>385</v>
      </c>
    </row>
    <row r="46" spans="1:2" ht="15">
      <c r="A46" s="3" t="s">
        <v>386</v>
      </c>
      <c r="B46" s="4" t="s">
        <v>387</v>
      </c>
    </row>
    <row r="47" spans="1:2" ht="15">
      <c r="A47" s="3" t="s">
        <v>388</v>
      </c>
      <c r="B47" s="4" t="s">
        <v>389</v>
      </c>
    </row>
    <row r="48" spans="1:2" ht="15">
      <c r="A48" s="3" t="s">
        <v>390</v>
      </c>
      <c r="B48" s="4" t="s">
        <v>391</v>
      </c>
    </row>
    <row r="49" spans="1:2" ht="15">
      <c r="A49" s="3" t="s">
        <v>392</v>
      </c>
      <c r="B49" s="4" t="s">
        <v>393</v>
      </c>
    </row>
    <row r="50" spans="1:2" ht="15">
      <c r="A50" s="3" t="s">
        <v>394</v>
      </c>
      <c r="B50" s="4" t="s">
        <v>395</v>
      </c>
    </row>
    <row r="51" spans="1:2" ht="15">
      <c r="A51" s="3" t="s">
        <v>396</v>
      </c>
      <c r="B51" s="4" t="s">
        <v>397</v>
      </c>
    </row>
    <row r="52" spans="1:2" ht="15">
      <c r="A52" s="3" t="s">
        <v>398</v>
      </c>
      <c r="B52" s="4" t="s">
        <v>399</v>
      </c>
    </row>
    <row r="53" spans="1:2" ht="15">
      <c r="A53" s="3" t="s">
        <v>400</v>
      </c>
      <c r="B53" s="4" t="s">
        <v>401</v>
      </c>
    </row>
    <row r="54" spans="1:2" ht="15">
      <c r="A54" s="3" t="s">
        <v>402</v>
      </c>
      <c r="B54" s="4" t="s">
        <v>403</v>
      </c>
    </row>
    <row r="55" spans="1:2" ht="15">
      <c r="A55" s="3" t="s">
        <v>404</v>
      </c>
      <c r="B55" s="4" t="s">
        <v>405</v>
      </c>
    </row>
    <row r="56" spans="1:2" ht="15">
      <c r="A56" s="3" t="s">
        <v>406</v>
      </c>
      <c r="B56" s="4" t="s">
        <v>407</v>
      </c>
    </row>
    <row r="57" spans="1:2" ht="15">
      <c r="A57" s="3" t="s">
        <v>408</v>
      </c>
      <c r="B57" s="4" t="s">
        <v>409</v>
      </c>
    </row>
    <row r="58" spans="1:2" ht="15">
      <c r="A58" s="3" t="s">
        <v>410</v>
      </c>
      <c r="B58" s="4" t="s">
        <v>411</v>
      </c>
    </row>
    <row r="59" spans="1:2" ht="15">
      <c r="A59" s="3" t="s">
        <v>412</v>
      </c>
      <c r="B59" s="4" t="s">
        <v>413</v>
      </c>
    </row>
    <row r="60" spans="1:2" ht="15">
      <c r="A60" s="3" t="s">
        <v>414</v>
      </c>
      <c r="B60" s="4" t="s">
        <v>415</v>
      </c>
    </row>
    <row r="61" spans="1:2" ht="15">
      <c r="A61" s="3" t="s">
        <v>416</v>
      </c>
      <c r="B61" s="4" t="s">
        <v>417</v>
      </c>
    </row>
    <row r="62" spans="1:2" ht="15">
      <c r="A62" s="3" t="s">
        <v>418</v>
      </c>
      <c r="B62" s="4" t="s">
        <v>419</v>
      </c>
    </row>
    <row r="63" spans="1:2" ht="15">
      <c r="A63" s="3" t="s">
        <v>420</v>
      </c>
      <c r="B63" s="4" t="s">
        <v>421</v>
      </c>
    </row>
    <row r="64" spans="1:2" ht="15">
      <c r="A64" s="3" t="s">
        <v>422</v>
      </c>
      <c r="B64" s="4" t="s">
        <v>423</v>
      </c>
    </row>
    <row r="65" spans="1:2" ht="15">
      <c r="A65" s="3" t="s">
        <v>424</v>
      </c>
      <c r="B65" s="4" t="s">
        <v>425</v>
      </c>
    </row>
    <row r="66" spans="1:2" ht="15">
      <c r="A66" s="3" t="s">
        <v>426</v>
      </c>
      <c r="B66" s="4" t="s">
        <v>427</v>
      </c>
    </row>
    <row r="67" spans="1:2" ht="15">
      <c r="A67" s="3" t="s">
        <v>428</v>
      </c>
      <c r="B67" s="4" t="s">
        <v>429</v>
      </c>
    </row>
    <row r="68" spans="1:2" ht="15">
      <c r="A68" s="3" t="s">
        <v>430</v>
      </c>
      <c r="B68" s="4" t="s">
        <v>431</v>
      </c>
    </row>
    <row r="69" spans="1:2" ht="15">
      <c r="A69" s="3" t="s">
        <v>432</v>
      </c>
      <c r="B69" s="4" t="s">
        <v>433</v>
      </c>
    </row>
    <row r="70" spans="1:2" ht="15">
      <c r="A70" s="3" t="s">
        <v>434</v>
      </c>
      <c r="B70" s="4" t="s">
        <v>435</v>
      </c>
    </row>
    <row r="71" spans="1:2" ht="15">
      <c r="A71" s="3" t="s">
        <v>436</v>
      </c>
      <c r="B71" s="4" t="s">
        <v>437</v>
      </c>
    </row>
    <row r="72" spans="1:2" ht="15">
      <c r="A72" s="3" t="s">
        <v>438</v>
      </c>
      <c r="B72" s="4" t="s">
        <v>439</v>
      </c>
    </row>
    <row r="73" spans="1:2" ht="15">
      <c r="A73" s="3" t="s">
        <v>440</v>
      </c>
      <c r="B73" s="4" t="s">
        <v>441</v>
      </c>
    </row>
    <row r="74" spans="1:2" ht="15">
      <c r="A74" s="3" t="s">
        <v>442</v>
      </c>
      <c r="B74" s="4" t="s">
        <v>443</v>
      </c>
    </row>
    <row r="75" spans="1:2" ht="15">
      <c r="A75" s="3" t="s">
        <v>444</v>
      </c>
      <c r="B75" s="5" t="s">
        <v>445</v>
      </c>
    </row>
    <row r="76" spans="1:2" ht="15">
      <c r="A76" s="3" t="s">
        <v>446</v>
      </c>
      <c r="B76" s="5" t="s">
        <v>447</v>
      </c>
    </row>
    <row r="77" spans="1:2" ht="15">
      <c r="A77" s="3" t="s">
        <v>448</v>
      </c>
      <c r="B77" s="5" t="s">
        <v>449</v>
      </c>
    </row>
    <row r="78" spans="1:2" ht="15">
      <c r="A78" s="3" t="s">
        <v>450</v>
      </c>
      <c r="B78" s="5" t="s">
        <v>451</v>
      </c>
    </row>
    <row r="79" spans="1:2" ht="15">
      <c r="A79" s="3" t="s">
        <v>452</v>
      </c>
      <c r="B79" s="5" t="s">
        <v>453</v>
      </c>
    </row>
    <row r="80" spans="1:2" ht="15">
      <c r="A80" s="3" t="s">
        <v>454</v>
      </c>
      <c r="B80" s="5" t="s">
        <v>455</v>
      </c>
    </row>
    <row r="81" spans="1:2" ht="15">
      <c r="A81" s="3" t="s">
        <v>456</v>
      </c>
      <c r="B81" s="5" t="s">
        <v>457</v>
      </c>
    </row>
    <row r="82" spans="1:2" ht="15">
      <c r="A82" s="3" t="s">
        <v>458</v>
      </c>
      <c r="B82" s="5" t="s">
        <v>459</v>
      </c>
    </row>
    <row r="83" spans="1:2" ht="15">
      <c r="A83" s="3" t="s">
        <v>460</v>
      </c>
      <c r="B83" s="5" t="s">
        <v>461</v>
      </c>
    </row>
    <row r="84" spans="1:2" ht="15">
      <c r="A84" s="3" t="s">
        <v>462</v>
      </c>
      <c r="B84" s="5" t="s">
        <v>463</v>
      </c>
    </row>
    <row r="85" spans="1:2" ht="15">
      <c r="A85" s="3" t="s">
        <v>464</v>
      </c>
      <c r="B85" s="5" t="s">
        <v>465</v>
      </c>
    </row>
    <row r="86" spans="1:2" ht="15">
      <c r="A86" s="3" t="s">
        <v>466</v>
      </c>
      <c r="B86" s="5" t="s">
        <v>467</v>
      </c>
    </row>
    <row r="87" spans="1:2" ht="15">
      <c r="A87" s="3" t="s">
        <v>468</v>
      </c>
      <c r="B87" s="5" t="s">
        <v>469</v>
      </c>
    </row>
    <row r="88" spans="1:2" ht="15">
      <c r="A88" s="3" t="s">
        <v>470</v>
      </c>
      <c r="B88" s="5" t="s">
        <v>471</v>
      </c>
    </row>
    <row r="89" spans="1:2" ht="15">
      <c r="A89" s="3" t="s">
        <v>472</v>
      </c>
      <c r="B89" s="5" t="s">
        <v>473</v>
      </c>
    </row>
    <row r="90" spans="1:2" ht="15">
      <c r="A90" s="3" t="s">
        <v>474</v>
      </c>
      <c r="B90" s="5" t="s">
        <v>475</v>
      </c>
    </row>
    <row r="91" spans="1:2" ht="15">
      <c r="A91" s="3" t="s">
        <v>476</v>
      </c>
      <c r="B91" s="5" t="s">
        <v>477</v>
      </c>
    </row>
    <row r="92" spans="1:2" ht="15">
      <c r="A92" s="3" t="s">
        <v>478</v>
      </c>
      <c r="B92" s="5" t="s">
        <v>479</v>
      </c>
    </row>
    <row r="93" spans="1:2" ht="15">
      <c r="A93" s="3" t="s">
        <v>480</v>
      </c>
      <c r="B93" s="5" t="s">
        <v>481</v>
      </c>
    </row>
    <row r="94" spans="1:2" ht="15">
      <c r="A94" s="3" t="s">
        <v>482</v>
      </c>
      <c r="B94" s="5" t="s">
        <v>483</v>
      </c>
    </row>
    <row r="95" spans="1:2" ht="15">
      <c r="A95" s="3" t="s">
        <v>484</v>
      </c>
      <c r="B95" s="5" t="s">
        <v>485</v>
      </c>
    </row>
    <row r="96" spans="1:2" ht="15">
      <c r="A96" s="3" t="s">
        <v>486</v>
      </c>
      <c r="B96" s="5" t="s">
        <v>487</v>
      </c>
    </row>
    <row r="97" spans="1:2" ht="15">
      <c r="A97" s="3" t="s">
        <v>488</v>
      </c>
      <c r="B97" s="5" t="s">
        <v>489</v>
      </c>
    </row>
    <row r="98" spans="1:2" ht="15">
      <c r="A98" s="3" t="s">
        <v>490</v>
      </c>
      <c r="B98" s="5" t="s">
        <v>491</v>
      </c>
    </row>
    <row r="99" spans="1:2" ht="15">
      <c r="A99" s="3" t="s">
        <v>492</v>
      </c>
      <c r="B99" s="5" t="s">
        <v>493</v>
      </c>
    </row>
    <row r="100" spans="1:2" ht="15">
      <c r="A100" s="3" t="s">
        <v>494</v>
      </c>
      <c r="B100" s="5" t="s">
        <v>495</v>
      </c>
    </row>
    <row r="101" spans="1:2" ht="15">
      <c r="A101" s="3" t="s">
        <v>496</v>
      </c>
      <c r="B101" s="5" t="s">
        <v>497</v>
      </c>
    </row>
    <row r="102" spans="1:2" ht="15">
      <c r="A102" s="3" t="s">
        <v>498</v>
      </c>
      <c r="B102" s="5" t="s">
        <v>499</v>
      </c>
    </row>
    <row r="103" spans="1:2" ht="15">
      <c r="A103" s="3" t="s">
        <v>500</v>
      </c>
      <c r="B103" s="5" t="s">
        <v>501</v>
      </c>
    </row>
    <row r="104" spans="1:2" ht="15">
      <c r="A104" s="3" t="s">
        <v>502</v>
      </c>
      <c r="B104" s="5" t="s">
        <v>503</v>
      </c>
    </row>
    <row r="105" spans="1:2" ht="15">
      <c r="A105" s="3" t="s">
        <v>504</v>
      </c>
      <c r="B105" s="5" t="s">
        <v>505</v>
      </c>
    </row>
    <row r="106" spans="1:2" ht="15">
      <c r="A106" s="3" t="s">
        <v>506</v>
      </c>
      <c r="B106" s="5" t="s">
        <v>507</v>
      </c>
    </row>
    <row r="107" spans="1:2" ht="15">
      <c r="A107" s="3" t="s">
        <v>508</v>
      </c>
      <c r="B107" s="5" t="s">
        <v>509</v>
      </c>
    </row>
    <row r="108" spans="1:2" ht="15">
      <c r="A108" s="3" t="s">
        <v>510</v>
      </c>
      <c r="B108" s="5" t="s">
        <v>511</v>
      </c>
    </row>
    <row r="109" spans="1:2" ht="15">
      <c r="A109" s="3" t="s">
        <v>512</v>
      </c>
      <c r="B109" s="5" t="s">
        <v>513</v>
      </c>
    </row>
    <row r="110" spans="1:2" ht="15">
      <c r="A110" s="3" t="s">
        <v>514</v>
      </c>
      <c r="B110" s="5" t="s">
        <v>515</v>
      </c>
    </row>
    <row r="111" spans="1:2" ht="15">
      <c r="A111" s="3" t="s">
        <v>516</v>
      </c>
      <c r="B111" s="5" t="s">
        <v>517</v>
      </c>
    </row>
    <row r="112" spans="1:2" ht="15">
      <c r="A112" s="3" t="s">
        <v>518</v>
      </c>
      <c r="B112" s="5" t="s">
        <v>519</v>
      </c>
    </row>
    <row r="113" spans="1:2" ht="15">
      <c r="A113" s="3" t="s">
        <v>520</v>
      </c>
      <c r="B113" s="5" t="s">
        <v>521</v>
      </c>
    </row>
    <row r="114" spans="1:2" ht="15">
      <c r="A114" s="3" t="s">
        <v>522</v>
      </c>
      <c r="B114" s="5" t="s">
        <v>523</v>
      </c>
    </row>
    <row r="115" spans="1:2" ht="15">
      <c r="A115" s="3" t="s">
        <v>524</v>
      </c>
      <c r="B115" s="5" t="s">
        <v>525</v>
      </c>
    </row>
    <row r="116" spans="1:2" ht="15">
      <c r="A116" s="3" t="s">
        <v>526</v>
      </c>
      <c r="B116" s="5" t="s">
        <v>527</v>
      </c>
    </row>
    <row r="117" spans="1:2" ht="15">
      <c r="A117" s="3" t="s">
        <v>528</v>
      </c>
      <c r="B117" s="5" t="s">
        <v>529</v>
      </c>
    </row>
    <row r="118" spans="1:2" ht="15">
      <c r="A118" s="3" t="s">
        <v>530</v>
      </c>
      <c r="B118" s="5" t="s">
        <v>531</v>
      </c>
    </row>
    <row r="119" spans="1:2" ht="15">
      <c r="A119" s="3" t="s">
        <v>532</v>
      </c>
      <c r="B119" s="5" t="s">
        <v>533</v>
      </c>
    </row>
    <row r="120" spans="1:2" ht="15">
      <c r="A120" s="3" t="s">
        <v>534</v>
      </c>
      <c r="B120" s="5" t="s">
        <v>535</v>
      </c>
    </row>
    <row r="121" spans="1:2" ht="15">
      <c r="A121" s="3" t="s">
        <v>536</v>
      </c>
      <c r="B121" s="5" t="s">
        <v>537</v>
      </c>
    </row>
    <row r="122" spans="1:2" ht="15">
      <c r="A122" s="3" t="s">
        <v>538</v>
      </c>
      <c r="B122" s="5" t="s">
        <v>539</v>
      </c>
    </row>
    <row r="123" spans="1:2" ht="15">
      <c r="A123" s="3" t="s">
        <v>540</v>
      </c>
      <c r="B123" s="5" t="s">
        <v>541</v>
      </c>
    </row>
    <row r="124" spans="1:2" ht="15">
      <c r="A124" s="3" t="s">
        <v>542</v>
      </c>
      <c r="B124" s="5" t="s">
        <v>543</v>
      </c>
    </row>
    <row r="125" spans="1:2" ht="15">
      <c r="A125" s="3" t="s">
        <v>544</v>
      </c>
      <c r="B125" s="5" t="s">
        <v>545</v>
      </c>
    </row>
    <row r="126" spans="1:2" ht="15">
      <c r="A126" s="3" t="s">
        <v>546</v>
      </c>
      <c r="B126" s="5" t="s">
        <v>547</v>
      </c>
    </row>
    <row r="127" spans="1:2" ht="15">
      <c r="A127" s="3" t="s">
        <v>548</v>
      </c>
      <c r="B127" s="5" t="s">
        <v>549</v>
      </c>
    </row>
    <row r="128" spans="1:2" ht="15">
      <c r="A128" s="3" t="s">
        <v>550</v>
      </c>
      <c r="B128" s="5" t="s">
        <v>551</v>
      </c>
    </row>
    <row r="129" spans="1:2" ht="15">
      <c r="A129" s="3" t="s">
        <v>552</v>
      </c>
      <c r="B129" s="5" t="s">
        <v>553</v>
      </c>
    </row>
    <row r="130" spans="1:2" ht="15">
      <c r="A130" s="3" t="s">
        <v>554</v>
      </c>
      <c r="B130" s="5" t="s">
        <v>555</v>
      </c>
    </row>
    <row r="131" spans="1:2" ht="15">
      <c r="A131" s="3" t="s">
        <v>556</v>
      </c>
      <c r="B131" s="5" t="s">
        <v>557</v>
      </c>
    </row>
    <row r="132" spans="1:2" ht="15">
      <c r="A132" s="3" t="s">
        <v>558</v>
      </c>
      <c r="B132" s="5" t="s">
        <v>559</v>
      </c>
    </row>
    <row r="133" spans="1:2" ht="15">
      <c r="A133" s="3" t="s">
        <v>560</v>
      </c>
      <c r="B133" s="5" t="s">
        <v>561</v>
      </c>
    </row>
    <row r="134" spans="1:2" ht="15">
      <c r="A134" s="3" t="s">
        <v>562</v>
      </c>
      <c r="B134" s="5" t="s">
        <v>563</v>
      </c>
    </row>
    <row r="135" spans="1:2" ht="15">
      <c r="A135" s="3" t="s">
        <v>564</v>
      </c>
      <c r="B135" s="5" t="s">
        <v>565</v>
      </c>
    </row>
    <row r="136" spans="1:2" ht="15">
      <c r="A136" s="3" t="s">
        <v>566</v>
      </c>
      <c r="B136" s="5" t="s">
        <v>567</v>
      </c>
    </row>
    <row r="137" spans="1:2" ht="15">
      <c r="A137" s="3" t="s">
        <v>568</v>
      </c>
      <c r="B137" s="5" t="s">
        <v>569</v>
      </c>
    </row>
    <row r="138" spans="1:2" ht="15">
      <c r="A138" s="3" t="s">
        <v>570</v>
      </c>
      <c r="B138" s="5" t="s">
        <v>571</v>
      </c>
    </row>
    <row r="139" spans="1:2" ht="15">
      <c r="A139" s="3" t="s">
        <v>572</v>
      </c>
      <c r="B139" s="5" t="s">
        <v>573</v>
      </c>
    </row>
    <row r="140" spans="1:2" ht="15">
      <c r="A140" s="3" t="s">
        <v>574</v>
      </c>
      <c r="B140" s="5" t="s">
        <v>575</v>
      </c>
    </row>
    <row r="141" spans="1:2" ht="15">
      <c r="A141" s="3" t="s">
        <v>576</v>
      </c>
      <c r="B141" s="5" t="s">
        <v>577</v>
      </c>
    </row>
    <row r="142" spans="1:2" ht="15">
      <c r="A142" s="3" t="s">
        <v>578</v>
      </c>
      <c r="B142" s="5" t="s">
        <v>579</v>
      </c>
    </row>
    <row r="143" spans="1:2" ht="15">
      <c r="A143" s="3" t="s">
        <v>580</v>
      </c>
      <c r="B143" s="5" t="s">
        <v>581</v>
      </c>
    </row>
    <row r="144" spans="1:2" ht="15">
      <c r="A144" s="3" t="s">
        <v>582</v>
      </c>
      <c r="B144" s="6" t="s">
        <v>583</v>
      </c>
    </row>
    <row r="145" spans="1:2" ht="15">
      <c r="A145" s="3" t="s">
        <v>584</v>
      </c>
      <c r="B145" s="5" t="s">
        <v>585</v>
      </c>
    </row>
    <row r="146" spans="1:2" ht="15">
      <c r="A146" s="3" t="s">
        <v>586</v>
      </c>
      <c r="B146" s="5" t="s">
        <v>587</v>
      </c>
    </row>
    <row r="147" spans="1:2" ht="15">
      <c r="A147" s="3" t="s">
        <v>588</v>
      </c>
      <c r="B147" s="5" t="s">
        <v>589</v>
      </c>
    </row>
    <row r="148" spans="1:2" ht="15">
      <c r="A148" s="3" t="s">
        <v>590</v>
      </c>
      <c r="B148" s="5" t="s">
        <v>591</v>
      </c>
    </row>
    <row r="149" spans="1:2" ht="15">
      <c r="A149" s="3" t="s">
        <v>592</v>
      </c>
      <c r="B149" s="5" t="s">
        <v>593</v>
      </c>
    </row>
    <row r="150" spans="1:2" ht="15">
      <c r="A150" s="3" t="s">
        <v>594</v>
      </c>
      <c r="B150" s="5" t="s">
        <v>595</v>
      </c>
    </row>
    <row r="151" spans="1:2" ht="15">
      <c r="A151" s="3" t="s">
        <v>596</v>
      </c>
      <c r="B151" s="5" t="s">
        <v>597</v>
      </c>
    </row>
    <row r="152" spans="1:2" ht="15">
      <c r="A152" s="3" t="s">
        <v>598</v>
      </c>
      <c r="B152" s="5" t="s">
        <v>599</v>
      </c>
    </row>
    <row r="153" spans="1:2" ht="15">
      <c r="A153" s="3" t="s">
        <v>600</v>
      </c>
      <c r="B153" s="5" t="s">
        <v>601</v>
      </c>
    </row>
    <row r="154" spans="1:2" ht="15">
      <c r="A154" s="3" t="s">
        <v>602</v>
      </c>
      <c r="B154" s="5" t="s">
        <v>603</v>
      </c>
    </row>
    <row r="155" spans="1:2" ht="15">
      <c r="A155" s="3" t="s">
        <v>604</v>
      </c>
      <c r="B155" s="5" t="s">
        <v>605</v>
      </c>
    </row>
    <row r="156" spans="1:2" ht="15">
      <c r="A156" s="3" t="s">
        <v>606</v>
      </c>
      <c r="B156" s="5" t="s">
        <v>607</v>
      </c>
    </row>
    <row r="157" spans="1:2" ht="15">
      <c r="A157" s="3" t="s">
        <v>608</v>
      </c>
      <c r="B157" s="5" t="s">
        <v>609</v>
      </c>
    </row>
    <row r="158" spans="1:2" ht="15">
      <c r="A158" s="3" t="s">
        <v>610</v>
      </c>
      <c r="B158" s="5" t="s">
        <v>611</v>
      </c>
    </row>
    <row r="159" spans="1:2" ht="15">
      <c r="A159" s="3" t="s">
        <v>612</v>
      </c>
      <c r="B159" s="5" t="s">
        <v>613</v>
      </c>
    </row>
    <row r="160" spans="1:2" ht="15">
      <c r="A160" s="3" t="s">
        <v>614</v>
      </c>
      <c r="B160" s="5" t="s">
        <v>615</v>
      </c>
    </row>
    <row r="161" spans="1:2" ht="15">
      <c r="A161" s="3" t="s">
        <v>616</v>
      </c>
      <c r="B161" s="5" t="s">
        <v>617</v>
      </c>
    </row>
    <row r="162" spans="1:2" ht="15">
      <c r="A162" s="3" t="s">
        <v>618</v>
      </c>
      <c r="B162" s="5" t="s">
        <v>619</v>
      </c>
    </row>
    <row r="163" spans="1:2" ht="15">
      <c r="A163" s="3" t="s">
        <v>620</v>
      </c>
      <c r="B163" s="5" t="s">
        <v>621</v>
      </c>
    </row>
    <row r="164" spans="1:2" ht="15">
      <c r="A164" s="3" t="s">
        <v>622</v>
      </c>
      <c r="B164" s="5" t="s">
        <v>623</v>
      </c>
    </row>
    <row r="165" spans="1:2" ht="15">
      <c r="A165" s="3" t="s">
        <v>624</v>
      </c>
      <c r="B165" s="5" t="s">
        <v>625</v>
      </c>
    </row>
    <row r="166" spans="1:2" ht="15">
      <c r="A166" s="3" t="s">
        <v>626</v>
      </c>
      <c r="B166" s="5" t="s">
        <v>627</v>
      </c>
    </row>
    <row r="167" spans="1:2" ht="15">
      <c r="A167" s="3" t="s">
        <v>628</v>
      </c>
      <c r="B167" s="5" t="s">
        <v>629</v>
      </c>
    </row>
    <row r="168" spans="1:2" ht="15">
      <c r="A168" s="3" t="s">
        <v>630</v>
      </c>
      <c r="B168" s="5" t="s">
        <v>631</v>
      </c>
    </row>
    <row r="169" spans="1:2" ht="15">
      <c r="A169" s="3" t="s">
        <v>632</v>
      </c>
      <c r="B169" s="5" t="s">
        <v>633</v>
      </c>
    </row>
    <row r="170" spans="1:2" ht="15">
      <c r="A170" s="3" t="s">
        <v>634</v>
      </c>
      <c r="B170" s="5" t="s">
        <v>635</v>
      </c>
    </row>
  </sheetData>
  <sheetProtection/>
  <printOptions/>
  <pageMargins left="0.787401575" right="0.787401575" top="0.984251969" bottom="0.984251969"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 PBF_project_AZHAR 31072023 (1).xls</dc:title>
  <dc:subject/>
  <dc:creator>Jelena Zelenovic</dc:creator>
  <cp:keywords/>
  <dc:description/>
  <cp:lastModifiedBy>Assinamar</cp:lastModifiedBy>
  <cp:lastPrinted>2017-12-11T22:51:00Z</cp:lastPrinted>
  <dcterms:created xsi:type="dcterms:W3CDTF">2017-11-15T21:17:00Z</dcterms:created>
  <dcterms:modified xsi:type="dcterms:W3CDTF">2023-11-09T12:18:19Z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y fmtid="{D5CDD505-2E9C-101B-9397-08002B2CF9AE}" pid="4" name="ICV">
    <vt:lpwstr>C32B0EC6645741908DC64F81D4B9F40A</vt:lpwstr>
  </property>
  <property fmtid="{D5CDD505-2E9C-101B-9397-08002B2CF9AE}" pid="5" name="KSOProductBuildVer">
    <vt:lpwstr>1036-11.2.0.11537</vt:lpwstr>
  </property>
  <property fmtid="{D5CDD505-2E9C-101B-9397-08002B2CF9AE}" pid="6" name="DocumentType">
    <vt:lpwstr>Annual Report</vt:lpwstr>
  </property>
  <property fmtid="{D5CDD505-2E9C-101B-9397-08002B2CF9AE}" pid="7" name="UploadedBy">
    <vt:lpwstr>kissima.sylla@undp.org</vt:lpwstr>
  </property>
  <property fmtid="{D5CDD505-2E9C-101B-9397-08002B2CF9AE}" pid="8" name="Classification">
    <vt:lpwstr>External</vt:lpwstr>
  </property>
  <property fmtid="{D5CDD505-2E9C-101B-9397-08002B2CF9AE}" pid="9" name="Featured">
    <vt:lpwstr>1</vt:lpwstr>
  </property>
  <property fmtid="{D5CDD505-2E9C-101B-9397-08002B2CF9AE}" pid="10" name="ProjectType">
    <vt:lpwstr>PROJECT</vt:lpwstr>
  </property>
  <property fmtid="{D5CDD505-2E9C-101B-9397-08002B2CF9AE}" pid="11" name="NarrativeCode">
    <vt:lpwstr/>
  </property>
  <property fmtid="{D5CDD505-2E9C-101B-9397-08002B2CF9AE}" pid="12" name="FormTypeCode">
    <vt:lpwstr/>
  </property>
  <property fmtid="{D5CDD505-2E9C-101B-9397-08002B2CF9AE}" pid="13" name="FundId">
    <vt:lpwstr>6.00000000000000</vt:lpwstr>
  </property>
  <property fmtid="{D5CDD505-2E9C-101B-9397-08002B2CF9AE}" pid="14" name="ProjectId">
    <vt:lpwstr>MPTF_00006_00890</vt:lpwstr>
  </property>
  <property fmtid="{D5CDD505-2E9C-101B-9397-08002B2CF9AE}" pid="15" name="DocumentDate">
    <vt:lpwstr>2023-11-14T00:00:00Z</vt:lpwstr>
  </property>
  <property fmtid="{D5CDD505-2E9C-101B-9397-08002B2CF9AE}" pid="16" name="FundCode">
    <vt:lpwstr>MPTF_00006</vt:lpwstr>
  </property>
  <property fmtid="{D5CDD505-2E9C-101B-9397-08002B2CF9AE}" pid="17" name="Comments">
    <vt:lpwstr>Rapport financier</vt:lpwstr>
  </property>
  <property fmtid="{D5CDD505-2E9C-101B-9397-08002B2CF9AE}" pid="18" name="DocumentOrigin">
    <vt:lpwstr>Project</vt:lpwstr>
  </property>
  <property fmtid="{D5CDD505-2E9C-101B-9397-08002B2CF9AE}" pid="19" name="Status">
    <vt:lpwstr>Finalized - Signature Redacted</vt:lpwstr>
  </property>
  <property fmtid="{D5CDD505-2E9C-101B-9397-08002B2CF9AE}" pid="20" name="FormCode">
    <vt:lpwstr/>
  </property>
</Properties>
</file>