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nkane\Downloads\rapport financier\"/>
    </mc:Choice>
  </mc:AlternateContent>
  <xr:revisionPtr revIDLastSave="0" documentId="13_ncr:1_{DDB0D30D-89FE-498D-B712-8A05E078610D}" xr6:coauthVersionLast="47" xr6:coauthVersionMax="47" xr10:uidLastSave="{00000000-0000-0000-0000-000000000000}"/>
  <bookViews>
    <workbookView xWindow="-110" yWindow="-110" windowWidth="19420" windowHeight="11620" xr2:uid="{35334ED9-28AE-4792-B940-C8A9BE5BE6B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5" i="1" l="1"/>
  <c r="I26" i="1" l="1"/>
  <c r="N190" i="1" l="1"/>
  <c r="N189" i="1"/>
  <c r="N188" i="1"/>
  <c r="M26" i="1"/>
  <c r="M16" i="1"/>
  <c r="M176" i="1"/>
  <c r="M179" i="1" s="1"/>
  <c r="M52" i="1"/>
  <c r="M58" i="1" s="1"/>
  <c r="D203" i="1"/>
  <c r="H198" i="1"/>
  <c r="F194" i="1"/>
  <c r="E194" i="1"/>
  <c r="D194" i="1"/>
  <c r="F187" i="1"/>
  <c r="E187" i="1"/>
  <c r="D187" i="1"/>
  <c r="I179" i="1"/>
  <c r="F179" i="1"/>
  <c r="E179" i="1"/>
  <c r="D179" i="1"/>
  <c r="G178" i="1"/>
  <c r="G177" i="1"/>
  <c r="G176" i="1"/>
  <c r="I172" i="1"/>
  <c r="F172" i="1"/>
  <c r="E172" i="1"/>
  <c r="D172" i="1"/>
  <c r="G171" i="1"/>
  <c r="G170" i="1"/>
  <c r="G169" i="1"/>
  <c r="G168" i="1"/>
  <c r="G167" i="1"/>
  <c r="G166" i="1"/>
  <c r="G165" i="1"/>
  <c r="G164" i="1"/>
  <c r="I162" i="1"/>
  <c r="F162" i="1"/>
  <c r="E162" i="1"/>
  <c r="D162" i="1"/>
  <c r="G161" i="1"/>
  <c r="G160" i="1"/>
  <c r="G159" i="1"/>
  <c r="G158" i="1"/>
  <c r="G157" i="1"/>
  <c r="G156" i="1"/>
  <c r="G155" i="1"/>
  <c r="G154" i="1"/>
  <c r="I152" i="1"/>
  <c r="F152" i="1"/>
  <c r="E152" i="1"/>
  <c r="D152" i="1"/>
  <c r="G151" i="1"/>
  <c r="G150" i="1"/>
  <c r="G149" i="1"/>
  <c r="G148" i="1"/>
  <c r="G147" i="1"/>
  <c r="G146" i="1"/>
  <c r="G145" i="1"/>
  <c r="G144" i="1"/>
  <c r="I142" i="1"/>
  <c r="F142" i="1"/>
  <c r="E142" i="1"/>
  <c r="D142" i="1"/>
  <c r="G141" i="1"/>
  <c r="G140" i="1"/>
  <c r="G139" i="1"/>
  <c r="G138" i="1"/>
  <c r="G137" i="1"/>
  <c r="G136" i="1"/>
  <c r="G135" i="1"/>
  <c r="G134" i="1"/>
  <c r="I130" i="1"/>
  <c r="F130" i="1"/>
  <c r="E130" i="1"/>
  <c r="D130" i="1"/>
  <c r="G129" i="1"/>
  <c r="G128" i="1"/>
  <c r="G127" i="1"/>
  <c r="G126" i="1"/>
  <c r="G125" i="1"/>
  <c r="G124" i="1"/>
  <c r="G123" i="1"/>
  <c r="G122" i="1"/>
  <c r="I120" i="1"/>
  <c r="F120" i="1"/>
  <c r="E120" i="1"/>
  <c r="D120" i="1"/>
  <c r="G119" i="1"/>
  <c r="G118" i="1"/>
  <c r="G117" i="1"/>
  <c r="G116" i="1"/>
  <c r="G115" i="1"/>
  <c r="G114" i="1"/>
  <c r="G113" i="1"/>
  <c r="G112" i="1"/>
  <c r="I110" i="1"/>
  <c r="F110" i="1"/>
  <c r="E110" i="1"/>
  <c r="D110" i="1"/>
  <c r="G109" i="1"/>
  <c r="G108" i="1"/>
  <c r="G107" i="1"/>
  <c r="G106" i="1"/>
  <c r="G105" i="1"/>
  <c r="G104" i="1"/>
  <c r="G103" i="1"/>
  <c r="G102" i="1"/>
  <c r="I100" i="1"/>
  <c r="F100" i="1"/>
  <c r="E100" i="1"/>
  <c r="D100" i="1"/>
  <c r="G99" i="1"/>
  <c r="G98" i="1"/>
  <c r="G97" i="1"/>
  <c r="G96" i="1"/>
  <c r="G95" i="1"/>
  <c r="G94" i="1"/>
  <c r="G93" i="1"/>
  <c r="G92" i="1"/>
  <c r="I88" i="1"/>
  <c r="F88" i="1"/>
  <c r="E88" i="1"/>
  <c r="D88" i="1"/>
  <c r="G87" i="1"/>
  <c r="G86" i="1"/>
  <c r="G85" i="1"/>
  <c r="G84" i="1"/>
  <c r="G83" i="1"/>
  <c r="G82" i="1"/>
  <c r="G81" i="1"/>
  <c r="G80" i="1"/>
  <c r="I78" i="1"/>
  <c r="E78" i="1"/>
  <c r="D78" i="1"/>
  <c r="G77" i="1"/>
  <c r="G76" i="1"/>
  <c r="F75" i="1"/>
  <c r="F78" i="1" s="1"/>
  <c r="G74" i="1"/>
  <c r="G73" i="1"/>
  <c r="G72" i="1"/>
  <c r="G71" i="1"/>
  <c r="G70" i="1"/>
  <c r="I68" i="1"/>
  <c r="F68" i="1"/>
  <c r="E68" i="1"/>
  <c r="D68" i="1"/>
  <c r="G67" i="1"/>
  <c r="G66" i="1"/>
  <c r="G65" i="1"/>
  <c r="G64" i="1"/>
  <c r="G63" i="1"/>
  <c r="G62" i="1"/>
  <c r="G61" i="1"/>
  <c r="G60" i="1"/>
  <c r="I58" i="1"/>
  <c r="F58" i="1"/>
  <c r="E58" i="1"/>
  <c r="D58" i="1"/>
  <c r="G57" i="1"/>
  <c r="G56" i="1"/>
  <c r="G55" i="1"/>
  <c r="G54" i="1"/>
  <c r="G53" i="1"/>
  <c r="G52" i="1"/>
  <c r="G51" i="1"/>
  <c r="G50" i="1"/>
  <c r="I46" i="1"/>
  <c r="F46" i="1"/>
  <c r="E46" i="1"/>
  <c r="D46" i="1"/>
  <c r="G45" i="1"/>
  <c r="G44" i="1"/>
  <c r="G43" i="1"/>
  <c r="G42" i="1"/>
  <c r="G41" i="1"/>
  <c r="G40" i="1"/>
  <c r="G39" i="1"/>
  <c r="G38" i="1"/>
  <c r="I36" i="1"/>
  <c r="F36" i="1"/>
  <c r="E36" i="1"/>
  <c r="D36" i="1"/>
  <c r="G35" i="1"/>
  <c r="G34" i="1"/>
  <c r="G33" i="1"/>
  <c r="G32" i="1"/>
  <c r="G31" i="1"/>
  <c r="G30" i="1"/>
  <c r="G29" i="1"/>
  <c r="G28" i="1"/>
  <c r="F26" i="1"/>
  <c r="E26" i="1"/>
  <c r="D26" i="1"/>
  <c r="G25" i="1"/>
  <c r="G24" i="1"/>
  <c r="G23" i="1"/>
  <c r="G22" i="1"/>
  <c r="G21" i="1"/>
  <c r="G20" i="1"/>
  <c r="G19" i="1"/>
  <c r="G18" i="1"/>
  <c r="I16" i="1"/>
  <c r="F16" i="1"/>
  <c r="E16" i="1"/>
  <c r="D16" i="1"/>
  <c r="G15" i="1"/>
  <c r="G14" i="1"/>
  <c r="G13" i="1"/>
  <c r="G12" i="1"/>
  <c r="G11" i="1"/>
  <c r="G10" i="1"/>
  <c r="G9" i="1"/>
  <c r="G8" i="1"/>
  <c r="D188" i="1" l="1"/>
  <c r="D189" i="1" s="1"/>
  <c r="D190" i="1" s="1"/>
  <c r="E188" i="1"/>
  <c r="G58" i="1"/>
  <c r="H120" i="1"/>
  <c r="H130" i="1"/>
  <c r="H142" i="1"/>
  <c r="H152" i="1"/>
  <c r="H162" i="1"/>
  <c r="H172" i="1"/>
  <c r="H179" i="1"/>
  <c r="G68" i="1"/>
  <c r="H58" i="1"/>
  <c r="G110" i="1"/>
  <c r="H68" i="1"/>
  <c r="G75" i="1"/>
  <c r="H78" i="1" s="1"/>
  <c r="G142" i="1"/>
  <c r="H26" i="1"/>
  <c r="G130" i="1"/>
  <c r="G172" i="1"/>
  <c r="F188" i="1"/>
  <c r="F189" i="1" s="1"/>
  <c r="F190" i="1" s="1"/>
  <c r="H16" i="1"/>
  <c r="G46" i="1"/>
  <c r="I200" i="1"/>
  <c r="G120" i="1"/>
  <c r="G162" i="1"/>
  <c r="H36" i="1"/>
  <c r="H88" i="1"/>
  <c r="H100" i="1"/>
  <c r="H110" i="1"/>
  <c r="G16" i="1"/>
  <c r="G100" i="1"/>
  <c r="E189" i="1"/>
  <c r="E190" i="1" s="1"/>
  <c r="G26" i="1"/>
  <c r="G88" i="1"/>
  <c r="G152" i="1"/>
  <c r="H46" i="1"/>
  <c r="G36" i="1"/>
  <c r="G179" i="1"/>
  <c r="G78" i="1" l="1"/>
  <c r="G188" i="1"/>
  <c r="G189" i="1" s="1"/>
  <c r="G190" i="1" s="1"/>
  <c r="D200" i="1"/>
  <c r="D197" i="1"/>
  <c r="D196" i="1"/>
  <c r="D195" i="1"/>
  <c r="F195" i="1"/>
  <c r="F196" i="1"/>
  <c r="F197" i="1"/>
  <c r="E197" i="1"/>
  <c r="E195" i="1"/>
  <c r="E196" i="1"/>
  <c r="I201" i="1" l="1"/>
  <c r="G196" i="1"/>
  <c r="G197" i="1"/>
  <c r="D204" i="1"/>
  <c r="D201" i="1"/>
  <c r="G195" i="1"/>
  <c r="D198" i="1"/>
  <c r="E198" i="1"/>
  <c r="F198" i="1"/>
  <c r="G198" i="1" l="1"/>
</calcChain>
</file>

<file path=xl/sharedStrings.xml><?xml version="1.0" encoding="utf-8"?>
<sst xmlns="http://schemas.openxmlformats.org/spreadsheetml/2006/main" count="312" uniqueCount="263">
  <si>
    <t>Annexe D - Budget du projet PBF</t>
  </si>
  <si>
    <t>Tableau 1 - Budget du projet PBF par résultat, produit et activité</t>
  </si>
  <si>
    <t>Nombre de resultat/ produit</t>
  </si>
  <si>
    <t>Formulation du resultat/ produit/activite</t>
  </si>
  <si>
    <t>OIM</t>
  </si>
  <si>
    <t>FAO</t>
  </si>
  <si>
    <t>BIT</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</si>
  <si>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</si>
  <si>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</si>
  <si>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</si>
  <si>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</si>
  <si>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</si>
  <si>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</si>
  <si>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 xml:space="preserve">(GOUVERNANCE) Les autorités locales et les communautés du Guidimakha gèrent mieux les menaces environnementales et les conflits qui y sont liés grâce à une gouvernance préventive, participative, et holistique. </t>
  </si>
  <si>
    <t>Produit 1.1:</t>
  </si>
  <si>
    <t>Un mécanisme inclusif pour la gestion efficace des ressources naturelles, des catastrophes et des conflits liés est établi par le renforcement des institutions de dialogue communautaire et la cohésion sociale</t>
  </si>
  <si>
    <t>Activite 1.1.1:</t>
  </si>
  <si>
    <t>Organiser un atelier de concertation afin de faire un état des lieux actualisé et une cartographie du cadre institutionnel et normatif, et des coopérations existantes entre autorités, comités villageois et autres acteurs en matière de gestion de conflits</t>
  </si>
  <si>
    <t xml:space="preserve">Cet atelier de concertation verront la participation des participants de femmes. </t>
  </si>
  <si>
    <t>Activite 1.1.2:</t>
  </si>
  <si>
    <t>Organiser des ateliers de travail pour l’élaboration du cadre de travail portant l’institutionnalisation des comités villageois (dont les femmes, les jeunes, les migrants et les membres des communautés hôtes), leur mise en relation avec la Commission Régionale de Gestion des frontières et les commissions communales </t>
  </si>
  <si>
    <t xml:space="preserve">Les ateliers de travail en vue de l'élaboration du cadre de travail pourtant l'institutionnalisation des comités villageois verront la participation de femmes (y compris les femmes membres des comités villageois). </t>
  </si>
  <si>
    <t>Activite 1.1.3:</t>
  </si>
  <si>
    <t>Créer/Redynamiser des comités villageois, y compris par la fourniture de matériels et/ou d’infrastructures</t>
  </si>
  <si>
    <t>Les communautés villageois sont représentatifs des communautés et ont au moins 35% de femmes en leur sein.</t>
  </si>
  <si>
    <t>Activite 1.1.4</t>
  </si>
  <si>
    <t xml:space="preserve">Redynamiser des commissions communales les commissions locales de gestion des litiges au niveau des communes frontalières, y compris via l’organisation de formations sur la participation aux plans d’urgence et à la préparation de crises, à l’organisation administrative des membres ainsi qu’au renforcement de capacités dans le cadre du nouveau cadre de coopération établi </t>
  </si>
  <si>
    <t>Les commissions comunales sont représentatifs des commissions locales de gestion des litiges et auront environ 30% de femmes en leur sein.</t>
  </si>
  <si>
    <t>Activite 1.1.5</t>
  </si>
  <si>
    <t>Créer et redynamiser des clubs d’écout communautaires (DIMITRA)</t>
  </si>
  <si>
    <t>Les membres des clubs d'écoute communaitaires comprendent environ 60% des femmes membres.</t>
  </si>
  <si>
    <t>Activite 1.1.6</t>
  </si>
  <si>
    <t xml:space="preserve">Organiser des rencontres périodiques de partage d’expériences et d’information sur les thématiques majeures des conflits liés à l’accès aux ressources naturelles et la transhumance </t>
  </si>
  <si>
    <t>Des organisations de femmes, de  jeunes filles, bénéficieront de ces rencontres périodiques.</t>
  </si>
  <si>
    <t>Activite 1.1.7</t>
  </si>
  <si>
    <t>Redynamiser des commissions communales, en collaboration avec les autorités locales, le groupements de producteurs et d'éleveurs et la société civile (incluant le travailleurs)</t>
  </si>
  <si>
    <t>La redynamisation des commissions prendront en compte la dimension genre:  les organisations de jeunes filles, les groupements de femmes productrices et transformatrices seront également identifiées et impliquées</t>
  </si>
  <si>
    <t>Activite 1.1.8</t>
  </si>
  <si>
    <t xml:space="preserve">Renforcer des capacités des partenaires d'exécution sur les outils du dialogue social, afin de détecter et prévenir les conflits. </t>
  </si>
  <si>
    <t>Des organisations de femmes, de  jeunes filles, les groupements de femmes productrices et transformatrices bénéficieront de cette formation.</t>
  </si>
  <si>
    <t>Produit total</t>
  </si>
  <si>
    <t>Produit 1.2:</t>
  </si>
  <si>
    <t xml:space="preserve">Les autorités et communautés locales sont outillées et sensibilisées à la participation aux réponses aux catastrophes liées au changement climatique et à la gestion des conflits. </t>
  </si>
  <si>
    <t>Activite 1.2.1</t>
  </si>
  <si>
    <t>Organiser des formations dédiées pour les comités villageois, sur la gestion de conflits, sur la gouvernance foncière, sur la prévention des catastrophes, notamment en les préparant à la réponse prévue dans le cadre du plan de contingence du Guidimakha </t>
  </si>
  <si>
    <t xml:space="preserve">Des organisations de femmes, de  jeunes filles, les groupements de femmes membres des comités villageois bénéficieront de ces formations. </t>
  </si>
  <si>
    <t>Activite 1.2.2</t>
  </si>
  <si>
    <t xml:space="preserve">Mettre en réseaux des comités villageois et des commissions communales avec les associations locales de jeunes et de femmes pour ancrer leur participation aux réponses prévues dans le plan de contingence.  </t>
  </si>
  <si>
    <t xml:space="preserve">Des organisations de femmes, de  jeunes filles, les groupements de femmes membres des comités villageois, et des associations locales de jeunes et de femmes bénéficieront de ces rencontres. </t>
  </si>
  <si>
    <t>Activite 1.2.3</t>
  </si>
  <si>
    <t xml:space="preserve">Organiser des campagnes de sensibilisation visant à mieux faire connaitre le plan de contingence, les nouveaux cadres de gouvernances ainsi que les outils de réponse </t>
  </si>
  <si>
    <t xml:space="preserve">Des organisations de femmes, de  jeunes filles, les groupements de femmes membres des comités villageois bénéficieront de ces campagnes. </t>
  </si>
  <si>
    <t>Activite 1.2.4</t>
  </si>
  <si>
    <t xml:space="preserve">Établir un plan d’utilisation des terres intégré, participatif et sensible au genre dans la wilaya de Guidimakha, sur la base d’un consensus entre les divers utilisateurs des terre </t>
  </si>
  <si>
    <t>Le plan d'utilisation prendra en compte la dimension genre.</t>
  </si>
  <si>
    <t>Activite 1.2.5</t>
  </si>
  <si>
    <t xml:space="preserve">Vulgariser les directives volontaires   pour la gouvernance foncière </t>
  </si>
  <si>
    <t>La vulgarisation prendra en compte la dimension genre et permettra de connaître l'implication des femme dans la gouvernance foncière.</t>
  </si>
  <si>
    <t>Activite 1.2.6</t>
  </si>
  <si>
    <t xml:space="preserve">Etablir une étude relative à la distribution géographique et temporelle des incidents et conflits  liés aux ressources naturelles par fréquence et intensité au niveau de chaque commune de la zone d’intervention du projet. </t>
  </si>
  <si>
    <t xml:space="preserve">La production de recherches se fera sous un angle sensible au genre. </t>
  </si>
  <si>
    <t>Activite 1.2.7</t>
  </si>
  <si>
    <t>Créer d’une plateforme de suivi des indicateurs écologiques et socio-économiques servant d’assise à la planification de l’utilisation des terres</t>
  </si>
  <si>
    <t>La participation des femme sera encouragée, et la création de cette prendra en compte la dimention genre et la sensibilité des indicateurs écologiques et de la planification de l'utilisation des terres au genre.</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</si>
  <si>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</si>
  <si>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</si>
  <si>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</si>
  <si>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</si>
  <si>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</si>
  <si>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</si>
  <si>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</si>
  <si>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</si>
  <si>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</si>
  <si>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</si>
  <si>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</si>
  <si>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</si>
  <si>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</si>
  <si>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</si>
  <si>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</si>
  <si>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</si>
  <si>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</si>
  <si>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</si>
  <si>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</si>
  <si>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</si>
  <si>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(RESILIENCE) Les communautés les plus vulnérables du Guidimakha sont plus résilientes aux effets du changement climatique grâce au renforcement des moyens de subsistance et de production basés sur la régénération de l’environnement et la promotion de la cohésion sociale.</t>
  </si>
  <si>
    <t>Produit 2.1</t>
  </si>
  <si>
    <t>Les capacités nationales et locales, y compris communautaires, en particulier des femmes, sont appuyées pour répondre efficacement aux besoins liés à la préparation et la réponse aux catastrophes</t>
  </si>
  <si>
    <t>Activite 2.1.1</t>
  </si>
  <si>
    <t>Mettre en œuvre du plan de contingence régional via la mise en place d’un stock de contingence et le renforcement des mécanismes de coopération interacteurs</t>
  </si>
  <si>
    <t xml:space="preserve">Les équipements dans le stock de contingence et la coopération prendront en compte la dimension genre et les spécificités des femmes. </t>
  </si>
  <si>
    <t>Activite 2.1.2</t>
  </si>
  <si>
    <t>Cartographier les zones les plus à risques de catastrophes naturelles dans le Guidimakha </t>
  </si>
  <si>
    <t xml:space="preserve">La production de cartographie se fera sous un angle sensible au genre. </t>
  </si>
  <si>
    <t>Activite 2.1.3</t>
  </si>
  <si>
    <t xml:space="preserve">Conduire au moins un exercice de simulation dans une zone pré-identifiée par les autorités et acteurs impliqués </t>
  </si>
  <si>
    <t xml:space="preserve">Ces exercices seront menés en prenant en compte la dimension genre. </t>
  </si>
  <si>
    <t>Activite 2.1.4</t>
  </si>
  <si>
    <t xml:space="preserve">Elaborer une étude sur le niveau de résilience des communautés selon la méthodologie RIMA2 avec une analyse quantitative pour identifier les facteurs de résilience des communautés   pour mesurer le niveau de résilience des ménages et formuler les recommandations en appui à une décentralisation de la SCAPP </t>
  </si>
  <si>
    <t>Activite 2.1.5</t>
  </si>
  <si>
    <t>Conduire une analyse des chaines de valeur sensible aux conflits liés à l' accès à l’emploi et aux moyens de subsistance durables</t>
  </si>
  <si>
    <t>Analyse identifiera également les vulnérabilités des femmes et  jeunes filles travaillant le long des chaines de valeur étudiées ; les groupements de femmes productrices et transformatrices de produits maraichers et dérivés de l'élevage.</t>
  </si>
  <si>
    <t>Activite 2.1.6</t>
  </si>
  <si>
    <t xml:space="preserve">Réaliser des cartographies socio-économiques basées sur  des images aériennes et des systèmes d’informations géographiques (SIG) </t>
  </si>
  <si>
    <t>Les carthogaphies et SIG vont  prendre en compte la dimension genre:  les organisations de femmes et de jeunes filles seront également identifiées</t>
  </si>
  <si>
    <t>Activite 2.1.7</t>
  </si>
  <si>
    <t>Activite 2.1.8</t>
  </si>
  <si>
    <t>Produit 2.2</t>
  </si>
  <si>
    <t xml:space="preserve">Les autorités locales et les communautés, en particulier, les femmes et les jeunes, sont engagés conjointement dans des projets d’économie verte basés sur une analyse territoriale et des chaines de valeurs locales sensibles aux conflits et porteuses de cohésion sociale. </t>
  </si>
  <si>
    <t>Activite 2.2.1</t>
  </si>
  <si>
    <t>Développer et promouvoir des processus de production de qualité au sein des chaînes de valeur identifiées et fournir des formations qualifiantes de courte durée et des opportunités d’accès aux marchés pour des sources de revenus alternatives</t>
  </si>
  <si>
    <t xml:space="preserve">Cette activité sera menée en prenant en compte la dimension genre. </t>
  </si>
  <si>
    <t>Activite' 2.2.2</t>
  </si>
  <si>
    <t>Fournir un appui au développement d’entreprises locales d’approvisionnement en intrants et emballage, et les réseaux de distribution et de commercialisation pour les producteurs locaux répondant aux normes de qualité dans les chaînes de valeur identifiées</t>
  </si>
  <si>
    <t xml:space="preserve">Des organisations de femmes, de  jeunes filles, les groupements de femmes productrices et transformatrices bénéficieront des services d'appuis mis en place  et d'un accompagnement sur mesures </t>
  </si>
  <si>
    <t>Activite 2.2.3</t>
  </si>
  <si>
    <t>Mettre en place des unités de supervision et de production dans les infrastructures construites pour superviser la production des organisations professionnelles locales</t>
  </si>
  <si>
    <t>Activite 2.2.4</t>
  </si>
  <si>
    <t>Renforcement des capacités des travailleurs locaux et les organisations professionnelles dans les chaînes de valeur identifiées pour mieux comprendre leur marché, ses défis spécifiques et leurs fournir des conseils pour promouvoir leurs entreprises</t>
  </si>
  <si>
    <t xml:space="preserve">Des organisations professionneles de femmes, de  jeunes filles, les groupements de femmes productrices et transformatrices bénéficieront des services d'appuis mis en place  et d'un accompagnement sur mesures </t>
  </si>
  <si>
    <t>Activite 2.2.5</t>
  </si>
  <si>
    <t xml:space="preserve">Adapter le programme de formation en gestion de petites entreprises à l’activité agropastorale (GERME Agropastorale) et à l’économie verte et développement d’un module spécifique THINK.COOP sur le rôle de coopératives pour la promotion de la cohésion sociale dans les situations de fragilités </t>
  </si>
  <si>
    <t xml:space="preserve">Des organisations professionnelles de femmes, de  jeunes filles, les groupements de femmes productrices et transformatrices bénéficieront des services d'appuis mis en place  et d'un accompagnement sur mesures </t>
  </si>
  <si>
    <t>Activite 2.2.6</t>
  </si>
  <si>
    <t>Organiser une formation des fournisseurs de services d’appui aux entreprises (SAE) pour fournir aux jeunes, aux femmes et aux organisations professionnelles un accès à un soutien sur mesure pour le développement de leurs activités grâce aux services du réseau SAE et au renforcement des liens avec l’EETFP-Selibaby et le Guichet Emploi TECHGHIL</t>
  </si>
  <si>
    <t>Des organisations de femmes, de  jeunes filles, les groupements de femmes productrices et transformatrices bénéficieront des formations</t>
  </si>
  <si>
    <t>Activite 2.2.7</t>
  </si>
  <si>
    <t>Installer des fermes agricoles communautaires intégrés dans les villages qui connaissent une forte pression sur les ressources naturelles</t>
  </si>
  <si>
    <t>Besoins et priorités des organisations de femmes, de  jeunes filles, les groupements de femmes productrices et transformatrices en lien avec l'environnement socio-économiqques de la région, localités et les chaines de valeur qui les emploiement seront pris en compte</t>
  </si>
  <si>
    <t>Activite 2.2.8</t>
  </si>
  <si>
    <t>Appuyer les producteurs locaux par l’intermédiaire des champs écoles agro pastorales sur le terrain (CEAP) à accroître la productivité agro-sylvo-pastorale et l’instauration d’une approche qui soutient une agriculture rentable orientée vers le marché (SHEP)</t>
  </si>
  <si>
    <t>Organisations de femmes, de  jeunes filles, les groupements de femmes productrices et transformatrices bénéficieront des formations et services d'accompagnement</t>
  </si>
  <si>
    <t>Produit 2.3</t>
  </si>
  <si>
    <t>Les couloirs de transhumance au Guidimakha disposent d’infrastructures économiques et communautaires adéquates et sensibles aux conflits pour atténuer les effets des aléas climatiques et faciliter une meilleure distinction entre les zones pastorales et les périmètres agricoles</t>
  </si>
  <si>
    <t>Activite 2.3.1</t>
  </si>
  <si>
    <t>Identifier et équiper les couloirs de transhumance par les infrastructures pertinentes (parcs de vaccination, mares et puits, etc) en délimitant les zones pastorales par la mise en place de réserves et protégeant les périmètres agricoles</t>
  </si>
  <si>
    <t>L'analyse prendre en compte la dimension genre et les besoins spécifiques des femmes y compris si les insfrastructures des couloirs de transhumance sont sensibles au genre.</t>
  </si>
  <si>
    <t>Activite 2.3.2</t>
  </si>
  <si>
    <t>Mettre en place de l’outil TTT sur le suivi de la mobilité pastorale afin d’avoir les alertes sur les mouvements précoces de cheptel, les conflits, etc ; de faire le comptage et des enquêtes détaillées auprès des transhumants.</t>
  </si>
  <si>
    <t xml:space="preserve">Les participations des femmes dans la gestion de l'outil TTT et les alertes seront renforcées. </t>
  </si>
  <si>
    <t>Activite 2.3.3</t>
  </si>
  <si>
    <t>Équiper et participer aux travaux de mise en place, de reboisement et de protection des champs liés aux Fermes écoles agropastorales</t>
  </si>
  <si>
    <t>Enjeux environnementaux, besoins et priorités des organisations de femmes, de  jeunes filles, les groupements de femmes  en lien avec l'environnement socio-économiqques de la région, localités et les chaines de valeur qui les emploiement seront pris en compte</t>
  </si>
  <si>
    <t>Activite 2.3.4</t>
  </si>
  <si>
    <t>Identifier des maçons traditionnels et sélection d’apprenants pour la construction d’infrastructures sous modalité chantier-école et suivant l'approche HIMO</t>
  </si>
  <si>
    <t>40% femmes ,  jeunes filles, et groupements de femmes vont etre séléctionner pour participer aux formations et travaux de construction des diffèrentes infrastructures; la dimension genre sera pris en compte dans les critères de selection/</t>
  </si>
  <si>
    <t>Activite 2.3.5</t>
  </si>
  <si>
    <t>Réaliser d’études techniques et architecturales pour la construction des infrastructures identifiées à travers l'analyse territoriale et des chaines de valeur locales</t>
  </si>
  <si>
    <t>La dimension genre sera pris en compte lors de la préparation des plans des infrastructures et leur opèrationnalisation</t>
  </si>
  <si>
    <t>Activite 2.3.6</t>
  </si>
  <si>
    <t>Construire/réhabiliter des infrastructures sous modalité chantier-école qui assurent aux éleveurs un meilleur accès aux ressources naturelles et la mise en œuvre d’actions de prévention de conflits</t>
  </si>
  <si>
    <t>50% femmes ,  jeunes filles, et groupements de femmes vont etre séléctionner pour participer aux formations et travaux de construction des diffèrentes infrastructures; la dimension genre sera pris en compte dans la répartion des taches au niveau des postes de travaux (phase pratique), le contenu et le dèroulement des cours -phase théorique)</t>
  </si>
  <si>
    <t>Activite 2.3.7</t>
  </si>
  <si>
    <t>Reboiser de 10 hectares pour améliorer la qualité des sols et mise en œuvre d’une formation sur la restauration des zones dégradées en étroite collaboration avec les délégations régionales de l’environnement, de l’agriculture et de l’élevage.</t>
  </si>
  <si>
    <t>40% femmes ,  jeunes filles, et groupements de femmes vont etre séléctionner pour participer aux formations et travaux de construction des diffèrentes infrastructures; la dimension genre sera pris en compte dans  la répartion des taches au niveau des postes de travaux (phase pratique), le contenu et le dèroulement des cours -phase théorique)</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</si>
  <si>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</si>
  <si>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</si>
  <si>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</si>
  <si>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</si>
  <si>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</si>
  <si>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</si>
  <si>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</si>
  <si>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</si>
  <si>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</si>
  <si>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</si>
  <si>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</si>
  <si>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</si>
  <si>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</si>
  <si>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</si>
  <si>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</si>
  <si>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</si>
  <si>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</si>
  <si>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</si>
  <si>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</si>
  <si>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</si>
  <si>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</si>
  <si>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</si>
  <si>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</si>
  <si>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</si>
  <si>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</si>
  <si>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</si>
  <si>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</si>
  <si>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</si>
  <si>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</si>
  <si>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</si>
  <si>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</si>
  <si>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</si>
  <si>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</si>
  <si>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</si>
  <si>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</si>
  <si>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</si>
  <si>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</si>
  <si>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</si>
  <si>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</si>
  <si>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</si>
  <si>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</si>
  <si>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</si>
  <si>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</si>
  <si>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</si>
  <si>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</si>
  <si>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</si>
  <si>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</si>
  <si>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</si>
  <si>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</si>
  <si>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</si>
  <si>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</si>
  <si>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</si>
  <si>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</si>
  <si>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</si>
  <si>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</si>
  <si>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</si>
  <si>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</si>
  <si>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</si>
  <si>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</si>
  <si>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</si>
  <si>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</si>
  <si>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</si>
  <si>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</si>
  <si>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</si>
  <si>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</si>
  <si>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</si>
  <si>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</si>
  <si>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</si>
  <si>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</si>
  <si>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</si>
  <si>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</si>
  <si>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</si>
  <si>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</si>
  <si>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</si>
  <si>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</si>
  <si>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</si>
  <si>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</si>
  <si>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</si>
  <si>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</si>
  <si>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</si>
  <si>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</si>
  <si>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</si>
  <si>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</si>
  <si>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</si>
  <si>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</si>
  <si>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</si>
  <si>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</si>
  <si>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</si>
  <si>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</si>
  <si>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</si>
  <si>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</si>
  <si>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</si>
  <si>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</si>
  <si>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</si>
  <si>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</si>
  <si>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</si>
  <si>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</si>
  <si>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</si>
  <si>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</si>
  <si>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</si>
  <si>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</si>
  <si>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</si>
  <si>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</si>
  <si>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</si>
  <si>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</si>
  <si>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expenses</t>
  </si>
  <si>
    <t>no budget for IOM</t>
  </si>
  <si>
    <t xml:space="preserve">totaux </t>
  </si>
  <si>
    <t>Sous-total depenses IOM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</si>
</sst>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 _€"/>
    <numFmt numFmtId="166" formatCode="#,##0.0\ 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u/>
      <sz val="14"/>
      <color theme="1"/>
      <name val="Calibri"/>
      <family val="2"/>
      <scheme val="minor"/>
    </font>
    <font>
      <b/>
      <sz val="20"/>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
      <sz val="11"/>
      <name val="Calibri"/>
      <family val="2"/>
      <scheme val="minor"/>
    </font>
    <font>
      <sz val="12"/>
      <name val="Calibri"/>
      <family val="2"/>
      <scheme val="minor"/>
    </font>
    <font>
      <b/>
      <sz val="11"/>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165" fontId="0" fillId="0" borderId="0" xfId="0" applyNumberFormat="1" applyAlignment="1">
      <alignment wrapText="1"/>
    </xf>
    <xf numFmtId="165" fontId="5" fillId="0" borderId="0" xfId="0" applyNumberFormat="1" applyFont="1" applyAlignment="1">
      <alignment wrapText="1"/>
    </xf>
    <xf numFmtId="9" fontId="6" fillId="0" borderId="0" xfId="0" applyNumberFormat="1" applyFont="1" applyAlignment="1">
      <alignment wrapText="1"/>
    </xf>
    <xf numFmtId="165" fontId="6" fillId="0" borderId="0" xfId="1" applyNumberFormat="1" applyFont="1" applyBorder="1" applyAlignment="1">
      <alignment wrapText="1"/>
    </xf>
    <xf numFmtId="165" fontId="6" fillId="0" borderId="0" xfId="1" applyNumberFormat="1" applyFont="1" applyFill="1" applyBorder="1" applyAlignment="1">
      <alignment horizontal="left" wrapText="1"/>
    </xf>
    <xf numFmtId="165" fontId="6" fillId="0" borderId="0" xfId="0" applyNumberFormat="1" applyFont="1" applyAlignment="1">
      <alignment wrapText="1"/>
    </xf>
    <xf numFmtId="165" fontId="8" fillId="2" borderId="0" xfId="1" applyNumberFormat="1" applyFont="1" applyFill="1" applyBorder="1" applyAlignment="1">
      <alignment horizontal="left" wrapText="1"/>
    </xf>
    <xf numFmtId="165" fontId="8" fillId="0" borderId="0" xfId="1" applyNumberFormat="1" applyFont="1" applyFill="1" applyBorder="1" applyAlignment="1">
      <alignment horizontal="left" wrapText="1"/>
    </xf>
    <xf numFmtId="165" fontId="0" fillId="0" borderId="0" xfId="0" applyNumberFormat="1" applyAlignment="1">
      <alignment horizontal="center" wrapText="1"/>
    </xf>
    <xf numFmtId="9" fontId="0" fillId="0" borderId="0" xfId="0" applyNumberFormat="1" applyAlignment="1">
      <alignment wrapText="1"/>
    </xf>
    <xf numFmtId="165" fontId="0" fillId="0" borderId="0" xfId="1" applyNumberFormat="1" applyFont="1" applyFill="1" applyBorder="1" applyAlignment="1">
      <alignment wrapText="1"/>
    </xf>
    <xf numFmtId="165" fontId="0" fillId="0" borderId="0" xfId="1" applyNumberFormat="1" applyFont="1" applyFill="1" applyBorder="1" applyAlignment="1">
      <alignment horizontal="left" wrapText="1"/>
    </xf>
    <xf numFmtId="165" fontId="0" fillId="2" borderId="0" xfId="0" applyNumberFormat="1" applyFill="1" applyAlignment="1">
      <alignment wrapText="1"/>
    </xf>
    <xf numFmtId="165" fontId="9" fillId="3" borderId="1" xfId="0" applyNumberFormat="1" applyFont="1" applyFill="1" applyBorder="1" applyAlignment="1">
      <alignment horizontal="center" vertical="center" wrapText="1"/>
    </xf>
    <xf numFmtId="165" fontId="9" fillId="0" borderId="1" xfId="0" applyNumberFormat="1" applyFont="1" applyBorder="1" applyAlignment="1" applyProtection="1">
      <alignment horizontal="center" vertical="center" wrapText="1"/>
      <protection locked="0"/>
    </xf>
    <xf numFmtId="9" fontId="9" fillId="3"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9" fillId="5" borderId="1" xfId="0" applyNumberFormat="1" applyFont="1" applyFill="1" applyBorder="1" applyAlignment="1">
      <alignment vertical="center" wrapText="1"/>
    </xf>
    <xf numFmtId="165" fontId="12" fillId="0" borderId="0" xfId="1" applyNumberFormat="1" applyFont="1" applyFill="1" applyBorder="1" applyAlignment="1" applyProtection="1">
      <alignment vertical="center" wrapText="1"/>
    </xf>
    <xf numFmtId="165" fontId="10" fillId="2" borderId="1" xfId="0" applyNumberFormat="1" applyFont="1" applyFill="1" applyBorder="1" applyAlignment="1" applyProtection="1">
      <alignment horizontal="left" vertical="top" wrapText="1"/>
      <protection locked="0"/>
    </xf>
    <xf numFmtId="165" fontId="9" fillId="0" borderId="0" xfId="1" applyNumberFormat="1" applyFont="1" applyFill="1" applyBorder="1" applyAlignment="1" applyProtection="1">
      <alignment vertical="center" wrapText="1"/>
    </xf>
    <xf numFmtId="165" fontId="10" fillId="5" borderId="1" xfId="0" applyNumberFormat="1" applyFont="1" applyFill="1" applyBorder="1" applyAlignment="1">
      <alignment vertical="center" wrapText="1"/>
    </xf>
    <xf numFmtId="165" fontId="10" fillId="0" borderId="1" xfId="0" applyNumberFormat="1" applyFont="1" applyBorder="1" applyAlignment="1" applyProtection="1">
      <alignment horizontal="left" vertical="top" wrapText="1"/>
      <protection locked="0"/>
    </xf>
    <xf numFmtId="165" fontId="10" fillId="0" borderId="1" xfId="1" applyNumberFormat="1" applyFont="1" applyBorder="1" applyAlignment="1" applyProtection="1">
      <alignment horizontal="center" vertical="center" wrapText="1"/>
      <protection locked="0"/>
    </xf>
    <xf numFmtId="165" fontId="10" fillId="3" borderId="1" xfId="1" applyNumberFormat="1" applyFont="1" applyFill="1" applyBorder="1" applyAlignment="1" applyProtection="1">
      <alignment horizontal="center" vertical="center" wrapText="1"/>
    </xf>
    <xf numFmtId="9" fontId="10" fillId="0" borderId="1" xfId="2" applyFont="1" applyBorder="1" applyAlignment="1" applyProtection="1">
      <alignment horizontal="center" vertical="center" wrapText="1"/>
      <protection locked="0"/>
    </xf>
    <xf numFmtId="165" fontId="10" fillId="0" borderId="1" xfId="1" applyNumberFormat="1" applyFont="1" applyFill="1" applyBorder="1" applyAlignment="1" applyProtection="1">
      <alignment horizontal="left" vertical="center" wrapText="1"/>
      <protection locked="0"/>
    </xf>
    <xf numFmtId="165" fontId="10" fillId="0" borderId="1" xfId="1" applyNumberFormat="1" applyFont="1" applyBorder="1" applyAlignment="1" applyProtection="1">
      <alignment horizontal="left" wrapText="1"/>
      <protection locked="0"/>
    </xf>
    <xf numFmtId="165" fontId="10" fillId="0" borderId="0" xfId="1" applyNumberFormat="1" applyFont="1" applyFill="1" applyBorder="1" applyAlignment="1" applyProtection="1">
      <alignment horizontal="center" vertical="center" wrapText="1"/>
    </xf>
    <xf numFmtId="165" fontId="0" fillId="0" borderId="0" xfId="1" applyNumberFormat="1" applyFont="1" applyBorder="1" applyAlignment="1" applyProtection="1">
      <alignment wrapText="1"/>
      <protection locked="0"/>
    </xf>
    <xf numFmtId="165" fontId="10" fillId="0" borderId="1" xfId="1" applyNumberFormat="1" applyFont="1" applyFill="1" applyBorder="1" applyAlignment="1" applyProtection="1">
      <alignment horizontal="center" vertical="center" wrapText="1"/>
      <protection locked="0"/>
    </xf>
    <xf numFmtId="165" fontId="13" fillId="0" borderId="0" xfId="0" applyNumberFormat="1" applyFont="1" applyAlignment="1">
      <alignment wrapText="1"/>
    </xf>
    <xf numFmtId="165" fontId="14" fillId="5" borderId="1" xfId="0" applyNumberFormat="1" applyFont="1" applyFill="1" applyBorder="1" applyAlignment="1">
      <alignment vertical="center" wrapText="1"/>
    </xf>
    <xf numFmtId="165" fontId="14" fillId="2" borderId="1" xfId="0" applyNumberFormat="1" applyFont="1" applyFill="1" applyBorder="1" applyAlignment="1" applyProtection="1">
      <alignment horizontal="left" vertical="top" wrapText="1"/>
      <protection locked="0"/>
    </xf>
    <xf numFmtId="165" fontId="14" fillId="2" borderId="1" xfId="1" applyNumberFormat="1" applyFont="1" applyFill="1" applyBorder="1" applyAlignment="1" applyProtection="1">
      <alignment horizontal="center" vertical="center" wrapText="1"/>
      <protection locked="0"/>
    </xf>
    <xf numFmtId="165" fontId="14" fillId="3" borderId="1" xfId="1" applyNumberFormat="1" applyFont="1" applyFill="1" applyBorder="1" applyAlignment="1" applyProtection="1">
      <alignment horizontal="center" vertical="center" wrapText="1"/>
    </xf>
    <xf numFmtId="9" fontId="14" fillId="2" borderId="1" xfId="2" applyFont="1" applyFill="1" applyBorder="1" applyAlignment="1" applyProtection="1">
      <alignment horizontal="center" vertical="center" wrapText="1"/>
      <protection locked="0"/>
    </xf>
    <xf numFmtId="165" fontId="14" fillId="0" borderId="1" xfId="1" applyNumberFormat="1" applyFont="1" applyFill="1" applyBorder="1" applyAlignment="1" applyProtection="1">
      <alignment horizontal="left" vertical="center" wrapText="1"/>
      <protection locked="0"/>
    </xf>
    <xf numFmtId="165" fontId="14" fillId="2" borderId="1" xfId="1" applyNumberFormat="1" applyFont="1" applyFill="1" applyBorder="1" applyAlignment="1" applyProtection="1">
      <alignment horizontal="left" wrapText="1"/>
      <protection locked="0"/>
    </xf>
    <xf numFmtId="165" fontId="14" fillId="0" borderId="0" xfId="1" applyNumberFormat="1" applyFont="1" applyFill="1" applyBorder="1" applyAlignment="1" applyProtection="1">
      <alignment horizontal="center" vertical="center" wrapText="1"/>
    </xf>
    <xf numFmtId="165" fontId="10" fillId="2" borderId="1" xfId="1" applyNumberFormat="1" applyFont="1" applyFill="1" applyBorder="1" applyAlignment="1" applyProtection="1">
      <alignment horizontal="center" vertical="center" wrapText="1"/>
      <protection locked="0"/>
    </xf>
    <xf numFmtId="9" fontId="10" fillId="2" borderId="1" xfId="2" applyFont="1" applyFill="1" applyBorder="1" applyAlignment="1" applyProtection="1">
      <alignment horizontal="center" vertical="center" wrapText="1"/>
      <protection locked="0"/>
    </xf>
    <xf numFmtId="165" fontId="10" fillId="2" borderId="1" xfId="1" applyNumberFormat="1" applyFont="1" applyFill="1" applyBorder="1" applyAlignment="1" applyProtection="1">
      <alignment horizontal="left" wrapText="1"/>
      <protection locked="0"/>
    </xf>
    <xf numFmtId="165" fontId="9" fillId="3" borderId="1" xfId="0" applyNumberFormat="1" applyFont="1" applyFill="1" applyBorder="1" applyAlignment="1">
      <alignment vertical="center" wrapText="1"/>
    </xf>
    <xf numFmtId="165" fontId="9" fillId="3" borderId="1" xfId="1" applyNumberFormat="1" applyFont="1" applyFill="1" applyBorder="1" applyAlignment="1" applyProtection="1">
      <alignment horizontal="center" vertical="center" wrapText="1"/>
    </xf>
    <xf numFmtId="1" fontId="9" fillId="3" borderId="1" xfId="1" applyNumberFormat="1" applyFont="1" applyFill="1" applyBorder="1" applyAlignment="1" applyProtection="1">
      <alignment horizontal="center" vertical="center" wrapText="1"/>
    </xf>
    <xf numFmtId="165" fontId="9" fillId="0" borderId="1" xfId="1" applyNumberFormat="1" applyFont="1" applyFill="1" applyBorder="1" applyAlignment="1" applyProtection="1">
      <alignment horizontal="left" vertical="center" wrapText="1"/>
    </xf>
    <xf numFmtId="165" fontId="9" fillId="0" borderId="0" xfId="1" applyNumberFormat="1" applyFont="1" applyFill="1" applyBorder="1" applyAlignment="1" applyProtection="1">
      <alignment horizontal="center" vertical="center" wrapText="1"/>
    </xf>
    <xf numFmtId="165" fontId="2" fillId="2" borderId="0" xfId="0" applyNumberFormat="1" applyFont="1" applyFill="1" applyAlignment="1">
      <alignment wrapText="1"/>
    </xf>
    <xf numFmtId="165" fontId="14" fillId="0" borderId="1" xfId="0" applyNumberFormat="1" applyFont="1" applyBorder="1" applyAlignment="1" applyProtection="1">
      <alignment horizontal="left" vertical="top" wrapText="1"/>
      <protection locked="0"/>
    </xf>
    <xf numFmtId="165" fontId="14" fillId="0" borderId="1" xfId="1" applyNumberFormat="1" applyFont="1" applyBorder="1" applyAlignment="1" applyProtection="1">
      <alignment horizontal="center" vertical="center" wrapText="1"/>
      <protection locked="0"/>
    </xf>
    <xf numFmtId="165" fontId="14" fillId="0" borderId="1" xfId="1" applyNumberFormat="1" applyFont="1" applyFill="1" applyBorder="1" applyAlignment="1" applyProtection="1">
      <alignment horizontal="center" vertical="center" wrapText="1"/>
      <protection locked="0"/>
    </xf>
    <xf numFmtId="9" fontId="14" fillId="0" borderId="1" xfId="2" applyFont="1" applyBorder="1" applyAlignment="1" applyProtection="1">
      <alignment horizontal="center" vertical="center" wrapText="1"/>
      <protection locked="0"/>
    </xf>
    <xf numFmtId="165" fontId="12" fillId="0" borderId="1" xfId="1" applyNumberFormat="1" applyFont="1" applyBorder="1" applyAlignment="1" applyProtection="1">
      <alignment horizontal="center" vertical="center" wrapText="1"/>
      <protection locked="0"/>
    </xf>
    <xf numFmtId="165" fontId="12" fillId="0" borderId="1" xfId="1" applyNumberFormat="1" applyFont="1" applyBorder="1" applyAlignment="1" applyProtection="1">
      <alignment horizontal="left" wrapText="1"/>
      <protection locked="0"/>
    </xf>
    <xf numFmtId="165" fontId="12" fillId="0" borderId="0" xfId="1" applyNumberFormat="1" applyFont="1" applyFill="1" applyBorder="1" applyAlignment="1" applyProtection="1">
      <alignment horizontal="center" vertical="center" wrapText="1"/>
    </xf>
    <xf numFmtId="165" fontId="2" fillId="0" borderId="0" xfId="0" applyNumberFormat="1" applyFont="1" applyAlignment="1">
      <alignment wrapText="1"/>
    </xf>
    <xf numFmtId="165" fontId="9" fillId="3" borderId="2" xfId="1" applyNumberFormat="1" applyFont="1" applyFill="1" applyBorder="1" applyAlignment="1" applyProtection="1">
      <alignment horizontal="center" vertical="center" wrapText="1"/>
    </xf>
    <xf numFmtId="9" fontId="9" fillId="3" borderId="1" xfId="1" applyNumberFormat="1" applyFont="1" applyFill="1" applyBorder="1" applyAlignment="1" applyProtection="1">
      <alignment horizontal="center" vertical="center" wrapText="1"/>
    </xf>
    <xf numFmtId="165" fontId="10" fillId="2" borderId="0" xfId="0" applyNumberFormat="1" applyFont="1" applyFill="1" applyAlignment="1" applyProtection="1">
      <alignment vertical="center" wrapText="1"/>
      <protection locked="0"/>
    </xf>
    <xf numFmtId="165" fontId="10" fillId="2" borderId="0" xfId="0" applyNumberFormat="1" applyFont="1" applyFill="1" applyAlignment="1" applyProtection="1">
      <alignment horizontal="left" vertical="top" wrapText="1"/>
      <protection locked="0"/>
    </xf>
    <xf numFmtId="165" fontId="10" fillId="2" borderId="0" xfId="1" applyNumberFormat="1" applyFont="1" applyFill="1" applyBorder="1" applyAlignment="1" applyProtection="1">
      <alignment horizontal="center" vertical="center" wrapText="1"/>
      <protection locked="0"/>
    </xf>
    <xf numFmtId="9" fontId="10" fillId="2" borderId="0" xfId="1" applyNumberFormat="1" applyFont="1" applyFill="1" applyBorder="1" applyAlignment="1" applyProtection="1">
      <alignment horizontal="center" vertical="center" wrapText="1"/>
      <protection locked="0"/>
    </xf>
    <xf numFmtId="165" fontId="10" fillId="0" borderId="0" xfId="1" applyNumberFormat="1" applyFont="1" applyFill="1" applyBorder="1" applyAlignment="1" applyProtection="1">
      <alignment horizontal="left" vertical="center" wrapText="1"/>
      <protection locked="0"/>
    </xf>
    <xf numFmtId="165" fontId="10" fillId="0" borderId="1" xfId="1" applyNumberFormat="1" applyFont="1" applyBorder="1" applyAlignment="1" applyProtection="1">
      <alignment horizontal="left" vertical="center" wrapText="1"/>
      <protection locked="0"/>
    </xf>
    <xf numFmtId="165" fontId="12" fillId="2" borderId="1" xfId="1" applyNumberFormat="1" applyFont="1" applyFill="1" applyBorder="1" applyAlignment="1" applyProtection="1">
      <alignment horizontal="left" wrapText="1"/>
      <protection locked="0"/>
    </xf>
    <xf numFmtId="165" fontId="9" fillId="2" borderId="0" xfId="0" applyNumberFormat="1" applyFont="1" applyFill="1" applyAlignment="1">
      <alignment vertical="center" wrapText="1"/>
    </xf>
    <xf numFmtId="165" fontId="10" fillId="2" borderId="0" xfId="1" applyNumberFormat="1" applyFont="1" applyFill="1" applyBorder="1" applyAlignment="1" applyProtection="1">
      <alignment vertical="center" wrapText="1"/>
      <protection locked="0"/>
    </xf>
    <xf numFmtId="9" fontId="10" fillId="2" borderId="0" xfId="1" applyNumberFormat="1" applyFont="1" applyFill="1" applyBorder="1" applyAlignment="1" applyProtection="1">
      <alignment vertical="center" wrapText="1"/>
      <protection locked="0"/>
    </xf>
    <xf numFmtId="165" fontId="9" fillId="0" borderId="0" xfId="0" applyNumberFormat="1" applyFont="1" applyAlignment="1" applyProtection="1">
      <alignment vertical="center" wrapText="1"/>
      <protection locked="0"/>
    </xf>
    <xf numFmtId="165" fontId="9" fillId="6" borderId="1" xfId="0" applyNumberFormat="1" applyFont="1" applyFill="1" applyBorder="1" applyAlignment="1">
      <alignment vertical="center" wrapText="1"/>
    </xf>
    <xf numFmtId="165" fontId="10" fillId="2" borderId="3" xfId="0" applyNumberFormat="1" applyFont="1" applyFill="1" applyBorder="1" applyAlignment="1" applyProtection="1">
      <alignment vertical="center" wrapText="1"/>
      <protection locked="0"/>
    </xf>
    <xf numFmtId="165" fontId="10" fillId="2" borderId="1" xfId="0" applyNumberFormat="1" applyFont="1" applyFill="1" applyBorder="1" applyAlignment="1" applyProtection="1">
      <alignment vertical="center" wrapText="1"/>
      <protection locked="0"/>
    </xf>
    <xf numFmtId="165" fontId="10" fillId="0" borderId="1" xfId="1" applyNumberFormat="1" applyFont="1" applyBorder="1" applyAlignment="1" applyProtection="1">
      <alignment vertical="center" wrapText="1"/>
      <protection locked="0"/>
    </xf>
    <xf numFmtId="165" fontId="10" fillId="3" borderId="1" xfId="1" applyNumberFormat="1" applyFont="1" applyFill="1" applyBorder="1" applyAlignment="1" applyProtection="1">
      <alignment vertical="center" wrapText="1"/>
    </xf>
    <xf numFmtId="165" fontId="10" fillId="0" borderId="1" xfId="0" applyNumberFormat="1" applyFont="1" applyBorder="1" applyAlignment="1" applyProtection="1">
      <alignment horizontal="left" wrapText="1"/>
      <protection locked="0"/>
    </xf>
    <xf numFmtId="9" fontId="10" fillId="0" borderId="1" xfId="2" applyFont="1" applyBorder="1" applyAlignment="1" applyProtection="1">
      <alignment vertical="center" wrapText="1"/>
      <protection locked="0"/>
    </xf>
    <xf numFmtId="165" fontId="10" fillId="2" borderId="4" xfId="0" applyNumberFormat="1" applyFont="1" applyFill="1" applyBorder="1" applyAlignment="1" applyProtection="1">
      <alignment vertical="center" wrapText="1"/>
      <protection locked="0"/>
    </xf>
    <xf numFmtId="165" fontId="10" fillId="0" borderId="1" xfId="1" applyNumberFormat="1" applyFont="1" applyFill="1" applyBorder="1" applyAlignment="1" applyProtection="1">
      <alignment vertical="center" wrapText="1"/>
      <protection locked="0"/>
    </xf>
    <xf numFmtId="165" fontId="14" fillId="0" borderId="1" xfId="1" applyNumberFormat="1" applyFont="1" applyFill="1" applyBorder="1" applyAlignment="1" applyProtection="1">
      <alignment vertical="center" wrapText="1"/>
      <protection locked="0"/>
    </xf>
    <xf numFmtId="165" fontId="9" fillId="3" borderId="5" xfId="0" applyNumberFormat="1" applyFont="1" applyFill="1" applyBorder="1" applyAlignment="1">
      <alignment vertical="center" wrapText="1"/>
    </xf>
    <xf numFmtId="165" fontId="9" fillId="7" borderId="1" xfId="0" applyNumberFormat="1" applyFont="1" applyFill="1" applyBorder="1" applyAlignment="1" applyProtection="1">
      <alignment vertical="center" wrapText="1"/>
      <protection locked="0"/>
    </xf>
    <xf numFmtId="165" fontId="9" fillId="7" borderId="1" xfId="1" applyNumberFormat="1" applyFont="1" applyFill="1" applyBorder="1" applyAlignment="1" applyProtection="1">
      <alignment vertical="center" wrapText="1"/>
    </xf>
    <xf numFmtId="165" fontId="9" fillId="2" borderId="0" xfId="0" applyNumberFormat="1" applyFont="1" applyFill="1" applyAlignment="1" applyProtection="1">
      <alignment vertical="center" wrapText="1"/>
      <protection locked="0"/>
    </xf>
    <xf numFmtId="165" fontId="9" fillId="2" borderId="0" xfId="1" applyNumberFormat="1" applyFont="1" applyFill="1" applyBorder="1" applyAlignment="1" applyProtection="1">
      <alignment vertical="center" wrapText="1"/>
      <protection locked="0"/>
    </xf>
    <xf numFmtId="165" fontId="9" fillId="0" borderId="0" xfId="1" applyNumberFormat="1" applyFont="1" applyFill="1" applyBorder="1" applyAlignment="1" applyProtection="1">
      <alignment horizontal="left" vertical="center" wrapText="1"/>
      <protection locked="0"/>
    </xf>
    <xf numFmtId="165" fontId="10" fillId="3" borderId="9" xfId="0" applyNumberFormat="1" applyFont="1" applyFill="1" applyBorder="1" applyAlignment="1">
      <alignment horizontal="center" vertical="center" wrapText="1"/>
    </xf>
    <xf numFmtId="165" fontId="9" fillId="3" borderId="1" xfId="1" applyNumberFormat="1" applyFont="1" applyFill="1" applyBorder="1" applyAlignment="1" applyProtection="1">
      <alignment horizontal="center" vertical="center" wrapText="1"/>
      <protection locked="0"/>
    </xf>
    <xf numFmtId="165" fontId="9" fillId="3" borderId="10" xfId="1" applyNumberFormat="1" applyFont="1" applyFill="1" applyBorder="1" applyAlignment="1" applyProtection="1">
      <alignment horizontal="center" vertical="center" wrapText="1"/>
    </xf>
    <xf numFmtId="165" fontId="10" fillId="2" borderId="0" xfId="0" applyNumberFormat="1" applyFont="1" applyFill="1" applyAlignment="1">
      <alignment vertical="center" wrapText="1"/>
    </xf>
    <xf numFmtId="165" fontId="10" fillId="3" borderId="11" xfId="0" applyNumberFormat="1" applyFont="1" applyFill="1" applyBorder="1" applyAlignment="1">
      <alignment vertical="center" wrapText="1"/>
    </xf>
    <xf numFmtId="165" fontId="10" fillId="3" borderId="1" xfId="0" applyNumberFormat="1" applyFont="1" applyFill="1" applyBorder="1" applyAlignment="1">
      <alignment vertical="center" wrapText="1"/>
    </xf>
    <xf numFmtId="165" fontId="10" fillId="3" borderId="12" xfId="0" applyNumberFormat="1" applyFont="1" applyFill="1" applyBorder="1" applyAlignment="1">
      <alignment vertical="center" wrapText="1"/>
    </xf>
    <xf numFmtId="165" fontId="10" fillId="0" borderId="0" xfId="0" applyNumberFormat="1" applyFont="1" applyAlignment="1" applyProtection="1">
      <alignment vertical="center" wrapText="1"/>
      <protection locked="0"/>
    </xf>
    <xf numFmtId="165" fontId="10" fillId="0" borderId="0" xfId="1" applyNumberFormat="1" applyFont="1" applyFill="1" applyBorder="1" applyAlignment="1" applyProtection="1">
      <alignment vertical="center" wrapText="1"/>
      <protection locked="0"/>
    </xf>
    <xf numFmtId="165" fontId="10" fillId="0" borderId="0" xfId="0" applyNumberFormat="1" applyFont="1" applyAlignment="1">
      <alignment vertical="center" wrapText="1"/>
    </xf>
    <xf numFmtId="165" fontId="9" fillId="3" borderId="13" xfId="0" applyNumberFormat="1" applyFont="1" applyFill="1" applyBorder="1" applyAlignment="1">
      <alignment vertical="center" wrapText="1"/>
    </xf>
    <xf numFmtId="165" fontId="9" fillId="3" borderId="14" xfId="1" applyNumberFormat="1" applyFont="1" applyFill="1" applyBorder="1" applyAlignment="1" applyProtection="1">
      <alignment vertical="center" wrapText="1"/>
    </xf>
    <xf numFmtId="165" fontId="9" fillId="3" borderId="15" xfId="1" applyNumberFormat="1" applyFont="1" applyFill="1" applyBorder="1" applyAlignment="1" applyProtection="1">
      <alignment vertical="center" wrapText="1"/>
    </xf>
    <xf numFmtId="165" fontId="0" fillId="0" borderId="0" xfId="1" applyNumberFormat="1" applyFont="1" applyBorder="1" applyAlignment="1">
      <alignment wrapText="1"/>
    </xf>
    <xf numFmtId="9" fontId="9" fillId="2" borderId="0" xfId="0" applyNumberFormat="1" applyFont="1" applyFill="1" applyAlignment="1">
      <alignment vertical="center" wrapText="1"/>
    </xf>
    <xf numFmtId="165" fontId="9" fillId="2" borderId="0" xfId="1" applyNumberFormat="1" applyFont="1" applyFill="1" applyBorder="1" applyAlignment="1">
      <alignment vertical="center" wrapText="1"/>
    </xf>
    <xf numFmtId="165" fontId="9" fillId="0" borderId="0" xfId="1" applyNumberFormat="1" applyFont="1" applyFill="1" applyBorder="1" applyAlignment="1">
      <alignment horizontal="left" vertical="center" wrapText="1"/>
    </xf>
    <xf numFmtId="165" fontId="9" fillId="2" borderId="0" xfId="1" applyNumberFormat="1" applyFont="1" applyFill="1" applyBorder="1" applyAlignment="1" applyProtection="1">
      <alignment horizontal="center" vertical="center" wrapText="1"/>
    </xf>
    <xf numFmtId="165" fontId="9" fillId="0" borderId="0" xfId="1" applyNumberFormat="1" applyFont="1" applyFill="1" applyBorder="1" applyAlignment="1" applyProtection="1">
      <alignment horizontal="left" vertical="center" wrapText="1"/>
    </xf>
    <xf numFmtId="165" fontId="9" fillId="3" borderId="11" xfId="0" applyNumberFormat="1" applyFont="1" applyFill="1" applyBorder="1" applyAlignment="1">
      <alignment horizontal="center" vertical="center" wrapText="1"/>
    </xf>
    <xf numFmtId="165" fontId="9" fillId="3" borderId="2"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165" fontId="9" fillId="3" borderId="11" xfId="0" applyNumberFormat="1" applyFont="1" applyFill="1" applyBorder="1" applyAlignment="1">
      <alignment vertical="center" wrapText="1"/>
    </xf>
    <xf numFmtId="165" fontId="9" fillId="3" borderId="1" xfId="1" applyNumberFormat="1" applyFont="1" applyFill="1" applyBorder="1" applyAlignment="1" applyProtection="1">
      <alignment vertical="center" wrapText="1"/>
    </xf>
    <xf numFmtId="165" fontId="9" fillId="3" borderId="20" xfId="1" applyNumberFormat="1" applyFont="1" applyFill="1" applyBorder="1" applyAlignment="1" applyProtection="1">
      <alignment vertical="center" wrapText="1"/>
    </xf>
    <xf numFmtId="9" fontId="9" fillId="2" borderId="12" xfId="2" applyFont="1" applyFill="1" applyBorder="1" applyAlignment="1" applyProtection="1">
      <alignment vertical="center" wrapText="1"/>
      <protection locked="0"/>
    </xf>
    <xf numFmtId="165" fontId="9" fillId="3" borderId="9" xfId="0" applyNumberFormat="1" applyFont="1" applyFill="1" applyBorder="1" applyAlignment="1">
      <alignment vertical="center" wrapText="1"/>
    </xf>
    <xf numFmtId="165" fontId="9" fillId="3" borderId="21" xfId="1" applyNumberFormat="1" applyFont="1" applyFill="1" applyBorder="1" applyAlignment="1" applyProtection="1">
      <alignment vertical="center" wrapText="1"/>
    </xf>
    <xf numFmtId="9" fontId="9" fillId="2" borderId="10" xfId="2" applyFont="1" applyFill="1" applyBorder="1" applyAlignment="1" applyProtection="1">
      <alignment vertical="center" wrapText="1"/>
      <protection locked="0"/>
    </xf>
    <xf numFmtId="9" fontId="9" fillId="2" borderId="10" xfId="2" applyFont="1" applyFill="1" applyBorder="1" applyAlignment="1" applyProtection="1">
      <alignment horizontal="right" vertical="center" wrapText="1"/>
      <protection locked="0"/>
    </xf>
    <xf numFmtId="165" fontId="9" fillId="2" borderId="0" xfId="1" applyNumberFormat="1" applyFont="1" applyFill="1" applyBorder="1" applyAlignment="1" applyProtection="1">
      <alignment horizontal="right" vertical="center" wrapText="1"/>
      <protection locked="0"/>
    </xf>
    <xf numFmtId="9" fontId="9" fillId="3" borderId="15" xfId="2" applyFont="1" applyFill="1" applyBorder="1" applyAlignment="1" applyProtection="1">
      <alignment vertical="center" wrapText="1"/>
    </xf>
    <xf numFmtId="165" fontId="9" fillId="2" borderId="0" xfId="1" applyNumberFormat="1" applyFont="1" applyFill="1" applyBorder="1" applyAlignment="1" applyProtection="1">
      <alignment vertical="center" wrapText="1"/>
    </xf>
    <xf numFmtId="165" fontId="9" fillId="0" borderId="0" xfId="0" applyNumberFormat="1" applyFont="1" applyAlignment="1">
      <alignment vertical="center" wrapText="1"/>
    </xf>
    <xf numFmtId="9" fontId="9" fillId="0" borderId="0" xfId="0" applyNumberFormat="1" applyFont="1" applyAlignment="1">
      <alignment vertical="center" wrapText="1"/>
    </xf>
    <xf numFmtId="165" fontId="9" fillId="0" borderId="0" xfId="1" applyNumberFormat="1" applyFont="1" applyFill="1" applyBorder="1" applyAlignment="1">
      <alignment vertical="center" wrapText="1"/>
    </xf>
    <xf numFmtId="165" fontId="3" fillId="3" borderId="16" xfId="0" applyNumberFormat="1" applyFont="1" applyFill="1" applyBorder="1" applyAlignment="1">
      <alignment horizontal="left" vertical="center" wrapText="1"/>
    </xf>
    <xf numFmtId="165" fontId="9" fillId="3" borderId="19" xfId="0" applyNumberFormat="1" applyFont="1" applyFill="1" applyBorder="1" applyAlignment="1">
      <alignment vertical="center" wrapText="1"/>
    </xf>
    <xf numFmtId="9" fontId="9" fillId="3" borderId="16" xfId="0" applyNumberFormat="1" applyFont="1" applyFill="1" applyBorder="1" applyAlignment="1">
      <alignment vertical="center" wrapText="1"/>
    </xf>
    <xf numFmtId="2" fontId="0" fillId="3" borderId="19" xfId="1" applyNumberFormat="1" applyFont="1" applyFill="1" applyBorder="1" applyAlignment="1">
      <alignment vertical="center" wrapText="1"/>
    </xf>
    <xf numFmtId="165" fontId="0" fillId="0" borderId="0" xfId="1" applyNumberFormat="1" applyFont="1" applyFill="1" applyBorder="1" applyAlignment="1">
      <alignment horizontal="left" vertical="center" wrapText="1"/>
    </xf>
    <xf numFmtId="165" fontId="3" fillId="3" borderId="11" xfId="0" applyNumberFormat="1" applyFont="1" applyFill="1" applyBorder="1" applyAlignment="1">
      <alignment horizontal="left" vertical="center" wrapText="1"/>
    </xf>
    <xf numFmtId="9" fontId="9" fillId="0" borderId="12" xfId="2" applyFont="1" applyFill="1" applyBorder="1" applyAlignment="1" applyProtection="1">
      <alignment wrapText="1"/>
    </xf>
    <xf numFmtId="165" fontId="9" fillId="2" borderId="0" xfId="2" applyNumberFormat="1" applyFont="1" applyFill="1" applyBorder="1" applyAlignment="1">
      <alignment wrapText="1"/>
    </xf>
    <xf numFmtId="9" fontId="0" fillId="3" borderId="13" xfId="0" applyNumberFormat="1" applyFill="1" applyBorder="1" applyAlignment="1">
      <alignment wrapText="1"/>
    </xf>
    <xf numFmtId="9" fontId="0" fillId="3" borderId="15" xfId="2" applyFont="1" applyFill="1" applyBorder="1" applyAlignment="1">
      <alignment wrapText="1"/>
    </xf>
    <xf numFmtId="165" fontId="0" fillId="0" borderId="0" xfId="2" applyNumberFormat="1" applyFont="1" applyFill="1" applyBorder="1" applyAlignment="1">
      <alignment horizontal="left" wrapText="1"/>
    </xf>
    <xf numFmtId="165" fontId="3" fillId="2" borderId="0" xfId="0" applyNumberFormat="1" applyFont="1" applyFill="1" applyAlignment="1">
      <alignment horizontal="center" vertical="center" wrapText="1"/>
    </xf>
    <xf numFmtId="165" fontId="9" fillId="3" borderId="12" xfId="2" applyNumberFormat="1" applyFont="1" applyFill="1" applyBorder="1" applyAlignment="1" applyProtection="1">
      <alignment wrapText="1"/>
    </xf>
    <xf numFmtId="165" fontId="0" fillId="2" borderId="0" xfId="0" applyNumberFormat="1" applyFill="1" applyAlignment="1">
      <alignment horizontal="center" vertical="center" wrapText="1"/>
    </xf>
    <xf numFmtId="165" fontId="0" fillId="0" borderId="1" xfId="0" applyNumberFormat="1" applyBorder="1" applyAlignment="1">
      <alignment horizontal="center" vertical="center" wrapText="1"/>
    </xf>
    <xf numFmtId="165" fontId="12" fillId="5" borderId="1" xfId="0" applyNumberFormat="1" applyFont="1" applyFill="1" applyBorder="1" applyAlignment="1">
      <alignment vertical="center" wrapText="1"/>
    </xf>
    <xf numFmtId="165" fontId="13" fillId="0" borderId="1" xfId="0" applyNumberFormat="1" applyFont="1" applyBorder="1" applyAlignment="1">
      <alignment horizontal="center" vertical="center" wrapText="1"/>
    </xf>
    <xf numFmtId="165" fontId="12" fillId="0" borderId="1" xfId="1" applyNumberFormat="1" applyFont="1" applyBorder="1" applyAlignment="1" applyProtection="1">
      <alignment vertical="center" wrapText="1"/>
      <protection locked="0"/>
    </xf>
    <xf numFmtId="166" fontId="0" fillId="0" borderId="1" xfId="0" applyNumberFormat="1" applyBorder="1" applyAlignment="1">
      <alignment horizontal="center" vertical="center" wrapText="1"/>
    </xf>
    <xf numFmtId="165" fontId="0" fillId="2" borderId="1" xfId="0" applyNumberFormat="1" applyFill="1" applyBorder="1" applyAlignment="1">
      <alignment horizontal="center" vertical="center" wrapText="1"/>
    </xf>
    <xf numFmtId="165" fontId="0" fillId="0" borderId="2" xfId="0" applyNumberFormat="1" applyBorder="1" applyAlignment="1">
      <alignment horizontal="center" vertical="center" wrapText="1"/>
    </xf>
    <xf numFmtId="165" fontId="0" fillId="0" borderId="0" xfId="0" applyNumberFormat="1" applyAlignment="1">
      <alignment horizontal="center" vertical="center" wrapText="1"/>
    </xf>
    <xf numFmtId="9" fontId="10" fillId="0" borderId="0" xfId="1" applyNumberFormat="1" applyFont="1" applyFill="1" applyBorder="1" applyAlignment="1" applyProtection="1">
      <alignment vertical="center" wrapText="1"/>
      <protection locked="0"/>
    </xf>
    <xf numFmtId="9" fontId="9" fillId="0" borderId="0" xfId="0" applyNumberFormat="1" applyFont="1" applyAlignment="1" applyProtection="1">
      <alignment vertical="center" wrapText="1"/>
      <protection locked="0"/>
    </xf>
    <xf numFmtId="165" fontId="9" fillId="0" borderId="0" xfId="1" applyNumberFormat="1" applyFont="1" applyFill="1" applyBorder="1" applyAlignment="1" applyProtection="1">
      <alignment vertical="center" wrapText="1"/>
      <protection locked="0"/>
    </xf>
    <xf numFmtId="9" fontId="10" fillId="0" borderId="0" xfId="0" applyNumberFormat="1" applyFont="1" applyAlignment="1" applyProtection="1">
      <alignment vertical="center" wrapText="1"/>
      <protection locked="0"/>
    </xf>
    <xf numFmtId="165" fontId="9" fillId="3" borderId="20" xfId="0" applyNumberFormat="1" applyFont="1" applyFill="1" applyBorder="1" applyAlignment="1">
      <alignment horizontal="center" vertical="center" wrapText="1"/>
    </xf>
    <xf numFmtId="165" fontId="3" fillId="9" borderId="5" xfId="0" applyNumberFormat="1" applyFont="1" applyFill="1" applyBorder="1" applyAlignment="1">
      <alignment horizontal="center" vertical="center" wrapText="1"/>
    </xf>
    <xf numFmtId="165" fontId="11" fillId="0" borderId="0" xfId="0" applyNumberFormat="1" applyFont="1" applyAlignment="1">
      <alignment horizontal="center" vertical="center" wrapText="1"/>
    </xf>
    <xf numFmtId="165" fontId="0" fillId="10" borderId="1" xfId="0" applyNumberFormat="1" applyFill="1" applyBorder="1" applyAlignment="1">
      <alignment horizontal="center" vertical="center" wrapText="1"/>
    </xf>
    <xf numFmtId="165" fontId="3" fillId="10" borderId="1" xfId="0" applyNumberFormat="1" applyFont="1" applyFill="1" applyBorder="1" applyAlignment="1">
      <alignment horizontal="center" vertical="center" wrapText="1"/>
    </xf>
    <xf numFmtId="165" fontId="3" fillId="10" borderId="1" xfId="0" applyNumberFormat="1" applyFont="1" applyFill="1" applyBorder="1" applyAlignment="1">
      <alignment horizontal="center" vertical="center"/>
    </xf>
    <xf numFmtId="165" fontId="10" fillId="3" borderId="1" xfId="0" applyNumberFormat="1" applyFont="1" applyFill="1" applyBorder="1" applyAlignment="1">
      <alignment horizontal="center" vertical="center" wrapText="1"/>
    </xf>
    <xf numFmtId="165" fontId="9" fillId="10" borderId="1" xfId="0" applyNumberFormat="1" applyFont="1" applyFill="1" applyBorder="1" applyAlignment="1">
      <alignment vertical="center" wrapText="1"/>
    </xf>
    <xf numFmtId="165" fontId="9" fillId="10" borderId="1" xfId="0" applyNumberFormat="1" applyFont="1" applyFill="1" applyBorder="1" applyAlignment="1">
      <alignment horizontal="center" vertical="center" wrapText="1"/>
    </xf>
    <xf numFmtId="165" fontId="9" fillId="2" borderId="1" xfId="0" applyNumberFormat="1" applyFont="1" applyFill="1" applyBorder="1" applyAlignment="1" applyProtection="1">
      <alignment horizontal="center" vertical="center" wrapText="1"/>
      <protection locked="0"/>
    </xf>
    <xf numFmtId="165" fontId="9" fillId="0" borderId="0" xfId="0" applyNumberFormat="1" applyFont="1" applyAlignment="1">
      <alignment horizontal="center" vertical="center" wrapText="1"/>
    </xf>
    <xf numFmtId="165" fontId="3" fillId="3" borderId="22" xfId="0" applyNumberFormat="1" applyFont="1" applyFill="1" applyBorder="1" applyAlignment="1">
      <alignment horizontal="center" vertical="center" wrapText="1"/>
    </xf>
    <xf numFmtId="165" fontId="3" fillId="3" borderId="23" xfId="0" applyNumberFormat="1" applyFont="1" applyFill="1" applyBorder="1" applyAlignment="1">
      <alignment horizontal="center" vertical="center" wrapText="1"/>
    </xf>
    <xf numFmtId="165" fontId="0" fillId="8" borderId="13" xfId="0" applyNumberFormat="1" applyFill="1" applyBorder="1" applyAlignment="1">
      <alignment horizontal="center" vertical="center" wrapText="1"/>
    </xf>
    <xf numFmtId="165" fontId="0" fillId="8" borderId="15" xfId="0" applyNumberForma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5" fontId="10" fillId="2" borderId="1" xfId="0" applyNumberFormat="1" applyFont="1" applyFill="1" applyBorder="1" applyAlignment="1" applyProtection="1">
      <alignment horizontal="left" vertical="top" wrapText="1"/>
      <protection locked="0"/>
    </xf>
    <xf numFmtId="165" fontId="10" fillId="2" borderId="1" xfId="1" applyNumberFormat="1" applyFont="1" applyFill="1" applyBorder="1" applyAlignment="1" applyProtection="1">
      <alignment horizontal="left" vertical="top" wrapText="1"/>
      <protection locked="0"/>
    </xf>
    <xf numFmtId="165" fontId="9" fillId="7" borderId="6" xfId="0" applyNumberFormat="1" applyFont="1" applyFill="1" applyBorder="1" applyAlignment="1">
      <alignment horizontal="center" vertical="center" wrapText="1"/>
    </xf>
    <xf numFmtId="165" fontId="9" fillId="7" borderId="7" xfId="0" applyNumberFormat="1" applyFont="1" applyFill="1" applyBorder="1" applyAlignment="1">
      <alignment horizontal="center" vertical="center" wrapText="1"/>
    </xf>
    <xf numFmtId="165" fontId="9" fillId="7" borderId="8" xfId="0" applyNumberFormat="1" applyFont="1" applyFill="1" applyBorder="1" applyAlignment="1">
      <alignment horizontal="center" vertical="center" wrapText="1"/>
    </xf>
    <xf numFmtId="165" fontId="9" fillId="3" borderId="16" xfId="0" applyNumberFormat="1" applyFont="1" applyFill="1" applyBorder="1" applyAlignment="1">
      <alignment horizontal="center" vertical="center" wrapText="1"/>
    </xf>
    <xf numFmtId="165" fontId="9" fillId="3" borderId="17" xfId="0" applyNumberFormat="1" applyFont="1" applyFill="1" applyBorder="1" applyAlignment="1">
      <alignment horizontal="center" vertical="center" wrapText="1"/>
    </xf>
    <xf numFmtId="165" fontId="9" fillId="3" borderId="18" xfId="0" applyNumberFormat="1" applyFont="1" applyFill="1" applyBorder="1" applyAlignment="1">
      <alignment horizontal="center" vertical="center" wrapText="1"/>
    </xf>
    <xf numFmtId="165" fontId="9" fillId="3" borderId="19" xfId="0" applyNumberFormat="1" applyFont="1" applyFill="1" applyBorder="1" applyAlignment="1">
      <alignment horizontal="center" vertical="center" wrapText="1"/>
    </xf>
    <xf numFmtId="165" fontId="9" fillId="2" borderId="1" xfId="0" applyNumberFormat="1" applyFont="1" applyFill="1" applyBorder="1" applyAlignment="1" applyProtection="1">
      <alignment horizontal="left" vertical="top" wrapText="1"/>
      <protection locked="0"/>
    </xf>
    <xf numFmtId="165" fontId="9" fillId="2" borderId="1" xfId="1" applyNumberFormat="1" applyFont="1" applyFill="1" applyBorder="1" applyAlignment="1" applyProtection="1">
      <alignment horizontal="left" vertical="top" wrapText="1"/>
      <protection locked="0"/>
    </xf>
    <xf numFmtId="165" fontId="4" fillId="0" borderId="0" xfId="0" applyNumberFormat="1" applyFont="1" applyAlignment="1">
      <alignment horizontal="left" vertical="top" wrapText="1"/>
    </xf>
    <xf numFmtId="165" fontId="7" fillId="0" borderId="0" xfId="0" applyNumberFormat="1" applyFont="1" applyAlignment="1">
      <alignment horizontal="left" wrapText="1"/>
    </xf>
    <xf numFmtId="165" fontId="15" fillId="0" borderId="1" xfId="0" applyNumberFormat="1" applyFont="1" applyBorder="1" applyAlignment="1">
      <alignment horizontal="center" vertical="center" wrapText="1"/>
    </xf>
  </cellXfs>
  <cellStyles count="3">
    <cellStyle name="Currency" xfId="1" builtinId="4"/>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A912C-B7F1-4CC2-96D3-C2950106F33C}">
  <dimension ref="A1:N938"/>
  <sheetViews>
    <sheetView tabSelected="1" zoomScale="70" zoomScaleNormal="70" workbookViewId="0">
      <selection activeCell="I178" sqref="I178"/>
    </sheetView>
  </sheetViews>
  <sheetFormatPr defaultColWidth="9.453125" defaultRowHeight="14.5" x14ac:dyDescent="0.35"/>
  <cols>
    <col min="1" max="1" width="4.453125" style="1" customWidth="1"/>
    <col min="2" max="2" width="30.54296875" style="1" customWidth="1"/>
    <col min="3" max="3" width="32.453125" style="1" customWidth="1"/>
    <col min="4" max="7" width="23.453125" style="1" customWidth="1"/>
    <col min="8" max="8" width="22.453125" style="10" customWidth="1"/>
    <col min="9" max="9" width="22.453125" style="100" customWidth="1"/>
    <col min="10" max="10" width="29.453125" style="12" customWidth="1"/>
    <col min="11" max="11" width="30.453125" style="1" customWidth="1"/>
    <col min="12" max="12" width="18.54296875" style="1" customWidth="1"/>
    <col min="13" max="13" width="22.7265625" style="137" customWidth="1"/>
    <col min="14" max="14" width="22.453125" style="1" customWidth="1"/>
    <col min="15" max="15" width="29.54296875" style="1" customWidth="1"/>
    <col min="16" max="16" width="23.453125" style="1" customWidth="1"/>
    <col min="17" max="17" width="18.453125" style="1" customWidth="1"/>
    <col min="18" max="18" width="17.453125" style="1" customWidth="1"/>
    <col min="19" max="19" width="25.453125" style="1" customWidth="1"/>
    <col min="20" max="16384" width="9.453125" style="1"/>
  </cols>
  <sheetData>
    <row r="1" spans="1:13" x14ac:dyDescent="0.35">
      <c r="M1" s="144"/>
    </row>
    <row r="2" spans="1:13" ht="29.25" customHeight="1" x14ac:dyDescent="1">
      <c r="B2" s="176" t="s">
        <v>0</v>
      </c>
      <c r="C2" s="176"/>
      <c r="D2" s="176"/>
      <c r="E2" s="176"/>
      <c r="F2" s="2"/>
      <c r="G2" s="2"/>
      <c r="H2" s="3"/>
      <c r="I2" s="4"/>
      <c r="J2" s="5"/>
      <c r="K2" s="6"/>
      <c r="M2" s="144"/>
    </row>
    <row r="3" spans="1:13" ht="24" customHeight="1" x14ac:dyDescent="0.6">
      <c r="B3" s="177" t="s">
        <v>1</v>
      </c>
      <c r="C3" s="177"/>
      <c r="D3" s="177"/>
      <c r="E3" s="177"/>
      <c r="F3" s="177"/>
      <c r="G3" s="177"/>
      <c r="H3" s="177"/>
      <c r="I3" s="7"/>
      <c r="J3" s="8"/>
      <c r="M3" s="144"/>
    </row>
    <row r="4" spans="1:13" ht="6.75" customHeight="1" x14ac:dyDescent="0.35">
      <c r="D4" s="9"/>
      <c r="E4" s="9"/>
      <c r="F4" s="9"/>
      <c r="G4" s="9"/>
      <c r="I4" s="11"/>
      <c r="K4" s="13"/>
      <c r="L4" s="13"/>
      <c r="M4" s="144"/>
    </row>
    <row r="5" spans="1:13" ht="148.5" customHeight="1" x14ac:dyDescent="0.35">
      <c r="B5" s="14" t="s">
        <v>2</v>
      </c>
      <c r="C5" s="14" t="s">
        <v>3</v>
      </c>
      <c r="D5" s="15" t="s">
        <v>4</v>
      </c>
      <c r="E5" s="15" t="s">
        <v>5</v>
      </c>
      <c r="F5" s="15" t="s">
        <v>6</v>
      </c>
      <c r="G5" s="14" t="s">
        <v>7</v>
      </c>
      <c r="H5" s="16" t="s">
        <v>8</v>
      </c>
      <c r="I5" s="14" t="s">
        <v>9</v>
      </c>
      <c r="J5" s="17" t="s">
        <v>10</v>
      </c>
      <c r="K5" s="149" t="s">
        <v>11</v>
      </c>
      <c r="L5" s="151"/>
      <c r="M5" s="154" t="s">
        <v>4</v>
      </c>
    </row>
    <row r="6" spans="1:13" ht="51" customHeight="1" x14ac:dyDescent="0.35">
      <c r="B6" s="18" t="s">
        <v>12</v>
      </c>
      <c r="C6" s="174" t="s">
        <v>13</v>
      </c>
      <c r="D6" s="174"/>
      <c r="E6" s="174"/>
      <c r="F6" s="174"/>
      <c r="G6" s="174"/>
      <c r="H6" s="174"/>
      <c r="I6" s="175"/>
      <c r="J6" s="175"/>
      <c r="K6" s="174"/>
      <c r="L6" s="19"/>
      <c r="M6" s="150" t="s">
        <v>259</v>
      </c>
    </row>
    <row r="7" spans="1:13" ht="51" customHeight="1" x14ac:dyDescent="0.35">
      <c r="B7" s="18" t="s">
        <v>14</v>
      </c>
      <c r="C7" s="165" t="s">
        <v>15</v>
      </c>
      <c r="D7" s="165"/>
      <c r="E7" s="165"/>
      <c r="F7" s="165"/>
      <c r="G7" s="165"/>
      <c r="H7" s="165"/>
      <c r="I7" s="166"/>
      <c r="J7" s="166"/>
      <c r="K7" s="165"/>
      <c r="L7" s="21"/>
    </row>
    <row r="8" spans="1:13" ht="172" customHeight="1" x14ac:dyDescent="0.35">
      <c r="B8" s="22" t="s">
        <v>16</v>
      </c>
      <c r="C8" s="23" t="s">
        <v>17</v>
      </c>
      <c r="D8" s="24">
        <v>25000</v>
      </c>
      <c r="E8" s="24"/>
      <c r="F8" s="24"/>
      <c r="G8" s="25">
        <f>SUM(D8:F8)</f>
        <v>25000</v>
      </c>
      <c r="H8" s="26">
        <v>0.3</v>
      </c>
      <c r="I8" s="24">
        <v>75.89</v>
      </c>
      <c r="J8" s="27" t="s">
        <v>18</v>
      </c>
      <c r="K8" s="28"/>
      <c r="L8" s="29"/>
      <c r="M8" s="137">
        <v>0</v>
      </c>
    </row>
    <row r="9" spans="1:13" ht="170.5" x14ac:dyDescent="0.35">
      <c r="B9" s="22" t="s">
        <v>19</v>
      </c>
      <c r="C9" s="50" t="s">
        <v>20</v>
      </c>
      <c r="D9" s="24">
        <v>15000</v>
      </c>
      <c r="E9" s="24"/>
      <c r="F9" s="24"/>
      <c r="G9" s="25">
        <f t="shared" ref="G9:G15" si="0">SUM(D9:F9)</f>
        <v>15000</v>
      </c>
      <c r="H9" s="26">
        <v>0.3</v>
      </c>
      <c r="I9" s="30"/>
      <c r="J9" s="27" t="s">
        <v>21</v>
      </c>
      <c r="K9" s="28"/>
      <c r="L9" s="29"/>
      <c r="M9" s="137">
        <v>0</v>
      </c>
    </row>
    <row r="10" spans="1:13" ht="62" x14ac:dyDescent="0.35">
      <c r="B10" s="22" t="s">
        <v>22</v>
      </c>
      <c r="C10" s="23" t="s">
        <v>23</v>
      </c>
      <c r="D10" s="24">
        <v>80000</v>
      </c>
      <c r="E10" s="24"/>
      <c r="F10" s="24"/>
      <c r="G10" s="25">
        <f t="shared" si="0"/>
        <v>80000</v>
      </c>
      <c r="H10" s="26">
        <v>0.35</v>
      </c>
      <c r="I10" s="24">
        <v>12287.52</v>
      </c>
      <c r="J10" s="27" t="s">
        <v>24</v>
      </c>
      <c r="K10" s="28"/>
      <c r="L10" s="29"/>
      <c r="M10" s="137">
        <v>6901.76</v>
      </c>
    </row>
    <row r="11" spans="1:13" ht="190" customHeight="1" x14ac:dyDescent="0.35">
      <c r="B11" s="22" t="s">
        <v>25</v>
      </c>
      <c r="C11" s="23" t="s">
        <v>26</v>
      </c>
      <c r="D11" s="31"/>
      <c r="E11" s="24">
        <v>50000</v>
      </c>
      <c r="F11" s="24"/>
      <c r="G11" s="25">
        <f t="shared" si="0"/>
        <v>50000</v>
      </c>
      <c r="H11" s="26">
        <v>0.3</v>
      </c>
      <c r="I11" s="24">
        <v>50000</v>
      </c>
      <c r="J11" s="27" t="s">
        <v>27</v>
      </c>
      <c r="K11" s="28"/>
      <c r="L11" s="29"/>
      <c r="M11" s="137" t="s">
        <v>260</v>
      </c>
    </row>
    <row r="12" spans="1:13" ht="62" x14ac:dyDescent="0.35">
      <c r="B12" s="22" t="s">
        <v>28</v>
      </c>
      <c r="C12" s="23" t="s">
        <v>29</v>
      </c>
      <c r="D12" s="24"/>
      <c r="E12" s="24">
        <v>45000</v>
      </c>
      <c r="F12" s="24"/>
      <c r="G12" s="25">
        <f t="shared" si="0"/>
        <v>45000</v>
      </c>
      <c r="H12" s="26">
        <v>0.6</v>
      </c>
      <c r="I12" s="24">
        <v>45000</v>
      </c>
      <c r="J12" s="27" t="s">
        <v>30</v>
      </c>
      <c r="K12" s="28"/>
      <c r="L12" s="29"/>
      <c r="M12" s="137" t="s">
        <v>260</v>
      </c>
    </row>
    <row r="13" spans="1:13" ht="108.5" x14ac:dyDescent="0.35">
      <c r="B13" s="22" t="s">
        <v>31</v>
      </c>
      <c r="C13" s="23" t="s">
        <v>32</v>
      </c>
      <c r="D13" s="24"/>
      <c r="E13" s="24">
        <v>40000</v>
      </c>
      <c r="F13" s="24"/>
      <c r="G13" s="25">
        <f>SUM(D13:F13)</f>
        <v>40000</v>
      </c>
      <c r="H13" s="26">
        <v>0.5</v>
      </c>
      <c r="I13" s="24">
        <v>29000</v>
      </c>
      <c r="J13" s="27" t="s">
        <v>33</v>
      </c>
      <c r="K13" s="28"/>
      <c r="L13" s="29"/>
      <c r="M13" s="137" t="s">
        <v>260</v>
      </c>
    </row>
    <row r="14" spans="1:13" s="32" customFormat="1" ht="139.5" x14ac:dyDescent="0.35">
      <c r="B14" s="33" t="s">
        <v>34</v>
      </c>
      <c r="C14" s="34" t="s">
        <v>35</v>
      </c>
      <c r="D14" s="35"/>
      <c r="E14" s="35"/>
      <c r="F14" s="35">
        <v>30000</v>
      </c>
      <c r="G14" s="36">
        <f>SUM(D14:F14)</f>
        <v>30000</v>
      </c>
      <c r="H14" s="37">
        <v>0.5</v>
      </c>
      <c r="I14" s="35"/>
      <c r="J14" s="38" t="s">
        <v>36</v>
      </c>
      <c r="K14" s="39"/>
      <c r="L14" s="40"/>
      <c r="M14" s="137" t="s">
        <v>260</v>
      </c>
    </row>
    <row r="15" spans="1:13" ht="93" x14ac:dyDescent="0.35">
      <c r="A15" s="13"/>
      <c r="B15" s="22" t="s">
        <v>37</v>
      </c>
      <c r="C15" s="20" t="s">
        <v>38</v>
      </c>
      <c r="D15" s="41"/>
      <c r="E15" s="41"/>
      <c r="F15" s="41">
        <v>50000</v>
      </c>
      <c r="G15" s="25">
        <f t="shared" si="0"/>
        <v>50000</v>
      </c>
      <c r="H15" s="42">
        <v>0.3</v>
      </c>
      <c r="I15" s="41">
        <v>3410</v>
      </c>
      <c r="J15" s="27" t="s">
        <v>39</v>
      </c>
      <c r="K15" s="43"/>
      <c r="M15" s="137" t="s">
        <v>260</v>
      </c>
    </row>
    <row r="16" spans="1:13" ht="15.5" x14ac:dyDescent="0.35">
      <c r="A16" s="13"/>
      <c r="C16" s="44" t="s">
        <v>40</v>
      </c>
      <c r="D16" s="45">
        <f>SUM(D8:D15)</f>
        <v>120000</v>
      </c>
      <c r="E16" s="45">
        <f>SUM(E8:E15)</f>
        <v>135000</v>
      </c>
      <c r="F16" s="45">
        <f>SUM(F8:F15)</f>
        <v>80000</v>
      </c>
      <c r="G16" s="45">
        <f>SUM(G8:G15)</f>
        <v>335000</v>
      </c>
      <c r="H16" s="46">
        <f>(H8*G8)+(H9*G9)+(H10*G10)+(H11*G11)+(H12*G12)+(H13*G13)+(H14*G14)+(H15*G15)</f>
        <v>132000</v>
      </c>
      <c r="I16" s="45">
        <f>SUM(I8:I15)</f>
        <v>139773.41</v>
      </c>
      <c r="J16" s="47"/>
      <c r="K16" s="43"/>
      <c r="L16" s="48"/>
      <c r="M16" s="153">
        <f>SUM(M8+M9+M10)</f>
        <v>6901.76</v>
      </c>
    </row>
    <row r="17" spans="1:13" ht="51" customHeight="1" x14ac:dyDescent="0.35">
      <c r="A17" s="13"/>
      <c r="B17" s="18" t="s">
        <v>41</v>
      </c>
      <c r="C17" s="165" t="s">
        <v>42</v>
      </c>
      <c r="D17" s="165"/>
      <c r="E17" s="165"/>
      <c r="F17" s="165"/>
      <c r="G17" s="165"/>
      <c r="H17" s="165"/>
      <c r="I17" s="166"/>
      <c r="J17" s="166"/>
      <c r="K17" s="165"/>
      <c r="L17" s="21"/>
    </row>
    <row r="18" spans="1:13" ht="156" customHeight="1" x14ac:dyDescent="0.35">
      <c r="A18" s="13"/>
      <c r="B18" s="138" t="s">
        <v>43</v>
      </c>
      <c r="C18" s="23" t="s">
        <v>44</v>
      </c>
      <c r="D18" s="31">
        <v>30000</v>
      </c>
      <c r="E18" s="24"/>
      <c r="F18" s="24"/>
      <c r="G18" s="25">
        <f>SUM(D18:F18)</f>
        <v>30000</v>
      </c>
      <c r="H18" s="26">
        <v>0.35</v>
      </c>
      <c r="I18" s="24">
        <v>79.599999999999994</v>
      </c>
      <c r="J18" s="27" t="s">
        <v>45</v>
      </c>
      <c r="K18" s="28"/>
      <c r="L18" s="29"/>
      <c r="M18" s="141">
        <v>79.599999999999994</v>
      </c>
    </row>
    <row r="19" spans="1:13" ht="124" x14ac:dyDescent="0.35">
      <c r="A19" s="13"/>
      <c r="B19" s="138" t="s">
        <v>46</v>
      </c>
      <c r="C19" s="23" t="s">
        <v>47</v>
      </c>
      <c r="D19" s="24">
        <v>20000</v>
      </c>
      <c r="E19" s="24">
        <v>30000</v>
      </c>
      <c r="F19" s="24"/>
      <c r="G19" s="25">
        <f t="shared" ref="G19:G25" si="1">SUM(D19:F19)</f>
        <v>50000</v>
      </c>
      <c r="H19" s="26">
        <v>0.5</v>
      </c>
      <c r="I19" s="24"/>
      <c r="J19" s="27" t="s">
        <v>48</v>
      </c>
      <c r="K19" s="28"/>
      <c r="L19" s="29"/>
      <c r="M19" s="137">
        <v>0</v>
      </c>
    </row>
    <row r="20" spans="1:13" s="57" customFormat="1" ht="128.5" customHeight="1" x14ac:dyDescent="0.35">
      <c r="A20" s="49"/>
      <c r="B20" s="138" t="s">
        <v>49</v>
      </c>
      <c r="C20" s="50" t="s">
        <v>50</v>
      </c>
      <c r="D20" s="51">
        <v>30000</v>
      </c>
      <c r="E20" s="52"/>
      <c r="F20" s="51"/>
      <c r="G20" s="36">
        <f t="shared" si="1"/>
        <v>30000</v>
      </c>
      <c r="H20" s="53">
        <v>0.5</v>
      </c>
      <c r="I20" s="54"/>
      <c r="J20" s="27" t="s">
        <v>51</v>
      </c>
      <c r="K20" s="55"/>
      <c r="L20" s="56"/>
      <c r="M20" s="139">
        <v>0</v>
      </c>
    </row>
    <row r="21" spans="1:13" ht="93" x14ac:dyDescent="0.35">
      <c r="A21" s="13"/>
      <c r="B21" s="22" t="s">
        <v>52</v>
      </c>
      <c r="C21" s="23" t="s">
        <v>53</v>
      </c>
      <c r="D21" s="24"/>
      <c r="E21" s="24">
        <v>55000</v>
      </c>
      <c r="F21" s="24"/>
      <c r="G21" s="25">
        <f t="shared" si="1"/>
        <v>55000</v>
      </c>
      <c r="H21" s="26">
        <v>0.3</v>
      </c>
      <c r="I21" s="24"/>
      <c r="J21" s="27" t="s">
        <v>54</v>
      </c>
      <c r="K21" s="28"/>
      <c r="L21" s="29"/>
      <c r="M21" s="137" t="s">
        <v>260</v>
      </c>
    </row>
    <row r="22" spans="1:13" ht="77.5" x14ac:dyDescent="0.35">
      <c r="A22" s="13"/>
      <c r="B22" s="22" t="s">
        <v>55</v>
      </c>
      <c r="C22" s="23" t="s">
        <v>56</v>
      </c>
      <c r="D22" s="24"/>
      <c r="E22" s="24">
        <v>15000</v>
      </c>
      <c r="F22" s="24"/>
      <c r="G22" s="25">
        <f t="shared" si="1"/>
        <v>15000</v>
      </c>
      <c r="H22" s="26">
        <v>0.5</v>
      </c>
      <c r="I22" s="24">
        <v>15000</v>
      </c>
      <c r="J22" s="27" t="s">
        <v>57</v>
      </c>
      <c r="K22" s="28"/>
      <c r="L22" s="29"/>
      <c r="M22" s="137" t="s">
        <v>260</v>
      </c>
    </row>
    <row r="23" spans="1:13" ht="124" x14ac:dyDescent="0.35">
      <c r="A23" s="13"/>
      <c r="B23" s="22" t="s">
        <v>58</v>
      </c>
      <c r="C23" s="20" t="s">
        <v>59</v>
      </c>
      <c r="D23" s="24"/>
      <c r="E23" s="41">
        <v>25000</v>
      </c>
      <c r="F23" s="24"/>
      <c r="G23" s="25">
        <f t="shared" si="1"/>
        <v>25000</v>
      </c>
      <c r="H23" s="42">
        <v>0.5</v>
      </c>
      <c r="I23" s="24">
        <v>25000</v>
      </c>
      <c r="J23" s="27" t="s">
        <v>60</v>
      </c>
      <c r="K23" s="28"/>
      <c r="L23" s="29"/>
      <c r="M23" s="137" t="s">
        <v>260</v>
      </c>
    </row>
    <row r="24" spans="1:13" ht="124" x14ac:dyDescent="0.35">
      <c r="A24" s="13"/>
      <c r="B24" s="22" t="s">
        <v>61</v>
      </c>
      <c r="C24" s="20" t="s">
        <v>62</v>
      </c>
      <c r="D24" s="41"/>
      <c r="E24" s="41">
        <v>30000</v>
      </c>
      <c r="F24" s="41"/>
      <c r="G24" s="25">
        <f t="shared" si="1"/>
        <v>30000</v>
      </c>
      <c r="H24" s="42">
        <v>0.3</v>
      </c>
      <c r="I24" s="41">
        <v>30000</v>
      </c>
      <c r="J24" s="27" t="s">
        <v>63</v>
      </c>
      <c r="K24" s="43"/>
      <c r="L24" s="29"/>
      <c r="M24" s="137" t="s">
        <v>260</v>
      </c>
    </row>
    <row r="25" spans="1:13" ht="15.5" hidden="1" x14ac:dyDescent="0.35">
      <c r="A25" s="13"/>
      <c r="B25" s="22" t="s">
        <v>64</v>
      </c>
      <c r="C25" s="20"/>
      <c r="D25" s="41"/>
      <c r="E25" s="41"/>
      <c r="F25" s="41"/>
      <c r="G25" s="25">
        <f t="shared" si="1"/>
        <v>0</v>
      </c>
      <c r="H25" s="42"/>
      <c r="I25" s="41"/>
      <c r="J25" s="27"/>
      <c r="K25" s="43"/>
      <c r="L25" s="29"/>
    </row>
    <row r="26" spans="1:13" ht="15.5" x14ac:dyDescent="0.35">
      <c r="A26" s="13"/>
      <c r="C26" s="44" t="s">
        <v>40</v>
      </c>
      <c r="D26" s="58">
        <f>SUM(D18:D25)</f>
        <v>80000</v>
      </c>
      <c r="E26" s="58">
        <f>SUM(E18:E25)</f>
        <v>155000</v>
      </c>
      <c r="F26" s="58">
        <f>SUM(F18:F25)</f>
        <v>0</v>
      </c>
      <c r="G26" s="58">
        <f>SUM(G18:G25)</f>
        <v>235000</v>
      </c>
      <c r="H26" s="46">
        <f>(H18*G18)+(H19*G19)+(H20*G20)+(H21*G21)+(H22*G22)+(H23*G23)+(H24*G24)+(H25*G25)</f>
        <v>96000</v>
      </c>
      <c r="I26" s="45">
        <f>SUM(I18:I25)</f>
        <v>70079.600000000006</v>
      </c>
      <c r="J26" s="47"/>
      <c r="K26" s="43"/>
      <c r="L26" s="48"/>
      <c r="M26" s="152">
        <f>SUM(M18:M20)</f>
        <v>79.599999999999994</v>
      </c>
    </row>
    <row r="27" spans="1:13" ht="51" hidden="1" customHeight="1" x14ac:dyDescent="0.35">
      <c r="A27" s="13"/>
      <c r="B27" s="18" t="s">
        <v>65</v>
      </c>
      <c r="C27" s="165"/>
      <c r="D27" s="165"/>
      <c r="E27" s="165"/>
      <c r="F27" s="165"/>
      <c r="G27" s="165"/>
      <c r="H27" s="165"/>
      <c r="I27" s="166"/>
      <c r="J27" s="166"/>
      <c r="K27" s="165"/>
      <c r="L27" s="21"/>
    </row>
    <row r="28" spans="1:13" ht="15.5" hidden="1" x14ac:dyDescent="0.35">
      <c r="A28" s="13"/>
      <c r="B28" s="22" t="s">
        <v>66</v>
      </c>
      <c r="C28" s="23"/>
      <c r="D28" s="24"/>
      <c r="E28" s="24"/>
      <c r="F28" s="24"/>
      <c r="G28" s="25">
        <f>SUM(D28:F28)</f>
        <v>0</v>
      </c>
      <c r="H28" s="26"/>
      <c r="I28" s="24"/>
      <c r="J28" s="27"/>
      <c r="K28" s="28"/>
      <c r="L28" s="29"/>
    </row>
    <row r="29" spans="1:13" ht="15.5" hidden="1" x14ac:dyDescent="0.35">
      <c r="A29" s="13"/>
      <c r="B29" s="22" t="s">
        <v>67</v>
      </c>
      <c r="C29" s="23"/>
      <c r="D29" s="24"/>
      <c r="E29" s="24"/>
      <c r="F29" s="24"/>
      <c r="G29" s="25">
        <f t="shared" ref="G29:G35" si="2">SUM(D29:F29)</f>
        <v>0</v>
      </c>
      <c r="H29" s="26"/>
      <c r="I29" s="24"/>
      <c r="J29" s="27"/>
      <c r="K29" s="28"/>
      <c r="L29" s="29"/>
    </row>
    <row r="30" spans="1:13" ht="15.5" hidden="1" x14ac:dyDescent="0.35">
      <c r="A30" s="13"/>
      <c r="B30" s="22" t="s">
        <v>68</v>
      </c>
      <c r="C30" s="23"/>
      <c r="D30" s="24"/>
      <c r="E30" s="24"/>
      <c r="F30" s="24"/>
      <c r="G30" s="25">
        <f t="shared" si="2"/>
        <v>0</v>
      </c>
      <c r="H30" s="26"/>
      <c r="I30" s="24"/>
      <c r="J30" s="27"/>
      <c r="K30" s="28"/>
      <c r="L30" s="29"/>
    </row>
    <row r="31" spans="1:13" ht="15.5" hidden="1" x14ac:dyDescent="0.35">
      <c r="A31" s="13"/>
      <c r="B31" s="22" t="s">
        <v>69</v>
      </c>
      <c r="C31" s="23"/>
      <c r="D31" s="24"/>
      <c r="E31" s="24"/>
      <c r="F31" s="24"/>
      <c r="G31" s="25">
        <f t="shared" si="2"/>
        <v>0</v>
      </c>
      <c r="H31" s="26"/>
      <c r="I31" s="24"/>
      <c r="J31" s="27"/>
      <c r="K31" s="28"/>
      <c r="L31" s="29"/>
    </row>
    <row r="32" spans="1:13" s="13" customFormat="1" ht="15.5" hidden="1" x14ac:dyDescent="0.35">
      <c r="B32" s="22" t="s">
        <v>70</v>
      </c>
      <c r="C32" s="23"/>
      <c r="D32" s="24"/>
      <c r="E32" s="24"/>
      <c r="F32" s="24"/>
      <c r="G32" s="25">
        <f t="shared" si="2"/>
        <v>0</v>
      </c>
      <c r="H32" s="26"/>
      <c r="I32" s="24"/>
      <c r="J32" s="27"/>
      <c r="K32" s="28"/>
      <c r="L32" s="29"/>
      <c r="M32" s="142"/>
    </row>
    <row r="33" spans="1:13" s="13" customFormat="1" ht="15.5" hidden="1" x14ac:dyDescent="0.35">
      <c r="B33" s="22" t="s">
        <v>71</v>
      </c>
      <c r="C33" s="23"/>
      <c r="D33" s="24"/>
      <c r="E33" s="24"/>
      <c r="F33" s="24"/>
      <c r="G33" s="25">
        <f t="shared" si="2"/>
        <v>0</v>
      </c>
      <c r="H33" s="26"/>
      <c r="I33" s="24"/>
      <c r="J33" s="27"/>
      <c r="K33" s="28"/>
      <c r="L33" s="29"/>
      <c r="M33" s="142"/>
    </row>
    <row r="34" spans="1:13" s="13" customFormat="1" ht="15.5" hidden="1" x14ac:dyDescent="0.35">
      <c r="A34" s="1"/>
      <c r="B34" s="22" t="s">
        <v>72</v>
      </c>
      <c r="C34" s="20"/>
      <c r="D34" s="41"/>
      <c r="E34" s="41"/>
      <c r="F34" s="41"/>
      <c r="G34" s="25">
        <f t="shared" si="2"/>
        <v>0</v>
      </c>
      <c r="H34" s="42"/>
      <c r="I34" s="41"/>
      <c r="J34" s="27"/>
      <c r="K34" s="43"/>
      <c r="L34" s="29"/>
      <c r="M34" s="142"/>
    </row>
    <row r="35" spans="1:13" ht="15.5" hidden="1" x14ac:dyDescent="0.35">
      <c r="B35" s="22" t="s">
        <v>73</v>
      </c>
      <c r="C35" s="20"/>
      <c r="D35" s="41"/>
      <c r="E35" s="41"/>
      <c r="F35" s="41"/>
      <c r="G35" s="25">
        <f t="shared" si="2"/>
        <v>0</v>
      </c>
      <c r="H35" s="42"/>
      <c r="I35" s="41"/>
      <c r="J35" s="27"/>
      <c r="K35" s="43"/>
      <c r="L35" s="29"/>
    </row>
    <row r="36" spans="1:13" ht="15.5" hidden="1" x14ac:dyDescent="0.35">
      <c r="C36" s="44" t="s">
        <v>40</v>
      </c>
      <c r="D36" s="58">
        <f>SUM(D28:D35)</f>
        <v>0</v>
      </c>
      <c r="E36" s="58">
        <f>SUM(E28:E35)</f>
        <v>0</v>
      </c>
      <c r="F36" s="58">
        <f>SUM(F28:F35)</f>
        <v>0</v>
      </c>
      <c r="G36" s="58">
        <f>SUM(G28:G35)</f>
        <v>0</v>
      </c>
      <c r="H36" s="59">
        <f>(H28*G28)+(H29*G29)+(H30*G30)+(H31*G31)+(H32*G32)+(H33*G33)+(H34*G34)+(H35*G35)</f>
        <v>0</v>
      </c>
      <c r="I36" s="45">
        <f>SUM(I28:I35)</f>
        <v>0</v>
      </c>
      <c r="J36" s="47"/>
      <c r="K36" s="43"/>
      <c r="L36" s="48"/>
    </row>
    <row r="37" spans="1:13" ht="51" hidden="1" customHeight="1" x14ac:dyDescent="0.35">
      <c r="B37" s="18" t="s">
        <v>74</v>
      </c>
      <c r="C37" s="165"/>
      <c r="D37" s="165"/>
      <c r="E37" s="165"/>
      <c r="F37" s="165"/>
      <c r="G37" s="165"/>
      <c r="H37" s="165"/>
      <c r="I37" s="166"/>
      <c r="J37" s="166"/>
      <c r="K37" s="165"/>
      <c r="L37" s="21"/>
    </row>
    <row r="38" spans="1:13" ht="15.5" hidden="1" x14ac:dyDescent="0.35">
      <c r="B38" s="22" t="s">
        <v>75</v>
      </c>
      <c r="C38" s="23"/>
      <c r="D38" s="24"/>
      <c r="E38" s="24"/>
      <c r="F38" s="24"/>
      <c r="G38" s="25">
        <f>SUM(D38:F38)</f>
        <v>0</v>
      </c>
      <c r="H38" s="26"/>
      <c r="I38" s="24"/>
      <c r="J38" s="27"/>
      <c r="K38" s="28"/>
      <c r="L38" s="29"/>
    </row>
    <row r="39" spans="1:13" ht="15.5" hidden="1" x14ac:dyDescent="0.35">
      <c r="B39" s="22" t="s">
        <v>76</v>
      </c>
      <c r="C39" s="23"/>
      <c r="D39" s="24"/>
      <c r="E39" s="24"/>
      <c r="F39" s="24"/>
      <c r="G39" s="25">
        <f t="shared" ref="G39:G45" si="3">SUM(D39:F39)</f>
        <v>0</v>
      </c>
      <c r="H39" s="26"/>
      <c r="I39" s="24"/>
      <c r="J39" s="27"/>
      <c r="K39" s="28"/>
      <c r="L39" s="29"/>
    </row>
    <row r="40" spans="1:13" ht="15.5" hidden="1" x14ac:dyDescent="0.35">
      <c r="B40" s="22" t="s">
        <v>77</v>
      </c>
      <c r="C40" s="23"/>
      <c r="D40" s="24"/>
      <c r="E40" s="24"/>
      <c r="F40" s="24"/>
      <c r="G40" s="25">
        <f t="shared" si="3"/>
        <v>0</v>
      </c>
      <c r="H40" s="26"/>
      <c r="I40" s="24"/>
      <c r="J40" s="27"/>
      <c r="K40" s="28"/>
      <c r="L40" s="29"/>
    </row>
    <row r="41" spans="1:13" ht="15.5" hidden="1" x14ac:dyDescent="0.35">
      <c r="B41" s="22" t="s">
        <v>78</v>
      </c>
      <c r="C41" s="23"/>
      <c r="D41" s="24"/>
      <c r="E41" s="24"/>
      <c r="F41" s="24"/>
      <c r="G41" s="25">
        <f t="shared" si="3"/>
        <v>0</v>
      </c>
      <c r="H41" s="26"/>
      <c r="I41" s="24"/>
      <c r="J41" s="27"/>
      <c r="K41" s="28"/>
      <c r="L41" s="29"/>
    </row>
    <row r="42" spans="1:13" ht="15.5" hidden="1" x14ac:dyDescent="0.35">
      <c r="B42" s="22" t="s">
        <v>79</v>
      </c>
      <c r="C42" s="23"/>
      <c r="D42" s="24"/>
      <c r="E42" s="24"/>
      <c r="F42" s="24"/>
      <c r="G42" s="25">
        <f t="shared" si="3"/>
        <v>0</v>
      </c>
      <c r="H42" s="26"/>
      <c r="I42" s="24"/>
      <c r="J42" s="27"/>
      <c r="K42" s="28"/>
      <c r="L42" s="29"/>
    </row>
    <row r="43" spans="1:13" ht="15.5" hidden="1" x14ac:dyDescent="0.35">
      <c r="A43" s="13"/>
      <c r="B43" s="22" t="s">
        <v>80</v>
      </c>
      <c r="C43" s="23"/>
      <c r="D43" s="24"/>
      <c r="E43" s="24"/>
      <c r="F43" s="24"/>
      <c r="G43" s="25">
        <f t="shared" si="3"/>
        <v>0</v>
      </c>
      <c r="H43" s="26"/>
      <c r="I43" s="24"/>
      <c r="J43" s="27"/>
      <c r="K43" s="28"/>
      <c r="L43" s="29"/>
    </row>
    <row r="44" spans="1:13" s="13" customFormat="1" ht="15.5" hidden="1" x14ac:dyDescent="0.35">
      <c r="A44" s="1"/>
      <c r="B44" s="22" t="s">
        <v>81</v>
      </c>
      <c r="C44" s="20"/>
      <c r="D44" s="41"/>
      <c r="E44" s="41"/>
      <c r="F44" s="41"/>
      <c r="G44" s="25">
        <f t="shared" si="3"/>
        <v>0</v>
      </c>
      <c r="H44" s="42"/>
      <c r="I44" s="41"/>
      <c r="J44" s="27"/>
      <c r="K44" s="43"/>
      <c r="L44" s="29"/>
      <c r="M44" s="142"/>
    </row>
    <row r="45" spans="1:13" ht="15.5" hidden="1" x14ac:dyDescent="0.35">
      <c r="B45" s="22" t="s">
        <v>82</v>
      </c>
      <c r="C45" s="20"/>
      <c r="D45" s="41"/>
      <c r="E45" s="41"/>
      <c r="F45" s="41"/>
      <c r="G45" s="25">
        <f t="shared" si="3"/>
        <v>0</v>
      </c>
      <c r="H45" s="42"/>
      <c r="I45" s="41"/>
      <c r="J45" s="27"/>
      <c r="K45" s="43"/>
      <c r="L45" s="29"/>
    </row>
    <row r="46" spans="1:13" ht="15.5" hidden="1" x14ac:dyDescent="0.35">
      <c r="C46" s="44" t="s">
        <v>40</v>
      </c>
      <c r="D46" s="45">
        <f>SUM(D38:D45)</f>
        <v>0</v>
      </c>
      <c r="E46" s="45">
        <f>SUM(E38:E45)</f>
        <v>0</v>
      </c>
      <c r="F46" s="45">
        <f>SUM(F38:F45)</f>
        <v>0</v>
      </c>
      <c r="G46" s="45">
        <f>SUM(G38:G45)</f>
        <v>0</v>
      </c>
      <c r="H46" s="59">
        <f>(H38*G38)+(H39*G39)+(H40*G40)+(H41*G41)+(H42*G42)+(H43*G43)+(H44*G44)+(H45*G45)</f>
        <v>0</v>
      </c>
      <c r="I46" s="45">
        <f>SUM(I38:I45)</f>
        <v>0</v>
      </c>
      <c r="J46" s="47"/>
      <c r="K46" s="43"/>
      <c r="L46" s="48"/>
    </row>
    <row r="47" spans="1:13" ht="15.5" x14ac:dyDescent="0.35">
      <c r="B47" s="60"/>
      <c r="C47" s="61"/>
      <c r="D47" s="62"/>
      <c r="E47" s="62"/>
      <c r="F47" s="62"/>
      <c r="G47" s="62"/>
      <c r="H47" s="63"/>
      <c r="I47" s="62"/>
      <c r="J47" s="64"/>
      <c r="K47" s="62"/>
      <c r="L47" s="29"/>
    </row>
    <row r="48" spans="1:13" ht="51" customHeight="1" x14ac:dyDescent="0.35">
      <c r="B48" s="44" t="s">
        <v>83</v>
      </c>
      <c r="C48" s="174" t="s">
        <v>84</v>
      </c>
      <c r="D48" s="174"/>
      <c r="E48" s="174"/>
      <c r="F48" s="174"/>
      <c r="G48" s="174"/>
      <c r="H48" s="174"/>
      <c r="I48" s="175"/>
      <c r="J48" s="175"/>
      <c r="K48" s="174"/>
      <c r="L48" s="19"/>
    </row>
    <row r="49" spans="1:13" ht="51" customHeight="1" x14ac:dyDescent="0.35">
      <c r="B49" s="18" t="s">
        <v>85</v>
      </c>
      <c r="C49" s="165" t="s">
        <v>86</v>
      </c>
      <c r="D49" s="165"/>
      <c r="E49" s="165"/>
      <c r="F49" s="165"/>
      <c r="G49" s="165"/>
      <c r="H49" s="165"/>
      <c r="I49" s="166"/>
      <c r="J49" s="166"/>
      <c r="K49" s="165"/>
      <c r="L49" s="21"/>
    </row>
    <row r="50" spans="1:13" ht="93" x14ac:dyDescent="0.35">
      <c r="B50" s="22" t="s">
        <v>87</v>
      </c>
      <c r="C50" s="23" t="s">
        <v>88</v>
      </c>
      <c r="D50" s="24">
        <v>90000</v>
      </c>
      <c r="E50" s="24"/>
      <c r="F50" s="24"/>
      <c r="G50" s="25">
        <f>SUM(D50:F50)</f>
        <v>90000</v>
      </c>
      <c r="H50" s="26">
        <v>0.3</v>
      </c>
      <c r="I50" s="24"/>
      <c r="J50" s="27" t="s">
        <v>89</v>
      </c>
      <c r="K50" s="28"/>
      <c r="L50" s="29"/>
      <c r="M50" s="137">
        <v>0</v>
      </c>
    </row>
    <row r="51" spans="1:13" ht="46.5" x14ac:dyDescent="0.35">
      <c r="B51" s="22" t="s">
        <v>90</v>
      </c>
      <c r="C51" s="23" t="s">
        <v>91</v>
      </c>
      <c r="D51" s="24">
        <v>30000</v>
      </c>
      <c r="E51" s="24"/>
      <c r="F51" s="24"/>
      <c r="G51" s="25">
        <f t="shared" ref="G51:G57" si="4">SUM(D51:F51)</f>
        <v>30000</v>
      </c>
      <c r="H51" s="26">
        <v>0.5</v>
      </c>
      <c r="I51" s="24"/>
      <c r="J51" s="27" t="s">
        <v>92</v>
      </c>
      <c r="K51" s="28"/>
      <c r="L51" s="29"/>
      <c r="M51" s="137">
        <v>0</v>
      </c>
    </row>
    <row r="52" spans="1:13" ht="62" x14ac:dyDescent="0.35">
      <c r="B52" s="22" t="s">
        <v>93</v>
      </c>
      <c r="C52" s="23" t="s">
        <v>94</v>
      </c>
      <c r="D52" s="31">
        <v>120000</v>
      </c>
      <c r="E52" s="24"/>
      <c r="F52" s="24"/>
      <c r="G52" s="25">
        <f t="shared" si="4"/>
        <v>120000</v>
      </c>
      <c r="H52" s="26">
        <v>0.3</v>
      </c>
      <c r="I52" s="24">
        <v>34058.300000000003</v>
      </c>
      <c r="J52" s="27" t="s">
        <v>95</v>
      </c>
      <c r="K52" s="28"/>
      <c r="L52" s="29"/>
      <c r="M52" s="137">
        <f>30702.95+3355.35</f>
        <v>34058.300000000003</v>
      </c>
    </row>
    <row r="53" spans="1:13" ht="155" x14ac:dyDescent="0.35">
      <c r="B53" s="22" t="s">
        <v>96</v>
      </c>
      <c r="C53" s="23" t="s">
        <v>97</v>
      </c>
      <c r="D53" s="24"/>
      <c r="E53" s="24">
        <v>35000</v>
      </c>
      <c r="F53" s="24"/>
      <c r="G53" s="25">
        <f t="shared" si="4"/>
        <v>35000</v>
      </c>
      <c r="H53" s="26">
        <v>0.4</v>
      </c>
      <c r="I53" s="24">
        <v>35000</v>
      </c>
      <c r="J53" s="27" t="s">
        <v>92</v>
      </c>
      <c r="K53" s="28"/>
      <c r="L53" s="29"/>
      <c r="M53" s="137" t="s">
        <v>260</v>
      </c>
    </row>
    <row r="54" spans="1:13" ht="139.5" x14ac:dyDescent="0.35">
      <c r="B54" s="22" t="s">
        <v>98</v>
      </c>
      <c r="C54" s="23" t="s">
        <v>99</v>
      </c>
      <c r="D54" s="24"/>
      <c r="E54" s="24"/>
      <c r="F54" s="24">
        <v>30000</v>
      </c>
      <c r="G54" s="25">
        <f t="shared" si="4"/>
        <v>30000</v>
      </c>
      <c r="H54" s="26">
        <v>0.5</v>
      </c>
      <c r="I54" s="24">
        <v>30000</v>
      </c>
      <c r="J54" s="65" t="s">
        <v>100</v>
      </c>
      <c r="K54" s="28"/>
      <c r="L54" s="29"/>
      <c r="M54" s="137" t="s">
        <v>260</v>
      </c>
    </row>
    <row r="55" spans="1:13" ht="93" x14ac:dyDescent="0.35">
      <c r="B55" s="22" t="s">
        <v>101</v>
      </c>
      <c r="C55" s="23" t="s">
        <v>102</v>
      </c>
      <c r="D55" s="24"/>
      <c r="E55" s="24"/>
      <c r="F55" s="24">
        <v>40000</v>
      </c>
      <c r="G55" s="25">
        <f t="shared" si="4"/>
        <v>40000</v>
      </c>
      <c r="H55" s="26">
        <v>0.5</v>
      </c>
      <c r="I55" s="24">
        <v>13000</v>
      </c>
      <c r="J55" s="65" t="s">
        <v>103</v>
      </c>
      <c r="K55" s="28"/>
      <c r="L55" s="29"/>
      <c r="M55" s="137" t="s">
        <v>260</v>
      </c>
    </row>
    <row r="56" spans="1:13" ht="15.5" hidden="1" x14ac:dyDescent="0.35">
      <c r="A56" s="13"/>
      <c r="B56" s="22" t="s">
        <v>104</v>
      </c>
      <c r="C56" s="20"/>
      <c r="D56" s="41"/>
      <c r="E56" s="41"/>
      <c r="F56" s="41"/>
      <c r="G56" s="25">
        <f t="shared" si="4"/>
        <v>0</v>
      </c>
      <c r="H56" s="42"/>
      <c r="I56" s="41"/>
      <c r="J56" s="27"/>
      <c r="K56" s="43"/>
      <c r="L56" s="29"/>
    </row>
    <row r="57" spans="1:13" s="13" customFormat="1" ht="15.5" hidden="1" x14ac:dyDescent="0.35">
      <c r="B57" s="22" t="s">
        <v>105</v>
      </c>
      <c r="C57" s="20"/>
      <c r="D57" s="41"/>
      <c r="E57" s="41"/>
      <c r="F57" s="41"/>
      <c r="G57" s="25">
        <f t="shared" si="4"/>
        <v>0</v>
      </c>
      <c r="H57" s="42"/>
      <c r="I57" s="41"/>
      <c r="J57" s="27"/>
      <c r="K57" s="43"/>
      <c r="L57" s="29"/>
      <c r="M57" s="142"/>
    </row>
    <row r="58" spans="1:13" s="13" customFormat="1" ht="15.5" x14ac:dyDescent="0.35">
      <c r="A58" s="1"/>
      <c r="B58" s="1"/>
      <c r="C58" s="44" t="s">
        <v>40</v>
      </c>
      <c r="D58" s="45">
        <f>SUM(D50:D57)</f>
        <v>240000</v>
      </c>
      <c r="E58" s="45">
        <f>SUM(E50:E57)</f>
        <v>35000</v>
      </c>
      <c r="F58" s="45">
        <f>SUM(F50:F57)</f>
        <v>70000</v>
      </c>
      <c r="G58" s="58">
        <f>SUM(G50:G57)</f>
        <v>345000</v>
      </c>
      <c r="H58" s="46">
        <f>(H50*G50)+(H51*G51)+(H52*G52)+(H53*G53)+(H54*G54)+(H55*G55)+(H56*G56)+(H57*G57)</f>
        <v>127000</v>
      </c>
      <c r="I58" s="45">
        <f>SUM(I50:I57)</f>
        <v>112058.3</v>
      </c>
      <c r="J58" s="47"/>
      <c r="K58" s="43"/>
      <c r="L58" s="48"/>
      <c r="M58" s="153">
        <f>SUM(M48:M52)</f>
        <v>34058.300000000003</v>
      </c>
    </row>
    <row r="59" spans="1:13" ht="51" customHeight="1" x14ac:dyDescent="0.35">
      <c r="B59" s="18" t="s">
        <v>106</v>
      </c>
      <c r="C59" s="165" t="s">
        <v>107</v>
      </c>
      <c r="D59" s="165"/>
      <c r="E59" s="165"/>
      <c r="F59" s="165"/>
      <c r="G59" s="165"/>
      <c r="H59" s="165"/>
      <c r="I59" s="166"/>
      <c r="J59" s="166"/>
      <c r="K59" s="165"/>
      <c r="L59" s="21"/>
    </row>
    <row r="60" spans="1:13" s="57" customFormat="1" ht="124" x14ac:dyDescent="0.35">
      <c r="B60" s="33" t="s">
        <v>108</v>
      </c>
      <c r="C60" s="50" t="s">
        <v>109</v>
      </c>
      <c r="D60" s="51"/>
      <c r="E60" s="51"/>
      <c r="F60" s="51">
        <v>20000</v>
      </c>
      <c r="G60" s="36">
        <f>SUM(D60:F60)</f>
        <v>20000</v>
      </c>
      <c r="H60" s="53">
        <v>0.5</v>
      </c>
      <c r="I60" s="54"/>
      <c r="J60" s="38" t="s">
        <v>110</v>
      </c>
      <c r="K60" s="55"/>
      <c r="L60" s="56"/>
      <c r="M60" s="137" t="s">
        <v>260</v>
      </c>
    </row>
    <row r="61" spans="1:13" s="57" customFormat="1" ht="150" customHeight="1" x14ac:dyDescent="0.35">
      <c r="B61" s="33" t="s">
        <v>111</v>
      </c>
      <c r="C61" s="50" t="s">
        <v>112</v>
      </c>
      <c r="D61" s="51"/>
      <c r="E61" s="51"/>
      <c r="F61" s="51">
        <v>17000</v>
      </c>
      <c r="G61" s="36">
        <f t="shared" ref="G61:G67" si="5">SUM(D61:F61)</f>
        <v>17000</v>
      </c>
      <c r="H61" s="53">
        <v>0.3</v>
      </c>
      <c r="I61" s="54"/>
      <c r="J61" s="27" t="s">
        <v>113</v>
      </c>
      <c r="K61" s="55"/>
      <c r="L61" s="56"/>
      <c r="M61" s="137" t="s">
        <v>260</v>
      </c>
    </row>
    <row r="62" spans="1:13" ht="134.15" customHeight="1" x14ac:dyDescent="0.35">
      <c r="B62" s="22" t="s">
        <v>114</v>
      </c>
      <c r="C62" s="23" t="s">
        <v>115</v>
      </c>
      <c r="D62" s="24"/>
      <c r="E62" s="24"/>
      <c r="F62" s="24">
        <v>20000</v>
      </c>
      <c r="G62" s="25">
        <f t="shared" si="5"/>
        <v>20000</v>
      </c>
      <c r="H62" s="26">
        <v>0.3</v>
      </c>
      <c r="I62" s="24"/>
      <c r="J62" s="27" t="s">
        <v>113</v>
      </c>
      <c r="K62" s="28"/>
      <c r="L62" s="29"/>
      <c r="M62" s="137" t="s">
        <v>260</v>
      </c>
    </row>
    <row r="63" spans="1:13" ht="139.5" x14ac:dyDescent="0.35">
      <c r="B63" s="22" t="s">
        <v>116</v>
      </c>
      <c r="C63" s="23" t="s">
        <v>117</v>
      </c>
      <c r="D63" s="24"/>
      <c r="E63" s="24"/>
      <c r="F63" s="24">
        <v>20000</v>
      </c>
      <c r="G63" s="25">
        <f t="shared" si="5"/>
        <v>20000</v>
      </c>
      <c r="H63" s="26">
        <v>0.5</v>
      </c>
      <c r="I63" s="24"/>
      <c r="J63" s="27" t="s">
        <v>118</v>
      </c>
      <c r="K63" s="28"/>
      <c r="L63" s="29"/>
      <c r="M63" s="137" t="s">
        <v>260</v>
      </c>
    </row>
    <row r="64" spans="1:13" ht="171.65" customHeight="1" x14ac:dyDescent="0.35">
      <c r="B64" s="22" t="s">
        <v>119</v>
      </c>
      <c r="C64" s="23" t="s">
        <v>120</v>
      </c>
      <c r="D64" s="24"/>
      <c r="E64" s="24"/>
      <c r="F64" s="24">
        <v>15000</v>
      </c>
      <c r="G64" s="25">
        <f t="shared" si="5"/>
        <v>15000</v>
      </c>
      <c r="H64" s="26">
        <v>0.3</v>
      </c>
      <c r="I64" s="24"/>
      <c r="J64" s="27" t="s">
        <v>121</v>
      </c>
      <c r="K64" s="28"/>
      <c r="L64" s="29"/>
      <c r="M64" s="137" t="s">
        <v>260</v>
      </c>
    </row>
    <row r="65" spans="1:13" ht="191.5" customHeight="1" x14ac:dyDescent="0.35">
      <c r="B65" s="22" t="s">
        <v>122</v>
      </c>
      <c r="C65" s="23" t="s">
        <v>123</v>
      </c>
      <c r="D65" s="24"/>
      <c r="E65" s="24"/>
      <c r="F65" s="24">
        <v>30000</v>
      </c>
      <c r="G65" s="25">
        <f t="shared" si="5"/>
        <v>30000</v>
      </c>
      <c r="H65" s="26">
        <v>0.5</v>
      </c>
      <c r="I65" s="24">
        <v>5476</v>
      </c>
      <c r="J65" s="27" t="s">
        <v>124</v>
      </c>
      <c r="K65" s="28"/>
      <c r="L65" s="29"/>
      <c r="M65" s="137" t="s">
        <v>260</v>
      </c>
    </row>
    <row r="66" spans="1:13" s="57" customFormat="1" ht="155" x14ac:dyDescent="0.35">
      <c r="B66" s="33" t="s">
        <v>125</v>
      </c>
      <c r="C66" s="50" t="s">
        <v>126</v>
      </c>
      <c r="D66" s="35"/>
      <c r="E66" s="35">
        <v>226800</v>
      </c>
      <c r="F66" s="35"/>
      <c r="G66" s="36">
        <f t="shared" si="5"/>
        <v>226800</v>
      </c>
      <c r="H66" s="37">
        <v>0.8</v>
      </c>
      <c r="I66" s="35">
        <v>206800</v>
      </c>
      <c r="J66" s="38" t="s">
        <v>127</v>
      </c>
      <c r="K66" s="66"/>
      <c r="L66" s="56"/>
      <c r="M66" s="137" t="s">
        <v>260</v>
      </c>
    </row>
    <row r="67" spans="1:13" s="57" customFormat="1" ht="139.5" x14ac:dyDescent="0.35">
      <c r="B67" s="33" t="s">
        <v>128</v>
      </c>
      <c r="C67" s="34" t="s">
        <v>129</v>
      </c>
      <c r="D67" s="35"/>
      <c r="E67" s="35">
        <v>120000</v>
      </c>
      <c r="F67" s="35"/>
      <c r="G67" s="36">
        <f t="shared" si="5"/>
        <v>120000</v>
      </c>
      <c r="H67" s="37">
        <v>0.7</v>
      </c>
      <c r="I67" s="35">
        <v>95000</v>
      </c>
      <c r="J67" s="38" t="s">
        <v>130</v>
      </c>
      <c r="K67" s="66"/>
      <c r="L67" s="56"/>
      <c r="M67" s="137" t="s">
        <v>260</v>
      </c>
    </row>
    <row r="68" spans="1:13" ht="15.5" x14ac:dyDescent="0.35">
      <c r="C68" s="44" t="s">
        <v>40</v>
      </c>
      <c r="D68" s="58">
        <f>SUM(D60:D67)</f>
        <v>0</v>
      </c>
      <c r="E68" s="58">
        <f>SUM(E60:E67)</f>
        <v>346800</v>
      </c>
      <c r="F68" s="58">
        <f>SUM(F60:F67)</f>
        <v>122000</v>
      </c>
      <c r="G68" s="58">
        <f>SUM(G60:G67)</f>
        <v>468800</v>
      </c>
      <c r="H68" s="46">
        <f>(H60*G60)+(H61*G61)+(H62*G62)+(H63*G63)+(H64*G64)+(H65*G65)+(H66*G66)+(H67*G67)</f>
        <v>316040</v>
      </c>
      <c r="I68" s="45">
        <f>SUM(I60:I67)</f>
        <v>307276</v>
      </c>
      <c r="J68" s="47"/>
      <c r="K68" s="43"/>
      <c r="L68" s="48"/>
      <c r="M68" s="137">
        <v>0</v>
      </c>
    </row>
    <row r="69" spans="1:13" ht="51" customHeight="1" x14ac:dyDescent="0.35">
      <c r="B69" s="18" t="s">
        <v>131</v>
      </c>
      <c r="C69" s="165" t="s">
        <v>132</v>
      </c>
      <c r="D69" s="165"/>
      <c r="E69" s="165"/>
      <c r="F69" s="165"/>
      <c r="G69" s="165"/>
      <c r="H69" s="165"/>
      <c r="I69" s="166"/>
      <c r="J69" s="166"/>
      <c r="K69" s="165"/>
      <c r="L69" s="21"/>
    </row>
    <row r="70" spans="1:13" ht="124" x14ac:dyDescent="0.35">
      <c r="B70" s="22" t="s">
        <v>133</v>
      </c>
      <c r="C70" s="23" t="s">
        <v>134</v>
      </c>
      <c r="D70" s="24">
        <v>160000</v>
      </c>
      <c r="E70" s="24"/>
      <c r="F70" s="24"/>
      <c r="G70" s="25">
        <f>SUM(D70:F70)</f>
        <v>160000</v>
      </c>
      <c r="H70" s="26">
        <v>0.3</v>
      </c>
      <c r="I70" s="24"/>
      <c r="J70" s="27" t="s">
        <v>135</v>
      </c>
      <c r="K70" s="28"/>
      <c r="L70" s="29"/>
      <c r="M70" s="137">
        <v>0</v>
      </c>
    </row>
    <row r="71" spans="1:13" ht="124" x14ac:dyDescent="0.35">
      <c r="B71" s="22" t="s">
        <v>136</v>
      </c>
      <c r="C71" s="23" t="s">
        <v>137</v>
      </c>
      <c r="D71" s="24">
        <v>95000</v>
      </c>
      <c r="E71" s="24"/>
      <c r="F71" s="24"/>
      <c r="G71" s="25">
        <f t="shared" ref="G71:G77" si="6">SUM(D71:F71)</f>
        <v>95000</v>
      </c>
      <c r="H71" s="26">
        <v>0.5</v>
      </c>
      <c r="I71" s="24"/>
      <c r="J71" s="27" t="s">
        <v>138</v>
      </c>
      <c r="K71" s="28"/>
      <c r="L71" s="29"/>
      <c r="M71" s="137">
        <v>0</v>
      </c>
    </row>
    <row r="72" spans="1:13" ht="166.5" customHeight="1" x14ac:dyDescent="0.35">
      <c r="B72" s="22" t="s">
        <v>139</v>
      </c>
      <c r="C72" s="23" t="s">
        <v>140</v>
      </c>
      <c r="D72" s="24"/>
      <c r="E72" s="24"/>
      <c r="F72" s="24">
        <v>40000</v>
      </c>
      <c r="G72" s="25">
        <f t="shared" si="6"/>
        <v>40000</v>
      </c>
      <c r="H72" s="26">
        <v>0.5</v>
      </c>
      <c r="I72" s="24"/>
      <c r="J72" s="27" t="s">
        <v>141</v>
      </c>
      <c r="K72" s="28"/>
      <c r="L72" s="29"/>
      <c r="M72" s="137" t="s">
        <v>260</v>
      </c>
    </row>
    <row r="73" spans="1:13" ht="139.5" x14ac:dyDescent="0.35">
      <c r="A73" s="13"/>
      <c r="B73" s="22" t="s">
        <v>142</v>
      </c>
      <c r="C73" s="23" t="s">
        <v>143</v>
      </c>
      <c r="D73" s="24"/>
      <c r="E73" s="24"/>
      <c r="F73" s="24">
        <v>10000</v>
      </c>
      <c r="G73" s="25">
        <f t="shared" si="6"/>
        <v>10000</v>
      </c>
      <c r="H73" s="26">
        <v>0.4</v>
      </c>
      <c r="I73" s="24"/>
      <c r="J73" s="27" t="s">
        <v>144</v>
      </c>
      <c r="K73" s="28"/>
      <c r="L73" s="29"/>
      <c r="M73" s="137" t="s">
        <v>260</v>
      </c>
    </row>
    <row r="74" spans="1:13" s="13" customFormat="1" ht="93" x14ac:dyDescent="0.35">
      <c r="A74" s="1"/>
      <c r="B74" s="22" t="s">
        <v>145</v>
      </c>
      <c r="C74" s="23" t="s">
        <v>146</v>
      </c>
      <c r="D74" s="24"/>
      <c r="E74" s="24"/>
      <c r="F74" s="24">
        <v>30000</v>
      </c>
      <c r="G74" s="25">
        <f t="shared" si="6"/>
        <v>30000</v>
      </c>
      <c r="H74" s="26">
        <v>0.3</v>
      </c>
      <c r="I74" s="24"/>
      <c r="J74" s="27" t="s">
        <v>147</v>
      </c>
      <c r="K74" s="28"/>
      <c r="L74" s="29"/>
      <c r="M74" s="137" t="s">
        <v>260</v>
      </c>
    </row>
    <row r="75" spans="1:13" ht="186" x14ac:dyDescent="0.35">
      <c r="B75" s="22" t="s">
        <v>148</v>
      </c>
      <c r="C75" s="23" t="s">
        <v>149</v>
      </c>
      <c r="D75" s="24"/>
      <c r="E75" s="24"/>
      <c r="F75" s="35">
        <f>289799.997699115+15000</f>
        <v>304799.99769911502</v>
      </c>
      <c r="G75" s="25">
        <f t="shared" si="6"/>
        <v>304799.99769911502</v>
      </c>
      <c r="H75" s="26">
        <v>0.5</v>
      </c>
      <c r="I75" s="24">
        <v>16943</v>
      </c>
      <c r="J75" s="27" t="s">
        <v>150</v>
      </c>
      <c r="K75" s="28"/>
      <c r="L75" s="29"/>
      <c r="M75" s="137" t="s">
        <v>260</v>
      </c>
    </row>
    <row r="76" spans="1:13" ht="186" x14ac:dyDescent="0.35">
      <c r="B76" s="22" t="s">
        <v>151</v>
      </c>
      <c r="C76" s="20" t="s">
        <v>152</v>
      </c>
      <c r="D76" s="41"/>
      <c r="E76" s="41"/>
      <c r="F76" s="41">
        <v>30000</v>
      </c>
      <c r="G76" s="25">
        <f t="shared" si="6"/>
        <v>30000</v>
      </c>
      <c r="H76" s="42">
        <v>0.5</v>
      </c>
      <c r="I76" s="41"/>
      <c r="J76" s="27" t="s">
        <v>153</v>
      </c>
      <c r="K76" s="43"/>
      <c r="L76" s="29"/>
      <c r="M76" s="137" t="s">
        <v>260</v>
      </c>
    </row>
    <row r="77" spans="1:13" ht="15.5" hidden="1" x14ac:dyDescent="0.35">
      <c r="B77" s="22" t="s">
        <v>154</v>
      </c>
      <c r="C77" s="20"/>
      <c r="D77" s="41"/>
      <c r="E77" s="41"/>
      <c r="F77" s="41"/>
      <c r="G77" s="25">
        <f t="shared" si="6"/>
        <v>0</v>
      </c>
      <c r="H77" s="42"/>
      <c r="I77" s="41"/>
      <c r="J77" s="27"/>
      <c r="K77" s="43"/>
      <c r="L77" s="29"/>
    </row>
    <row r="78" spans="1:13" ht="15.5" x14ac:dyDescent="0.35">
      <c r="C78" s="44" t="s">
        <v>40</v>
      </c>
      <c r="D78" s="58">
        <f>SUM(D70:D77)</f>
        <v>255000</v>
      </c>
      <c r="E78" s="58">
        <f>SUM(E70:E77)</f>
        <v>0</v>
      </c>
      <c r="F78" s="58">
        <f>SUM(F70:F77)</f>
        <v>414799.99769911502</v>
      </c>
      <c r="G78" s="58">
        <f>SUM(G70:G77)</f>
        <v>669799.99769911496</v>
      </c>
      <c r="H78" s="46">
        <f>(H70*G70)+(H71*G71)+(H72*G72)+(H73*G73)+(H74*G74)+(H75*G75)+(H76*G76)+(H77*G77)</f>
        <v>295899.99884955748</v>
      </c>
      <c r="I78" s="45">
        <f>SUM(I70:I77)</f>
        <v>16943</v>
      </c>
      <c r="J78" s="47"/>
      <c r="K78" s="43"/>
      <c r="L78" s="48"/>
      <c r="M78" s="137">
        <v>0</v>
      </c>
    </row>
    <row r="79" spans="1:13" ht="51" hidden="1" customHeight="1" x14ac:dyDescent="0.35">
      <c r="B79" s="18" t="s">
        <v>155</v>
      </c>
      <c r="C79" s="165"/>
      <c r="D79" s="165"/>
      <c r="E79" s="165"/>
      <c r="F79" s="165"/>
      <c r="G79" s="165"/>
      <c r="H79" s="165"/>
      <c r="I79" s="166"/>
      <c r="J79" s="166"/>
      <c r="K79" s="165"/>
      <c r="L79" s="21"/>
    </row>
    <row r="80" spans="1:13" ht="15.5" hidden="1" x14ac:dyDescent="0.35">
      <c r="B80" s="22" t="s">
        <v>156</v>
      </c>
      <c r="C80" s="23"/>
      <c r="D80" s="24"/>
      <c r="E80" s="24"/>
      <c r="F80" s="24"/>
      <c r="G80" s="25">
        <f>SUM(D80:F80)</f>
        <v>0</v>
      </c>
      <c r="H80" s="26"/>
      <c r="I80" s="24"/>
      <c r="J80" s="27"/>
      <c r="K80" s="28"/>
      <c r="L80" s="29"/>
    </row>
    <row r="81" spans="2:12" ht="15.5" hidden="1" x14ac:dyDescent="0.35">
      <c r="B81" s="22" t="s">
        <v>157</v>
      </c>
      <c r="C81" s="23"/>
      <c r="D81" s="24"/>
      <c r="E81" s="24"/>
      <c r="F81" s="24"/>
      <c r="G81" s="25">
        <f t="shared" ref="G81:G87" si="7">SUM(D81:F81)</f>
        <v>0</v>
      </c>
      <c r="H81" s="26"/>
      <c r="I81" s="24"/>
      <c r="J81" s="27"/>
      <c r="K81" s="28"/>
      <c r="L81" s="29"/>
    </row>
    <row r="82" spans="2:12" ht="15.5" hidden="1" x14ac:dyDescent="0.35">
      <c r="B82" s="22" t="s">
        <v>158</v>
      </c>
      <c r="C82" s="23"/>
      <c r="D82" s="24"/>
      <c r="E82" s="24"/>
      <c r="F82" s="24"/>
      <c r="G82" s="25">
        <f t="shared" si="7"/>
        <v>0</v>
      </c>
      <c r="H82" s="26"/>
      <c r="I82" s="24"/>
      <c r="J82" s="27"/>
      <c r="K82" s="28"/>
      <c r="L82" s="29"/>
    </row>
    <row r="83" spans="2:12" ht="15.5" hidden="1" x14ac:dyDescent="0.35">
      <c r="B83" s="22" t="s">
        <v>159</v>
      </c>
      <c r="C83" s="23"/>
      <c r="D83" s="24"/>
      <c r="E83" s="24"/>
      <c r="F83" s="24"/>
      <c r="G83" s="25">
        <f t="shared" si="7"/>
        <v>0</v>
      </c>
      <c r="H83" s="26"/>
      <c r="I83" s="24"/>
      <c r="J83" s="27"/>
      <c r="K83" s="28"/>
      <c r="L83" s="29"/>
    </row>
    <row r="84" spans="2:12" ht="15.5" hidden="1" x14ac:dyDescent="0.35">
      <c r="B84" s="22" t="s">
        <v>160</v>
      </c>
      <c r="C84" s="23"/>
      <c r="D84" s="24"/>
      <c r="E84" s="24"/>
      <c r="F84" s="24"/>
      <c r="G84" s="25">
        <f t="shared" si="7"/>
        <v>0</v>
      </c>
      <c r="H84" s="26"/>
      <c r="I84" s="24"/>
      <c r="J84" s="27"/>
      <c r="K84" s="28"/>
      <c r="L84" s="29"/>
    </row>
    <row r="85" spans="2:12" ht="15.5" hidden="1" x14ac:dyDescent="0.35">
      <c r="B85" s="22" t="s">
        <v>161</v>
      </c>
      <c r="C85" s="23"/>
      <c r="D85" s="24"/>
      <c r="E85" s="24"/>
      <c r="F85" s="24"/>
      <c r="G85" s="25">
        <f t="shared" si="7"/>
        <v>0</v>
      </c>
      <c r="H85" s="26"/>
      <c r="I85" s="24"/>
      <c r="J85" s="27"/>
      <c r="K85" s="28"/>
      <c r="L85" s="29"/>
    </row>
    <row r="86" spans="2:12" ht="15.5" hidden="1" x14ac:dyDescent="0.35">
      <c r="B86" s="22" t="s">
        <v>162</v>
      </c>
      <c r="C86" s="20"/>
      <c r="D86" s="41"/>
      <c r="E86" s="41"/>
      <c r="F86" s="41"/>
      <c r="G86" s="25">
        <f t="shared" si="7"/>
        <v>0</v>
      </c>
      <c r="H86" s="42"/>
      <c r="I86" s="41"/>
      <c r="J86" s="27"/>
      <c r="K86" s="43"/>
      <c r="L86" s="29"/>
    </row>
    <row r="87" spans="2:12" ht="15.5" hidden="1" x14ac:dyDescent="0.35">
      <c r="B87" s="22" t="s">
        <v>163</v>
      </c>
      <c r="C87" s="20"/>
      <c r="D87" s="41"/>
      <c r="E87" s="41"/>
      <c r="F87" s="41"/>
      <c r="G87" s="25">
        <f t="shared" si="7"/>
        <v>0</v>
      </c>
      <c r="H87" s="42"/>
      <c r="I87" s="41"/>
      <c r="J87" s="27"/>
      <c r="K87" s="43"/>
      <c r="L87" s="29"/>
    </row>
    <row r="88" spans="2:12" ht="15.5" hidden="1" x14ac:dyDescent="0.35">
      <c r="C88" s="44" t="s">
        <v>40</v>
      </c>
      <c r="D88" s="45">
        <f>SUM(D80:D87)</f>
        <v>0</v>
      </c>
      <c r="E88" s="45">
        <f>SUM(E80:E87)</f>
        <v>0</v>
      </c>
      <c r="F88" s="45">
        <f>SUM(F80:F87)</f>
        <v>0</v>
      </c>
      <c r="G88" s="45">
        <f>SUM(G80:G87)</f>
        <v>0</v>
      </c>
      <c r="H88" s="59">
        <f>(H80*G80)+(H81*G81)+(H82*G82)+(H83*G83)+(H84*G84)+(H85*G85)+(H86*G86)+(H87*G87)</f>
        <v>0</v>
      </c>
      <c r="I88" s="45">
        <f>SUM(I80:I87)</f>
        <v>0</v>
      </c>
      <c r="J88" s="47"/>
      <c r="K88" s="43"/>
      <c r="L88" s="48"/>
    </row>
    <row r="89" spans="2:12" ht="15.75" hidden="1" customHeight="1" x14ac:dyDescent="0.35">
      <c r="B89" s="67"/>
      <c r="C89" s="60"/>
      <c r="D89" s="68"/>
      <c r="E89" s="68"/>
      <c r="F89" s="68"/>
      <c r="G89" s="68"/>
      <c r="H89" s="69"/>
      <c r="I89" s="68"/>
      <c r="J89" s="64"/>
      <c r="K89" s="60"/>
      <c r="L89" s="70"/>
    </row>
    <row r="90" spans="2:12" ht="51" hidden="1" customHeight="1" x14ac:dyDescent="0.35">
      <c r="B90" s="44" t="s">
        <v>164</v>
      </c>
      <c r="C90" s="174"/>
      <c r="D90" s="174"/>
      <c r="E90" s="174"/>
      <c r="F90" s="174"/>
      <c r="G90" s="174"/>
      <c r="H90" s="174"/>
      <c r="I90" s="175"/>
      <c r="J90" s="175"/>
      <c r="K90" s="174"/>
      <c r="L90" s="19"/>
    </row>
    <row r="91" spans="2:12" ht="51" hidden="1" customHeight="1" x14ac:dyDescent="0.35">
      <c r="B91" s="18" t="s">
        <v>165</v>
      </c>
      <c r="C91" s="165"/>
      <c r="D91" s="165"/>
      <c r="E91" s="165"/>
      <c r="F91" s="165"/>
      <c r="G91" s="165"/>
      <c r="H91" s="165"/>
      <c r="I91" s="166"/>
      <c r="J91" s="166"/>
      <c r="K91" s="165"/>
      <c r="L91" s="21"/>
    </row>
    <row r="92" spans="2:12" ht="15.5" hidden="1" x14ac:dyDescent="0.35">
      <c r="B92" s="22" t="s">
        <v>166</v>
      </c>
      <c r="C92" s="23"/>
      <c r="D92" s="24"/>
      <c r="E92" s="24"/>
      <c r="F92" s="24"/>
      <c r="G92" s="25">
        <f>SUM(D92:F92)</f>
        <v>0</v>
      </c>
      <c r="H92" s="26"/>
      <c r="I92" s="24"/>
      <c r="J92" s="27"/>
      <c r="K92" s="28"/>
      <c r="L92" s="29"/>
    </row>
    <row r="93" spans="2:12" ht="15.5" hidden="1" x14ac:dyDescent="0.35">
      <c r="B93" s="22" t="s">
        <v>167</v>
      </c>
      <c r="C93" s="23"/>
      <c r="D93" s="24"/>
      <c r="E93" s="24"/>
      <c r="F93" s="24"/>
      <c r="G93" s="25">
        <f t="shared" ref="G93:G99" si="8">SUM(D93:F93)</f>
        <v>0</v>
      </c>
      <c r="H93" s="26"/>
      <c r="I93" s="24"/>
      <c r="J93" s="27"/>
      <c r="K93" s="28"/>
      <c r="L93" s="29"/>
    </row>
    <row r="94" spans="2:12" ht="15.5" hidden="1" x14ac:dyDescent="0.35">
      <c r="B94" s="22" t="s">
        <v>168</v>
      </c>
      <c r="C94" s="23"/>
      <c r="D94" s="24"/>
      <c r="E94" s="24"/>
      <c r="F94" s="24"/>
      <c r="G94" s="25">
        <f t="shared" si="8"/>
        <v>0</v>
      </c>
      <c r="H94" s="26"/>
      <c r="I94" s="24"/>
      <c r="J94" s="27"/>
      <c r="K94" s="28"/>
      <c r="L94" s="29"/>
    </row>
    <row r="95" spans="2:12" ht="15.5" hidden="1" x14ac:dyDescent="0.35">
      <c r="B95" s="22" t="s">
        <v>169</v>
      </c>
      <c r="C95" s="23"/>
      <c r="D95" s="24"/>
      <c r="E95" s="24"/>
      <c r="F95" s="24"/>
      <c r="G95" s="25">
        <f t="shared" si="8"/>
        <v>0</v>
      </c>
      <c r="H95" s="26"/>
      <c r="I95" s="24"/>
      <c r="J95" s="27"/>
      <c r="K95" s="28"/>
      <c r="L95" s="29"/>
    </row>
    <row r="96" spans="2:12" ht="15.5" hidden="1" x14ac:dyDescent="0.35">
      <c r="B96" s="22" t="s">
        <v>170</v>
      </c>
      <c r="C96" s="23"/>
      <c r="D96" s="24"/>
      <c r="E96" s="24"/>
      <c r="F96" s="24"/>
      <c r="G96" s="25">
        <f t="shared" si="8"/>
        <v>0</v>
      </c>
      <c r="H96" s="26"/>
      <c r="I96" s="24"/>
      <c r="J96" s="27"/>
      <c r="K96" s="28"/>
      <c r="L96" s="29"/>
    </row>
    <row r="97" spans="2:12" ht="15.5" hidden="1" x14ac:dyDescent="0.35">
      <c r="B97" s="22" t="s">
        <v>171</v>
      </c>
      <c r="C97" s="23"/>
      <c r="D97" s="24"/>
      <c r="E97" s="24"/>
      <c r="F97" s="24"/>
      <c r="G97" s="25">
        <f t="shared" si="8"/>
        <v>0</v>
      </c>
      <c r="H97" s="26"/>
      <c r="I97" s="24"/>
      <c r="J97" s="27"/>
      <c r="K97" s="28"/>
      <c r="L97" s="29"/>
    </row>
    <row r="98" spans="2:12" ht="15.5" hidden="1" x14ac:dyDescent="0.35">
      <c r="B98" s="22" t="s">
        <v>172</v>
      </c>
      <c r="C98" s="20"/>
      <c r="D98" s="41"/>
      <c r="E98" s="41"/>
      <c r="F98" s="41"/>
      <c r="G98" s="25">
        <f t="shared" si="8"/>
        <v>0</v>
      </c>
      <c r="H98" s="42"/>
      <c r="I98" s="41"/>
      <c r="J98" s="27"/>
      <c r="K98" s="43"/>
      <c r="L98" s="29"/>
    </row>
    <row r="99" spans="2:12" ht="15.5" hidden="1" x14ac:dyDescent="0.35">
      <c r="B99" s="22" t="s">
        <v>173</v>
      </c>
      <c r="C99" s="20"/>
      <c r="D99" s="41"/>
      <c r="E99" s="41"/>
      <c r="F99" s="41"/>
      <c r="G99" s="25">
        <f t="shared" si="8"/>
        <v>0</v>
      </c>
      <c r="H99" s="42"/>
      <c r="I99" s="41"/>
      <c r="J99" s="27"/>
      <c r="K99" s="43"/>
      <c r="L99" s="29"/>
    </row>
    <row r="100" spans="2:12" ht="15.5" hidden="1" x14ac:dyDescent="0.35">
      <c r="C100" s="44" t="s">
        <v>40</v>
      </c>
      <c r="D100" s="45">
        <f>SUM(D92:D99)</f>
        <v>0</v>
      </c>
      <c r="E100" s="45">
        <f>SUM(E92:E99)</f>
        <v>0</v>
      </c>
      <c r="F100" s="45">
        <f>SUM(F92:F99)</f>
        <v>0</v>
      </c>
      <c r="G100" s="58">
        <f>SUM(G92:G99)</f>
        <v>0</v>
      </c>
      <c r="H100" s="59">
        <f>(H92*G92)+(H93*G93)+(H94*G94)+(H95*G95)+(H96*G96)+(H97*G97)+(H98*G98)+(H99*G99)</f>
        <v>0</v>
      </c>
      <c r="I100" s="45">
        <f>SUM(I92:I99)</f>
        <v>0</v>
      </c>
      <c r="J100" s="47"/>
      <c r="K100" s="43"/>
      <c r="L100" s="48"/>
    </row>
    <row r="101" spans="2:12" ht="51" hidden="1" customHeight="1" x14ac:dyDescent="0.35">
      <c r="B101" s="18" t="s">
        <v>174</v>
      </c>
      <c r="C101" s="165"/>
      <c r="D101" s="165"/>
      <c r="E101" s="165"/>
      <c r="F101" s="165"/>
      <c r="G101" s="165"/>
      <c r="H101" s="165"/>
      <c r="I101" s="166"/>
      <c r="J101" s="166"/>
      <c r="K101" s="165"/>
      <c r="L101" s="21"/>
    </row>
    <row r="102" spans="2:12" ht="15.5" hidden="1" x14ac:dyDescent="0.35">
      <c r="B102" s="22" t="s">
        <v>175</v>
      </c>
      <c r="C102" s="23"/>
      <c r="D102" s="24"/>
      <c r="E102" s="24"/>
      <c r="F102" s="24"/>
      <c r="G102" s="25">
        <f>SUM(D102:F102)</f>
        <v>0</v>
      </c>
      <c r="H102" s="26"/>
      <c r="I102" s="24"/>
      <c r="J102" s="27"/>
      <c r="K102" s="28"/>
      <c r="L102" s="29"/>
    </row>
    <row r="103" spans="2:12" ht="15.5" hidden="1" x14ac:dyDescent="0.35">
      <c r="B103" s="22" t="s">
        <v>176</v>
      </c>
      <c r="C103" s="23"/>
      <c r="D103" s="24"/>
      <c r="E103" s="24"/>
      <c r="F103" s="24"/>
      <c r="G103" s="25">
        <f t="shared" ref="G103:G109" si="9">SUM(D103:F103)</f>
        <v>0</v>
      </c>
      <c r="H103" s="26"/>
      <c r="I103" s="24"/>
      <c r="J103" s="27"/>
      <c r="K103" s="28"/>
      <c r="L103" s="29"/>
    </row>
    <row r="104" spans="2:12" ht="15.5" hidden="1" x14ac:dyDescent="0.35">
      <c r="B104" s="22" t="s">
        <v>177</v>
      </c>
      <c r="C104" s="23"/>
      <c r="D104" s="24"/>
      <c r="E104" s="24"/>
      <c r="F104" s="24"/>
      <c r="G104" s="25">
        <f t="shared" si="9"/>
        <v>0</v>
      </c>
      <c r="H104" s="26"/>
      <c r="I104" s="24"/>
      <c r="J104" s="27"/>
      <c r="K104" s="28"/>
      <c r="L104" s="29"/>
    </row>
    <row r="105" spans="2:12" ht="15.5" hidden="1" x14ac:dyDescent="0.35">
      <c r="B105" s="22" t="s">
        <v>178</v>
      </c>
      <c r="C105" s="23"/>
      <c r="D105" s="24"/>
      <c r="E105" s="24"/>
      <c r="F105" s="24"/>
      <c r="G105" s="25">
        <f t="shared" si="9"/>
        <v>0</v>
      </c>
      <c r="H105" s="26"/>
      <c r="I105" s="24"/>
      <c r="J105" s="27"/>
      <c r="K105" s="28"/>
      <c r="L105" s="29"/>
    </row>
    <row r="106" spans="2:12" ht="15.5" hidden="1" x14ac:dyDescent="0.35">
      <c r="B106" s="22" t="s">
        <v>179</v>
      </c>
      <c r="C106" s="23"/>
      <c r="D106" s="24"/>
      <c r="E106" s="24"/>
      <c r="F106" s="24"/>
      <c r="G106" s="25">
        <f t="shared" si="9"/>
        <v>0</v>
      </c>
      <c r="H106" s="26"/>
      <c r="I106" s="24"/>
      <c r="J106" s="27"/>
      <c r="K106" s="28"/>
      <c r="L106" s="29"/>
    </row>
    <row r="107" spans="2:12" ht="15.5" hidden="1" x14ac:dyDescent="0.35">
      <c r="B107" s="22" t="s">
        <v>180</v>
      </c>
      <c r="C107" s="23"/>
      <c r="D107" s="24"/>
      <c r="E107" s="24"/>
      <c r="F107" s="24"/>
      <c r="G107" s="25">
        <f t="shared" si="9"/>
        <v>0</v>
      </c>
      <c r="H107" s="26"/>
      <c r="I107" s="24"/>
      <c r="J107" s="27"/>
      <c r="K107" s="28"/>
      <c r="L107" s="29"/>
    </row>
    <row r="108" spans="2:12" ht="15.5" hidden="1" x14ac:dyDescent="0.35">
      <c r="B108" s="22" t="s">
        <v>181</v>
      </c>
      <c r="C108" s="20"/>
      <c r="D108" s="41"/>
      <c r="E108" s="41"/>
      <c r="F108" s="41"/>
      <c r="G108" s="25">
        <f t="shared" si="9"/>
        <v>0</v>
      </c>
      <c r="H108" s="42"/>
      <c r="I108" s="41"/>
      <c r="J108" s="27"/>
      <c r="K108" s="43"/>
      <c r="L108" s="29"/>
    </row>
    <row r="109" spans="2:12" ht="15.5" hidden="1" x14ac:dyDescent="0.35">
      <c r="B109" s="22" t="s">
        <v>182</v>
      </c>
      <c r="C109" s="20"/>
      <c r="D109" s="41"/>
      <c r="E109" s="41"/>
      <c r="F109" s="41"/>
      <c r="G109" s="25">
        <f t="shared" si="9"/>
        <v>0</v>
      </c>
      <c r="H109" s="42"/>
      <c r="I109" s="41"/>
      <c r="J109" s="27"/>
      <c r="K109" s="43"/>
      <c r="L109" s="29"/>
    </row>
    <row r="110" spans="2:12" ht="15.5" hidden="1" x14ac:dyDescent="0.35">
      <c r="C110" s="44" t="s">
        <v>40</v>
      </c>
      <c r="D110" s="58">
        <f>SUM(D102:D109)</f>
        <v>0</v>
      </c>
      <c r="E110" s="58">
        <f>SUM(E102:E109)</f>
        <v>0</v>
      </c>
      <c r="F110" s="58">
        <f>SUM(F102:F109)</f>
        <v>0</v>
      </c>
      <c r="G110" s="58">
        <f>SUM(G102:G109)</f>
        <v>0</v>
      </c>
      <c r="H110" s="59">
        <f>(H102*G102)+(H103*G103)+(H104*G104)+(H105*G105)+(H106*G106)+(H107*G107)+(H108*G108)+(H109*G109)</f>
        <v>0</v>
      </c>
      <c r="I110" s="45">
        <f>SUM(I102:I109)</f>
        <v>0</v>
      </c>
      <c r="J110" s="47"/>
      <c r="K110" s="43"/>
      <c r="L110" s="48"/>
    </row>
    <row r="111" spans="2:12" ht="51" hidden="1" customHeight="1" x14ac:dyDescent="0.35">
      <c r="B111" s="71" t="s">
        <v>183</v>
      </c>
      <c r="C111" s="165"/>
      <c r="D111" s="165"/>
      <c r="E111" s="165"/>
      <c r="F111" s="165"/>
      <c r="G111" s="165"/>
      <c r="H111" s="165"/>
      <c r="I111" s="166"/>
      <c r="J111" s="166"/>
      <c r="K111" s="165"/>
      <c r="L111" s="21"/>
    </row>
    <row r="112" spans="2:12" ht="15.5" hidden="1" x14ac:dyDescent="0.35">
      <c r="B112" s="22" t="s">
        <v>184</v>
      </c>
      <c r="C112" s="23"/>
      <c r="D112" s="24"/>
      <c r="E112" s="24"/>
      <c r="F112" s="24"/>
      <c r="G112" s="25">
        <f>SUM(D112:F112)</f>
        <v>0</v>
      </c>
      <c r="H112" s="26"/>
      <c r="I112" s="24"/>
      <c r="J112" s="27"/>
      <c r="K112" s="28"/>
      <c r="L112" s="29"/>
    </row>
    <row r="113" spans="2:12" ht="15.5" hidden="1" x14ac:dyDescent="0.35">
      <c r="B113" s="22" t="s">
        <v>185</v>
      </c>
      <c r="C113" s="23"/>
      <c r="D113" s="24"/>
      <c r="E113" s="24"/>
      <c r="F113" s="24"/>
      <c r="G113" s="25">
        <f t="shared" ref="G113:G119" si="10">SUM(D113:F113)</f>
        <v>0</v>
      </c>
      <c r="H113" s="26"/>
      <c r="I113" s="24"/>
      <c r="J113" s="27"/>
      <c r="K113" s="28"/>
      <c r="L113" s="29"/>
    </row>
    <row r="114" spans="2:12" ht="15.5" hidden="1" x14ac:dyDescent="0.35">
      <c r="B114" s="22" t="s">
        <v>186</v>
      </c>
      <c r="C114" s="23"/>
      <c r="D114" s="24"/>
      <c r="E114" s="24"/>
      <c r="F114" s="24"/>
      <c r="G114" s="25">
        <f t="shared" si="10"/>
        <v>0</v>
      </c>
      <c r="H114" s="26"/>
      <c r="I114" s="24"/>
      <c r="J114" s="27"/>
      <c r="K114" s="28"/>
      <c r="L114" s="29"/>
    </row>
    <row r="115" spans="2:12" ht="15.5" hidden="1" x14ac:dyDescent="0.35">
      <c r="B115" s="22" t="s">
        <v>187</v>
      </c>
      <c r="C115" s="23"/>
      <c r="D115" s="24"/>
      <c r="E115" s="24"/>
      <c r="F115" s="24"/>
      <c r="G115" s="25">
        <f t="shared" si="10"/>
        <v>0</v>
      </c>
      <c r="H115" s="26"/>
      <c r="I115" s="24"/>
      <c r="J115" s="27"/>
      <c r="K115" s="28"/>
      <c r="L115" s="29"/>
    </row>
    <row r="116" spans="2:12" ht="15.5" hidden="1" x14ac:dyDescent="0.35">
      <c r="B116" s="22" t="s">
        <v>188</v>
      </c>
      <c r="C116" s="23"/>
      <c r="D116" s="24"/>
      <c r="E116" s="24"/>
      <c r="F116" s="24"/>
      <c r="G116" s="25">
        <f t="shared" si="10"/>
        <v>0</v>
      </c>
      <c r="H116" s="26"/>
      <c r="I116" s="24"/>
      <c r="J116" s="27"/>
      <c r="K116" s="28"/>
      <c r="L116" s="29"/>
    </row>
    <row r="117" spans="2:12" ht="15.5" hidden="1" x14ac:dyDescent="0.35">
      <c r="B117" s="22" t="s">
        <v>189</v>
      </c>
      <c r="C117" s="23"/>
      <c r="D117" s="24"/>
      <c r="E117" s="24"/>
      <c r="F117" s="24"/>
      <c r="G117" s="25">
        <f t="shared" si="10"/>
        <v>0</v>
      </c>
      <c r="H117" s="26"/>
      <c r="I117" s="24"/>
      <c r="J117" s="27"/>
      <c r="K117" s="28"/>
      <c r="L117" s="29"/>
    </row>
    <row r="118" spans="2:12" ht="15.5" hidden="1" x14ac:dyDescent="0.35">
      <c r="B118" s="22" t="s">
        <v>190</v>
      </c>
      <c r="C118" s="20"/>
      <c r="D118" s="41"/>
      <c r="E118" s="41"/>
      <c r="F118" s="41"/>
      <c r="G118" s="25">
        <f t="shared" si="10"/>
        <v>0</v>
      </c>
      <c r="H118" s="42"/>
      <c r="I118" s="41"/>
      <c r="J118" s="27"/>
      <c r="K118" s="43"/>
      <c r="L118" s="29"/>
    </row>
    <row r="119" spans="2:12" ht="15.5" hidden="1" x14ac:dyDescent="0.35">
      <c r="B119" s="22" t="s">
        <v>191</v>
      </c>
      <c r="C119" s="20"/>
      <c r="D119" s="41"/>
      <c r="E119" s="41"/>
      <c r="F119" s="41"/>
      <c r="G119" s="25">
        <f t="shared" si="10"/>
        <v>0</v>
      </c>
      <c r="H119" s="42"/>
      <c r="I119" s="41"/>
      <c r="J119" s="27"/>
      <c r="K119" s="43"/>
      <c r="L119" s="29"/>
    </row>
    <row r="120" spans="2:12" ht="15.5" hidden="1" x14ac:dyDescent="0.35">
      <c r="C120" s="44" t="s">
        <v>40</v>
      </c>
      <c r="D120" s="58">
        <f>SUM(D112:D119)</f>
        <v>0</v>
      </c>
      <c r="E120" s="58">
        <f>SUM(E112:E119)</f>
        <v>0</v>
      </c>
      <c r="F120" s="58">
        <f>SUM(F112:F119)</f>
        <v>0</v>
      </c>
      <c r="G120" s="58">
        <f>SUM(G112:G119)</f>
        <v>0</v>
      </c>
      <c r="H120" s="59">
        <f>(H112*G112)+(H113*G113)+(H114*G114)+(H115*G115)+(H116*G116)+(H117*G117)+(H118*G118)+(H119*G119)</f>
        <v>0</v>
      </c>
      <c r="I120" s="45">
        <f>SUM(I112:I119)</f>
        <v>0</v>
      </c>
      <c r="J120" s="47"/>
      <c r="K120" s="43"/>
      <c r="L120" s="48"/>
    </row>
    <row r="121" spans="2:12" ht="51" hidden="1" customHeight="1" x14ac:dyDescent="0.35">
      <c r="B121" s="71" t="s">
        <v>192</v>
      </c>
      <c r="C121" s="165"/>
      <c r="D121" s="165"/>
      <c r="E121" s="165"/>
      <c r="F121" s="165"/>
      <c r="G121" s="165"/>
      <c r="H121" s="165"/>
      <c r="I121" s="166"/>
      <c r="J121" s="166"/>
      <c r="K121" s="165"/>
      <c r="L121" s="21"/>
    </row>
    <row r="122" spans="2:12" ht="15.5" hidden="1" x14ac:dyDescent="0.35">
      <c r="B122" s="22" t="s">
        <v>193</v>
      </c>
      <c r="C122" s="23"/>
      <c r="D122" s="24"/>
      <c r="E122" s="24"/>
      <c r="F122" s="24"/>
      <c r="G122" s="25">
        <f>SUM(D122:F122)</f>
        <v>0</v>
      </c>
      <c r="H122" s="26"/>
      <c r="I122" s="24"/>
      <c r="J122" s="27"/>
      <c r="K122" s="28"/>
      <c r="L122" s="29"/>
    </row>
    <row r="123" spans="2:12" ht="15.5" hidden="1" x14ac:dyDescent="0.35">
      <c r="B123" s="22" t="s">
        <v>194</v>
      </c>
      <c r="C123" s="23"/>
      <c r="D123" s="24"/>
      <c r="E123" s="24"/>
      <c r="F123" s="24"/>
      <c r="G123" s="25">
        <f t="shared" ref="G123:G129" si="11">SUM(D123:F123)</f>
        <v>0</v>
      </c>
      <c r="H123" s="26"/>
      <c r="I123" s="24"/>
      <c r="J123" s="27"/>
      <c r="K123" s="28"/>
      <c r="L123" s="29"/>
    </row>
    <row r="124" spans="2:12" ht="15.5" hidden="1" x14ac:dyDescent="0.35">
      <c r="B124" s="22" t="s">
        <v>195</v>
      </c>
      <c r="C124" s="23"/>
      <c r="D124" s="24"/>
      <c r="E124" s="24"/>
      <c r="F124" s="24"/>
      <c r="G124" s="25">
        <f t="shared" si="11"/>
        <v>0</v>
      </c>
      <c r="H124" s="26"/>
      <c r="I124" s="24"/>
      <c r="J124" s="27"/>
      <c r="K124" s="28"/>
      <c r="L124" s="29"/>
    </row>
    <row r="125" spans="2:12" ht="15.5" hidden="1" x14ac:dyDescent="0.35">
      <c r="B125" s="22" t="s">
        <v>196</v>
      </c>
      <c r="C125" s="23"/>
      <c r="D125" s="24"/>
      <c r="E125" s="24"/>
      <c r="F125" s="24"/>
      <c r="G125" s="25">
        <f t="shared" si="11"/>
        <v>0</v>
      </c>
      <c r="H125" s="26"/>
      <c r="I125" s="24"/>
      <c r="J125" s="27"/>
      <c r="K125" s="28"/>
      <c r="L125" s="29"/>
    </row>
    <row r="126" spans="2:12" ht="15.5" hidden="1" x14ac:dyDescent="0.35">
      <c r="B126" s="22" t="s">
        <v>197</v>
      </c>
      <c r="C126" s="23"/>
      <c r="D126" s="24"/>
      <c r="E126" s="24"/>
      <c r="F126" s="24"/>
      <c r="G126" s="25">
        <f t="shared" si="11"/>
        <v>0</v>
      </c>
      <c r="H126" s="26"/>
      <c r="I126" s="24"/>
      <c r="J126" s="27"/>
      <c r="K126" s="28"/>
      <c r="L126" s="29"/>
    </row>
    <row r="127" spans="2:12" ht="15.5" hidden="1" x14ac:dyDescent="0.35">
      <c r="B127" s="22" t="s">
        <v>198</v>
      </c>
      <c r="C127" s="23"/>
      <c r="D127" s="24"/>
      <c r="E127" s="24"/>
      <c r="F127" s="24"/>
      <c r="G127" s="25">
        <f t="shared" si="11"/>
        <v>0</v>
      </c>
      <c r="H127" s="26"/>
      <c r="I127" s="24"/>
      <c r="J127" s="27"/>
      <c r="K127" s="28"/>
      <c r="L127" s="29"/>
    </row>
    <row r="128" spans="2:12" ht="15.5" hidden="1" x14ac:dyDescent="0.35">
      <c r="B128" s="22" t="s">
        <v>199</v>
      </c>
      <c r="C128" s="20"/>
      <c r="D128" s="41"/>
      <c r="E128" s="41"/>
      <c r="F128" s="41"/>
      <c r="G128" s="25">
        <f t="shared" si="11"/>
        <v>0</v>
      </c>
      <c r="H128" s="42"/>
      <c r="I128" s="41"/>
      <c r="J128" s="27"/>
      <c r="K128" s="43"/>
      <c r="L128" s="29"/>
    </row>
    <row r="129" spans="2:12" ht="15.5" hidden="1" x14ac:dyDescent="0.35">
      <c r="B129" s="22" t="s">
        <v>200</v>
      </c>
      <c r="C129" s="20"/>
      <c r="D129" s="41"/>
      <c r="E129" s="41"/>
      <c r="F129" s="41"/>
      <c r="G129" s="25">
        <f t="shared" si="11"/>
        <v>0</v>
      </c>
      <c r="H129" s="42"/>
      <c r="I129" s="41"/>
      <c r="J129" s="27"/>
      <c r="K129" s="43"/>
      <c r="L129" s="29"/>
    </row>
    <row r="130" spans="2:12" ht="15.5" hidden="1" x14ac:dyDescent="0.35">
      <c r="C130" s="44" t="s">
        <v>40</v>
      </c>
      <c r="D130" s="45">
        <f>SUM(D122:D129)</f>
        <v>0</v>
      </c>
      <c r="E130" s="45">
        <f>SUM(E122:E129)</f>
        <v>0</v>
      </c>
      <c r="F130" s="45">
        <f>SUM(F122:F129)</f>
        <v>0</v>
      </c>
      <c r="G130" s="45">
        <f>SUM(G122:G129)</f>
        <v>0</v>
      </c>
      <c r="H130" s="59">
        <f>(H122*G122)+(H123*G123)+(H124*G124)+(H125*G125)+(H126*G126)+(H127*G127)+(H128*G128)+(H129*G129)</f>
        <v>0</v>
      </c>
      <c r="I130" s="45">
        <f>SUM(I122:I129)</f>
        <v>0</v>
      </c>
      <c r="J130" s="47"/>
      <c r="K130" s="43"/>
      <c r="L130" s="48"/>
    </row>
    <row r="131" spans="2:12" ht="15.75" hidden="1" customHeight="1" x14ac:dyDescent="0.35">
      <c r="B131" s="67"/>
      <c r="C131" s="60"/>
      <c r="D131" s="68"/>
      <c r="E131" s="68"/>
      <c r="F131" s="68"/>
      <c r="G131" s="68"/>
      <c r="H131" s="69"/>
      <c r="I131" s="68"/>
      <c r="J131" s="64"/>
      <c r="K131" s="72"/>
      <c r="L131" s="70"/>
    </row>
    <row r="132" spans="2:12" ht="51" hidden="1" customHeight="1" x14ac:dyDescent="0.35">
      <c r="B132" s="44" t="s">
        <v>201</v>
      </c>
      <c r="C132" s="174"/>
      <c r="D132" s="174"/>
      <c r="E132" s="174"/>
      <c r="F132" s="174"/>
      <c r="G132" s="174"/>
      <c r="H132" s="174"/>
      <c r="I132" s="175"/>
      <c r="J132" s="175"/>
      <c r="K132" s="174"/>
      <c r="L132" s="19"/>
    </row>
    <row r="133" spans="2:12" ht="51" hidden="1" customHeight="1" x14ac:dyDescent="0.35">
      <c r="B133" s="18" t="s">
        <v>202</v>
      </c>
      <c r="C133" s="165"/>
      <c r="D133" s="165"/>
      <c r="E133" s="165"/>
      <c r="F133" s="165"/>
      <c r="G133" s="165"/>
      <c r="H133" s="165"/>
      <c r="I133" s="166"/>
      <c r="J133" s="166"/>
      <c r="K133" s="165"/>
      <c r="L133" s="21"/>
    </row>
    <row r="134" spans="2:12" ht="15.5" hidden="1" x14ac:dyDescent="0.35">
      <c r="B134" s="22" t="s">
        <v>203</v>
      </c>
      <c r="C134" s="23"/>
      <c r="D134" s="24"/>
      <c r="E134" s="24"/>
      <c r="F134" s="24"/>
      <c r="G134" s="25">
        <f>SUM(D134:F134)</f>
        <v>0</v>
      </c>
      <c r="H134" s="26"/>
      <c r="I134" s="24"/>
      <c r="J134" s="27"/>
      <c r="K134" s="28"/>
      <c r="L134" s="29"/>
    </row>
    <row r="135" spans="2:12" ht="15.5" hidden="1" x14ac:dyDescent="0.35">
      <c r="B135" s="22" t="s">
        <v>204</v>
      </c>
      <c r="C135" s="23"/>
      <c r="D135" s="24"/>
      <c r="E135" s="24"/>
      <c r="F135" s="24"/>
      <c r="G135" s="25">
        <f t="shared" ref="G135:G141" si="12">SUM(D135:F135)</f>
        <v>0</v>
      </c>
      <c r="H135" s="26"/>
      <c r="I135" s="24"/>
      <c r="J135" s="27"/>
      <c r="K135" s="28"/>
      <c r="L135" s="29"/>
    </row>
    <row r="136" spans="2:12" ht="15.5" hidden="1" x14ac:dyDescent="0.35">
      <c r="B136" s="22" t="s">
        <v>205</v>
      </c>
      <c r="C136" s="23"/>
      <c r="D136" s="24"/>
      <c r="E136" s="24"/>
      <c r="F136" s="24"/>
      <c r="G136" s="25">
        <f t="shared" si="12"/>
        <v>0</v>
      </c>
      <c r="H136" s="26"/>
      <c r="I136" s="24"/>
      <c r="J136" s="27"/>
      <c r="K136" s="28"/>
      <c r="L136" s="29"/>
    </row>
    <row r="137" spans="2:12" ht="15.5" hidden="1" x14ac:dyDescent="0.35">
      <c r="B137" s="22" t="s">
        <v>206</v>
      </c>
      <c r="C137" s="23"/>
      <c r="D137" s="24"/>
      <c r="E137" s="24"/>
      <c r="F137" s="24"/>
      <c r="G137" s="25">
        <f t="shared" si="12"/>
        <v>0</v>
      </c>
      <c r="H137" s="26"/>
      <c r="I137" s="24"/>
      <c r="J137" s="27"/>
      <c r="K137" s="28"/>
      <c r="L137" s="29"/>
    </row>
    <row r="138" spans="2:12" ht="15.5" hidden="1" x14ac:dyDescent="0.35">
      <c r="B138" s="22" t="s">
        <v>207</v>
      </c>
      <c r="C138" s="23"/>
      <c r="D138" s="24"/>
      <c r="E138" s="24"/>
      <c r="F138" s="24"/>
      <c r="G138" s="25">
        <f t="shared" si="12"/>
        <v>0</v>
      </c>
      <c r="H138" s="26"/>
      <c r="I138" s="24"/>
      <c r="J138" s="27"/>
      <c r="K138" s="28"/>
      <c r="L138" s="29"/>
    </row>
    <row r="139" spans="2:12" ht="15.5" hidden="1" x14ac:dyDescent="0.35">
      <c r="B139" s="22" t="s">
        <v>208</v>
      </c>
      <c r="C139" s="23"/>
      <c r="D139" s="24"/>
      <c r="E139" s="24"/>
      <c r="F139" s="24"/>
      <c r="G139" s="25">
        <f t="shared" si="12"/>
        <v>0</v>
      </c>
      <c r="H139" s="26"/>
      <c r="I139" s="24"/>
      <c r="J139" s="27"/>
      <c r="K139" s="28"/>
      <c r="L139" s="29"/>
    </row>
    <row r="140" spans="2:12" ht="15.5" hidden="1" x14ac:dyDescent="0.35">
      <c r="B140" s="22" t="s">
        <v>209</v>
      </c>
      <c r="C140" s="20"/>
      <c r="D140" s="41"/>
      <c r="E140" s="41"/>
      <c r="F140" s="41"/>
      <c r="G140" s="25">
        <f t="shared" si="12"/>
        <v>0</v>
      </c>
      <c r="H140" s="42"/>
      <c r="I140" s="41"/>
      <c r="J140" s="27"/>
      <c r="K140" s="43"/>
      <c r="L140" s="29"/>
    </row>
    <row r="141" spans="2:12" ht="15.5" hidden="1" x14ac:dyDescent="0.35">
      <c r="B141" s="22" t="s">
        <v>210</v>
      </c>
      <c r="C141" s="20"/>
      <c r="D141" s="41"/>
      <c r="E141" s="41"/>
      <c r="F141" s="41"/>
      <c r="G141" s="25">
        <f t="shared" si="12"/>
        <v>0</v>
      </c>
      <c r="H141" s="42"/>
      <c r="I141" s="41"/>
      <c r="J141" s="27"/>
      <c r="K141" s="43"/>
      <c r="L141" s="29"/>
    </row>
    <row r="142" spans="2:12" ht="15.5" hidden="1" x14ac:dyDescent="0.35">
      <c r="C142" s="44" t="s">
        <v>40</v>
      </c>
      <c r="D142" s="45">
        <f>SUM(D134:D141)</f>
        <v>0</v>
      </c>
      <c r="E142" s="45">
        <f>SUM(E134:E141)</f>
        <v>0</v>
      </c>
      <c r="F142" s="45">
        <f>SUM(F134:F141)</f>
        <v>0</v>
      </c>
      <c r="G142" s="58">
        <f>SUM(G134:G141)</f>
        <v>0</v>
      </c>
      <c r="H142" s="59">
        <f>(H134*G134)+(H135*G135)+(H136*G136)+(H137*G137)+(H138*G138)+(H139*G139)+(H140*G140)+(H141*G141)</f>
        <v>0</v>
      </c>
      <c r="I142" s="45">
        <f>SUM(I134:I141)</f>
        <v>0</v>
      </c>
      <c r="J142" s="47"/>
      <c r="K142" s="43"/>
      <c r="L142" s="48"/>
    </row>
    <row r="143" spans="2:12" ht="51" hidden="1" customHeight="1" x14ac:dyDescent="0.35">
      <c r="B143" s="18" t="s">
        <v>211</v>
      </c>
      <c r="C143" s="165"/>
      <c r="D143" s="165"/>
      <c r="E143" s="165"/>
      <c r="F143" s="165"/>
      <c r="G143" s="165"/>
      <c r="H143" s="165"/>
      <c r="I143" s="166"/>
      <c r="J143" s="166"/>
      <c r="K143" s="165"/>
      <c r="L143" s="21"/>
    </row>
    <row r="144" spans="2:12" ht="15.5" hidden="1" x14ac:dyDescent="0.35">
      <c r="B144" s="22" t="s">
        <v>212</v>
      </c>
      <c r="C144" s="23"/>
      <c r="D144" s="24"/>
      <c r="E144" s="24"/>
      <c r="F144" s="24"/>
      <c r="G144" s="25">
        <f>SUM(D144:F144)</f>
        <v>0</v>
      </c>
      <c r="H144" s="26"/>
      <c r="I144" s="24"/>
      <c r="J144" s="27"/>
      <c r="K144" s="28"/>
      <c r="L144" s="29"/>
    </row>
    <row r="145" spans="2:12" ht="15.5" hidden="1" x14ac:dyDescent="0.35">
      <c r="B145" s="22" t="s">
        <v>213</v>
      </c>
      <c r="C145" s="23"/>
      <c r="D145" s="24"/>
      <c r="E145" s="24"/>
      <c r="F145" s="24"/>
      <c r="G145" s="25">
        <f t="shared" ref="G145:G151" si="13">SUM(D145:F145)</f>
        <v>0</v>
      </c>
      <c r="H145" s="26"/>
      <c r="I145" s="24"/>
      <c r="J145" s="27"/>
      <c r="K145" s="28"/>
      <c r="L145" s="29"/>
    </row>
    <row r="146" spans="2:12" ht="15.5" hidden="1" x14ac:dyDescent="0.35">
      <c r="B146" s="22" t="s">
        <v>214</v>
      </c>
      <c r="C146" s="23"/>
      <c r="D146" s="24"/>
      <c r="E146" s="24"/>
      <c r="F146" s="24"/>
      <c r="G146" s="25">
        <f t="shared" si="13"/>
        <v>0</v>
      </c>
      <c r="H146" s="26"/>
      <c r="I146" s="24"/>
      <c r="J146" s="27"/>
      <c r="K146" s="28"/>
      <c r="L146" s="29"/>
    </row>
    <row r="147" spans="2:12" ht="15.5" hidden="1" x14ac:dyDescent="0.35">
      <c r="B147" s="22" t="s">
        <v>215</v>
      </c>
      <c r="C147" s="23"/>
      <c r="D147" s="24"/>
      <c r="E147" s="24"/>
      <c r="F147" s="24"/>
      <c r="G147" s="25">
        <f t="shared" si="13"/>
        <v>0</v>
      </c>
      <c r="H147" s="26"/>
      <c r="I147" s="24"/>
      <c r="J147" s="27"/>
      <c r="K147" s="28"/>
      <c r="L147" s="29"/>
    </row>
    <row r="148" spans="2:12" ht="15.5" hidden="1" x14ac:dyDescent="0.35">
      <c r="B148" s="22" t="s">
        <v>216</v>
      </c>
      <c r="C148" s="23"/>
      <c r="D148" s="24"/>
      <c r="E148" s="24"/>
      <c r="F148" s="24"/>
      <c r="G148" s="25">
        <f t="shared" si="13"/>
        <v>0</v>
      </c>
      <c r="H148" s="26"/>
      <c r="I148" s="24"/>
      <c r="J148" s="27"/>
      <c r="K148" s="28"/>
      <c r="L148" s="29"/>
    </row>
    <row r="149" spans="2:12" ht="15.5" hidden="1" x14ac:dyDescent="0.35">
      <c r="B149" s="22" t="s">
        <v>217</v>
      </c>
      <c r="C149" s="23"/>
      <c r="D149" s="24"/>
      <c r="E149" s="24"/>
      <c r="F149" s="24"/>
      <c r="G149" s="25">
        <f t="shared" si="13"/>
        <v>0</v>
      </c>
      <c r="H149" s="26"/>
      <c r="I149" s="24"/>
      <c r="J149" s="27"/>
      <c r="K149" s="28"/>
      <c r="L149" s="29"/>
    </row>
    <row r="150" spans="2:12" ht="15.5" hidden="1" x14ac:dyDescent="0.35">
      <c r="B150" s="22" t="s">
        <v>218</v>
      </c>
      <c r="C150" s="20"/>
      <c r="D150" s="41"/>
      <c r="E150" s="41"/>
      <c r="F150" s="41"/>
      <c r="G150" s="25">
        <f t="shared" si="13"/>
        <v>0</v>
      </c>
      <c r="H150" s="42"/>
      <c r="I150" s="41"/>
      <c r="J150" s="27"/>
      <c r="K150" s="43"/>
      <c r="L150" s="29"/>
    </row>
    <row r="151" spans="2:12" ht="15.5" hidden="1" x14ac:dyDescent="0.35">
      <c r="B151" s="22" t="s">
        <v>219</v>
      </c>
      <c r="C151" s="20"/>
      <c r="D151" s="41"/>
      <c r="E151" s="41"/>
      <c r="F151" s="41"/>
      <c r="G151" s="25">
        <f t="shared" si="13"/>
        <v>0</v>
      </c>
      <c r="H151" s="42"/>
      <c r="I151" s="41"/>
      <c r="J151" s="27"/>
      <c r="K151" s="43"/>
      <c r="L151" s="29"/>
    </row>
    <row r="152" spans="2:12" ht="15.5" hidden="1" x14ac:dyDescent="0.35">
      <c r="C152" s="44" t="s">
        <v>40</v>
      </c>
      <c r="D152" s="58">
        <f>SUM(D144:D151)</f>
        <v>0</v>
      </c>
      <c r="E152" s="58">
        <f>SUM(E144:E151)</f>
        <v>0</v>
      </c>
      <c r="F152" s="58">
        <f>SUM(F144:F151)</f>
        <v>0</v>
      </c>
      <c r="G152" s="58">
        <f>SUM(G144:G151)</f>
        <v>0</v>
      </c>
      <c r="H152" s="59">
        <f>(H144*G144)+(H145*G145)+(H146*G146)+(H147*G147)+(H148*G148)+(H149*G149)+(H150*G150)+(H151*G151)</f>
        <v>0</v>
      </c>
      <c r="I152" s="45">
        <f>SUM(I144:I151)</f>
        <v>0</v>
      </c>
      <c r="J152" s="47"/>
      <c r="K152" s="43"/>
      <c r="L152" s="48"/>
    </row>
    <row r="153" spans="2:12" ht="51" hidden="1" customHeight="1" x14ac:dyDescent="0.35">
      <c r="B153" s="18" t="s">
        <v>220</v>
      </c>
      <c r="C153" s="165"/>
      <c r="D153" s="165"/>
      <c r="E153" s="165"/>
      <c r="F153" s="165"/>
      <c r="G153" s="165"/>
      <c r="H153" s="165"/>
      <c r="I153" s="166"/>
      <c r="J153" s="166"/>
      <c r="K153" s="165"/>
      <c r="L153" s="21"/>
    </row>
    <row r="154" spans="2:12" ht="15.5" hidden="1" x14ac:dyDescent="0.35">
      <c r="B154" s="22" t="s">
        <v>221</v>
      </c>
      <c r="C154" s="23"/>
      <c r="D154" s="24"/>
      <c r="E154" s="24"/>
      <c r="F154" s="24"/>
      <c r="G154" s="25">
        <f>SUM(D154:F154)</f>
        <v>0</v>
      </c>
      <c r="H154" s="26"/>
      <c r="I154" s="24"/>
      <c r="J154" s="27"/>
      <c r="K154" s="28"/>
      <c r="L154" s="29"/>
    </row>
    <row r="155" spans="2:12" ht="15.5" hidden="1" x14ac:dyDescent="0.35">
      <c r="B155" s="22" t="s">
        <v>222</v>
      </c>
      <c r="C155" s="23"/>
      <c r="D155" s="24"/>
      <c r="E155" s="24"/>
      <c r="F155" s="24"/>
      <c r="G155" s="25">
        <f t="shared" ref="G155:G161" si="14">SUM(D155:F155)</f>
        <v>0</v>
      </c>
      <c r="H155" s="26"/>
      <c r="I155" s="24"/>
      <c r="J155" s="27"/>
      <c r="K155" s="28"/>
      <c r="L155" s="29"/>
    </row>
    <row r="156" spans="2:12" ht="15.5" hidden="1" x14ac:dyDescent="0.35">
      <c r="B156" s="22" t="s">
        <v>223</v>
      </c>
      <c r="C156" s="23"/>
      <c r="D156" s="24"/>
      <c r="E156" s="24"/>
      <c r="F156" s="24"/>
      <c r="G156" s="25">
        <f t="shared" si="14"/>
        <v>0</v>
      </c>
      <c r="H156" s="26"/>
      <c r="I156" s="24"/>
      <c r="J156" s="27"/>
      <c r="K156" s="28"/>
      <c r="L156" s="29"/>
    </row>
    <row r="157" spans="2:12" ht="15.5" hidden="1" x14ac:dyDescent="0.35">
      <c r="B157" s="22" t="s">
        <v>224</v>
      </c>
      <c r="C157" s="23"/>
      <c r="D157" s="24"/>
      <c r="E157" s="24"/>
      <c r="F157" s="24"/>
      <c r="G157" s="25">
        <f t="shared" si="14"/>
        <v>0</v>
      </c>
      <c r="H157" s="26"/>
      <c r="I157" s="24"/>
      <c r="J157" s="27"/>
      <c r="K157" s="28"/>
      <c r="L157" s="29"/>
    </row>
    <row r="158" spans="2:12" ht="15.5" hidden="1" x14ac:dyDescent="0.35">
      <c r="B158" s="22" t="s">
        <v>225</v>
      </c>
      <c r="C158" s="23"/>
      <c r="D158" s="24"/>
      <c r="E158" s="24"/>
      <c r="F158" s="24"/>
      <c r="G158" s="25">
        <f t="shared" si="14"/>
        <v>0</v>
      </c>
      <c r="H158" s="26"/>
      <c r="I158" s="24"/>
      <c r="J158" s="27"/>
      <c r="K158" s="28"/>
      <c r="L158" s="29"/>
    </row>
    <row r="159" spans="2:12" ht="15.5" hidden="1" x14ac:dyDescent="0.35">
      <c r="B159" s="22" t="s">
        <v>226</v>
      </c>
      <c r="C159" s="23"/>
      <c r="D159" s="24"/>
      <c r="E159" s="24"/>
      <c r="F159" s="24"/>
      <c r="G159" s="25">
        <f t="shared" si="14"/>
        <v>0</v>
      </c>
      <c r="H159" s="26"/>
      <c r="I159" s="24"/>
      <c r="J159" s="27"/>
      <c r="K159" s="28"/>
      <c r="L159" s="29"/>
    </row>
    <row r="160" spans="2:12" ht="15.5" hidden="1" x14ac:dyDescent="0.35">
      <c r="B160" s="22" t="s">
        <v>227</v>
      </c>
      <c r="C160" s="20"/>
      <c r="D160" s="41"/>
      <c r="E160" s="41"/>
      <c r="F160" s="41"/>
      <c r="G160" s="25">
        <f t="shared" si="14"/>
        <v>0</v>
      </c>
      <c r="H160" s="42"/>
      <c r="I160" s="41"/>
      <c r="J160" s="27"/>
      <c r="K160" s="43"/>
      <c r="L160" s="29"/>
    </row>
    <row r="161" spans="2:13" ht="15.5" hidden="1" x14ac:dyDescent="0.35">
      <c r="B161" s="22" t="s">
        <v>228</v>
      </c>
      <c r="C161" s="20"/>
      <c r="D161" s="41"/>
      <c r="E161" s="41"/>
      <c r="F161" s="41"/>
      <c r="G161" s="25">
        <f t="shared" si="14"/>
        <v>0</v>
      </c>
      <c r="H161" s="42"/>
      <c r="I161" s="41"/>
      <c r="J161" s="27"/>
      <c r="K161" s="43"/>
      <c r="L161" s="29"/>
    </row>
    <row r="162" spans="2:13" ht="15.5" hidden="1" x14ac:dyDescent="0.35">
      <c r="C162" s="44" t="s">
        <v>40</v>
      </c>
      <c r="D162" s="58">
        <f>SUM(D154:D161)</f>
        <v>0</v>
      </c>
      <c r="E162" s="58">
        <f>SUM(E154:E161)</f>
        <v>0</v>
      </c>
      <c r="F162" s="58">
        <f>SUM(F154:F161)</f>
        <v>0</v>
      </c>
      <c r="G162" s="58">
        <f>SUM(G154:G161)</f>
        <v>0</v>
      </c>
      <c r="H162" s="59">
        <f>(H154*G154)+(H155*G155)+(H156*G156)+(H157*G157)+(H158*G158)+(H159*G159)+(H160*G160)+(H161*G161)</f>
        <v>0</v>
      </c>
      <c r="I162" s="45">
        <f>SUM(I154:I161)</f>
        <v>0</v>
      </c>
      <c r="J162" s="47"/>
      <c r="K162" s="43"/>
      <c r="L162" s="48"/>
    </row>
    <row r="163" spans="2:13" ht="51" hidden="1" customHeight="1" x14ac:dyDescent="0.35">
      <c r="B163" s="18" t="s">
        <v>229</v>
      </c>
      <c r="C163" s="165"/>
      <c r="D163" s="165"/>
      <c r="E163" s="165"/>
      <c r="F163" s="165"/>
      <c r="G163" s="165"/>
      <c r="H163" s="165"/>
      <c r="I163" s="166"/>
      <c r="J163" s="166"/>
      <c r="K163" s="165"/>
      <c r="L163" s="21"/>
    </row>
    <row r="164" spans="2:13" ht="15.5" hidden="1" x14ac:dyDescent="0.35">
      <c r="B164" s="22" t="s">
        <v>230</v>
      </c>
      <c r="C164" s="23"/>
      <c r="D164" s="24"/>
      <c r="E164" s="24"/>
      <c r="F164" s="24"/>
      <c r="G164" s="25">
        <f>SUM(D164:F164)</f>
        <v>0</v>
      </c>
      <c r="H164" s="26"/>
      <c r="I164" s="24"/>
      <c r="J164" s="27"/>
      <c r="K164" s="28"/>
      <c r="L164" s="29"/>
    </row>
    <row r="165" spans="2:13" ht="15.5" hidden="1" x14ac:dyDescent="0.35">
      <c r="B165" s="22" t="s">
        <v>231</v>
      </c>
      <c r="C165" s="23"/>
      <c r="D165" s="24"/>
      <c r="E165" s="24"/>
      <c r="F165" s="24"/>
      <c r="G165" s="25">
        <f t="shared" ref="G165:G171" si="15">SUM(D165:F165)</f>
        <v>0</v>
      </c>
      <c r="H165" s="26"/>
      <c r="I165" s="24"/>
      <c r="J165" s="27"/>
      <c r="K165" s="28"/>
      <c r="L165" s="29"/>
    </row>
    <row r="166" spans="2:13" ht="15.5" hidden="1" x14ac:dyDescent="0.35">
      <c r="B166" s="22" t="s">
        <v>232</v>
      </c>
      <c r="C166" s="23"/>
      <c r="D166" s="24"/>
      <c r="E166" s="24"/>
      <c r="F166" s="24"/>
      <c r="G166" s="25">
        <f t="shared" si="15"/>
        <v>0</v>
      </c>
      <c r="H166" s="26"/>
      <c r="I166" s="24"/>
      <c r="J166" s="27"/>
      <c r="K166" s="28"/>
      <c r="L166" s="29"/>
    </row>
    <row r="167" spans="2:13" ht="15.5" hidden="1" x14ac:dyDescent="0.35">
      <c r="B167" s="22" t="s">
        <v>233</v>
      </c>
      <c r="C167" s="23"/>
      <c r="D167" s="24"/>
      <c r="E167" s="24"/>
      <c r="F167" s="24"/>
      <c r="G167" s="25">
        <f t="shared" si="15"/>
        <v>0</v>
      </c>
      <c r="H167" s="26"/>
      <c r="I167" s="24"/>
      <c r="J167" s="27"/>
      <c r="K167" s="28"/>
      <c r="L167" s="29"/>
    </row>
    <row r="168" spans="2:13" ht="15.5" hidden="1" x14ac:dyDescent="0.35">
      <c r="B168" s="22" t="s">
        <v>234</v>
      </c>
      <c r="C168" s="23"/>
      <c r="D168" s="24"/>
      <c r="E168" s="24"/>
      <c r="F168" s="24"/>
      <c r="G168" s="25">
        <f>SUM(D168:F168)</f>
        <v>0</v>
      </c>
      <c r="H168" s="26"/>
      <c r="I168" s="24"/>
      <c r="J168" s="27"/>
      <c r="K168" s="28"/>
      <c r="L168" s="29"/>
    </row>
    <row r="169" spans="2:13" ht="15.5" hidden="1" x14ac:dyDescent="0.35">
      <c r="B169" s="22" t="s">
        <v>235</v>
      </c>
      <c r="C169" s="23"/>
      <c r="D169" s="24"/>
      <c r="E169" s="24"/>
      <c r="F169" s="24"/>
      <c r="G169" s="25">
        <f t="shared" si="15"/>
        <v>0</v>
      </c>
      <c r="H169" s="26"/>
      <c r="I169" s="24"/>
      <c r="J169" s="27"/>
      <c r="K169" s="28"/>
      <c r="L169" s="29"/>
    </row>
    <row r="170" spans="2:13" ht="15.5" hidden="1" x14ac:dyDescent="0.35">
      <c r="B170" s="22" t="s">
        <v>236</v>
      </c>
      <c r="C170" s="20"/>
      <c r="D170" s="41"/>
      <c r="E170" s="41"/>
      <c r="F170" s="41"/>
      <c r="G170" s="25">
        <f t="shared" si="15"/>
        <v>0</v>
      </c>
      <c r="H170" s="42"/>
      <c r="I170" s="41"/>
      <c r="J170" s="27"/>
      <c r="K170" s="43"/>
      <c r="L170" s="29"/>
    </row>
    <row r="171" spans="2:13" ht="15.5" hidden="1" x14ac:dyDescent="0.35">
      <c r="B171" s="22" t="s">
        <v>237</v>
      </c>
      <c r="C171" s="20"/>
      <c r="D171" s="41"/>
      <c r="E171" s="41"/>
      <c r="F171" s="41"/>
      <c r="G171" s="25">
        <f t="shared" si="15"/>
        <v>0</v>
      </c>
      <c r="H171" s="42"/>
      <c r="I171" s="41"/>
      <c r="J171" s="27"/>
      <c r="K171" s="43"/>
      <c r="L171" s="29"/>
    </row>
    <row r="172" spans="2:13" ht="15.5" hidden="1" x14ac:dyDescent="0.35">
      <c r="C172" s="44" t="s">
        <v>40</v>
      </c>
      <c r="D172" s="45">
        <f>SUM(D164:D171)</f>
        <v>0</v>
      </c>
      <c r="E172" s="45">
        <f>SUM(E164:E171)</f>
        <v>0</v>
      </c>
      <c r="F172" s="45">
        <f>SUM(F164:F171)</f>
        <v>0</v>
      </c>
      <c r="G172" s="45">
        <f>SUM(G164:G171)</f>
        <v>0</v>
      </c>
      <c r="H172" s="59">
        <f>(H164*G164)+(H165*G165)+(H166*G166)+(H167*G167)+(H168*G168)+(H169*G169)+(H170*G170)+(H171*G171)</f>
        <v>0</v>
      </c>
      <c r="I172" s="45">
        <f>SUM(I164:I171)</f>
        <v>0</v>
      </c>
      <c r="J172" s="47"/>
      <c r="K172" s="43"/>
      <c r="L172" s="48"/>
      <c r="M172" s="143"/>
    </row>
    <row r="173" spans="2:13" ht="15.75" customHeight="1" x14ac:dyDescent="0.35">
      <c r="B173" s="67"/>
      <c r="C173" s="60"/>
      <c r="D173" s="68"/>
      <c r="E173" s="68"/>
      <c r="F173" s="68"/>
      <c r="G173" s="68"/>
      <c r="H173" s="69"/>
      <c r="I173" s="68"/>
      <c r="J173" s="64"/>
      <c r="K173" s="60"/>
      <c r="L173" s="70"/>
      <c r="M173" s="144"/>
    </row>
    <row r="174" spans="2:13" ht="15.75" customHeight="1" x14ac:dyDescent="0.35">
      <c r="B174" s="67"/>
      <c r="C174" s="60"/>
      <c r="D174" s="68"/>
      <c r="E174" s="68"/>
      <c r="F174" s="68"/>
      <c r="G174" s="68"/>
      <c r="H174" s="69"/>
      <c r="I174" s="68"/>
      <c r="J174" s="64"/>
      <c r="K174" s="60"/>
      <c r="L174" s="70"/>
      <c r="M174" s="144"/>
    </row>
    <row r="175" spans="2:13" ht="63.75" customHeight="1" x14ac:dyDescent="0.35">
      <c r="B175" s="44" t="s">
        <v>238</v>
      </c>
      <c r="C175" s="73"/>
      <c r="D175" s="74">
        <v>194100</v>
      </c>
      <c r="E175" s="74">
        <v>148000</v>
      </c>
      <c r="F175" s="74">
        <v>168246.73</v>
      </c>
      <c r="G175" s="75">
        <f>SUM(D175:F175)</f>
        <v>510346.73</v>
      </c>
      <c r="H175" s="26"/>
      <c r="I175" s="74">
        <v>306695</v>
      </c>
      <c r="J175" s="27"/>
      <c r="K175" s="76"/>
      <c r="L175" s="48"/>
      <c r="M175" s="178">
        <v>156871.44</v>
      </c>
    </row>
    <row r="176" spans="2:13" ht="69.75" customHeight="1" x14ac:dyDescent="0.35">
      <c r="B176" s="44" t="s">
        <v>239</v>
      </c>
      <c r="C176" s="73"/>
      <c r="D176" s="140">
        <v>54544.86</v>
      </c>
      <c r="E176" s="74">
        <v>35246.730000000003</v>
      </c>
      <c r="F176" s="74"/>
      <c r="G176" s="75">
        <f>SUM(D176:F176)</f>
        <v>89791.59</v>
      </c>
      <c r="H176" s="77"/>
      <c r="I176" s="74">
        <v>73136</v>
      </c>
      <c r="J176" s="27"/>
      <c r="K176" s="76"/>
      <c r="L176" s="48"/>
      <c r="M176" s="137">
        <f>38840.55+1160.64</f>
        <v>40001.19</v>
      </c>
    </row>
    <row r="177" spans="2:14" ht="57" customHeight="1" x14ac:dyDescent="0.35">
      <c r="B177" s="44" t="s">
        <v>240</v>
      </c>
      <c r="C177" s="78"/>
      <c r="D177" s="74">
        <v>30000</v>
      </c>
      <c r="E177" s="79">
        <v>30000</v>
      </c>
      <c r="F177" s="80">
        <v>30000</v>
      </c>
      <c r="G177" s="75">
        <f>SUM(D177:F177)</f>
        <v>90000</v>
      </c>
      <c r="H177" s="77"/>
      <c r="I177" s="74">
        <v>82991</v>
      </c>
      <c r="J177" s="27"/>
      <c r="K177" s="76"/>
      <c r="L177" s="48"/>
      <c r="M177" s="137">
        <v>15184.94</v>
      </c>
    </row>
    <row r="178" spans="2:14" ht="65.25" customHeight="1" x14ac:dyDescent="0.35">
      <c r="B178" s="81" t="s">
        <v>241</v>
      </c>
      <c r="C178" s="73"/>
      <c r="D178" s="74">
        <v>60000</v>
      </c>
      <c r="E178" s="74"/>
      <c r="F178" s="74"/>
      <c r="G178" s="75">
        <f>SUM(D178:F178)</f>
        <v>60000</v>
      </c>
      <c r="H178" s="77"/>
      <c r="I178" s="74"/>
      <c r="J178" s="27"/>
      <c r="K178" s="76"/>
      <c r="L178" s="48"/>
      <c r="M178" s="137">
        <v>0</v>
      </c>
    </row>
    <row r="179" spans="2:14" ht="38.25" customHeight="1" x14ac:dyDescent="0.35">
      <c r="B179" s="67"/>
      <c r="C179" s="82" t="s">
        <v>242</v>
      </c>
      <c r="D179" s="83">
        <f>SUM(D175:D178)</f>
        <v>338644.86</v>
      </c>
      <c r="E179" s="83">
        <f>SUM(E175:E178)</f>
        <v>213246.73</v>
      </c>
      <c r="F179" s="83">
        <f>SUM(F175:F178)</f>
        <v>198246.73</v>
      </c>
      <c r="G179" s="83">
        <f>SUM(G175:G178)</f>
        <v>750138.32</v>
      </c>
      <c r="H179" s="46">
        <f>(H175*G175)+(H176*G176)+(H177*G177)+(H178*G178)</f>
        <v>0</v>
      </c>
      <c r="I179" s="45">
        <f>SUM(I175:I178)</f>
        <v>462822</v>
      </c>
      <c r="J179" s="47"/>
      <c r="K179" s="73"/>
      <c r="L179" s="84"/>
      <c r="M179" s="137">
        <f>SUM(M175:M178)</f>
        <v>212057.57</v>
      </c>
    </row>
    <row r="180" spans="2:14" ht="15.75" customHeight="1" x14ac:dyDescent="0.35">
      <c r="B180" s="67"/>
      <c r="C180" s="60"/>
      <c r="D180" s="68"/>
      <c r="E180" s="68"/>
      <c r="F180" s="68"/>
      <c r="G180" s="68"/>
      <c r="H180" s="69"/>
      <c r="I180" s="68"/>
      <c r="J180" s="64"/>
      <c r="K180" s="60"/>
      <c r="L180" s="84"/>
      <c r="M180" s="144"/>
    </row>
    <row r="181" spans="2:14" ht="15.75" customHeight="1" x14ac:dyDescent="0.35">
      <c r="B181" s="67"/>
      <c r="C181" s="60"/>
      <c r="D181" s="68"/>
      <c r="E181" s="68"/>
      <c r="F181" s="68"/>
      <c r="G181" s="68"/>
      <c r="H181" s="145"/>
      <c r="I181" s="95"/>
      <c r="J181" s="64"/>
      <c r="K181" s="94"/>
      <c r="L181" s="70"/>
      <c r="M181" s="144"/>
    </row>
    <row r="182" spans="2:14" ht="15.75" customHeight="1" x14ac:dyDescent="0.35">
      <c r="B182" s="67"/>
      <c r="C182" s="60"/>
      <c r="D182" s="68"/>
      <c r="E182" s="68"/>
      <c r="F182" s="68"/>
      <c r="G182" s="68"/>
      <c r="H182" s="145"/>
      <c r="I182" s="95"/>
      <c r="J182" s="64"/>
      <c r="K182" s="94"/>
      <c r="L182" s="70"/>
      <c r="M182" s="144"/>
    </row>
    <row r="183" spans="2:14" ht="15.75" customHeight="1" x14ac:dyDescent="0.35">
      <c r="B183" s="67"/>
      <c r="C183" s="60"/>
      <c r="D183" s="68"/>
      <c r="E183" s="68"/>
      <c r="F183" s="68"/>
      <c r="G183" s="68"/>
      <c r="H183" s="145"/>
      <c r="I183" s="95"/>
      <c r="J183" s="64"/>
      <c r="K183" s="94"/>
      <c r="L183" s="70"/>
      <c r="M183" s="144"/>
    </row>
    <row r="184" spans="2:14" ht="15.75" customHeight="1" x14ac:dyDescent="0.35">
      <c r="B184" s="67"/>
      <c r="C184" s="60"/>
      <c r="D184" s="68"/>
      <c r="E184" s="68"/>
      <c r="F184" s="68"/>
      <c r="G184" s="68"/>
      <c r="H184" s="145"/>
      <c r="I184" s="95"/>
      <c r="J184" s="64"/>
      <c r="K184" s="94"/>
      <c r="L184" s="70"/>
      <c r="M184" s="144"/>
    </row>
    <row r="185" spans="2:14" ht="15.75" customHeight="1" thickBot="1" x14ac:dyDescent="0.4">
      <c r="B185" s="67"/>
      <c r="C185" s="60"/>
      <c r="D185" s="68"/>
      <c r="E185" s="68"/>
      <c r="F185" s="68"/>
      <c r="G185" s="68"/>
      <c r="H185" s="145"/>
      <c r="I185" s="95"/>
      <c r="J185" s="64"/>
      <c r="K185" s="94"/>
      <c r="M185" s="144"/>
    </row>
    <row r="186" spans="2:14" ht="15.5" x14ac:dyDescent="0.35">
      <c r="B186" s="67"/>
      <c r="C186" s="167" t="s">
        <v>243</v>
      </c>
      <c r="D186" s="168"/>
      <c r="E186" s="168"/>
      <c r="F186" s="168"/>
      <c r="G186" s="169"/>
      <c r="H186" s="146"/>
      <c r="I186" s="147"/>
      <c r="J186" s="86"/>
      <c r="M186" s="158" t="s">
        <v>261</v>
      </c>
      <c r="N186" s="158"/>
    </row>
    <row r="187" spans="2:14" ht="54.75" customHeight="1" x14ac:dyDescent="0.35">
      <c r="B187" s="67"/>
      <c r="C187" s="87"/>
      <c r="D187" s="88" t="str">
        <f>D5</f>
        <v>OIM</v>
      </c>
      <c r="E187" s="88" t="str">
        <f t="shared" ref="E187:F187" si="16">E5</f>
        <v>FAO</v>
      </c>
      <c r="F187" s="88" t="str">
        <f t="shared" si="16"/>
        <v>BIT</v>
      </c>
      <c r="G187" s="89" t="s">
        <v>7</v>
      </c>
      <c r="H187" s="148"/>
      <c r="I187" s="95"/>
      <c r="J187" s="64"/>
      <c r="M187" s="164" t="s">
        <v>4</v>
      </c>
      <c r="N187" s="164"/>
    </row>
    <row r="188" spans="2:14" ht="41.25" customHeight="1" x14ac:dyDescent="0.35">
      <c r="B188" s="90"/>
      <c r="C188" s="91" t="s">
        <v>244</v>
      </c>
      <c r="D188" s="92">
        <f>SUM(D16,D26,D36,D46,D58,D68,D78,D88,D100,D110,D120,D130,D142,D152,D162,D172,D175,D176,D177,D178)</f>
        <v>1033644.86</v>
      </c>
      <c r="E188" s="92">
        <f>SUM(E16,E26,E36,E46,E58,E68,E78,E88,E100,E110,E120,E130,E142,E152,E162,E172,E175,E176,E177,E178)</f>
        <v>885046.73</v>
      </c>
      <c r="F188" s="92">
        <f>SUM(F16,F26,F36,F46,F58,F68,F78,F88,F100,F110,F120,F130,F142,F152,F162,F172,F175,F176,F177,F178)</f>
        <v>885046.72769911494</v>
      </c>
      <c r="G188" s="93">
        <f>SUM(D188:F188)</f>
        <v>2803738.3176991148</v>
      </c>
      <c r="H188" s="148"/>
      <c r="I188" s="95"/>
      <c r="J188" s="64"/>
      <c r="M188" s="92" t="s">
        <v>262</v>
      </c>
      <c r="N188" s="155">
        <f>SUM(M16+M26+M58++M175+M176+M177+M178)</f>
        <v>253097.23</v>
      </c>
    </row>
    <row r="189" spans="2:14" ht="51.75" customHeight="1" x14ac:dyDescent="0.35">
      <c r="B189" s="94"/>
      <c r="C189" s="91" t="s">
        <v>245</v>
      </c>
      <c r="D189" s="92">
        <f>D188*0.07</f>
        <v>72355.140200000009</v>
      </c>
      <c r="E189" s="92">
        <f>E188*0.07</f>
        <v>61953.271100000005</v>
      </c>
      <c r="F189" s="92">
        <f>F188*0.07</f>
        <v>61953.270938938054</v>
      </c>
      <c r="G189" s="93">
        <f>G188*0.07</f>
        <v>196261.68223893805</v>
      </c>
      <c r="H189" s="148"/>
      <c r="I189" s="95"/>
      <c r="J189" s="64"/>
      <c r="M189" s="92" t="s">
        <v>245</v>
      </c>
      <c r="N189" s="155">
        <f>+N188*0.07</f>
        <v>17716.806100000002</v>
      </c>
    </row>
    <row r="190" spans="2:14" ht="51.75" customHeight="1" thickBot="1" x14ac:dyDescent="0.4">
      <c r="B190" s="94"/>
      <c r="C190" s="97" t="s">
        <v>7</v>
      </c>
      <c r="D190" s="98">
        <f>SUM(D188:D189)</f>
        <v>1106000.0001999999</v>
      </c>
      <c r="E190" s="98">
        <f>SUM(E188:E189)</f>
        <v>947000.00109999999</v>
      </c>
      <c r="F190" s="98">
        <f>SUM(F188:F189)</f>
        <v>946999.99863805296</v>
      </c>
      <c r="G190" s="99">
        <f>SUM(G188:G189)</f>
        <v>2999999.9999380531</v>
      </c>
      <c r="H190" s="148"/>
      <c r="I190" s="95"/>
      <c r="J190" s="64"/>
      <c r="M190" s="156" t="s">
        <v>7</v>
      </c>
      <c r="N190" s="157">
        <f>+N188+N189</f>
        <v>270814.03610000003</v>
      </c>
    </row>
    <row r="191" spans="2:14" ht="42" customHeight="1" x14ac:dyDescent="0.35">
      <c r="B191" s="94"/>
      <c r="K191" s="70"/>
      <c r="L191" s="96"/>
      <c r="M191" s="144"/>
    </row>
    <row r="192" spans="2:14" s="13" customFormat="1" ht="29.25" customHeight="1" thickBot="1" x14ac:dyDescent="0.4">
      <c r="B192" s="60"/>
      <c r="C192" s="67"/>
      <c r="D192" s="67"/>
      <c r="E192" s="67"/>
      <c r="F192" s="67"/>
      <c r="G192" s="67"/>
      <c r="H192" s="101"/>
      <c r="I192" s="102"/>
      <c r="J192" s="103"/>
      <c r="K192" s="84"/>
      <c r="L192" s="90"/>
      <c r="M192" s="144"/>
    </row>
    <row r="193" spans="2:13" ht="23.25" customHeight="1" x14ac:dyDescent="0.35">
      <c r="B193" s="96"/>
      <c r="C193" s="170" t="s">
        <v>246</v>
      </c>
      <c r="D193" s="171"/>
      <c r="E193" s="172"/>
      <c r="F193" s="172"/>
      <c r="G193" s="172"/>
      <c r="H193" s="173"/>
      <c r="I193" s="104"/>
      <c r="J193" s="105"/>
      <c r="K193" s="96"/>
      <c r="M193" s="144"/>
    </row>
    <row r="194" spans="2:13" ht="51.75" customHeight="1" x14ac:dyDescent="0.35">
      <c r="B194" s="96"/>
      <c r="C194" s="106"/>
      <c r="D194" s="88" t="str">
        <f>D5</f>
        <v>OIM</v>
      </c>
      <c r="E194" s="88" t="str">
        <f t="shared" ref="E194:F194" si="17">E5</f>
        <v>FAO</v>
      </c>
      <c r="F194" s="88" t="str">
        <f t="shared" si="17"/>
        <v>BIT</v>
      </c>
      <c r="G194" s="107" t="s">
        <v>7</v>
      </c>
      <c r="H194" s="108" t="s">
        <v>247</v>
      </c>
      <c r="I194" s="104"/>
      <c r="J194" s="105"/>
      <c r="K194" s="96"/>
      <c r="M194" s="144"/>
    </row>
    <row r="195" spans="2:13" ht="55.5" customHeight="1" x14ac:dyDescent="0.35">
      <c r="B195" s="96"/>
      <c r="C195" s="109" t="s">
        <v>248</v>
      </c>
      <c r="D195" s="110">
        <f>$D$190*H195</f>
        <v>774200.0001399999</v>
      </c>
      <c r="E195" s="111">
        <f>$E$190*H195</f>
        <v>662900.00076999993</v>
      </c>
      <c r="F195" s="111">
        <f>$F$190*H195</f>
        <v>662899.99904663698</v>
      </c>
      <c r="G195" s="111">
        <f>SUM(D195:F195)</f>
        <v>2099999.9999566367</v>
      </c>
      <c r="H195" s="112">
        <v>0.7</v>
      </c>
      <c r="I195" s="85"/>
      <c r="J195" s="86"/>
      <c r="K195" s="96"/>
      <c r="M195" s="144"/>
    </row>
    <row r="196" spans="2:13" ht="57.75" customHeight="1" x14ac:dyDescent="0.35">
      <c r="B196" s="159"/>
      <c r="C196" s="113" t="s">
        <v>249</v>
      </c>
      <c r="D196" s="110">
        <f>$D$190*H196</f>
        <v>331800.00005999993</v>
      </c>
      <c r="E196" s="111">
        <f>$E$190*H196</f>
        <v>284100.00033000001</v>
      </c>
      <c r="F196" s="111">
        <f>$F$190*H196</f>
        <v>284099.99959141586</v>
      </c>
      <c r="G196" s="114">
        <f>SUM(D196:F196)</f>
        <v>899999.99998141581</v>
      </c>
      <c r="H196" s="115">
        <v>0.3</v>
      </c>
      <c r="I196" s="85"/>
      <c r="J196" s="86"/>
      <c r="M196" s="144"/>
    </row>
    <row r="197" spans="2:13" ht="57.75" customHeight="1" x14ac:dyDescent="0.35">
      <c r="B197" s="159"/>
      <c r="C197" s="113" t="s">
        <v>250</v>
      </c>
      <c r="D197" s="110">
        <f>$D$190*H197</f>
        <v>0</v>
      </c>
      <c r="E197" s="111">
        <f>$E$190*H197</f>
        <v>0</v>
      </c>
      <c r="F197" s="111">
        <f>$F$190*H197</f>
        <v>0</v>
      </c>
      <c r="G197" s="114">
        <f>SUM(D197:F197)</f>
        <v>0</v>
      </c>
      <c r="H197" s="116">
        <v>0</v>
      </c>
      <c r="I197" s="117"/>
      <c r="J197" s="86"/>
      <c r="M197" s="144"/>
    </row>
    <row r="198" spans="2:13" ht="38.25" customHeight="1" thickBot="1" x14ac:dyDescent="0.4">
      <c r="B198" s="159"/>
      <c r="C198" s="97" t="s">
        <v>7</v>
      </c>
      <c r="D198" s="98">
        <f>SUM(D195:D197)</f>
        <v>1106000.0001999999</v>
      </c>
      <c r="E198" s="98">
        <f>SUM(E195:E197)</f>
        <v>947000.00109999999</v>
      </c>
      <c r="F198" s="98">
        <f>SUM(F195:F197)</f>
        <v>946999.99863805284</v>
      </c>
      <c r="G198" s="98">
        <f>SUM(G195:G197)</f>
        <v>2999999.9999380526</v>
      </c>
      <c r="H198" s="118">
        <f>SUM(H195:H197)</f>
        <v>1</v>
      </c>
      <c r="I198" s="119"/>
      <c r="J198" s="105"/>
      <c r="M198" s="144"/>
    </row>
    <row r="199" spans="2:13" ht="21.75" customHeight="1" thickBot="1" x14ac:dyDescent="0.4">
      <c r="B199" s="159"/>
      <c r="C199" s="120"/>
      <c r="D199" s="120"/>
      <c r="E199" s="120"/>
      <c r="F199" s="120"/>
      <c r="G199" s="120"/>
      <c r="H199" s="121"/>
      <c r="I199" s="122"/>
      <c r="J199" s="103"/>
      <c r="M199" s="144"/>
    </row>
    <row r="200" spans="2:13" ht="49.5" customHeight="1" x14ac:dyDescent="0.35">
      <c r="B200" s="159"/>
      <c r="C200" s="123" t="s">
        <v>251</v>
      </c>
      <c r="D200" s="124">
        <f>SUM(H16,H26,H36,H46,H58,H68,H78,H88,H100,H110,H120,H130,H142,H152,H162,H172,H179)*1.07</f>
        <v>1034625.7987690265</v>
      </c>
      <c r="E200" s="67"/>
      <c r="F200" s="67"/>
      <c r="G200" s="67"/>
      <c r="H200" s="125" t="s">
        <v>252</v>
      </c>
      <c r="I200" s="126">
        <f>SUM(I179,I172,I162,I152,I142,I130,I120,I110,I100,I88,I78,I68,I58,I46,I36,I26,I16)</f>
        <v>1108952.31</v>
      </c>
      <c r="J200" s="127"/>
      <c r="M200" s="144"/>
    </row>
    <row r="201" spans="2:13" ht="28.5" customHeight="1" thickBot="1" x14ac:dyDescent="0.4">
      <c r="B201" s="159"/>
      <c r="C201" s="128" t="s">
        <v>253</v>
      </c>
      <c r="D201" s="129">
        <f>D200/G190</f>
        <v>0.34487526626346349</v>
      </c>
      <c r="E201" s="130"/>
      <c r="F201" s="130"/>
      <c r="G201" s="130"/>
      <c r="H201" s="131" t="s">
        <v>254</v>
      </c>
      <c r="I201" s="132">
        <f>I200/G188</f>
        <v>0.39552632390816728</v>
      </c>
      <c r="J201" s="133"/>
      <c r="M201" s="144"/>
    </row>
    <row r="202" spans="2:13" ht="28.5" customHeight="1" x14ac:dyDescent="0.35">
      <c r="B202" s="159"/>
      <c r="C202" s="160"/>
      <c r="D202" s="161"/>
      <c r="E202" s="134"/>
      <c r="F202" s="134"/>
      <c r="G202" s="134"/>
      <c r="M202" s="144"/>
    </row>
    <row r="203" spans="2:13" ht="28.5" customHeight="1" x14ac:dyDescent="0.35">
      <c r="B203" s="159"/>
      <c r="C203" s="128" t="s">
        <v>255</v>
      </c>
      <c r="D203" s="135">
        <f>SUM(D177:F178)*1.07</f>
        <v>160500</v>
      </c>
      <c r="E203" s="130"/>
      <c r="F203" s="130"/>
      <c r="G203" s="130"/>
      <c r="M203" s="144"/>
    </row>
    <row r="204" spans="2:13" ht="23.25" customHeight="1" x14ac:dyDescent="0.35">
      <c r="B204" s="159"/>
      <c r="C204" s="128" t="s">
        <v>256</v>
      </c>
      <c r="D204" s="129">
        <f>D203/G190</f>
        <v>5.3500000001104719E-2</v>
      </c>
      <c r="E204" s="130"/>
      <c r="F204" s="130"/>
      <c r="G204" s="130"/>
      <c r="M204" s="144"/>
    </row>
    <row r="205" spans="2:13" ht="66.75" customHeight="1" thickBot="1" x14ac:dyDescent="0.4">
      <c r="B205" s="159"/>
      <c r="C205" s="162" t="s">
        <v>257</v>
      </c>
      <c r="D205" s="163"/>
      <c r="E205" s="136"/>
      <c r="F205" s="136"/>
      <c r="G205" s="136"/>
      <c r="I205" s="11"/>
      <c r="M205" s="144"/>
    </row>
    <row r="206" spans="2:13" ht="55.5" customHeight="1" x14ac:dyDescent="0.35">
      <c r="B206" s="159"/>
      <c r="L206" s="13"/>
      <c r="M206" s="144"/>
    </row>
    <row r="207" spans="2:13" ht="42.75" customHeight="1" x14ac:dyDescent="0.35">
      <c r="B207" s="159"/>
      <c r="M207" s="144"/>
    </row>
    <row r="208" spans="2:13" ht="21.75" customHeight="1" x14ac:dyDescent="0.35">
      <c r="B208" s="159"/>
      <c r="M208" s="144"/>
    </row>
    <row r="209" spans="2:13" ht="21.75" customHeight="1" x14ac:dyDescent="0.35">
      <c r="B209" s="159"/>
      <c r="M209" s="144"/>
    </row>
    <row r="210" spans="2:13" ht="23.25" customHeight="1" x14ac:dyDescent="0.35">
      <c r="B210" s="159"/>
      <c r="M210" s="144"/>
    </row>
    <row r="211" spans="2:13" ht="23.25" customHeight="1" x14ac:dyDescent="0.35">
      <c r="M211" s="144"/>
    </row>
    <row r="212" spans="2:13" ht="21.75" customHeight="1" x14ac:dyDescent="0.35">
      <c r="M212" s="144"/>
    </row>
    <row r="213" spans="2:13" ht="16.5" customHeight="1" x14ac:dyDescent="0.35">
      <c r="M213" s="144"/>
    </row>
    <row r="214" spans="2:13" ht="29.25" customHeight="1" x14ac:dyDescent="0.35">
      <c r="M214" s="144"/>
    </row>
    <row r="215" spans="2:13" ht="24.75" customHeight="1" x14ac:dyDescent="0.35">
      <c r="M215" s="144"/>
    </row>
    <row r="216" spans="2:13" ht="33" customHeight="1" x14ac:dyDescent="0.35">
      <c r="M216" s="144"/>
    </row>
    <row r="217" spans="2:13" x14ac:dyDescent="0.35">
      <c r="M217" s="144"/>
    </row>
    <row r="218" spans="2:13" ht="15" customHeight="1" x14ac:dyDescent="0.35">
      <c r="M218" s="144"/>
    </row>
    <row r="219" spans="2:13" ht="25.5" customHeight="1" x14ac:dyDescent="0.35">
      <c r="M219" s="144"/>
    </row>
    <row r="220" spans="2:13" x14ac:dyDescent="0.35">
      <c r="M220" s="144"/>
    </row>
    <row r="221" spans="2:13" x14ac:dyDescent="0.35">
      <c r="M221" s="144"/>
    </row>
    <row r="222" spans="2:13" x14ac:dyDescent="0.35">
      <c r="M222" s="144"/>
    </row>
    <row r="223" spans="2:13" x14ac:dyDescent="0.35">
      <c r="M223" s="144"/>
    </row>
    <row r="224" spans="2:13" x14ac:dyDescent="0.35">
      <c r="M224" s="144"/>
    </row>
    <row r="225" spans="13:13" x14ac:dyDescent="0.35">
      <c r="M225" s="144"/>
    </row>
    <row r="226" spans="13:13" x14ac:dyDescent="0.35">
      <c r="M226" s="144"/>
    </row>
    <row r="227" spans="13:13" x14ac:dyDescent="0.35">
      <c r="M227" s="144"/>
    </row>
    <row r="228" spans="13:13" x14ac:dyDescent="0.35">
      <c r="M228" s="144"/>
    </row>
    <row r="229" spans="13:13" x14ac:dyDescent="0.35">
      <c r="M229" s="144"/>
    </row>
    <row r="230" spans="13:13" x14ac:dyDescent="0.35">
      <c r="M230" s="144"/>
    </row>
    <row r="231" spans="13:13" x14ac:dyDescent="0.35">
      <c r="M231" s="144"/>
    </row>
    <row r="232" spans="13:13" x14ac:dyDescent="0.35">
      <c r="M232" s="144"/>
    </row>
    <row r="233" spans="13:13" x14ac:dyDescent="0.35">
      <c r="M233" s="144"/>
    </row>
    <row r="234" spans="13:13" x14ac:dyDescent="0.35">
      <c r="M234" s="144"/>
    </row>
    <row r="235" spans="13:13" x14ac:dyDescent="0.35">
      <c r="M235" s="144"/>
    </row>
    <row r="236" spans="13:13" x14ac:dyDescent="0.35">
      <c r="M236" s="144"/>
    </row>
    <row r="237" spans="13:13" x14ac:dyDescent="0.35">
      <c r="M237" s="144"/>
    </row>
    <row r="238" spans="13:13" x14ac:dyDescent="0.35">
      <c r="M238" s="144"/>
    </row>
    <row r="239" spans="13:13" x14ac:dyDescent="0.35">
      <c r="M239" s="144"/>
    </row>
    <row r="240" spans="13:13" x14ac:dyDescent="0.35">
      <c r="M240" s="144"/>
    </row>
    <row r="241" spans="13:13" x14ac:dyDescent="0.35">
      <c r="M241" s="144"/>
    </row>
    <row r="242" spans="13:13" x14ac:dyDescent="0.35">
      <c r="M242" s="144"/>
    </row>
    <row r="243" spans="13:13" x14ac:dyDescent="0.35">
      <c r="M243" s="144"/>
    </row>
    <row r="244" spans="13:13" x14ac:dyDescent="0.35">
      <c r="M244" s="144"/>
    </row>
    <row r="245" spans="13:13" x14ac:dyDescent="0.35">
      <c r="M245" s="144"/>
    </row>
    <row r="246" spans="13:13" x14ac:dyDescent="0.35">
      <c r="M246" s="144"/>
    </row>
    <row r="247" spans="13:13" x14ac:dyDescent="0.35">
      <c r="M247" s="144"/>
    </row>
    <row r="248" spans="13:13" x14ac:dyDescent="0.35">
      <c r="M248" s="144"/>
    </row>
    <row r="249" spans="13:13" x14ac:dyDescent="0.35">
      <c r="M249" s="144"/>
    </row>
    <row r="250" spans="13:13" x14ac:dyDescent="0.35">
      <c r="M250" s="144"/>
    </row>
    <row r="251" spans="13:13" x14ac:dyDescent="0.35">
      <c r="M251" s="144"/>
    </row>
    <row r="252" spans="13:13" x14ac:dyDescent="0.35">
      <c r="M252" s="144"/>
    </row>
    <row r="253" spans="13:13" x14ac:dyDescent="0.35">
      <c r="M253" s="144"/>
    </row>
    <row r="254" spans="13:13" x14ac:dyDescent="0.35">
      <c r="M254" s="144"/>
    </row>
    <row r="255" spans="13:13" x14ac:dyDescent="0.35">
      <c r="M255" s="144"/>
    </row>
    <row r="256" spans="13:13" x14ac:dyDescent="0.35">
      <c r="M256" s="144"/>
    </row>
    <row r="257" spans="1:13" x14ac:dyDescent="0.35">
      <c r="M257" s="144"/>
    </row>
    <row r="258" spans="1:13" x14ac:dyDescent="0.35">
      <c r="M258" s="144"/>
    </row>
    <row r="259" spans="1:13" x14ac:dyDescent="0.35">
      <c r="M259" s="144"/>
    </row>
    <row r="260" spans="1:13" x14ac:dyDescent="0.35">
      <c r="M260" s="144"/>
    </row>
    <row r="261" spans="1:13" x14ac:dyDescent="0.35">
      <c r="M261" s="144"/>
    </row>
    <row r="262" spans="1:13" x14ac:dyDescent="0.35">
      <c r="M262" s="144"/>
    </row>
    <row r="263" spans="1:13" x14ac:dyDescent="0.35">
      <c r="M263" s="144"/>
    </row>
    <row r="264" spans="1:13" x14ac:dyDescent="0.35">
      <c r="M264" s="144"/>
    </row>
    <row r="265" spans="1:13" x14ac:dyDescent="0.35">
      <c r="M265" s="144"/>
    </row>
    <row r="266" spans="1:13" x14ac:dyDescent="0.35">
      <c r="M266" s="144"/>
    </row>
    <row r="267" spans="1:13" x14ac:dyDescent="0.35">
      <c r="M267" s="144"/>
    </row>
    <row r="268" spans="1:13" x14ac:dyDescent="0.35">
      <c r="M268" s="144"/>
    </row>
    <row r="269" spans="1:13" x14ac:dyDescent="0.35">
      <c r="M269" s="144"/>
    </row>
    <row r="270" spans="1:13" x14ac:dyDescent="0.35">
      <c r="A270" s="1" t="s">
        <v>258</v>
      </c>
      <c r="M270" s="144"/>
    </row>
    <row r="271" spans="1:13" x14ac:dyDescent="0.35">
      <c r="M271" s="144"/>
    </row>
    <row r="272" spans="1:13" x14ac:dyDescent="0.35">
      <c r="M272" s="144"/>
    </row>
    <row r="273" spans="13:13" x14ac:dyDescent="0.35">
      <c r="M273" s="144"/>
    </row>
    <row r="274" spans="13:13" x14ac:dyDescent="0.35">
      <c r="M274" s="144"/>
    </row>
    <row r="275" spans="13:13" x14ac:dyDescent="0.35">
      <c r="M275" s="144"/>
    </row>
    <row r="276" spans="13:13" x14ac:dyDescent="0.35">
      <c r="M276" s="144"/>
    </row>
    <row r="277" spans="13:13" x14ac:dyDescent="0.35">
      <c r="M277" s="144"/>
    </row>
    <row r="278" spans="13:13" x14ac:dyDescent="0.35">
      <c r="M278" s="144"/>
    </row>
    <row r="279" spans="13:13" x14ac:dyDescent="0.35">
      <c r="M279" s="144"/>
    </row>
    <row r="280" spans="13:13" x14ac:dyDescent="0.35">
      <c r="M280" s="144"/>
    </row>
    <row r="281" spans="13:13" x14ac:dyDescent="0.35">
      <c r="M281" s="144"/>
    </row>
    <row r="282" spans="13:13" x14ac:dyDescent="0.35">
      <c r="M282" s="144"/>
    </row>
    <row r="283" spans="13:13" x14ac:dyDescent="0.35">
      <c r="M283" s="144"/>
    </row>
    <row r="284" spans="13:13" x14ac:dyDescent="0.35">
      <c r="M284" s="144"/>
    </row>
    <row r="285" spans="13:13" x14ac:dyDescent="0.35">
      <c r="M285" s="144"/>
    </row>
    <row r="286" spans="13:13" x14ac:dyDescent="0.35">
      <c r="M286" s="144"/>
    </row>
    <row r="287" spans="13:13" x14ac:dyDescent="0.35">
      <c r="M287" s="144"/>
    </row>
    <row r="288" spans="13:13" x14ac:dyDescent="0.35">
      <c r="M288" s="144"/>
    </row>
    <row r="289" spans="13:13" x14ac:dyDescent="0.35">
      <c r="M289" s="144"/>
    </row>
    <row r="290" spans="13:13" x14ac:dyDescent="0.35">
      <c r="M290" s="144"/>
    </row>
    <row r="291" spans="13:13" x14ac:dyDescent="0.35">
      <c r="M291" s="144"/>
    </row>
    <row r="292" spans="13:13" x14ac:dyDescent="0.35">
      <c r="M292" s="144"/>
    </row>
    <row r="293" spans="13:13" x14ac:dyDescent="0.35">
      <c r="M293" s="144"/>
    </row>
    <row r="294" spans="13:13" x14ac:dyDescent="0.35">
      <c r="M294" s="144"/>
    </row>
    <row r="295" spans="13:13" x14ac:dyDescent="0.35">
      <c r="M295" s="144"/>
    </row>
    <row r="296" spans="13:13" x14ac:dyDescent="0.35">
      <c r="M296" s="144"/>
    </row>
    <row r="297" spans="13:13" x14ac:dyDescent="0.35">
      <c r="M297" s="144"/>
    </row>
    <row r="298" spans="13:13" x14ac:dyDescent="0.35">
      <c r="M298" s="144"/>
    </row>
    <row r="299" spans="13:13" x14ac:dyDescent="0.35">
      <c r="M299" s="144"/>
    </row>
    <row r="300" spans="13:13" x14ac:dyDescent="0.35">
      <c r="M300" s="144"/>
    </row>
    <row r="301" spans="13:13" x14ac:dyDescent="0.35">
      <c r="M301" s="144"/>
    </row>
    <row r="302" spans="13:13" x14ac:dyDescent="0.35">
      <c r="M302" s="144"/>
    </row>
    <row r="303" spans="13:13" x14ac:dyDescent="0.35">
      <c r="M303" s="144"/>
    </row>
    <row r="304" spans="13:13" x14ac:dyDescent="0.35">
      <c r="M304" s="144"/>
    </row>
    <row r="305" spans="13:13" x14ac:dyDescent="0.35">
      <c r="M305" s="144"/>
    </row>
    <row r="306" spans="13:13" x14ac:dyDescent="0.35">
      <c r="M306" s="144"/>
    </row>
    <row r="307" spans="13:13" x14ac:dyDescent="0.35">
      <c r="M307" s="144"/>
    </row>
    <row r="308" spans="13:13" x14ac:dyDescent="0.35">
      <c r="M308" s="144"/>
    </row>
    <row r="309" spans="13:13" x14ac:dyDescent="0.35">
      <c r="M309" s="144"/>
    </row>
    <row r="310" spans="13:13" x14ac:dyDescent="0.35">
      <c r="M310" s="144"/>
    </row>
    <row r="311" spans="13:13" x14ac:dyDescent="0.35">
      <c r="M311" s="144"/>
    </row>
    <row r="312" spans="13:13" x14ac:dyDescent="0.35">
      <c r="M312" s="144"/>
    </row>
    <row r="313" spans="13:13" x14ac:dyDescent="0.35">
      <c r="M313" s="144"/>
    </row>
    <row r="314" spans="13:13" x14ac:dyDescent="0.35">
      <c r="M314" s="144"/>
    </row>
    <row r="315" spans="13:13" x14ac:dyDescent="0.35">
      <c r="M315" s="144"/>
    </row>
    <row r="316" spans="13:13" x14ac:dyDescent="0.35">
      <c r="M316" s="144"/>
    </row>
    <row r="317" spans="13:13" x14ac:dyDescent="0.35">
      <c r="M317" s="144"/>
    </row>
    <row r="318" spans="13:13" x14ac:dyDescent="0.35">
      <c r="M318" s="144"/>
    </row>
    <row r="319" spans="13:13" x14ac:dyDescent="0.35">
      <c r="M319" s="144"/>
    </row>
    <row r="320" spans="13:13" x14ac:dyDescent="0.35">
      <c r="M320" s="144"/>
    </row>
    <row r="321" spans="13:13" x14ac:dyDescent="0.35">
      <c r="M321" s="144"/>
    </row>
    <row r="322" spans="13:13" x14ac:dyDescent="0.35">
      <c r="M322" s="144"/>
    </row>
    <row r="323" spans="13:13" x14ac:dyDescent="0.35">
      <c r="M323" s="144"/>
    </row>
    <row r="324" spans="13:13" x14ac:dyDescent="0.35">
      <c r="M324" s="144"/>
    </row>
    <row r="325" spans="13:13" x14ac:dyDescent="0.35">
      <c r="M325" s="144"/>
    </row>
    <row r="326" spans="13:13" x14ac:dyDescent="0.35">
      <c r="M326" s="144"/>
    </row>
    <row r="327" spans="13:13" x14ac:dyDescent="0.35">
      <c r="M327" s="144"/>
    </row>
    <row r="328" spans="13:13" x14ac:dyDescent="0.35">
      <c r="M328" s="144"/>
    </row>
    <row r="329" spans="13:13" x14ac:dyDescent="0.35">
      <c r="M329" s="144"/>
    </row>
    <row r="330" spans="13:13" x14ac:dyDescent="0.35">
      <c r="M330" s="144"/>
    </row>
    <row r="331" spans="13:13" x14ac:dyDescent="0.35">
      <c r="M331" s="144"/>
    </row>
    <row r="332" spans="13:13" x14ac:dyDescent="0.35">
      <c r="M332" s="144"/>
    </row>
    <row r="333" spans="13:13" x14ac:dyDescent="0.35">
      <c r="M333" s="144"/>
    </row>
    <row r="334" spans="13:13" x14ac:dyDescent="0.35">
      <c r="M334" s="144"/>
    </row>
    <row r="335" spans="13:13" x14ac:dyDescent="0.35">
      <c r="M335" s="144"/>
    </row>
    <row r="336" spans="13:13" x14ac:dyDescent="0.35">
      <c r="M336" s="144"/>
    </row>
    <row r="337" spans="13:13" x14ac:dyDescent="0.35">
      <c r="M337" s="144"/>
    </row>
    <row r="338" spans="13:13" x14ac:dyDescent="0.35">
      <c r="M338" s="144"/>
    </row>
    <row r="339" spans="13:13" x14ac:dyDescent="0.35">
      <c r="M339" s="144"/>
    </row>
    <row r="340" spans="13:13" x14ac:dyDescent="0.35">
      <c r="M340" s="144"/>
    </row>
    <row r="341" spans="13:13" x14ac:dyDescent="0.35">
      <c r="M341" s="144"/>
    </row>
    <row r="342" spans="13:13" x14ac:dyDescent="0.35">
      <c r="M342" s="144"/>
    </row>
    <row r="343" spans="13:13" x14ac:dyDescent="0.35">
      <c r="M343" s="144"/>
    </row>
    <row r="344" spans="13:13" x14ac:dyDescent="0.35">
      <c r="M344" s="144"/>
    </row>
    <row r="345" spans="13:13" x14ac:dyDescent="0.35">
      <c r="M345" s="144"/>
    </row>
    <row r="346" spans="13:13" x14ac:dyDescent="0.35">
      <c r="M346" s="144"/>
    </row>
    <row r="347" spans="13:13" x14ac:dyDescent="0.35">
      <c r="M347" s="144"/>
    </row>
    <row r="348" spans="13:13" x14ac:dyDescent="0.35">
      <c r="M348" s="144"/>
    </row>
    <row r="349" spans="13:13" x14ac:dyDescent="0.35">
      <c r="M349" s="144"/>
    </row>
    <row r="350" spans="13:13" x14ac:dyDescent="0.35">
      <c r="M350" s="144"/>
    </row>
    <row r="351" spans="13:13" x14ac:dyDescent="0.35">
      <c r="M351" s="144"/>
    </row>
    <row r="352" spans="13:13" x14ac:dyDescent="0.35">
      <c r="M352" s="144"/>
    </row>
    <row r="353" spans="13:13" x14ac:dyDescent="0.35">
      <c r="M353" s="144"/>
    </row>
    <row r="354" spans="13:13" x14ac:dyDescent="0.35">
      <c r="M354" s="144"/>
    </row>
    <row r="355" spans="13:13" x14ac:dyDescent="0.35">
      <c r="M355" s="144"/>
    </row>
    <row r="356" spans="13:13" x14ac:dyDescent="0.35">
      <c r="M356" s="144"/>
    </row>
    <row r="357" spans="13:13" x14ac:dyDescent="0.35">
      <c r="M357" s="144"/>
    </row>
    <row r="358" spans="13:13" x14ac:dyDescent="0.35">
      <c r="M358" s="144"/>
    </row>
    <row r="359" spans="13:13" x14ac:dyDescent="0.35">
      <c r="M359" s="144"/>
    </row>
    <row r="360" spans="13:13" x14ac:dyDescent="0.35">
      <c r="M360" s="144"/>
    </row>
    <row r="361" spans="13:13" x14ac:dyDescent="0.35">
      <c r="M361" s="144"/>
    </row>
    <row r="362" spans="13:13" x14ac:dyDescent="0.35">
      <c r="M362" s="144"/>
    </row>
    <row r="363" spans="13:13" x14ac:dyDescent="0.35">
      <c r="M363" s="144"/>
    </row>
    <row r="364" spans="13:13" x14ac:dyDescent="0.35">
      <c r="M364" s="144"/>
    </row>
    <row r="365" spans="13:13" x14ac:dyDescent="0.35">
      <c r="M365" s="144"/>
    </row>
    <row r="366" spans="13:13" x14ac:dyDescent="0.35">
      <c r="M366" s="144"/>
    </row>
    <row r="367" spans="13:13" x14ac:dyDescent="0.35">
      <c r="M367" s="144"/>
    </row>
    <row r="368" spans="13:13" x14ac:dyDescent="0.35">
      <c r="M368" s="144"/>
    </row>
    <row r="369" spans="13:13" x14ac:dyDescent="0.35">
      <c r="M369" s="144"/>
    </row>
    <row r="370" spans="13:13" x14ac:dyDescent="0.35">
      <c r="M370" s="144"/>
    </row>
    <row r="371" spans="13:13" x14ac:dyDescent="0.35">
      <c r="M371" s="144"/>
    </row>
    <row r="372" spans="13:13" x14ac:dyDescent="0.35">
      <c r="M372" s="144"/>
    </row>
    <row r="373" spans="13:13" x14ac:dyDescent="0.35">
      <c r="M373" s="144"/>
    </row>
    <row r="374" spans="13:13" x14ac:dyDescent="0.35">
      <c r="M374" s="144"/>
    </row>
    <row r="375" spans="13:13" x14ac:dyDescent="0.35">
      <c r="M375" s="144"/>
    </row>
    <row r="376" spans="13:13" x14ac:dyDescent="0.35">
      <c r="M376" s="144"/>
    </row>
    <row r="377" spans="13:13" x14ac:dyDescent="0.35">
      <c r="M377" s="144"/>
    </row>
    <row r="378" spans="13:13" x14ac:dyDescent="0.35">
      <c r="M378" s="144"/>
    </row>
    <row r="379" spans="13:13" x14ac:dyDescent="0.35">
      <c r="M379" s="144"/>
    </row>
    <row r="380" spans="13:13" x14ac:dyDescent="0.35">
      <c r="M380" s="144"/>
    </row>
    <row r="381" spans="13:13" x14ac:dyDescent="0.35">
      <c r="M381" s="144"/>
    </row>
    <row r="382" spans="13:13" x14ac:dyDescent="0.35">
      <c r="M382" s="144"/>
    </row>
    <row r="383" spans="13:13" x14ac:dyDescent="0.35">
      <c r="M383" s="144"/>
    </row>
    <row r="384" spans="13:13" x14ac:dyDescent="0.35">
      <c r="M384" s="144"/>
    </row>
    <row r="385" spans="13:13" x14ac:dyDescent="0.35">
      <c r="M385" s="144"/>
    </row>
    <row r="386" spans="13:13" x14ac:dyDescent="0.35">
      <c r="M386" s="144"/>
    </row>
    <row r="387" spans="13:13" x14ac:dyDescent="0.35">
      <c r="M387" s="144"/>
    </row>
    <row r="388" spans="13:13" x14ac:dyDescent="0.35">
      <c r="M388" s="144"/>
    </row>
    <row r="389" spans="13:13" x14ac:dyDescent="0.35">
      <c r="M389" s="144"/>
    </row>
    <row r="390" spans="13:13" x14ac:dyDescent="0.35">
      <c r="M390" s="144"/>
    </row>
    <row r="391" spans="13:13" x14ac:dyDescent="0.35">
      <c r="M391" s="144"/>
    </row>
    <row r="392" spans="13:13" x14ac:dyDescent="0.35">
      <c r="M392" s="144"/>
    </row>
    <row r="393" spans="13:13" x14ac:dyDescent="0.35">
      <c r="M393" s="144"/>
    </row>
    <row r="394" spans="13:13" x14ac:dyDescent="0.35">
      <c r="M394" s="144"/>
    </row>
    <row r="395" spans="13:13" x14ac:dyDescent="0.35">
      <c r="M395" s="144"/>
    </row>
    <row r="396" spans="13:13" x14ac:dyDescent="0.35">
      <c r="M396" s="144"/>
    </row>
    <row r="397" spans="13:13" x14ac:dyDescent="0.35">
      <c r="M397" s="144"/>
    </row>
    <row r="398" spans="13:13" x14ac:dyDescent="0.35">
      <c r="M398" s="144"/>
    </row>
    <row r="399" spans="13:13" x14ac:dyDescent="0.35">
      <c r="M399" s="144"/>
    </row>
    <row r="400" spans="13:13" x14ac:dyDescent="0.35">
      <c r="M400" s="144"/>
    </row>
    <row r="401" spans="13:13" x14ac:dyDescent="0.35">
      <c r="M401" s="144"/>
    </row>
    <row r="402" spans="13:13" x14ac:dyDescent="0.35">
      <c r="M402" s="144"/>
    </row>
    <row r="403" spans="13:13" x14ac:dyDescent="0.35">
      <c r="M403" s="144"/>
    </row>
    <row r="404" spans="13:13" x14ac:dyDescent="0.35">
      <c r="M404" s="144"/>
    </row>
    <row r="405" spans="13:13" x14ac:dyDescent="0.35">
      <c r="M405" s="144"/>
    </row>
    <row r="406" spans="13:13" x14ac:dyDescent="0.35">
      <c r="M406" s="144"/>
    </row>
    <row r="407" spans="13:13" x14ac:dyDescent="0.35">
      <c r="M407" s="144"/>
    </row>
    <row r="408" spans="13:13" x14ac:dyDescent="0.35">
      <c r="M408" s="144"/>
    </row>
    <row r="409" spans="13:13" x14ac:dyDescent="0.35">
      <c r="M409" s="144"/>
    </row>
    <row r="410" spans="13:13" x14ac:dyDescent="0.35">
      <c r="M410" s="144"/>
    </row>
    <row r="411" spans="13:13" x14ac:dyDescent="0.35">
      <c r="M411" s="144"/>
    </row>
    <row r="412" spans="13:13" x14ac:dyDescent="0.35">
      <c r="M412" s="144"/>
    </row>
    <row r="413" spans="13:13" x14ac:dyDescent="0.35">
      <c r="M413" s="144"/>
    </row>
    <row r="414" spans="13:13" x14ac:dyDescent="0.35">
      <c r="M414" s="144"/>
    </row>
    <row r="415" spans="13:13" x14ac:dyDescent="0.35">
      <c r="M415" s="144"/>
    </row>
    <row r="416" spans="13:13" x14ac:dyDescent="0.35">
      <c r="M416" s="144"/>
    </row>
    <row r="417" spans="13:13" x14ac:dyDescent="0.35">
      <c r="M417" s="144"/>
    </row>
    <row r="418" spans="13:13" x14ac:dyDescent="0.35">
      <c r="M418" s="144"/>
    </row>
    <row r="419" spans="13:13" x14ac:dyDescent="0.35">
      <c r="M419" s="144"/>
    </row>
    <row r="420" spans="13:13" x14ac:dyDescent="0.35">
      <c r="M420" s="144"/>
    </row>
    <row r="421" spans="13:13" x14ac:dyDescent="0.35">
      <c r="M421" s="144"/>
    </row>
    <row r="422" spans="13:13" x14ac:dyDescent="0.35">
      <c r="M422" s="144"/>
    </row>
    <row r="423" spans="13:13" x14ac:dyDescent="0.35">
      <c r="M423" s="144"/>
    </row>
    <row r="424" spans="13:13" x14ac:dyDescent="0.35">
      <c r="M424" s="144"/>
    </row>
    <row r="425" spans="13:13" x14ac:dyDescent="0.35">
      <c r="M425" s="144"/>
    </row>
    <row r="426" spans="13:13" x14ac:dyDescent="0.35">
      <c r="M426" s="144"/>
    </row>
    <row r="427" spans="13:13" x14ac:dyDescent="0.35">
      <c r="M427" s="144"/>
    </row>
    <row r="428" spans="13:13" x14ac:dyDescent="0.35">
      <c r="M428" s="144"/>
    </row>
    <row r="429" spans="13:13" x14ac:dyDescent="0.35">
      <c r="M429" s="144"/>
    </row>
    <row r="430" spans="13:13" x14ac:dyDescent="0.35">
      <c r="M430" s="144"/>
    </row>
    <row r="431" spans="13:13" x14ac:dyDescent="0.35">
      <c r="M431" s="144"/>
    </row>
    <row r="432" spans="13:13" x14ac:dyDescent="0.35">
      <c r="M432" s="144"/>
    </row>
    <row r="433" spans="13:13" x14ac:dyDescent="0.35">
      <c r="M433" s="144"/>
    </row>
    <row r="434" spans="13:13" x14ac:dyDescent="0.35">
      <c r="M434" s="144"/>
    </row>
    <row r="435" spans="13:13" x14ac:dyDescent="0.35">
      <c r="M435" s="144"/>
    </row>
    <row r="436" spans="13:13" x14ac:dyDescent="0.35">
      <c r="M436" s="144"/>
    </row>
    <row r="437" spans="13:13" x14ac:dyDescent="0.35">
      <c r="M437" s="144"/>
    </row>
    <row r="438" spans="13:13" x14ac:dyDescent="0.35">
      <c r="M438" s="144"/>
    </row>
    <row r="439" spans="13:13" x14ac:dyDescent="0.35">
      <c r="M439" s="144"/>
    </row>
    <row r="440" spans="13:13" x14ac:dyDescent="0.35">
      <c r="M440" s="144"/>
    </row>
    <row r="441" spans="13:13" x14ac:dyDescent="0.35">
      <c r="M441" s="144"/>
    </row>
    <row r="442" spans="13:13" x14ac:dyDescent="0.35">
      <c r="M442" s="144"/>
    </row>
    <row r="443" spans="13:13" x14ac:dyDescent="0.35">
      <c r="M443" s="144"/>
    </row>
    <row r="444" spans="13:13" x14ac:dyDescent="0.35">
      <c r="M444" s="144"/>
    </row>
    <row r="445" spans="13:13" x14ac:dyDescent="0.35">
      <c r="M445" s="144"/>
    </row>
    <row r="446" spans="13:13" x14ac:dyDescent="0.35">
      <c r="M446" s="144"/>
    </row>
    <row r="447" spans="13:13" x14ac:dyDescent="0.35">
      <c r="M447" s="144"/>
    </row>
    <row r="448" spans="13:13" x14ac:dyDescent="0.35">
      <c r="M448" s="144"/>
    </row>
    <row r="449" spans="13:13" x14ac:dyDescent="0.35">
      <c r="M449" s="144"/>
    </row>
    <row r="450" spans="13:13" x14ac:dyDescent="0.35">
      <c r="M450" s="144"/>
    </row>
    <row r="451" spans="13:13" x14ac:dyDescent="0.35">
      <c r="M451" s="144"/>
    </row>
    <row r="452" spans="13:13" x14ac:dyDescent="0.35">
      <c r="M452" s="144"/>
    </row>
    <row r="453" spans="13:13" x14ac:dyDescent="0.35">
      <c r="M453" s="144"/>
    </row>
    <row r="454" spans="13:13" x14ac:dyDescent="0.35">
      <c r="M454" s="144"/>
    </row>
    <row r="455" spans="13:13" x14ac:dyDescent="0.35">
      <c r="M455" s="144"/>
    </row>
    <row r="456" spans="13:13" x14ac:dyDescent="0.35">
      <c r="M456" s="144"/>
    </row>
    <row r="457" spans="13:13" x14ac:dyDescent="0.35">
      <c r="M457" s="144"/>
    </row>
    <row r="458" spans="13:13" x14ac:dyDescent="0.35">
      <c r="M458" s="144"/>
    </row>
    <row r="459" spans="13:13" x14ac:dyDescent="0.35">
      <c r="M459" s="144"/>
    </row>
    <row r="460" spans="13:13" x14ac:dyDescent="0.35">
      <c r="M460" s="144"/>
    </row>
    <row r="461" spans="13:13" x14ac:dyDescent="0.35">
      <c r="M461" s="144"/>
    </row>
    <row r="462" spans="13:13" x14ac:dyDescent="0.35">
      <c r="M462" s="144"/>
    </row>
    <row r="463" spans="13:13" x14ac:dyDescent="0.35">
      <c r="M463" s="144"/>
    </row>
    <row r="464" spans="13:13" x14ac:dyDescent="0.35">
      <c r="M464" s="144"/>
    </row>
    <row r="465" spans="13:13" x14ac:dyDescent="0.35">
      <c r="M465" s="144"/>
    </row>
    <row r="466" spans="13:13" x14ac:dyDescent="0.35">
      <c r="M466" s="144"/>
    </row>
    <row r="467" spans="13:13" x14ac:dyDescent="0.35">
      <c r="M467" s="144"/>
    </row>
    <row r="468" spans="13:13" x14ac:dyDescent="0.35">
      <c r="M468" s="144"/>
    </row>
    <row r="469" spans="13:13" x14ac:dyDescent="0.35">
      <c r="M469" s="144"/>
    </row>
    <row r="470" spans="13:13" x14ac:dyDescent="0.35">
      <c r="M470" s="144"/>
    </row>
    <row r="471" spans="13:13" x14ac:dyDescent="0.35">
      <c r="M471" s="144"/>
    </row>
    <row r="472" spans="13:13" x14ac:dyDescent="0.35">
      <c r="M472" s="144"/>
    </row>
    <row r="473" spans="13:13" x14ac:dyDescent="0.35">
      <c r="M473" s="144"/>
    </row>
    <row r="474" spans="13:13" x14ac:dyDescent="0.35">
      <c r="M474" s="144"/>
    </row>
    <row r="475" spans="13:13" x14ac:dyDescent="0.35">
      <c r="M475" s="144"/>
    </row>
    <row r="476" spans="13:13" x14ac:dyDescent="0.35">
      <c r="M476" s="144"/>
    </row>
    <row r="477" spans="13:13" x14ac:dyDescent="0.35">
      <c r="M477" s="144"/>
    </row>
    <row r="478" spans="13:13" x14ac:dyDescent="0.35">
      <c r="M478" s="144"/>
    </row>
    <row r="479" spans="13:13" x14ac:dyDescent="0.35">
      <c r="M479" s="144"/>
    </row>
    <row r="480" spans="13:13" x14ac:dyDescent="0.35">
      <c r="M480" s="144"/>
    </row>
    <row r="481" spans="13:13" x14ac:dyDescent="0.35">
      <c r="M481" s="144"/>
    </row>
    <row r="482" spans="13:13" x14ac:dyDescent="0.35">
      <c r="M482" s="144"/>
    </row>
    <row r="483" spans="13:13" x14ac:dyDescent="0.35">
      <c r="M483" s="144"/>
    </row>
    <row r="484" spans="13:13" x14ac:dyDescent="0.35">
      <c r="M484" s="144"/>
    </row>
    <row r="485" spans="13:13" x14ac:dyDescent="0.35">
      <c r="M485" s="144"/>
    </row>
    <row r="486" spans="13:13" x14ac:dyDescent="0.35">
      <c r="M486" s="144"/>
    </row>
    <row r="487" spans="13:13" x14ac:dyDescent="0.35">
      <c r="M487" s="144"/>
    </row>
    <row r="488" spans="13:13" x14ac:dyDescent="0.35">
      <c r="M488" s="144"/>
    </row>
    <row r="489" spans="13:13" x14ac:dyDescent="0.35">
      <c r="M489" s="144"/>
    </row>
    <row r="490" spans="13:13" x14ac:dyDescent="0.35">
      <c r="M490" s="144"/>
    </row>
    <row r="491" spans="13:13" x14ac:dyDescent="0.35">
      <c r="M491" s="144"/>
    </row>
    <row r="492" spans="13:13" x14ac:dyDescent="0.35">
      <c r="M492" s="144"/>
    </row>
    <row r="493" spans="13:13" x14ac:dyDescent="0.35">
      <c r="M493" s="144"/>
    </row>
    <row r="494" spans="13:13" x14ac:dyDescent="0.35">
      <c r="M494" s="144"/>
    </row>
    <row r="495" spans="13:13" x14ac:dyDescent="0.35">
      <c r="M495" s="144"/>
    </row>
    <row r="496" spans="13:13" x14ac:dyDescent="0.35">
      <c r="M496" s="144"/>
    </row>
    <row r="497" spans="13:13" x14ac:dyDescent="0.35">
      <c r="M497" s="144"/>
    </row>
    <row r="498" spans="13:13" x14ac:dyDescent="0.35">
      <c r="M498" s="144"/>
    </row>
    <row r="499" spans="13:13" x14ac:dyDescent="0.35">
      <c r="M499" s="144"/>
    </row>
    <row r="500" spans="13:13" x14ac:dyDescent="0.35">
      <c r="M500" s="144"/>
    </row>
    <row r="501" spans="13:13" x14ac:dyDescent="0.35">
      <c r="M501" s="144"/>
    </row>
    <row r="502" spans="13:13" x14ac:dyDescent="0.35">
      <c r="M502" s="144"/>
    </row>
    <row r="503" spans="13:13" x14ac:dyDescent="0.35">
      <c r="M503" s="144"/>
    </row>
    <row r="504" spans="13:13" x14ac:dyDescent="0.35">
      <c r="M504" s="144"/>
    </row>
    <row r="505" spans="13:13" x14ac:dyDescent="0.35">
      <c r="M505" s="144"/>
    </row>
    <row r="506" spans="13:13" x14ac:dyDescent="0.35">
      <c r="M506" s="144"/>
    </row>
    <row r="507" spans="13:13" x14ac:dyDescent="0.35">
      <c r="M507" s="144"/>
    </row>
    <row r="508" spans="13:13" x14ac:dyDescent="0.35">
      <c r="M508" s="144"/>
    </row>
    <row r="509" spans="13:13" x14ac:dyDescent="0.35">
      <c r="M509" s="144"/>
    </row>
    <row r="510" spans="13:13" x14ac:dyDescent="0.35">
      <c r="M510" s="144"/>
    </row>
    <row r="511" spans="13:13" x14ac:dyDescent="0.35">
      <c r="M511" s="144"/>
    </row>
    <row r="512" spans="13:13" x14ac:dyDescent="0.35">
      <c r="M512" s="144"/>
    </row>
    <row r="513" spans="13:13" x14ac:dyDescent="0.35">
      <c r="M513" s="144"/>
    </row>
    <row r="514" spans="13:13" x14ac:dyDescent="0.35">
      <c r="M514" s="144"/>
    </row>
    <row r="515" spans="13:13" x14ac:dyDescent="0.35">
      <c r="M515" s="144"/>
    </row>
    <row r="516" spans="13:13" x14ac:dyDescent="0.35">
      <c r="M516" s="144"/>
    </row>
    <row r="517" spans="13:13" x14ac:dyDescent="0.35">
      <c r="M517" s="144"/>
    </row>
    <row r="518" spans="13:13" x14ac:dyDescent="0.35">
      <c r="M518" s="144"/>
    </row>
    <row r="519" spans="13:13" x14ac:dyDescent="0.35">
      <c r="M519" s="144"/>
    </row>
    <row r="520" spans="13:13" x14ac:dyDescent="0.35">
      <c r="M520" s="144"/>
    </row>
    <row r="521" spans="13:13" x14ac:dyDescent="0.35">
      <c r="M521" s="144"/>
    </row>
    <row r="522" spans="13:13" x14ac:dyDescent="0.35">
      <c r="M522" s="144"/>
    </row>
    <row r="523" spans="13:13" x14ac:dyDescent="0.35">
      <c r="M523" s="144"/>
    </row>
    <row r="524" spans="13:13" x14ac:dyDescent="0.35">
      <c r="M524" s="144"/>
    </row>
    <row r="525" spans="13:13" x14ac:dyDescent="0.35">
      <c r="M525" s="144"/>
    </row>
    <row r="526" spans="13:13" x14ac:dyDescent="0.35">
      <c r="M526" s="144"/>
    </row>
    <row r="527" spans="13:13" x14ac:dyDescent="0.35">
      <c r="M527" s="144"/>
    </row>
    <row r="528" spans="13:13" x14ac:dyDescent="0.35">
      <c r="M528" s="144"/>
    </row>
    <row r="529" spans="13:13" x14ac:dyDescent="0.35">
      <c r="M529" s="144"/>
    </row>
    <row r="530" spans="13:13" x14ac:dyDescent="0.35">
      <c r="M530" s="144"/>
    </row>
    <row r="531" spans="13:13" x14ac:dyDescent="0.35">
      <c r="M531" s="144"/>
    </row>
    <row r="532" spans="13:13" x14ac:dyDescent="0.35">
      <c r="M532" s="144"/>
    </row>
    <row r="533" spans="13:13" x14ac:dyDescent="0.35">
      <c r="M533" s="144"/>
    </row>
    <row r="534" spans="13:13" x14ac:dyDescent="0.35">
      <c r="M534" s="144"/>
    </row>
    <row r="535" spans="13:13" x14ac:dyDescent="0.35">
      <c r="M535" s="144"/>
    </row>
    <row r="536" spans="13:13" x14ac:dyDescent="0.35">
      <c r="M536" s="144"/>
    </row>
    <row r="537" spans="13:13" x14ac:dyDescent="0.35">
      <c r="M537" s="144"/>
    </row>
    <row r="538" spans="13:13" x14ac:dyDescent="0.35">
      <c r="M538" s="144"/>
    </row>
    <row r="539" spans="13:13" x14ac:dyDescent="0.35">
      <c r="M539" s="144"/>
    </row>
    <row r="540" spans="13:13" x14ac:dyDescent="0.35">
      <c r="M540" s="144"/>
    </row>
    <row r="541" spans="13:13" x14ac:dyDescent="0.35">
      <c r="M541" s="144"/>
    </row>
    <row r="542" spans="13:13" x14ac:dyDescent="0.35">
      <c r="M542" s="144"/>
    </row>
    <row r="543" spans="13:13" x14ac:dyDescent="0.35">
      <c r="M543" s="144"/>
    </row>
    <row r="544" spans="13:13" x14ac:dyDescent="0.35">
      <c r="M544" s="144"/>
    </row>
    <row r="545" spans="13:13" x14ac:dyDescent="0.35">
      <c r="M545" s="144"/>
    </row>
    <row r="546" spans="13:13" x14ac:dyDescent="0.35">
      <c r="M546" s="144"/>
    </row>
    <row r="547" spans="13:13" x14ac:dyDescent="0.35">
      <c r="M547" s="144"/>
    </row>
    <row r="548" spans="13:13" x14ac:dyDescent="0.35">
      <c r="M548" s="144"/>
    </row>
    <row r="549" spans="13:13" x14ac:dyDescent="0.35">
      <c r="M549" s="144"/>
    </row>
    <row r="550" spans="13:13" x14ac:dyDescent="0.35">
      <c r="M550" s="144"/>
    </row>
    <row r="551" spans="13:13" x14ac:dyDescent="0.35">
      <c r="M551" s="144"/>
    </row>
    <row r="552" spans="13:13" x14ac:dyDescent="0.35">
      <c r="M552" s="144"/>
    </row>
    <row r="553" spans="13:13" x14ac:dyDescent="0.35">
      <c r="M553" s="144"/>
    </row>
    <row r="554" spans="13:13" x14ac:dyDescent="0.35">
      <c r="M554" s="144"/>
    </row>
    <row r="555" spans="13:13" x14ac:dyDescent="0.35">
      <c r="M555" s="144"/>
    </row>
    <row r="556" spans="13:13" x14ac:dyDescent="0.35">
      <c r="M556" s="144"/>
    </row>
    <row r="557" spans="13:13" x14ac:dyDescent="0.35">
      <c r="M557" s="144"/>
    </row>
    <row r="558" spans="13:13" x14ac:dyDescent="0.35">
      <c r="M558" s="144"/>
    </row>
    <row r="559" spans="13:13" x14ac:dyDescent="0.35">
      <c r="M559" s="144"/>
    </row>
    <row r="560" spans="13:13" x14ac:dyDescent="0.35">
      <c r="M560" s="144"/>
    </row>
    <row r="561" spans="13:13" x14ac:dyDescent="0.35">
      <c r="M561" s="144"/>
    </row>
    <row r="562" spans="13:13" x14ac:dyDescent="0.35">
      <c r="M562" s="144"/>
    </row>
    <row r="563" spans="13:13" x14ac:dyDescent="0.35">
      <c r="M563" s="144"/>
    </row>
    <row r="564" spans="13:13" x14ac:dyDescent="0.35">
      <c r="M564" s="144"/>
    </row>
    <row r="565" spans="13:13" x14ac:dyDescent="0.35">
      <c r="M565" s="144"/>
    </row>
    <row r="566" spans="13:13" x14ac:dyDescent="0.35">
      <c r="M566" s="144"/>
    </row>
    <row r="567" spans="13:13" x14ac:dyDescent="0.35">
      <c r="M567" s="144"/>
    </row>
    <row r="568" spans="13:13" x14ac:dyDescent="0.35">
      <c r="M568" s="144"/>
    </row>
    <row r="569" spans="13:13" x14ac:dyDescent="0.35">
      <c r="M569" s="144"/>
    </row>
    <row r="570" spans="13:13" x14ac:dyDescent="0.35">
      <c r="M570" s="144"/>
    </row>
    <row r="571" spans="13:13" x14ac:dyDescent="0.35">
      <c r="M571" s="144"/>
    </row>
    <row r="572" spans="13:13" x14ac:dyDescent="0.35">
      <c r="M572" s="144"/>
    </row>
    <row r="573" spans="13:13" x14ac:dyDescent="0.35">
      <c r="M573" s="144"/>
    </row>
    <row r="574" spans="13:13" x14ac:dyDescent="0.35">
      <c r="M574" s="144"/>
    </row>
    <row r="575" spans="13:13" x14ac:dyDescent="0.35">
      <c r="M575" s="144"/>
    </row>
    <row r="576" spans="13:13" x14ac:dyDescent="0.35">
      <c r="M576" s="144"/>
    </row>
    <row r="577" spans="13:13" x14ac:dyDescent="0.35">
      <c r="M577" s="144"/>
    </row>
    <row r="578" spans="13:13" x14ac:dyDescent="0.35">
      <c r="M578" s="144"/>
    </row>
    <row r="579" spans="13:13" x14ac:dyDescent="0.35">
      <c r="M579" s="144"/>
    </row>
    <row r="580" spans="13:13" x14ac:dyDescent="0.35">
      <c r="M580" s="144"/>
    </row>
    <row r="581" spans="13:13" x14ac:dyDescent="0.35">
      <c r="M581" s="144"/>
    </row>
    <row r="582" spans="13:13" x14ac:dyDescent="0.35">
      <c r="M582" s="144"/>
    </row>
    <row r="583" spans="13:13" x14ac:dyDescent="0.35">
      <c r="M583" s="144"/>
    </row>
    <row r="584" spans="13:13" x14ac:dyDescent="0.35">
      <c r="M584" s="144"/>
    </row>
    <row r="585" spans="13:13" x14ac:dyDescent="0.35">
      <c r="M585" s="144"/>
    </row>
    <row r="586" spans="13:13" x14ac:dyDescent="0.35">
      <c r="M586" s="144"/>
    </row>
    <row r="587" spans="13:13" x14ac:dyDescent="0.35">
      <c r="M587" s="144"/>
    </row>
    <row r="588" spans="13:13" x14ac:dyDescent="0.35">
      <c r="M588" s="144"/>
    </row>
    <row r="589" spans="13:13" x14ac:dyDescent="0.35">
      <c r="M589" s="144"/>
    </row>
    <row r="590" spans="13:13" x14ac:dyDescent="0.35">
      <c r="M590" s="144"/>
    </row>
    <row r="591" spans="13:13" x14ac:dyDescent="0.35">
      <c r="M591" s="144"/>
    </row>
    <row r="592" spans="13:13" x14ac:dyDescent="0.35">
      <c r="M592" s="144"/>
    </row>
    <row r="593" spans="13:13" x14ac:dyDescent="0.35">
      <c r="M593" s="144"/>
    </row>
    <row r="594" spans="13:13" x14ac:dyDescent="0.35">
      <c r="M594" s="144"/>
    </row>
    <row r="595" spans="13:13" x14ac:dyDescent="0.35">
      <c r="M595" s="144"/>
    </row>
    <row r="596" spans="13:13" x14ac:dyDescent="0.35">
      <c r="M596" s="144"/>
    </row>
    <row r="597" spans="13:13" x14ac:dyDescent="0.35">
      <c r="M597" s="144"/>
    </row>
    <row r="598" spans="13:13" x14ac:dyDescent="0.35">
      <c r="M598" s="144"/>
    </row>
    <row r="599" spans="13:13" x14ac:dyDescent="0.35">
      <c r="M599" s="144"/>
    </row>
    <row r="600" spans="13:13" x14ac:dyDescent="0.35">
      <c r="M600" s="144"/>
    </row>
    <row r="601" spans="13:13" x14ac:dyDescent="0.35">
      <c r="M601" s="144"/>
    </row>
    <row r="602" spans="13:13" x14ac:dyDescent="0.35">
      <c r="M602" s="144"/>
    </row>
    <row r="603" spans="13:13" x14ac:dyDescent="0.35">
      <c r="M603" s="144"/>
    </row>
    <row r="604" spans="13:13" x14ac:dyDescent="0.35">
      <c r="M604" s="144"/>
    </row>
    <row r="605" spans="13:13" x14ac:dyDescent="0.35">
      <c r="M605" s="144"/>
    </row>
    <row r="606" spans="13:13" x14ac:dyDescent="0.35">
      <c r="M606" s="144"/>
    </row>
    <row r="607" spans="13:13" x14ac:dyDescent="0.35">
      <c r="M607" s="144"/>
    </row>
    <row r="608" spans="13:13" x14ac:dyDescent="0.35">
      <c r="M608" s="144"/>
    </row>
    <row r="609" spans="13:13" x14ac:dyDescent="0.35">
      <c r="M609" s="144"/>
    </row>
    <row r="610" spans="13:13" x14ac:dyDescent="0.35">
      <c r="M610" s="144"/>
    </row>
    <row r="611" spans="13:13" x14ac:dyDescent="0.35">
      <c r="M611" s="144"/>
    </row>
    <row r="612" spans="13:13" x14ac:dyDescent="0.35">
      <c r="M612" s="144"/>
    </row>
    <row r="613" spans="13:13" x14ac:dyDescent="0.35">
      <c r="M613" s="144"/>
    </row>
    <row r="614" spans="13:13" x14ac:dyDescent="0.35">
      <c r="M614" s="144"/>
    </row>
    <row r="615" spans="13:13" x14ac:dyDescent="0.35">
      <c r="M615" s="144"/>
    </row>
    <row r="616" spans="13:13" x14ac:dyDescent="0.35">
      <c r="M616" s="144"/>
    </row>
    <row r="617" spans="13:13" x14ac:dyDescent="0.35">
      <c r="M617" s="144"/>
    </row>
    <row r="618" spans="13:13" x14ac:dyDescent="0.35">
      <c r="M618" s="144"/>
    </row>
    <row r="619" spans="13:13" x14ac:dyDescent="0.35">
      <c r="M619" s="144"/>
    </row>
    <row r="620" spans="13:13" x14ac:dyDescent="0.35">
      <c r="M620" s="144"/>
    </row>
    <row r="621" spans="13:13" x14ac:dyDescent="0.35">
      <c r="M621" s="144"/>
    </row>
    <row r="622" spans="13:13" x14ac:dyDescent="0.35">
      <c r="M622" s="144"/>
    </row>
    <row r="623" spans="13:13" x14ac:dyDescent="0.35">
      <c r="M623" s="144"/>
    </row>
    <row r="624" spans="13:13" x14ac:dyDescent="0.35">
      <c r="M624" s="144"/>
    </row>
    <row r="625" spans="13:13" x14ac:dyDescent="0.35">
      <c r="M625" s="144"/>
    </row>
    <row r="626" spans="13:13" x14ac:dyDescent="0.35">
      <c r="M626" s="144"/>
    </row>
    <row r="627" spans="13:13" x14ac:dyDescent="0.35">
      <c r="M627" s="144"/>
    </row>
    <row r="628" spans="13:13" x14ac:dyDescent="0.35">
      <c r="M628" s="144"/>
    </row>
    <row r="629" spans="13:13" x14ac:dyDescent="0.35">
      <c r="M629" s="144"/>
    </row>
    <row r="630" spans="13:13" x14ac:dyDescent="0.35">
      <c r="M630" s="144"/>
    </row>
    <row r="631" spans="13:13" x14ac:dyDescent="0.35">
      <c r="M631" s="144"/>
    </row>
    <row r="632" spans="13:13" x14ac:dyDescent="0.35">
      <c r="M632" s="144"/>
    </row>
    <row r="633" spans="13:13" x14ac:dyDescent="0.35">
      <c r="M633" s="144"/>
    </row>
    <row r="634" spans="13:13" x14ac:dyDescent="0.35">
      <c r="M634" s="144"/>
    </row>
    <row r="635" spans="13:13" x14ac:dyDescent="0.35">
      <c r="M635" s="144"/>
    </row>
    <row r="636" spans="13:13" x14ac:dyDescent="0.35">
      <c r="M636" s="144"/>
    </row>
    <row r="637" spans="13:13" x14ac:dyDescent="0.35">
      <c r="M637" s="144"/>
    </row>
    <row r="638" spans="13:13" x14ac:dyDescent="0.35">
      <c r="M638" s="144"/>
    </row>
    <row r="639" spans="13:13" x14ac:dyDescent="0.35">
      <c r="M639" s="144"/>
    </row>
    <row r="640" spans="13:13" x14ac:dyDescent="0.35">
      <c r="M640" s="144"/>
    </row>
    <row r="641" spans="13:13" x14ac:dyDescent="0.35">
      <c r="M641" s="144"/>
    </row>
    <row r="642" spans="13:13" x14ac:dyDescent="0.35">
      <c r="M642" s="144"/>
    </row>
    <row r="643" spans="13:13" x14ac:dyDescent="0.35">
      <c r="M643" s="144"/>
    </row>
    <row r="644" spans="13:13" x14ac:dyDescent="0.35">
      <c r="M644" s="144"/>
    </row>
    <row r="645" spans="13:13" x14ac:dyDescent="0.35">
      <c r="M645" s="144"/>
    </row>
    <row r="646" spans="13:13" x14ac:dyDescent="0.35">
      <c r="M646" s="144"/>
    </row>
    <row r="647" spans="13:13" x14ac:dyDescent="0.35">
      <c r="M647" s="144"/>
    </row>
    <row r="648" spans="13:13" x14ac:dyDescent="0.35">
      <c r="M648" s="144"/>
    </row>
    <row r="649" spans="13:13" x14ac:dyDescent="0.35">
      <c r="M649" s="144"/>
    </row>
    <row r="650" spans="13:13" x14ac:dyDescent="0.35">
      <c r="M650" s="144"/>
    </row>
    <row r="651" spans="13:13" x14ac:dyDescent="0.35">
      <c r="M651" s="144"/>
    </row>
    <row r="652" spans="13:13" x14ac:dyDescent="0.35">
      <c r="M652" s="144"/>
    </row>
    <row r="653" spans="13:13" x14ac:dyDescent="0.35">
      <c r="M653" s="144"/>
    </row>
    <row r="654" spans="13:13" x14ac:dyDescent="0.35">
      <c r="M654" s="144"/>
    </row>
    <row r="655" spans="13:13" x14ac:dyDescent="0.35">
      <c r="M655" s="144"/>
    </row>
    <row r="656" spans="13:13" x14ac:dyDescent="0.35">
      <c r="M656" s="144"/>
    </row>
    <row r="657" spans="13:13" x14ac:dyDescent="0.35">
      <c r="M657" s="144"/>
    </row>
    <row r="658" spans="13:13" x14ac:dyDescent="0.35">
      <c r="M658" s="144"/>
    </row>
    <row r="659" spans="13:13" x14ac:dyDescent="0.35">
      <c r="M659" s="144"/>
    </row>
    <row r="660" spans="13:13" x14ac:dyDescent="0.35">
      <c r="M660" s="144"/>
    </row>
    <row r="661" spans="13:13" x14ac:dyDescent="0.35">
      <c r="M661" s="144"/>
    </row>
    <row r="662" spans="13:13" x14ac:dyDescent="0.35">
      <c r="M662" s="144"/>
    </row>
    <row r="663" spans="13:13" x14ac:dyDescent="0.35">
      <c r="M663" s="144"/>
    </row>
    <row r="664" spans="13:13" x14ac:dyDescent="0.35">
      <c r="M664" s="144"/>
    </row>
    <row r="665" spans="13:13" x14ac:dyDescent="0.35">
      <c r="M665" s="144"/>
    </row>
    <row r="666" spans="13:13" x14ac:dyDescent="0.35">
      <c r="M666" s="144"/>
    </row>
    <row r="667" spans="13:13" x14ac:dyDescent="0.35">
      <c r="M667" s="144"/>
    </row>
    <row r="668" spans="13:13" x14ac:dyDescent="0.35">
      <c r="M668" s="144"/>
    </row>
    <row r="669" spans="13:13" x14ac:dyDescent="0.35">
      <c r="M669" s="144"/>
    </row>
    <row r="670" spans="13:13" x14ac:dyDescent="0.35">
      <c r="M670" s="144"/>
    </row>
    <row r="671" spans="13:13" x14ac:dyDescent="0.35">
      <c r="M671" s="144"/>
    </row>
    <row r="672" spans="13:13" x14ac:dyDescent="0.35">
      <c r="M672" s="144"/>
    </row>
    <row r="673" spans="13:13" x14ac:dyDescent="0.35">
      <c r="M673" s="144"/>
    </row>
    <row r="674" spans="13:13" x14ac:dyDescent="0.35">
      <c r="M674" s="144"/>
    </row>
    <row r="675" spans="13:13" x14ac:dyDescent="0.35">
      <c r="M675" s="144"/>
    </row>
    <row r="676" spans="13:13" x14ac:dyDescent="0.35">
      <c r="M676" s="144"/>
    </row>
    <row r="677" spans="13:13" x14ac:dyDescent="0.35">
      <c r="M677" s="144"/>
    </row>
    <row r="678" spans="13:13" x14ac:dyDescent="0.35">
      <c r="M678" s="144"/>
    </row>
    <row r="679" spans="13:13" x14ac:dyDescent="0.35">
      <c r="M679" s="144"/>
    </row>
    <row r="680" spans="13:13" x14ac:dyDescent="0.35">
      <c r="M680" s="144"/>
    </row>
    <row r="681" spans="13:13" x14ac:dyDescent="0.35">
      <c r="M681" s="144"/>
    </row>
    <row r="682" spans="13:13" x14ac:dyDescent="0.35">
      <c r="M682" s="144"/>
    </row>
    <row r="683" spans="13:13" x14ac:dyDescent="0.35">
      <c r="M683" s="144"/>
    </row>
    <row r="684" spans="13:13" x14ac:dyDescent="0.35">
      <c r="M684" s="144"/>
    </row>
    <row r="685" spans="13:13" x14ac:dyDescent="0.35">
      <c r="M685" s="144"/>
    </row>
    <row r="686" spans="13:13" x14ac:dyDescent="0.35">
      <c r="M686" s="144"/>
    </row>
    <row r="687" spans="13:13" x14ac:dyDescent="0.35">
      <c r="M687" s="144"/>
    </row>
    <row r="688" spans="13:13" x14ac:dyDescent="0.35">
      <c r="M688" s="144"/>
    </row>
    <row r="689" spans="13:13" x14ac:dyDescent="0.35">
      <c r="M689" s="144"/>
    </row>
    <row r="690" spans="13:13" x14ac:dyDescent="0.35">
      <c r="M690" s="144"/>
    </row>
    <row r="691" spans="13:13" x14ac:dyDescent="0.35">
      <c r="M691" s="144"/>
    </row>
    <row r="692" spans="13:13" x14ac:dyDescent="0.35">
      <c r="M692" s="144"/>
    </row>
    <row r="693" spans="13:13" x14ac:dyDescent="0.35">
      <c r="M693" s="144"/>
    </row>
    <row r="694" spans="13:13" x14ac:dyDescent="0.35">
      <c r="M694" s="144"/>
    </row>
    <row r="695" spans="13:13" x14ac:dyDescent="0.35">
      <c r="M695" s="144"/>
    </row>
    <row r="696" spans="13:13" x14ac:dyDescent="0.35">
      <c r="M696" s="144"/>
    </row>
    <row r="697" spans="13:13" x14ac:dyDescent="0.35">
      <c r="M697" s="144"/>
    </row>
    <row r="698" spans="13:13" x14ac:dyDescent="0.35">
      <c r="M698" s="144"/>
    </row>
    <row r="699" spans="13:13" x14ac:dyDescent="0.35">
      <c r="M699" s="144"/>
    </row>
    <row r="700" spans="13:13" x14ac:dyDescent="0.35">
      <c r="M700" s="144"/>
    </row>
    <row r="701" spans="13:13" x14ac:dyDescent="0.35">
      <c r="M701" s="144"/>
    </row>
    <row r="702" spans="13:13" x14ac:dyDescent="0.35">
      <c r="M702" s="144"/>
    </row>
    <row r="703" spans="13:13" x14ac:dyDescent="0.35">
      <c r="M703" s="144"/>
    </row>
    <row r="704" spans="13:13" x14ac:dyDescent="0.35">
      <c r="M704" s="144"/>
    </row>
    <row r="705" spans="13:13" x14ac:dyDescent="0.35">
      <c r="M705" s="144"/>
    </row>
    <row r="706" spans="13:13" x14ac:dyDescent="0.35">
      <c r="M706" s="144"/>
    </row>
    <row r="707" spans="13:13" x14ac:dyDescent="0.35">
      <c r="M707" s="144"/>
    </row>
    <row r="708" spans="13:13" x14ac:dyDescent="0.35">
      <c r="M708" s="144"/>
    </row>
    <row r="709" spans="13:13" x14ac:dyDescent="0.35">
      <c r="M709" s="144"/>
    </row>
    <row r="710" spans="13:13" x14ac:dyDescent="0.35">
      <c r="M710" s="144"/>
    </row>
    <row r="711" spans="13:13" x14ac:dyDescent="0.35">
      <c r="M711" s="144"/>
    </row>
    <row r="712" spans="13:13" x14ac:dyDescent="0.35">
      <c r="M712" s="144"/>
    </row>
    <row r="713" spans="13:13" x14ac:dyDescent="0.35">
      <c r="M713" s="144"/>
    </row>
    <row r="714" spans="13:13" x14ac:dyDescent="0.35">
      <c r="M714" s="144"/>
    </row>
    <row r="715" spans="13:13" x14ac:dyDescent="0.35">
      <c r="M715" s="144"/>
    </row>
    <row r="716" spans="13:13" x14ac:dyDescent="0.35">
      <c r="M716" s="144"/>
    </row>
    <row r="717" spans="13:13" x14ac:dyDescent="0.35">
      <c r="M717" s="144"/>
    </row>
    <row r="718" spans="13:13" x14ac:dyDescent="0.35">
      <c r="M718" s="144"/>
    </row>
    <row r="719" spans="13:13" x14ac:dyDescent="0.35">
      <c r="M719" s="144"/>
    </row>
    <row r="720" spans="13:13" x14ac:dyDescent="0.35">
      <c r="M720" s="144"/>
    </row>
    <row r="721" spans="13:13" x14ac:dyDescent="0.35">
      <c r="M721" s="144"/>
    </row>
    <row r="722" spans="13:13" x14ac:dyDescent="0.35">
      <c r="M722" s="144"/>
    </row>
    <row r="723" spans="13:13" x14ac:dyDescent="0.35">
      <c r="M723" s="144"/>
    </row>
    <row r="724" spans="13:13" x14ac:dyDescent="0.35">
      <c r="M724" s="144"/>
    </row>
    <row r="725" spans="13:13" x14ac:dyDescent="0.35">
      <c r="M725" s="144"/>
    </row>
    <row r="726" spans="13:13" x14ac:dyDescent="0.35">
      <c r="M726" s="144"/>
    </row>
    <row r="727" spans="13:13" x14ac:dyDescent="0.35">
      <c r="M727" s="144"/>
    </row>
    <row r="728" spans="13:13" x14ac:dyDescent="0.35">
      <c r="M728" s="144"/>
    </row>
    <row r="729" spans="13:13" x14ac:dyDescent="0.35">
      <c r="M729" s="144"/>
    </row>
    <row r="730" spans="13:13" x14ac:dyDescent="0.35">
      <c r="M730" s="144"/>
    </row>
    <row r="731" spans="13:13" x14ac:dyDescent="0.35">
      <c r="M731" s="144"/>
    </row>
    <row r="732" spans="13:13" x14ac:dyDescent="0.35">
      <c r="M732" s="144"/>
    </row>
    <row r="733" spans="13:13" x14ac:dyDescent="0.35">
      <c r="M733" s="144"/>
    </row>
    <row r="734" spans="13:13" x14ac:dyDescent="0.35">
      <c r="M734" s="144"/>
    </row>
    <row r="735" spans="13:13" x14ac:dyDescent="0.35">
      <c r="M735" s="144"/>
    </row>
    <row r="736" spans="13:13" x14ac:dyDescent="0.35">
      <c r="M736" s="144"/>
    </row>
    <row r="737" spans="13:13" x14ac:dyDescent="0.35">
      <c r="M737" s="144"/>
    </row>
    <row r="738" spans="13:13" x14ac:dyDescent="0.35">
      <c r="M738" s="144"/>
    </row>
    <row r="739" spans="13:13" x14ac:dyDescent="0.35">
      <c r="M739" s="144"/>
    </row>
    <row r="740" spans="13:13" x14ac:dyDescent="0.35">
      <c r="M740" s="144"/>
    </row>
    <row r="741" spans="13:13" x14ac:dyDescent="0.35">
      <c r="M741" s="144"/>
    </row>
    <row r="742" spans="13:13" x14ac:dyDescent="0.35">
      <c r="M742" s="144"/>
    </row>
    <row r="743" spans="13:13" x14ac:dyDescent="0.35">
      <c r="M743" s="144"/>
    </row>
    <row r="744" spans="13:13" x14ac:dyDescent="0.35">
      <c r="M744" s="144"/>
    </row>
    <row r="745" spans="13:13" x14ac:dyDescent="0.35">
      <c r="M745" s="144"/>
    </row>
    <row r="746" spans="13:13" x14ac:dyDescent="0.35">
      <c r="M746" s="144"/>
    </row>
    <row r="747" spans="13:13" x14ac:dyDescent="0.35">
      <c r="M747" s="144"/>
    </row>
    <row r="748" spans="13:13" x14ac:dyDescent="0.35">
      <c r="M748" s="144"/>
    </row>
    <row r="749" spans="13:13" x14ac:dyDescent="0.35">
      <c r="M749" s="144"/>
    </row>
    <row r="750" spans="13:13" x14ac:dyDescent="0.35">
      <c r="M750" s="144"/>
    </row>
    <row r="751" spans="13:13" x14ac:dyDescent="0.35">
      <c r="M751" s="144"/>
    </row>
    <row r="752" spans="13:13" x14ac:dyDescent="0.35">
      <c r="M752" s="144"/>
    </row>
    <row r="753" spans="13:13" x14ac:dyDescent="0.35">
      <c r="M753" s="144"/>
    </row>
    <row r="754" spans="13:13" x14ac:dyDescent="0.35">
      <c r="M754" s="144"/>
    </row>
    <row r="755" spans="13:13" x14ac:dyDescent="0.35">
      <c r="M755" s="144"/>
    </row>
    <row r="756" spans="13:13" x14ac:dyDescent="0.35">
      <c r="M756" s="144"/>
    </row>
    <row r="757" spans="13:13" x14ac:dyDescent="0.35">
      <c r="M757" s="144"/>
    </row>
    <row r="758" spans="13:13" x14ac:dyDescent="0.35">
      <c r="M758" s="144"/>
    </row>
    <row r="759" spans="13:13" x14ac:dyDescent="0.35">
      <c r="M759" s="144"/>
    </row>
    <row r="760" spans="13:13" x14ac:dyDescent="0.35">
      <c r="M760" s="144"/>
    </row>
    <row r="761" spans="13:13" x14ac:dyDescent="0.35">
      <c r="M761" s="144"/>
    </row>
    <row r="762" spans="13:13" x14ac:dyDescent="0.35">
      <c r="M762" s="144"/>
    </row>
    <row r="763" spans="13:13" x14ac:dyDescent="0.35">
      <c r="M763" s="144"/>
    </row>
    <row r="764" spans="13:13" x14ac:dyDescent="0.35">
      <c r="M764" s="144"/>
    </row>
    <row r="765" spans="13:13" x14ac:dyDescent="0.35">
      <c r="M765" s="144"/>
    </row>
    <row r="766" spans="13:13" x14ac:dyDescent="0.35">
      <c r="M766" s="144"/>
    </row>
    <row r="767" spans="13:13" x14ac:dyDescent="0.35">
      <c r="M767" s="144"/>
    </row>
    <row r="768" spans="13:13" x14ac:dyDescent="0.35">
      <c r="M768" s="144"/>
    </row>
    <row r="769" spans="13:13" x14ac:dyDescent="0.35">
      <c r="M769" s="144"/>
    </row>
    <row r="770" spans="13:13" x14ac:dyDescent="0.35">
      <c r="M770" s="144"/>
    </row>
    <row r="771" spans="13:13" x14ac:dyDescent="0.35">
      <c r="M771" s="144"/>
    </row>
    <row r="772" spans="13:13" x14ac:dyDescent="0.35">
      <c r="M772" s="144"/>
    </row>
    <row r="773" spans="13:13" x14ac:dyDescent="0.35">
      <c r="M773" s="144"/>
    </row>
    <row r="774" spans="13:13" x14ac:dyDescent="0.35">
      <c r="M774" s="144"/>
    </row>
    <row r="775" spans="13:13" x14ac:dyDescent="0.35">
      <c r="M775" s="144"/>
    </row>
    <row r="776" spans="13:13" x14ac:dyDescent="0.35">
      <c r="M776" s="144"/>
    </row>
    <row r="777" spans="13:13" x14ac:dyDescent="0.35">
      <c r="M777" s="144"/>
    </row>
    <row r="778" spans="13:13" x14ac:dyDescent="0.35">
      <c r="M778" s="144"/>
    </row>
    <row r="779" spans="13:13" x14ac:dyDescent="0.35">
      <c r="M779" s="144"/>
    </row>
    <row r="780" spans="13:13" x14ac:dyDescent="0.35">
      <c r="M780" s="144"/>
    </row>
    <row r="781" spans="13:13" x14ac:dyDescent="0.35">
      <c r="M781" s="144"/>
    </row>
    <row r="782" spans="13:13" x14ac:dyDescent="0.35">
      <c r="M782" s="144"/>
    </row>
    <row r="783" spans="13:13" x14ac:dyDescent="0.35">
      <c r="M783" s="144"/>
    </row>
    <row r="784" spans="13:13" x14ac:dyDescent="0.35">
      <c r="M784" s="144"/>
    </row>
    <row r="785" spans="13:13" x14ac:dyDescent="0.35">
      <c r="M785" s="144"/>
    </row>
    <row r="786" spans="13:13" x14ac:dyDescent="0.35">
      <c r="M786" s="144"/>
    </row>
    <row r="787" spans="13:13" x14ac:dyDescent="0.35">
      <c r="M787" s="144"/>
    </row>
    <row r="788" spans="13:13" x14ac:dyDescent="0.35">
      <c r="M788" s="144"/>
    </row>
    <row r="789" spans="13:13" x14ac:dyDescent="0.35">
      <c r="M789" s="144"/>
    </row>
    <row r="790" spans="13:13" x14ac:dyDescent="0.35">
      <c r="M790" s="144"/>
    </row>
    <row r="791" spans="13:13" x14ac:dyDescent="0.35">
      <c r="M791" s="144"/>
    </row>
    <row r="792" spans="13:13" x14ac:dyDescent="0.35">
      <c r="M792" s="144"/>
    </row>
    <row r="793" spans="13:13" x14ac:dyDescent="0.35">
      <c r="M793" s="144"/>
    </row>
    <row r="794" spans="13:13" x14ac:dyDescent="0.35">
      <c r="M794" s="144"/>
    </row>
    <row r="795" spans="13:13" x14ac:dyDescent="0.35">
      <c r="M795" s="144"/>
    </row>
    <row r="796" spans="13:13" x14ac:dyDescent="0.35">
      <c r="M796" s="144"/>
    </row>
    <row r="797" spans="13:13" x14ac:dyDescent="0.35">
      <c r="M797" s="144"/>
    </row>
    <row r="798" spans="13:13" x14ac:dyDescent="0.35">
      <c r="M798" s="144"/>
    </row>
    <row r="799" spans="13:13" x14ac:dyDescent="0.35">
      <c r="M799" s="144"/>
    </row>
    <row r="800" spans="13:13" x14ac:dyDescent="0.35">
      <c r="M800" s="144"/>
    </row>
    <row r="801" spans="13:13" x14ac:dyDescent="0.35">
      <c r="M801" s="144"/>
    </row>
    <row r="802" spans="13:13" x14ac:dyDescent="0.35">
      <c r="M802" s="144"/>
    </row>
    <row r="803" spans="13:13" x14ac:dyDescent="0.35">
      <c r="M803" s="144"/>
    </row>
    <row r="804" spans="13:13" x14ac:dyDescent="0.35">
      <c r="M804" s="144"/>
    </row>
    <row r="805" spans="13:13" x14ac:dyDescent="0.35">
      <c r="M805" s="144"/>
    </row>
    <row r="806" spans="13:13" x14ac:dyDescent="0.35">
      <c r="M806" s="144"/>
    </row>
    <row r="807" spans="13:13" x14ac:dyDescent="0.35">
      <c r="M807" s="144"/>
    </row>
    <row r="808" spans="13:13" x14ac:dyDescent="0.35">
      <c r="M808" s="144"/>
    </row>
    <row r="809" spans="13:13" x14ac:dyDescent="0.35">
      <c r="M809" s="144"/>
    </row>
    <row r="810" spans="13:13" x14ac:dyDescent="0.35">
      <c r="M810" s="144"/>
    </row>
    <row r="811" spans="13:13" x14ac:dyDescent="0.35">
      <c r="M811" s="144"/>
    </row>
    <row r="812" spans="13:13" x14ac:dyDescent="0.35">
      <c r="M812" s="144"/>
    </row>
    <row r="813" spans="13:13" x14ac:dyDescent="0.35">
      <c r="M813" s="144"/>
    </row>
    <row r="814" spans="13:13" x14ac:dyDescent="0.35">
      <c r="M814" s="144"/>
    </row>
    <row r="815" spans="13:13" x14ac:dyDescent="0.35">
      <c r="M815" s="144"/>
    </row>
    <row r="816" spans="13:13" x14ac:dyDescent="0.35">
      <c r="M816" s="144"/>
    </row>
    <row r="817" spans="13:13" x14ac:dyDescent="0.35">
      <c r="M817" s="144"/>
    </row>
    <row r="818" spans="13:13" x14ac:dyDescent="0.35">
      <c r="M818" s="144"/>
    </row>
    <row r="819" spans="13:13" x14ac:dyDescent="0.35">
      <c r="M819" s="144"/>
    </row>
    <row r="820" spans="13:13" x14ac:dyDescent="0.35">
      <c r="M820" s="144"/>
    </row>
    <row r="821" spans="13:13" x14ac:dyDescent="0.35">
      <c r="M821" s="144"/>
    </row>
    <row r="822" spans="13:13" x14ac:dyDescent="0.35">
      <c r="M822" s="144"/>
    </row>
    <row r="823" spans="13:13" x14ac:dyDescent="0.35">
      <c r="M823" s="144"/>
    </row>
    <row r="824" spans="13:13" x14ac:dyDescent="0.35">
      <c r="M824" s="144"/>
    </row>
    <row r="825" spans="13:13" x14ac:dyDescent="0.35">
      <c r="M825" s="144"/>
    </row>
    <row r="826" spans="13:13" x14ac:dyDescent="0.35">
      <c r="M826" s="144"/>
    </row>
    <row r="827" spans="13:13" x14ac:dyDescent="0.35">
      <c r="M827" s="144"/>
    </row>
    <row r="828" spans="13:13" x14ac:dyDescent="0.35">
      <c r="M828" s="144"/>
    </row>
    <row r="829" spans="13:13" x14ac:dyDescent="0.35">
      <c r="M829" s="144"/>
    </row>
    <row r="830" spans="13:13" x14ac:dyDescent="0.35">
      <c r="M830" s="144"/>
    </row>
    <row r="831" spans="13:13" x14ac:dyDescent="0.35">
      <c r="M831" s="144"/>
    </row>
    <row r="832" spans="13:13" x14ac:dyDescent="0.35">
      <c r="M832" s="144"/>
    </row>
    <row r="833" spans="13:13" x14ac:dyDescent="0.35">
      <c r="M833" s="144"/>
    </row>
    <row r="834" spans="13:13" x14ac:dyDescent="0.35">
      <c r="M834" s="144"/>
    </row>
    <row r="835" spans="13:13" x14ac:dyDescent="0.35">
      <c r="M835" s="144"/>
    </row>
    <row r="836" spans="13:13" x14ac:dyDescent="0.35">
      <c r="M836" s="144"/>
    </row>
    <row r="837" spans="13:13" x14ac:dyDescent="0.35">
      <c r="M837" s="144"/>
    </row>
    <row r="838" spans="13:13" x14ac:dyDescent="0.35">
      <c r="M838" s="144"/>
    </row>
    <row r="839" spans="13:13" x14ac:dyDescent="0.35">
      <c r="M839" s="144"/>
    </row>
    <row r="840" spans="13:13" x14ac:dyDescent="0.35">
      <c r="M840" s="144"/>
    </row>
    <row r="841" spans="13:13" x14ac:dyDescent="0.35">
      <c r="M841" s="144"/>
    </row>
    <row r="842" spans="13:13" x14ac:dyDescent="0.35">
      <c r="M842" s="144"/>
    </row>
    <row r="843" spans="13:13" x14ac:dyDescent="0.35">
      <c r="M843" s="144"/>
    </row>
    <row r="844" spans="13:13" x14ac:dyDescent="0.35">
      <c r="M844" s="144"/>
    </row>
    <row r="845" spans="13:13" x14ac:dyDescent="0.35">
      <c r="M845" s="144"/>
    </row>
    <row r="846" spans="13:13" x14ac:dyDescent="0.35">
      <c r="M846" s="144"/>
    </row>
    <row r="847" spans="13:13" x14ac:dyDescent="0.35">
      <c r="M847" s="144"/>
    </row>
    <row r="848" spans="13:13" x14ac:dyDescent="0.35">
      <c r="M848" s="144"/>
    </row>
    <row r="849" spans="13:13" x14ac:dyDescent="0.35">
      <c r="M849" s="144"/>
    </row>
    <row r="850" spans="13:13" x14ac:dyDescent="0.35">
      <c r="M850" s="144"/>
    </row>
    <row r="851" spans="13:13" x14ac:dyDescent="0.35">
      <c r="M851" s="144"/>
    </row>
    <row r="852" spans="13:13" x14ac:dyDescent="0.35">
      <c r="M852" s="144"/>
    </row>
    <row r="853" spans="13:13" x14ac:dyDescent="0.35">
      <c r="M853" s="144"/>
    </row>
    <row r="854" spans="13:13" x14ac:dyDescent="0.35">
      <c r="M854" s="144"/>
    </row>
    <row r="855" spans="13:13" x14ac:dyDescent="0.35">
      <c r="M855" s="144"/>
    </row>
    <row r="856" spans="13:13" x14ac:dyDescent="0.35">
      <c r="M856" s="144"/>
    </row>
    <row r="857" spans="13:13" x14ac:dyDescent="0.35">
      <c r="M857" s="144"/>
    </row>
    <row r="858" spans="13:13" x14ac:dyDescent="0.35">
      <c r="M858" s="144"/>
    </row>
    <row r="859" spans="13:13" x14ac:dyDescent="0.35">
      <c r="M859" s="144"/>
    </row>
    <row r="860" spans="13:13" x14ac:dyDescent="0.35">
      <c r="M860" s="144"/>
    </row>
    <row r="861" spans="13:13" x14ac:dyDescent="0.35">
      <c r="M861" s="144"/>
    </row>
    <row r="862" spans="13:13" x14ac:dyDescent="0.35">
      <c r="M862" s="144"/>
    </row>
    <row r="863" spans="13:13" x14ac:dyDescent="0.35">
      <c r="M863" s="144"/>
    </row>
    <row r="864" spans="13:13" x14ac:dyDescent="0.35">
      <c r="M864" s="144"/>
    </row>
    <row r="865" spans="13:13" x14ac:dyDescent="0.35">
      <c r="M865" s="144"/>
    </row>
    <row r="866" spans="13:13" x14ac:dyDescent="0.35">
      <c r="M866" s="144"/>
    </row>
    <row r="867" spans="13:13" x14ac:dyDescent="0.35">
      <c r="M867" s="144"/>
    </row>
    <row r="868" spans="13:13" x14ac:dyDescent="0.35">
      <c r="M868" s="144"/>
    </row>
    <row r="869" spans="13:13" x14ac:dyDescent="0.35">
      <c r="M869" s="144"/>
    </row>
    <row r="870" spans="13:13" x14ac:dyDescent="0.35">
      <c r="M870" s="144"/>
    </row>
    <row r="871" spans="13:13" x14ac:dyDescent="0.35">
      <c r="M871" s="144"/>
    </row>
    <row r="872" spans="13:13" x14ac:dyDescent="0.35">
      <c r="M872" s="144"/>
    </row>
    <row r="873" spans="13:13" x14ac:dyDescent="0.35">
      <c r="M873" s="144"/>
    </row>
    <row r="874" spans="13:13" x14ac:dyDescent="0.35">
      <c r="M874" s="144"/>
    </row>
    <row r="875" spans="13:13" x14ac:dyDescent="0.35">
      <c r="M875" s="144"/>
    </row>
    <row r="876" spans="13:13" x14ac:dyDescent="0.35">
      <c r="M876" s="144"/>
    </row>
    <row r="877" spans="13:13" x14ac:dyDescent="0.35">
      <c r="M877" s="144"/>
    </row>
    <row r="878" spans="13:13" x14ac:dyDescent="0.35">
      <c r="M878" s="144"/>
    </row>
    <row r="879" spans="13:13" x14ac:dyDescent="0.35">
      <c r="M879" s="144"/>
    </row>
    <row r="880" spans="13:13" x14ac:dyDescent="0.35">
      <c r="M880" s="144"/>
    </row>
    <row r="881" spans="13:13" x14ac:dyDescent="0.35">
      <c r="M881" s="144"/>
    </row>
    <row r="882" spans="13:13" x14ac:dyDescent="0.35">
      <c r="M882" s="144"/>
    </row>
    <row r="883" spans="13:13" x14ac:dyDescent="0.35">
      <c r="M883" s="144"/>
    </row>
    <row r="884" spans="13:13" x14ac:dyDescent="0.35">
      <c r="M884" s="144"/>
    </row>
    <row r="885" spans="13:13" x14ac:dyDescent="0.35">
      <c r="M885" s="144"/>
    </row>
    <row r="886" spans="13:13" x14ac:dyDescent="0.35">
      <c r="M886" s="144"/>
    </row>
    <row r="887" spans="13:13" x14ac:dyDescent="0.35">
      <c r="M887" s="144"/>
    </row>
    <row r="888" spans="13:13" x14ac:dyDescent="0.35">
      <c r="M888" s="144"/>
    </row>
    <row r="889" spans="13:13" x14ac:dyDescent="0.35">
      <c r="M889" s="144"/>
    </row>
    <row r="890" spans="13:13" x14ac:dyDescent="0.35">
      <c r="M890" s="144"/>
    </row>
    <row r="891" spans="13:13" x14ac:dyDescent="0.35">
      <c r="M891" s="144"/>
    </row>
    <row r="892" spans="13:13" x14ac:dyDescent="0.35">
      <c r="M892" s="144"/>
    </row>
    <row r="893" spans="13:13" x14ac:dyDescent="0.35">
      <c r="M893" s="144"/>
    </row>
    <row r="894" spans="13:13" x14ac:dyDescent="0.35">
      <c r="M894" s="144"/>
    </row>
    <row r="895" spans="13:13" x14ac:dyDescent="0.35">
      <c r="M895" s="144"/>
    </row>
    <row r="896" spans="13:13" x14ac:dyDescent="0.35">
      <c r="M896" s="144"/>
    </row>
    <row r="897" spans="13:13" x14ac:dyDescent="0.35">
      <c r="M897" s="144"/>
    </row>
    <row r="898" spans="13:13" x14ac:dyDescent="0.35">
      <c r="M898" s="144"/>
    </row>
    <row r="899" spans="13:13" x14ac:dyDescent="0.35">
      <c r="M899" s="144"/>
    </row>
    <row r="900" spans="13:13" x14ac:dyDescent="0.35">
      <c r="M900" s="144"/>
    </row>
    <row r="901" spans="13:13" x14ac:dyDescent="0.35">
      <c r="M901" s="144"/>
    </row>
    <row r="902" spans="13:13" x14ac:dyDescent="0.35">
      <c r="M902" s="144"/>
    </row>
    <row r="903" spans="13:13" x14ac:dyDescent="0.35">
      <c r="M903" s="144"/>
    </row>
    <row r="904" spans="13:13" x14ac:dyDescent="0.35">
      <c r="M904" s="144"/>
    </row>
    <row r="905" spans="13:13" x14ac:dyDescent="0.35">
      <c r="M905" s="144"/>
    </row>
    <row r="906" spans="13:13" x14ac:dyDescent="0.35">
      <c r="M906" s="144"/>
    </row>
    <row r="907" spans="13:13" x14ac:dyDescent="0.35">
      <c r="M907" s="144"/>
    </row>
    <row r="908" spans="13:13" x14ac:dyDescent="0.35">
      <c r="M908" s="144"/>
    </row>
    <row r="909" spans="13:13" x14ac:dyDescent="0.35">
      <c r="M909" s="144"/>
    </row>
    <row r="910" spans="13:13" x14ac:dyDescent="0.35">
      <c r="M910" s="144"/>
    </row>
    <row r="911" spans="13:13" x14ac:dyDescent="0.35">
      <c r="M911" s="144"/>
    </row>
    <row r="912" spans="13:13" x14ac:dyDescent="0.35">
      <c r="M912" s="144"/>
    </row>
    <row r="913" spans="13:13" x14ac:dyDescent="0.35">
      <c r="M913" s="144"/>
    </row>
    <row r="914" spans="13:13" x14ac:dyDescent="0.35">
      <c r="M914" s="144"/>
    </row>
    <row r="915" spans="13:13" x14ac:dyDescent="0.35">
      <c r="M915" s="144"/>
    </row>
    <row r="916" spans="13:13" x14ac:dyDescent="0.35">
      <c r="M916" s="144"/>
    </row>
    <row r="917" spans="13:13" x14ac:dyDescent="0.35">
      <c r="M917" s="144"/>
    </row>
    <row r="918" spans="13:13" x14ac:dyDescent="0.35">
      <c r="M918" s="144"/>
    </row>
    <row r="919" spans="13:13" x14ac:dyDescent="0.35">
      <c r="M919" s="144"/>
    </row>
    <row r="920" spans="13:13" x14ac:dyDescent="0.35">
      <c r="M920" s="144"/>
    </row>
    <row r="921" spans="13:13" x14ac:dyDescent="0.35">
      <c r="M921" s="144"/>
    </row>
    <row r="922" spans="13:13" x14ac:dyDescent="0.35">
      <c r="M922" s="144"/>
    </row>
    <row r="923" spans="13:13" x14ac:dyDescent="0.35">
      <c r="M923" s="144"/>
    </row>
    <row r="924" spans="13:13" x14ac:dyDescent="0.35">
      <c r="M924" s="144"/>
    </row>
    <row r="925" spans="13:13" x14ac:dyDescent="0.35">
      <c r="M925" s="144"/>
    </row>
    <row r="926" spans="13:13" x14ac:dyDescent="0.35">
      <c r="M926" s="144"/>
    </row>
    <row r="927" spans="13:13" x14ac:dyDescent="0.35">
      <c r="M927" s="144"/>
    </row>
    <row r="928" spans="13:13" x14ac:dyDescent="0.35">
      <c r="M928" s="144"/>
    </row>
    <row r="929" spans="13:13" x14ac:dyDescent="0.35">
      <c r="M929" s="144"/>
    </row>
    <row r="930" spans="13:13" x14ac:dyDescent="0.35">
      <c r="M930" s="144"/>
    </row>
    <row r="931" spans="13:13" x14ac:dyDescent="0.35">
      <c r="M931" s="144"/>
    </row>
    <row r="932" spans="13:13" x14ac:dyDescent="0.35">
      <c r="M932" s="144"/>
    </row>
    <row r="933" spans="13:13" x14ac:dyDescent="0.35">
      <c r="M933" s="144"/>
    </row>
    <row r="934" spans="13:13" x14ac:dyDescent="0.35">
      <c r="M934" s="144"/>
    </row>
    <row r="935" spans="13:13" x14ac:dyDescent="0.35">
      <c r="M935" s="144"/>
    </row>
    <row r="936" spans="13:13" x14ac:dyDescent="0.35">
      <c r="M936" s="144"/>
    </row>
    <row r="937" spans="13:13" x14ac:dyDescent="0.35">
      <c r="M937" s="144"/>
    </row>
    <row r="938" spans="13:13" x14ac:dyDescent="0.35">
      <c r="M938" s="144"/>
    </row>
  </sheetData>
  <mergeCells count="29">
    <mergeCell ref="C27:K27"/>
    <mergeCell ref="B2:E2"/>
    <mergeCell ref="B3:H3"/>
    <mergeCell ref="C6:K6"/>
    <mergeCell ref="C7:K7"/>
    <mergeCell ref="C17:K17"/>
    <mergeCell ref="C132:K132"/>
    <mergeCell ref="C37:K37"/>
    <mergeCell ref="C48:K48"/>
    <mergeCell ref="C49:K49"/>
    <mergeCell ref="C59:K59"/>
    <mergeCell ref="C69:K69"/>
    <mergeCell ref="C79:K79"/>
    <mergeCell ref="C90:K90"/>
    <mergeCell ref="C91:K91"/>
    <mergeCell ref="C101:K101"/>
    <mergeCell ref="C111:K111"/>
    <mergeCell ref="C121:K121"/>
    <mergeCell ref="C133:K133"/>
    <mergeCell ref="C143:K143"/>
    <mergeCell ref="C153:K153"/>
    <mergeCell ref="C163:K163"/>
    <mergeCell ref="C186:G186"/>
    <mergeCell ref="M186:N186"/>
    <mergeCell ref="B196:B210"/>
    <mergeCell ref="C202:D202"/>
    <mergeCell ref="C205:D205"/>
    <mergeCell ref="M187:N187"/>
    <mergeCell ref="C193:H193"/>
  </mergeCells>
  <conditionalFormatting sqref="D201">
    <cfRule type="cellIs" dxfId="2" priority="3" operator="lessThan">
      <formula>0.15</formula>
    </cfRule>
  </conditionalFormatting>
  <conditionalFormatting sqref="D204">
    <cfRule type="cellIs" dxfId="1" priority="2" operator="lessThan">
      <formula>0.05</formula>
    </cfRule>
  </conditionalFormatting>
  <conditionalFormatting sqref="H198:J198">
    <cfRule type="cellIs" dxfId="0" priority="1" operator="greaterThan">
      <formula>1</formula>
    </cfRule>
  </conditionalFormatting>
  <dataValidations count="6">
    <dataValidation allowBlank="1" showErrorMessage="1" prompt="% Towards Gender Equality and Women's Empowerment Must be Higher than 15%_x000a_" sqref="D203:G203 D201" xr:uid="{E9C28708-0287-45C9-9B3B-F0B053F9DFC4}"/>
    <dataValidation allowBlank="1" showInputMessage="1" showErrorMessage="1" prompt="Insert *text* description of Activity here" sqref="C8 C18 C28 C38 C50 C60 C70 C80 C92 C102 C112 C122 C134 C144 C154 C164" xr:uid="{A59FCA15-E3A2-49AA-9A2E-8134AC880311}"/>
    <dataValidation allowBlank="1" showInputMessage="1" showErrorMessage="1" prompt="Insert *text* description of Output here" sqref="C7 C17 C27 C37 C49 C59 C69 C79 C91 C101 C111 C121 C133 C143 C153 C163" xr:uid="{13BB06D2-5A80-4BB6-94CB-AD34C87A87DC}"/>
    <dataValidation allowBlank="1" showInputMessage="1" showErrorMessage="1" prompt="Insert *text* description of Outcome here" sqref="C6:K6 C48:K48 C90:K90 C132:K132" xr:uid="{4071B31E-7B9B-4578-86BA-F7CB879794B2}"/>
    <dataValidation allowBlank="1" showInputMessage="1" showErrorMessage="1" prompt="M&amp;E Budget Cannot be Less than 5%_x000a_" sqref="E204:G204" xr:uid="{7CF61B46-E1DD-4906-9221-5D8BB490F465}"/>
    <dataValidation allowBlank="1" showInputMessage="1" showErrorMessage="1" prompt="% Towards Gender Equality and Women's Empowerment Must be Higher than 15%_x000a_" sqref="F201:G201" xr:uid="{42BDFCA6-91C8-4FD8-8399-20D1D119115C}"/>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oumar.yelemou1@undp.org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Yes</DocModified>
    <NarrativeCode xmlns="b1528a4b-5ccb-40f7-a09e-43427183cd95" xsi:nil="true"/>
    <DocumentOrigin xmlns="b1528a4b-5ccb-40f7-a09e-43427183cd95">Project</DocumentOrigin>
    <DrupalDocId xmlns="b1528a4b-5ccb-40f7-a09e-43427183cd95">5f1bf7dc-4c6f-4aff-ba79-9b3393b75742</DrupalDocId>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MPTF_00006_00940</ProjectId>
    <FundCode xmlns="f9695bc1-6109-4dcd-a27a-f8a0370b00e2">MPTF_00006</FundCode>
    <Comments xmlns="f9695bc1-6109-4dcd-a27a-f8a0370b00e2">2023 annual financial report</Comments>
    <Active xmlns="f9695bc1-6109-4dcd-a27a-f8a0370b00e2">Yes</Active>
    <DocumentDate xmlns="b1528a4b-5ccb-40f7-a09e-43427183cd95">2023-11-14T08:00:00+00:00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E91ABCB6-97FE-4224-976E-3555BF583793}"/>
</file>

<file path=customXml/itemProps2.xml><?xml version="1.0" encoding="utf-8"?>
<ds:datastoreItem xmlns:ds="http://schemas.openxmlformats.org/officeDocument/2006/customXml" ds:itemID="{5EBF31F4-D602-44D9-A7E7-D95E7DA9F8B4}"/>
</file>

<file path=customXml/itemProps3.xml><?xml version="1.0" encoding="utf-8"?>
<ds:datastoreItem xmlns:ds="http://schemas.openxmlformats.org/officeDocument/2006/customXml" ds:itemID="{E9491485-7C21-4399-B60F-F86C873921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PBF OIM-BIT-FAO_VF.xlsx</dc:title>
  <dc:creator>MACINA Zeinabou</dc:creator>
  <cp:lastModifiedBy>KANE N'diaye</cp:lastModifiedBy>
  <dcterms:created xsi:type="dcterms:W3CDTF">2023-11-02T15:34:57Z</dcterms:created>
  <dcterms:modified xsi:type="dcterms:W3CDTF">2023-11-08T10:09:12Z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2023-11-02T17:07:06Z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ec421ffb-c013-42d1-aefa-c31f66065ad9</vt:lpwstr>
  </property>
  <property fmtid="{D5CDD505-2E9C-101B-9397-08002B2CF9AE}" pid="8" name="MSIP_Label_2059aa38-f392-4105-be92-628035578272_ContentBits">
    <vt:lpwstr>0</vt:lpwstr>
  </property>
  <property fmtid="{D5CDD505-2E9C-101B-9397-08002B2CF9AE}" pid="9" name="ContentTypeId">
    <vt:lpwstr>0x010100A20E1B0FB969FA4DB37D3562DA9CC146</vt:lpwstr>
  </property>
  <property fmtid="{D5CDD505-2E9C-101B-9397-08002B2CF9AE}" pid="10" name="MediaServiceImageTags">
    <vt:lpwstr/>
  </property>
</Properties>
</file>