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xmlns:mc="http://schemas.openxmlformats.org/markup-compatibility/2006">
    <mc:Choice Requires="x15">
      <x15ac:absPath xmlns:x15ac="http://schemas.microsoft.com/office/spreadsheetml/2010/11/ac" url="/Users/ngoveyann/Downloads/"/>
    </mc:Choice>
  </mc:AlternateContent>
  <xr:revisionPtr revIDLastSave="0" documentId="8_{25DDF164-93A3-4641-8ACD-9F56C90E361F}" xr6:coauthVersionLast="47" xr6:coauthVersionMax="47" xr10:uidLastSave="{00000000-0000-0000-0000-000000000000}"/>
  <bookViews>
    <workbookView xWindow="0" yWindow="500" windowWidth="28800" windowHeight="16440" xr2:uid="{400BD96F-DFDE-4484-8188-04F91D242BBE}"/>
  </bookViews>
  <sheets>
    <sheet name="Rapport Fin global" sheetId="1" r:id="rId1"/>
    <sheet name="IOM" sheetId="2" r:id="rId2"/>
    <sheet name="UNHCR" sheetId="3" r:id="rId3"/>
    <sheet name="ONUDC"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1" i="2" l="1"/>
  <c r="H110" i="2" l="1"/>
  <c r="H16" i="1"/>
  <c r="H16" i="3" l="1"/>
  <c r="I110" i="2"/>
  <c r="I92" i="2"/>
  <c r="I92" i="1" s="1"/>
  <c r="I50" i="2"/>
  <c r="I60" i="1"/>
  <c r="I51" i="1"/>
  <c r="I50" i="1"/>
  <c r="I102" i="1"/>
  <c r="I91" i="1"/>
  <c r="I9" i="1"/>
  <c r="I10" i="1"/>
  <c r="I11" i="1"/>
  <c r="I12" i="1"/>
  <c r="I8" i="1"/>
  <c r="I100" i="2" l="1"/>
  <c r="I16" i="2"/>
  <c r="G175" i="1"/>
  <c r="I110" i="1"/>
  <c r="I67" i="1"/>
  <c r="I58" i="1"/>
  <c r="I176" i="1"/>
  <c r="I177" i="1"/>
  <c r="I178" i="1"/>
  <c r="I175" i="1"/>
  <c r="D204" i="4"/>
  <c r="H199" i="4"/>
  <c r="F195" i="4"/>
  <c r="E195" i="4"/>
  <c r="D195" i="4"/>
  <c r="F188" i="4"/>
  <c r="E188" i="4"/>
  <c r="D188" i="4"/>
  <c r="I179" i="4"/>
  <c r="F179" i="4"/>
  <c r="E179" i="4"/>
  <c r="D179" i="4"/>
  <c r="G178" i="4"/>
  <c r="G177" i="4"/>
  <c r="G176" i="4"/>
  <c r="G175" i="4"/>
  <c r="I172" i="4"/>
  <c r="F172" i="4"/>
  <c r="E172" i="4"/>
  <c r="D172" i="4"/>
  <c r="G171" i="4"/>
  <c r="G170" i="4"/>
  <c r="G169" i="4"/>
  <c r="G168" i="4"/>
  <c r="G167" i="4"/>
  <c r="G166" i="4"/>
  <c r="G165" i="4"/>
  <c r="G164" i="4"/>
  <c r="I162" i="4"/>
  <c r="F162" i="4"/>
  <c r="E162" i="4"/>
  <c r="D162" i="4"/>
  <c r="G161" i="4"/>
  <c r="G160" i="4"/>
  <c r="G159" i="4"/>
  <c r="G158" i="4"/>
  <c r="G157" i="4"/>
  <c r="G156" i="4"/>
  <c r="G155" i="4"/>
  <c r="G154" i="4"/>
  <c r="I152" i="4"/>
  <c r="F152" i="4"/>
  <c r="E152" i="4"/>
  <c r="D152" i="4"/>
  <c r="G151" i="4"/>
  <c r="G150" i="4"/>
  <c r="G149" i="4"/>
  <c r="G148" i="4"/>
  <c r="G147" i="4"/>
  <c r="G146" i="4"/>
  <c r="G145" i="4"/>
  <c r="G144" i="4"/>
  <c r="I142" i="4"/>
  <c r="F142" i="4"/>
  <c r="E142" i="4"/>
  <c r="D142" i="4"/>
  <c r="G141" i="4"/>
  <c r="G140" i="4"/>
  <c r="G139" i="4"/>
  <c r="G138" i="4"/>
  <c r="G137" i="4"/>
  <c r="G136" i="4"/>
  <c r="G135" i="4"/>
  <c r="G134" i="4"/>
  <c r="I130" i="4"/>
  <c r="F130" i="4"/>
  <c r="E130" i="4"/>
  <c r="D130" i="4"/>
  <c r="G129" i="4"/>
  <c r="G128" i="4"/>
  <c r="G127" i="4"/>
  <c r="G126" i="4"/>
  <c r="G125" i="4"/>
  <c r="G124" i="4"/>
  <c r="G123" i="4"/>
  <c r="G122" i="4"/>
  <c r="I120" i="4"/>
  <c r="F120" i="4"/>
  <c r="E120" i="4"/>
  <c r="D120" i="4"/>
  <c r="G119" i="4"/>
  <c r="G118" i="4"/>
  <c r="G117" i="4"/>
  <c r="G116" i="4"/>
  <c r="G115" i="4"/>
  <c r="G114" i="4"/>
  <c r="G113" i="4"/>
  <c r="G112" i="4"/>
  <c r="I110" i="4"/>
  <c r="F110" i="4"/>
  <c r="E110" i="4"/>
  <c r="D110" i="4"/>
  <c r="G109" i="4"/>
  <c r="G108" i="4"/>
  <c r="G107" i="4"/>
  <c r="G106" i="4"/>
  <c r="G105" i="4"/>
  <c r="G104" i="4"/>
  <c r="G103" i="4"/>
  <c r="G102" i="4"/>
  <c r="I100" i="4"/>
  <c r="F100" i="4"/>
  <c r="E100" i="4"/>
  <c r="D100" i="4"/>
  <c r="G99" i="4"/>
  <c r="G98" i="4"/>
  <c r="G97" i="4"/>
  <c r="G96" i="4"/>
  <c r="G95" i="4"/>
  <c r="G94" i="4"/>
  <c r="G93" i="4"/>
  <c r="G92" i="4"/>
  <c r="H100" i="4" s="1"/>
  <c r="G91" i="4"/>
  <c r="I87" i="4"/>
  <c r="F87" i="4"/>
  <c r="E87" i="4"/>
  <c r="D87" i="4"/>
  <c r="G86" i="4"/>
  <c r="G85" i="4"/>
  <c r="G84" i="4"/>
  <c r="G83" i="4"/>
  <c r="G82" i="4"/>
  <c r="G81" i="4"/>
  <c r="G80" i="4"/>
  <c r="G79" i="4"/>
  <c r="H87" i="4" s="1"/>
  <c r="I77" i="4"/>
  <c r="F77" i="4"/>
  <c r="E77" i="4"/>
  <c r="D77" i="4"/>
  <c r="G76" i="4"/>
  <c r="G75" i="4"/>
  <c r="G74" i="4"/>
  <c r="G73" i="4"/>
  <c r="G72" i="4"/>
  <c r="G71" i="4"/>
  <c r="G70" i="4"/>
  <c r="G69" i="4"/>
  <c r="G77" i="4" s="1"/>
  <c r="I67" i="4"/>
  <c r="F67" i="4"/>
  <c r="E67" i="4"/>
  <c r="D67" i="4"/>
  <c r="G66" i="4"/>
  <c r="G65" i="4"/>
  <c r="G64" i="4"/>
  <c r="G63" i="4"/>
  <c r="G62" i="4"/>
  <c r="G61" i="4"/>
  <c r="G60" i="4"/>
  <c r="H67" i="4" s="1"/>
  <c r="I58" i="4"/>
  <c r="F58" i="4"/>
  <c r="E58" i="4"/>
  <c r="D58" i="4"/>
  <c r="G57" i="4"/>
  <c r="G56" i="4"/>
  <c r="G55" i="4"/>
  <c r="G54" i="4"/>
  <c r="G53" i="4"/>
  <c r="G58" i="4" s="1"/>
  <c r="G52" i="4"/>
  <c r="G51" i="4"/>
  <c r="G50" i="4"/>
  <c r="H58" i="4" s="1"/>
  <c r="I46" i="4"/>
  <c r="F46" i="4"/>
  <c r="E46" i="4"/>
  <c r="D46" i="4"/>
  <c r="G45" i="4"/>
  <c r="G44" i="4"/>
  <c r="G43" i="4"/>
  <c r="G42" i="4"/>
  <c r="G41" i="4"/>
  <c r="G40" i="4"/>
  <c r="G39" i="4"/>
  <c r="G38" i="4"/>
  <c r="H46" i="4" s="1"/>
  <c r="I36" i="4"/>
  <c r="F36" i="4"/>
  <c r="E36" i="4"/>
  <c r="D36" i="4"/>
  <c r="G35" i="4"/>
  <c r="G34" i="4"/>
  <c r="G33" i="4"/>
  <c r="G32" i="4"/>
  <c r="G31" i="4"/>
  <c r="G36" i="4" s="1"/>
  <c r="G30" i="4"/>
  <c r="G29" i="4"/>
  <c r="G28" i="4"/>
  <c r="H36" i="4" s="1"/>
  <c r="I26" i="4"/>
  <c r="F26" i="4"/>
  <c r="E26" i="4"/>
  <c r="D26" i="4"/>
  <c r="G25" i="4"/>
  <c r="G24" i="4"/>
  <c r="G23" i="4"/>
  <c r="G22" i="4"/>
  <c r="G21" i="4"/>
  <c r="G20" i="4"/>
  <c r="G19" i="4"/>
  <c r="G18" i="4"/>
  <c r="H26" i="4" s="1"/>
  <c r="I16" i="4"/>
  <c r="F16" i="4"/>
  <c r="E16" i="4"/>
  <c r="D16" i="4"/>
  <c r="D189" i="4" s="1"/>
  <c r="G15" i="4"/>
  <c r="G14" i="4"/>
  <c r="G13" i="4"/>
  <c r="G12" i="4"/>
  <c r="G11" i="4"/>
  <c r="G16" i="4" s="1"/>
  <c r="G10" i="4"/>
  <c r="G9" i="4"/>
  <c r="G8" i="4"/>
  <c r="H16" i="4" s="1"/>
  <c r="D204" i="3"/>
  <c r="H199" i="3"/>
  <c r="F195" i="3"/>
  <c r="E195" i="3"/>
  <c r="D195" i="3"/>
  <c r="F188" i="3"/>
  <c r="E188" i="3"/>
  <c r="D188" i="3"/>
  <c r="I179" i="3"/>
  <c r="F179" i="3"/>
  <c r="E179" i="3"/>
  <c r="D179" i="3"/>
  <c r="G178" i="3"/>
  <c r="G177" i="3"/>
  <c r="G176" i="3"/>
  <c r="G175" i="3"/>
  <c r="I172" i="3"/>
  <c r="F172" i="3"/>
  <c r="E172" i="3"/>
  <c r="D172" i="3"/>
  <c r="G171" i="3"/>
  <c r="G170" i="3"/>
  <c r="G169" i="3"/>
  <c r="G168" i="3"/>
  <c r="G167" i="3"/>
  <c r="G166" i="3"/>
  <c r="G165" i="3"/>
  <c r="G164" i="3"/>
  <c r="H172" i="3" s="1"/>
  <c r="I162" i="3"/>
  <c r="F162" i="3"/>
  <c r="E162" i="3"/>
  <c r="D162" i="3"/>
  <c r="G161" i="3"/>
  <c r="G160" i="3"/>
  <c r="G159" i="3"/>
  <c r="G158" i="3"/>
  <c r="G157" i="3"/>
  <c r="G162" i="3" s="1"/>
  <c r="G156" i="3"/>
  <c r="G155" i="3"/>
  <c r="G154" i="3"/>
  <c r="H162" i="3" s="1"/>
  <c r="I152" i="3"/>
  <c r="F152" i="3"/>
  <c r="E152" i="3"/>
  <c r="D152" i="3"/>
  <c r="G151" i="3"/>
  <c r="G150" i="3"/>
  <c r="G149" i="3"/>
  <c r="G148" i="3"/>
  <c r="G147" i="3"/>
  <c r="G146" i="3"/>
  <c r="G145" i="3"/>
  <c r="G144" i="3"/>
  <c r="H152" i="3" s="1"/>
  <c r="I142" i="3"/>
  <c r="F142" i="3"/>
  <c r="E142" i="3"/>
  <c r="D142" i="3"/>
  <c r="G141" i="3"/>
  <c r="G140" i="3"/>
  <c r="G139" i="3"/>
  <c r="G138" i="3"/>
  <c r="G137" i="3"/>
  <c r="G142" i="3" s="1"/>
  <c r="G136" i="3"/>
  <c r="G135" i="3"/>
  <c r="G134" i="3"/>
  <c r="H142" i="3" s="1"/>
  <c r="I130" i="3"/>
  <c r="F130" i="3"/>
  <c r="E130" i="3"/>
  <c r="D130" i="3"/>
  <c r="G129" i="3"/>
  <c r="G128" i="3"/>
  <c r="G127" i="3"/>
  <c r="G126" i="3"/>
  <c r="G125" i="3"/>
  <c r="G124" i="3"/>
  <c r="G123" i="3"/>
  <c r="G122" i="3"/>
  <c r="H130" i="3" s="1"/>
  <c r="I120" i="3"/>
  <c r="F120" i="3"/>
  <c r="E120" i="3"/>
  <c r="D120" i="3"/>
  <c r="G119" i="3"/>
  <c r="G118" i="3"/>
  <c r="G117" i="3"/>
  <c r="G116" i="3"/>
  <c r="G115" i="3"/>
  <c r="G120" i="3" s="1"/>
  <c r="G114" i="3"/>
  <c r="G113" i="3"/>
  <c r="G112" i="3"/>
  <c r="H120" i="3" s="1"/>
  <c r="I110" i="3"/>
  <c r="F110" i="3"/>
  <c r="E110" i="3"/>
  <c r="D110" i="3"/>
  <c r="G109" i="3"/>
  <c r="G108" i="3"/>
  <c r="G107" i="3"/>
  <c r="G106" i="3"/>
  <c r="G105" i="3"/>
  <c r="G104" i="3"/>
  <c r="G103" i="3"/>
  <c r="G102" i="3"/>
  <c r="H110" i="3" s="1"/>
  <c r="I100" i="3"/>
  <c r="F100" i="3"/>
  <c r="E100" i="3"/>
  <c r="D100" i="3"/>
  <c r="G99" i="3"/>
  <c r="G98" i="3"/>
  <c r="G97" i="3"/>
  <c r="G96" i="3"/>
  <c r="G95" i="3"/>
  <c r="G94" i="3"/>
  <c r="G93" i="3"/>
  <c r="G92" i="3"/>
  <c r="H100" i="3" s="1"/>
  <c r="G91" i="3"/>
  <c r="G100" i="3" s="1"/>
  <c r="I87" i="3"/>
  <c r="F87" i="3"/>
  <c r="E87" i="3"/>
  <c r="D87" i="3"/>
  <c r="G86" i="3"/>
  <c r="G85" i="3"/>
  <c r="G84" i="3"/>
  <c r="G83" i="3"/>
  <c r="G82" i="3"/>
  <c r="G81" i="3"/>
  <c r="G80" i="3"/>
  <c r="G79" i="3"/>
  <c r="H87" i="3" s="1"/>
  <c r="I77" i="3"/>
  <c r="F77" i="3"/>
  <c r="E77" i="3"/>
  <c r="D77" i="3"/>
  <c r="G76" i="3"/>
  <c r="G75" i="3"/>
  <c r="G74" i="3"/>
  <c r="G73" i="3"/>
  <c r="G72" i="3"/>
  <c r="G71" i="3"/>
  <c r="G70" i="3"/>
  <c r="G69" i="3"/>
  <c r="G77" i="3" s="1"/>
  <c r="I67" i="3"/>
  <c r="F67" i="3"/>
  <c r="E67" i="3"/>
  <c r="D67" i="3"/>
  <c r="G66" i="3"/>
  <c r="G65" i="3"/>
  <c r="G64" i="3"/>
  <c r="G63" i="3"/>
  <c r="G62" i="3"/>
  <c r="G61" i="3"/>
  <c r="G60" i="3"/>
  <c r="H67" i="3" s="1"/>
  <c r="I58" i="3"/>
  <c r="F58" i="3"/>
  <c r="E58" i="3"/>
  <c r="D58" i="3"/>
  <c r="G57" i="3"/>
  <c r="G56" i="3"/>
  <c r="G55" i="3"/>
  <c r="G54" i="3"/>
  <c r="G53" i="3"/>
  <c r="G58" i="3" s="1"/>
  <c r="G52" i="3"/>
  <c r="G51" i="3"/>
  <c r="G50" i="3"/>
  <c r="H58" i="3" s="1"/>
  <c r="I46" i="3"/>
  <c r="F46" i="3"/>
  <c r="E46" i="3"/>
  <c r="D46" i="3"/>
  <c r="G45" i="3"/>
  <c r="G44" i="3"/>
  <c r="G43" i="3"/>
  <c r="G42" i="3"/>
  <c r="G41" i="3"/>
  <c r="G40" i="3"/>
  <c r="G39" i="3"/>
  <c r="G38" i="3"/>
  <c r="I36" i="3"/>
  <c r="F36" i="3"/>
  <c r="E36" i="3"/>
  <c r="D36" i="3"/>
  <c r="G35" i="3"/>
  <c r="G34" i="3"/>
  <c r="G33" i="3"/>
  <c r="G32" i="3"/>
  <c r="G31" i="3"/>
  <c r="G30" i="3"/>
  <c r="G29" i="3"/>
  <c r="G28" i="3"/>
  <c r="I26" i="3"/>
  <c r="F26" i="3"/>
  <c r="E26" i="3"/>
  <c r="D26" i="3"/>
  <c r="G25" i="3"/>
  <c r="G24" i="3"/>
  <c r="G23" i="3"/>
  <c r="G22" i="3"/>
  <c r="G21" i="3"/>
  <c r="G20" i="3"/>
  <c r="G19" i="3"/>
  <c r="G18" i="3"/>
  <c r="I16" i="3"/>
  <c r="F16" i="3"/>
  <c r="E16" i="3"/>
  <c r="E189" i="3" s="1"/>
  <c r="D16" i="3"/>
  <c r="D189" i="3" s="1"/>
  <c r="G15" i="3"/>
  <c r="G14" i="3"/>
  <c r="G13" i="3"/>
  <c r="G12" i="3"/>
  <c r="G11" i="3"/>
  <c r="G10" i="3"/>
  <c r="G9" i="3"/>
  <c r="G8" i="3"/>
  <c r="D204" i="2"/>
  <c r="H199" i="2"/>
  <c r="F195" i="2"/>
  <c r="E195" i="2"/>
  <c r="D195" i="2"/>
  <c r="F188" i="2"/>
  <c r="E188" i="2"/>
  <c r="D188" i="2"/>
  <c r="I179" i="2"/>
  <c r="F179" i="2"/>
  <c r="E179" i="2"/>
  <c r="D179" i="2"/>
  <c r="G178" i="2"/>
  <c r="G177" i="2"/>
  <c r="G176" i="2"/>
  <c r="G175" i="2"/>
  <c r="I172" i="2"/>
  <c r="F172" i="2"/>
  <c r="E172" i="2"/>
  <c r="D172" i="2"/>
  <c r="G171" i="2"/>
  <c r="G170" i="2"/>
  <c r="G169" i="2"/>
  <c r="G168" i="2"/>
  <c r="G167" i="2"/>
  <c r="G166" i="2"/>
  <c r="G165" i="2"/>
  <c r="G172" i="2" s="1"/>
  <c r="G164" i="2"/>
  <c r="H172" i="2" s="1"/>
  <c r="I162" i="2"/>
  <c r="F162" i="2"/>
  <c r="E162" i="2"/>
  <c r="D162" i="2"/>
  <c r="G161" i="2"/>
  <c r="G160" i="2"/>
  <c r="G159" i="2"/>
  <c r="G158" i="2"/>
  <c r="G157" i="2"/>
  <c r="G162" i="2" s="1"/>
  <c r="G156" i="2"/>
  <c r="G155" i="2"/>
  <c r="G154" i="2"/>
  <c r="H162" i="2" s="1"/>
  <c r="I152" i="2"/>
  <c r="F152" i="2"/>
  <c r="E152" i="2"/>
  <c r="D152" i="2"/>
  <c r="G151" i="2"/>
  <c r="G150" i="2"/>
  <c r="G149" i="2"/>
  <c r="G148" i="2"/>
  <c r="G147" i="2"/>
  <c r="G146" i="2"/>
  <c r="G145" i="2"/>
  <c r="G152" i="2" s="1"/>
  <c r="G144" i="2"/>
  <c r="H152" i="2" s="1"/>
  <c r="I142" i="2"/>
  <c r="G142" i="2"/>
  <c r="F142" i="2"/>
  <c r="E142" i="2"/>
  <c r="D142" i="2"/>
  <c r="G141" i="2"/>
  <c r="G140" i="2"/>
  <c r="G139" i="2"/>
  <c r="G138" i="2"/>
  <c r="G137" i="2"/>
  <c r="G136" i="2"/>
  <c r="G135" i="2"/>
  <c r="G134" i="2"/>
  <c r="H142" i="2" s="1"/>
  <c r="I130" i="2"/>
  <c r="F130" i="2"/>
  <c r="E130" i="2"/>
  <c r="D130" i="2"/>
  <c r="G129" i="2"/>
  <c r="G128" i="2"/>
  <c r="G127" i="2"/>
  <c r="G126" i="2"/>
  <c r="G125" i="2"/>
  <c r="G124" i="2"/>
  <c r="G123" i="2"/>
  <c r="G130" i="2" s="1"/>
  <c r="G122" i="2"/>
  <c r="H130" i="2" s="1"/>
  <c r="I120" i="2"/>
  <c r="F120" i="2"/>
  <c r="E120" i="2"/>
  <c r="D120" i="2"/>
  <c r="G119" i="2"/>
  <c r="G118" i="2"/>
  <c r="G117" i="2"/>
  <c r="G116" i="2"/>
  <c r="G115" i="2"/>
  <c r="G120" i="2" s="1"/>
  <c r="G114" i="2"/>
  <c r="G113" i="2"/>
  <c r="G112" i="2"/>
  <c r="H120" i="2" s="1"/>
  <c r="F110" i="2"/>
  <c r="E110" i="2"/>
  <c r="D110" i="2"/>
  <c r="G109" i="2"/>
  <c r="G108" i="2"/>
  <c r="G107" i="2"/>
  <c r="G106" i="2"/>
  <c r="G105" i="2"/>
  <c r="G104" i="2"/>
  <c r="G103" i="2"/>
  <c r="G110" i="2" s="1"/>
  <c r="G102" i="2"/>
  <c r="F100" i="2"/>
  <c r="E100" i="2"/>
  <c r="D100" i="2"/>
  <c r="G99" i="2"/>
  <c r="G98" i="2"/>
  <c r="G97" i="2"/>
  <c r="G96" i="2"/>
  <c r="G95" i="2"/>
  <c r="G94" i="2"/>
  <c r="G93" i="2"/>
  <c r="G92" i="2"/>
  <c r="G91" i="2"/>
  <c r="I87" i="2"/>
  <c r="F87" i="2"/>
  <c r="E87" i="2"/>
  <c r="D87" i="2"/>
  <c r="G86" i="2"/>
  <c r="G85" i="2"/>
  <c r="G84" i="2"/>
  <c r="G83" i="2"/>
  <c r="G82" i="2"/>
  <c r="G81" i="2"/>
  <c r="G80" i="2"/>
  <c r="G79" i="2"/>
  <c r="H87" i="2" s="1"/>
  <c r="I77" i="2"/>
  <c r="F77" i="2"/>
  <c r="E77" i="2"/>
  <c r="D77" i="2"/>
  <c r="G76" i="2"/>
  <c r="G75" i="2"/>
  <c r="G74" i="2"/>
  <c r="G73" i="2"/>
  <c r="G72" i="2"/>
  <c r="G71" i="2"/>
  <c r="G70" i="2"/>
  <c r="G69" i="2"/>
  <c r="G77" i="2" s="1"/>
  <c r="I67" i="2"/>
  <c r="F67" i="2"/>
  <c r="F189" i="2" s="1"/>
  <c r="E67" i="2"/>
  <c r="D67" i="2"/>
  <c r="G66" i="2"/>
  <c r="G65" i="2"/>
  <c r="G64" i="2"/>
  <c r="G63" i="2"/>
  <c r="G62" i="2"/>
  <c r="G61" i="2"/>
  <c r="G60" i="2"/>
  <c r="G67" i="2" s="1"/>
  <c r="I58" i="2"/>
  <c r="F58" i="2"/>
  <c r="E58" i="2"/>
  <c r="D58" i="2"/>
  <c r="G57" i="2"/>
  <c r="G56" i="2"/>
  <c r="G55" i="2"/>
  <c r="G54" i="2"/>
  <c r="G53" i="2"/>
  <c r="G58" i="2" s="1"/>
  <c r="G52" i="2"/>
  <c r="G51" i="2"/>
  <c r="G50" i="2"/>
  <c r="I46" i="2"/>
  <c r="F46" i="2"/>
  <c r="E46" i="2"/>
  <c r="D46" i="2"/>
  <c r="G45" i="2"/>
  <c r="G44" i="2"/>
  <c r="G43" i="2"/>
  <c r="G42" i="2"/>
  <c r="G41" i="2"/>
  <c r="G40" i="2"/>
  <c r="G39" i="2"/>
  <c r="G46" i="2" s="1"/>
  <c r="G38" i="2"/>
  <c r="H46" i="2" s="1"/>
  <c r="I36" i="2"/>
  <c r="F36" i="2"/>
  <c r="E36" i="2"/>
  <c r="D36" i="2"/>
  <c r="G35" i="2"/>
  <c r="G34" i="2"/>
  <c r="G33" i="2"/>
  <c r="G32" i="2"/>
  <c r="G31" i="2"/>
  <c r="G36" i="2" s="1"/>
  <c r="G30" i="2"/>
  <c r="G29" i="2"/>
  <c r="G28" i="2"/>
  <c r="H36" i="2" s="1"/>
  <c r="I26" i="2"/>
  <c r="F26" i="2"/>
  <c r="E26" i="2"/>
  <c r="D26" i="2"/>
  <c r="G25" i="2"/>
  <c r="G24" i="2"/>
  <c r="G23" i="2"/>
  <c r="G22" i="2"/>
  <c r="G21" i="2"/>
  <c r="G20" i="2"/>
  <c r="G19" i="2"/>
  <c r="G26" i="2" s="1"/>
  <c r="G18" i="2"/>
  <c r="H26" i="2" s="1"/>
  <c r="F16" i="2"/>
  <c r="E16" i="2"/>
  <c r="E189" i="2" s="1"/>
  <c r="D16" i="2"/>
  <c r="D189" i="2" s="1"/>
  <c r="G15" i="2"/>
  <c r="G14" i="2"/>
  <c r="G13" i="2"/>
  <c r="G12" i="2"/>
  <c r="G11" i="2"/>
  <c r="G16" i="2" s="1"/>
  <c r="G10" i="2"/>
  <c r="G9" i="2"/>
  <c r="G8" i="2"/>
  <c r="D204" i="1"/>
  <c r="H199" i="1"/>
  <c r="F195" i="1"/>
  <c r="E195" i="1"/>
  <c r="D195" i="1"/>
  <c r="F188" i="1"/>
  <c r="E188" i="1"/>
  <c r="D188" i="1"/>
  <c r="F179" i="1"/>
  <c r="E179" i="1"/>
  <c r="D179" i="1"/>
  <c r="G178" i="1"/>
  <c r="G179" i="1" s="1"/>
  <c r="G177" i="1"/>
  <c r="G176" i="1"/>
  <c r="I172" i="1"/>
  <c r="F172" i="1"/>
  <c r="E172" i="1"/>
  <c r="D172" i="1"/>
  <c r="G171" i="1"/>
  <c r="G170" i="1"/>
  <c r="G169" i="1"/>
  <c r="G168" i="1"/>
  <c r="G167" i="1"/>
  <c r="G166" i="1"/>
  <c r="G165" i="1"/>
  <c r="G164" i="1"/>
  <c r="H172" i="1" s="1"/>
  <c r="I162" i="1"/>
  <c r="F162" i="1"/>
  <c r="E162" i="1"/>
  <c r="D162" i="1"/>
  <c r="G161" i="1"/>
  <c r="G160" i="1"/>
  <c r="G159" i="1"/>
  <c r="G158" i="1"/>
  <c r="G157" i="1"/>
  <c r="G162" i="1" s="1"/>
  <c r="G156" i="1"/>
  <c r="G155" i="1"/>
  <c r="G154" i="1"/>
  <c r="H162" i="1" s="1"/>
  <c r="I152" i="1"/>
  <c r="F152" i="1"/>
  <c r="E152" i="1"/>
  <c r="D152" i="1"/>
  <c r="G151" i="1"/>
  <c r="G150" i="1"/>
  <c r="G149" i="1"/>
  <c r="G148" i="1"/>
  <c r="G147" i="1"/>
  <c r="G146" i="1"/>
  <c r="G145" i="1"/>
  <c r="G144" i="1"/>
  <c r="H152" i="1" s="1"/>
  <c r="I142" i="1"/>
  <c r="F142" i="1"/>
  <c r="E142" i="1"/>
  <c r="D142" i="1"/>
  <c r="G141" i="1"/>
  <c r="G140" i="1"/>
  <c r="G139" i="1"/>
  <c r="G138" i="1"/>
  <c r="G137" i="1"/>
  <c r="G142" i="1" s="1"/>
  <c r="G136" i="1"/>
  <c r="G135" i="1"/>
  <c r="G134" i="1"/>
  <c r="H142" i="1" s="1"/>
  <c r="I130" i="1"/>
  <c r="F130" i="1"/>
  <c r="E130" i="1"/>
  <c r="D130" i="1"/>
  <c r="G129" i="1"/>
  <c r="G128" i="1"/>
  <c r="G127" i="1"/>
  <c r="G126" i="1"/>
  <c r="G125" i="1"/>
  <c r="G124" i="1"/>
  <c r="G123" i="1"/>
  <c r="G122" i="1"/>
  <c r="H130" i="1" s="1"/>
  <c r="I120" i="1"/>
  <c r="F120" i="1"/>
  <c r="E120" i="1"/>
  <c r="D120" i="1"/>
  <c r="G119" i="1"/>
  <c r="G118" i="1"/>
  <c r="G117" i="1"/>
  <c r="G116" i="1"/>
  <c r="G115" i="1"/>
  <c r="G120" i="1" s="1"/>
  <c r="G114" i="1"/>
  <c r="G113" i="1"/>
  <c r="G112" i="1"/>
  <c r="H120" i="1" s="1"/>
  <c r="F110" i="1"/>
  <c r="E110" i="1"/>
  <c r="D110" i="1"/>
  <c r="G109" i="1"/>
  <c r="G108" i="1"/>
  <c r="G107" i="1"/>
  <c r="G106" i="1"/>
  <c r="G105" i="1"/>
  <c r="G104" i="1"/>
  <c r="G103" i="1"/>
  <c r="G102" i="1"/>
  <c r="H110" i="1" s="1"/>
  <c r="I100" i="1"/>
  <c r="F100" i="1"/>
  <c r="E100" i="1"/>
  <c r="D100" i="1"/>
  <c r="G99" i="1"/>
  <c r="G98" i="1"/>
  <c r="G97" i="1"/>
  <c r="G96" i="1"/>
  <c r="G95" i="1"/>
  <c r="G94" i="1"/>
  <c r="G93" i="1"/>
  <c r="G92" i="1"/>
  <c r="H100" i="1" s="1"/>
  <c r="G91" i="1"/>
  <c r="G100" i="1" s="1"/>
  <c r="I87" i="1"/>
  <c r="F87" i="1"/>
  <c r="E87" i="1"/>
  <c r="D87" i="1"/>
  <c r="G86" i="1"/>
  <c r="G85" i="1"/>
  <c r="G84" i="1"/>
  <c r="G83" i="1"/>
  <c r="G82" i="1"/>
  <c r="G81" i="1"/>
  <c r="G80" i="1"/>
  <c r="G79" i="1"/>
  <c r="H87" i="1" s="1"/>
  <c r="I77" i="1"/>
  <c r="F77" i="1"/>
  <c r="E77" i="1"/>
  <c r="D77" i="1"/>
  <c r="G76" i="1"/>
  <c r="G75" i="1"/>
  <c r="G74" i="1"/>
  <c r="G73" i="1"/>
  <c r="G72" i="1"/>
  <c r="G71" i="1"/>
  <c r="G70" i="1"/>
  <c r="G69" i="1"/>
  <c r="G77" i="1" s="1"/>
  <c r="F67" i="1"/>
  <c r="F189" i="1" s="1"/>
  <c r="E67" i="1"/>
  <c r="D67" i="1"/>
  <c r="G66" i="1"/>
  <c r="G65" i="1"/>
  <c r="G64" i="1"/>
  <c r="G63" i="1"/>
  <c r="G62" i="1"/>
  <c r="G61" i="1"/>
  <c r="G60" i="1"/>
  <c r="H67" i="1" s="1"/>
  <c r="F58" i="1"/>
  <c r="E58" i="1"/>
  <c r="D58" i="1"/>
  <c r="G57" i="1"/>
  <c r="G56" i="1"/>
  <c r="G55" i="1"/>
  <c r="G54" i="1"/>
  <c r="G53" i="1"/>
  <c r="G58" i="1" s="1"/>
  <c r="G52" i="1"/>
  <c r="G51" i="1"/>
  <c r="G50" i="1"/>
  <c r="H58" i="1" s="1"/>
  <c r="I46" i="1"/>
  <c r="F46" i="1"/>
  <c r="E46" i="1"/>
  <c r="D46" i="1"/>
  <c r="G45" i="1"/>
  <c r="G44" i="1"/>
  <c r="G43" i="1"/>
  <c r="G42" i="1"/>
  <c r="G41" i="1"/>
  <c r="G40" i="1"/>
  <c r="G39" i="1"/>
  <c r="G38" i="1"/>
  <c r="H46" i="1" s="1"/>
  <c r="I36" i="1"/>
  <c r="F36" i="1"/>
  <c r="E36" i="1"/>
  <c r="D36" i="1"/>
  <c r="G35" i="1"/>
  <c r="G34" i="1"/>
  <c r="G33" i="1"/>
  <c r="G32" i="1"/>
  <c r="G31" i="1"/>
  <c r="G36" i="1" s="1"/>
  <c r="G30" i="1"/>
  <c r="G29" i="1"/>
  <c r="G28" i="1"/>
  <c r="H36" i="1" s="1"/>
  <c r="I26" i="1"/>
  <c r="F26" i="1"/>
  <c r="E26" i="1"/>
  <c r="D26" i="1"/>
  <c r="G25" i="1"/>
  <c r="G24" i="1"/>
  <c r="G23" i="1"/>
  <c r="G22" i="1"/>
  <c r="G21" i="1"/>
  <c r="G20" i="1"/>
  <c r="G19" i="1"/>
  <c r="G18" i="1"/>
  <c r="H26" i="1" s="1"/>
  <c r="F16" i="1"/>
  <c r="E16" i="1"/>
  <c r="E189" i="1" s="1"/>
  <c r="D16" i="1"/>
  <c r="D189" i="1" s="1"/>
  <c r="G15" i="1"/>
  <c r="G14" i="1"/>
  <c r="G13" i="1"/>
  <c r="G12" i="1"/>
  <c r="G11" i="1"/>
  <c r="G16" i="1" s="1"/>
  <c r="G10" i="1"/>
  <c r="G9" i="1"/>
  <c r="G8" i="1"/>
  <c r="G179" i="4" l="1"/>
  <c r="H179" i="4"/>
  <c r="I201" i="2"/>
  <c r="H179" i="1"/>
  <c r="H179" i="2"/>
  <c r="G179" i="2"/>
  <c r="G179" i="3"/>
  <c r="H179" i="3"/>
  <c r="I179" i="1"/>
  <c r="H120" i="4"/>
  <c r="H142" i="4"/>
  <c r="H162" i="4"/>
  <c r="G162" i="4"/>
  <c r="G120" i="4"/>
  <c r="H110" i="4"/>
  <c r="H130" i="4"/>
  <c r="H152" i="4"/>
  <c r="H172" i="4"/>
  <c r="G142" i="4"/>
  <c r="E189" i="4"/>
  <c r="E190" i="4" s="1"/>
  <c r="E191" i="4" s="1"/>
  <c r="G100" i="4"/>
  <c r="F189" i="4"/>
  <c r="F190" i="4" s="1"/>
  <c r="F191" i="4" s="1"/>
  <c r="I201" i="4"/>
  <c r="H36" i="3"/>
  <c r="H26" i="3"/>
  <c r="H46" i="3"/>
  <c r="G36" i="3"/>
  <c r="F189" i="3"/>
  <c r="F190" i="3" s="1"/>
  <c r="F191" i="3" s="1"/>
  <c r="G16" i="3"/>
  <c r="I16" i="1"/>
  <c r="I201" i="3"/>
  <c r="D190" i="4"/>
  <c r="D191" i="4" s="1"/>
  <c r="G67" i="4"/>
  <c r="G87" i="4"/>
  <c r="G26" i="4"/>
  <c r="G46" i="4"/>
  <c r="G110" i="4"/>
  <c r="G130" i="4"/>
  <c r="G152" i="4"/>
  <c r="G172" i="4"/>
  <c r="H77" i="4"/>
  <c r="E190" i="3"/>
  <c r="E191" i="3" s="1"/>
  <c r="D190" i="3"/>
  <c r="D191" i="3" s="1"/>
  <c r="G67" i="3"/>
  <c r="G87" i="3"/>
  <c r="H77" i="3"/>
  <c r="G26" i="3"/>
  <c r="G46" i="3"/>
  <c r="G110" i="3"/>
  <c r="G130" i="3"/>
  <c r="G152" i="3"/>
  <c r="G172" i="3"/>
  <c r="F190" i="2"/>
  <c r="F191" i="2"/>
  <c r="E190" i="2"/>
  <c r="E191" i="2" s="1"/>
  <c r="D190" i="2"/>
  <c r="D191" i="2" s="1"/>
  <c r="G189" i="2"/>
  <c r="G100" i="2"/>
  <c r="G87" i="2"/>
  <c r="H77" i="2"/>
  <c r="D201" i="2" s="1"/>
  <c r="E190" i="1"/>
  <c r="E191" i="1" s="1"/>
  <c r="F190" i="1"/>
  <c r="F191" i="1" s="1"/>
  <c r="D190" i="1"/>
  <c r="D191" i="1" s="1"/>
  <c r="G189" i="1"/>
  <c r="H77" i="1"/>
  <c r="D201" i="1" s="1"/>
  <c r="G67" i="1"/>
  <c r="G87" i="1"/>
  <c r="G26" i="1"/>
  <c r="G46" i="1"/>
  <c r="G110" i="1"/>
  <c r="G130" i="1"/>
  <c r="G152" i="1"/>
  <c r="G172" i="1"/>
  <c r="D201" i="3" l="1"/>
  <c r="I201" i="1"/>
  <c r="I202" i="1" s="1"/>
  <c r="D201" i="4"/>
  <c r="G189" i="4"/>
  <c r="G189" i="3"/>
  <c r="D198" i="4"/>
  <c r="D197" i="4"/>
  <c r="D196" i="4"/>
  <c r="F198" i="4"/>
  <c r="F197" i="4"/>
  <c r="F196" i="4"/>
  <c r="E198" i="4"/>
  <c r="E197" i="4"/>
  <c r="E196" i="4"/>
  <c r="G190" i="4"/>
  <c r="G191" i="4" s="1"/>
  <c r="I202" i="4"/>
  <c r="D198" i="3"/>
  <c r="D197" i="3"/>
  <c r="D196" i="3"/>
  <c r="F198" i="3"/>
  <c r="F197" i="3"/>
  <c r="F196" i="3"/>
  <c r="E198" i="3"/>
  <c r="E197" i="3"/>
  <c r="E196" i="3"/>
  <c r="I202" i="3"/>
  <c r="D198" i="2"/>
  <c r="D197" i="2"/>
  <c r="D196" i="2"/>
  <c r="E198" i="2"/>
  <c r="E197" i="2"/>
  <c r="E196" i="2"/>
  <c r="E199" i="2" s="1"/>
  <c r="F198" i="2"/>
  <c r="F197" i="2"/>
  <c r="F196" i="2"/>
  <c r="G190" i="2"/>
  <c r="G191" i="2" s="1"/>
  <c r="I202" i="2"/>
  <c r="F198" i="1"/>
  <c r="F197" i="1"/>
  <c r="F196" i="1"/>
  <c r="F199" i="1" s="1"/>
  <c r="D198" i="1"/>
  <c r="D197" i="1"/>
  <c r="D196" i="1"/>
  <c r="E198" i="1"/>
  <c r="E197" i="1"/>
  <c r="E196" i="1"/>
  <c r="G190" i="1"/>
  <c r="G191" i="1" s="1"/>
  <c r="G198" i="1" l="1"/>
  <c r="G197" i="2"/>
  <c r="G190" i="3"/>
  <c r="G191" i="3" s="1"/>
  <c r="D205" i="4"/>
  <c r="D202" i="4"/>
  <c r="G196" i="4"/>
  <c r="D199" i="4"/>
  <c r="E199" i="4"/>
  <c r="F199" i="4"/>
  <c r="G197" i="4"/>
  <c r="G198" i="4"/>
  <c r="D199" i="3"/>
  <c r="G196" i="3"/>
  <c r="F199" i="3"/>
  <c r="G197" i="3"/>
  <c r="E199" i="3"/>
  <c r="G198" i="3"/>
  <c r="D205" i="2"/>
  <c r="D202" i="2"/>
  <c r="G196" i="2"/>
  <c r="D199" i="2"/>
  <c r="G198" i="2"/>
  <c r="F199" i="2"/>
  <c r="D205" i="1"/>
  <c r="D202" i="1"/>
  <c r="E199" i="1"/>
  <c r="G196" i="1"/>
  <c r="D199" i="1"/>
  <c r="G197" i="1"/>
  <c r="G199" i="2" l="1"/>
  <c r="G199" i="1"/>
  <c r="D205" i="3"/>
  <c r="D202" i="3"/>
  <c r="G199" i="4"/>
  <c r="G199" i="3"/>
</calcChain>
</file>

<file path=xl/sharedStrings.xml><?xml version="1.0" encoding="utf-8"?>
<sst xmlns="http://schemas.openxmlformats.org/spreadsheetml/2006/main" count="923" uniqueCount="227">
  <si>
    <t>Total</t>
  </si>
  <si>
    <t>Produit 2.1</t>
  </si>
  <si>
    <t>Produit 2.2</t>
  </si>
  <si>
    <t>Produit 2.3</t>
  </si>
  <si>
    <t>Produit 2.4</t>
  </si>
  <si>
    <t>Produit 3.1</t>
  </si>
  <si>
    <t>Produit 3.3</t>
  </si>
  <si>
    <t>Produit 3.4</t>
  </si>
  <si>
    <t>Produit 4.1</t>
  </si>
  <si>
    <t>Produit 4.2</t>
  </si>
  <si>
    <t>Produit 4.3</t>
  </si>
  <si>
    <t>Produit 4.4</t>
  </si>
  <si>
    <t>Totaux</t>
  </si>
  <si>
    <t>Sous-budget total du projet</t>
  </si>
  <si>
    <t>Coûts indirects (7%):</t>
  </si>
  <si>
    <t>Tableau 1 - Budget du projet PBF par résultat, produit et activité</t>
  </si>
  <si>
    <t>Nombre de resultat/ produit</t>
  </si>
  <si>
    <t>Formulation du resultat/ produit/activite</t>
  </si>
  <si>
    <t>OIM Organisation recipiendiaire 1 (budget en USD)</t>
  </si>
  <si>
    <t>HCR Organisation recipiendiaire 2 (budget en USD)</t>
  </si>
  <si>
    <t>ONUDC Organisation recipiendiaire 3 (budget en USD)</t>
  </si>
  <si>
    <t xml:space="preserve">Pourcentage du budget pour chaque produit ou activite reserve pour action directe sur égalité des sexes et autonomisation des femmes (GEWE) (cas echeant) </t>
  </si>
  <si>
    <t>Niveau de depense/ engagement actuel 
(a remplir au moment des rapports de projet)</t>
  </si>
  <si>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</si>
  <si>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</si>
  <si>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RESULTAT 1: </t>
  </si>
  <si>
    <t>Les structures étatiques dans le nord de la région de Tillabéri sont renforcées pour mieux protéger les communautés et répondre à leurs besoins en matière de paix et de sécurité</t>
  </si>
  <si>
    <t>Produit 1.1:</t>
  </si>
  <si>
    <t xml:space="preserve">Les structures étatiques sont mieux outillées pour protéger les populations dans les zones frontalières </t>
  </si>
  <si>
    <t>Activite 1.1.1:</t>
  </si>
  <si>
    <t>Réhabilitation et renforcement des capacités des acteurs aux postes frontalièrs pour soutenir les différents structures étatiques (infrastructure, matériels, équipement, formations)</t>
  </si>
  <si>
    <t>Les bénéficiaires directs de cette activité sont principalement des hommes (composition personnel postes frontaliers)</t>
  </si>
  <si>
    <t>Activite 1.1.2:</t>
  </si>
  <si>
    <t>Renforcement des capacités des FDS, la DST et les autres acteurs actifs aux frontières au niveau régional par rapport aux compétences techniques et opérationnelles liées au système MIDAS (système officiel de gestion des frontières terrestre utilisé par le Gouvernement)</t>
  </si>
  <si>
    <t>Les bénéficiaires directs de cette activité sont principalement des hommes (composition personnel FDS/DST), mais un effort sera fait pour inciter à la participation des femmes</t>
  </si>
  <si>
    <t>Activite 1.1.3:</t>
  </si>
  <si>
    <t>Renforcer les capacités de l’État à travers l’accompagnement et le suivi du plan d'action national de lutte contre l’apatridie et sur les procédures judicaires basées sur les droits humains [dotation</t>
  </si>
  <si>
    <t>% refletant le personnel féminin parmi les bénéficiaires directs</t>
  </si>
  <si>
    <t xml:space="preserve">Les activités sous cette section sont: la formation et le renforcement des capacités (FDS, Etat Civil, Justice, Autorités Décentralisées), accompagnement du plan d'action, dotation des centres communautaires et bureaux d'état civil et suivi des centres d'état civile; Mise en place de la procedure de détermination du statut d'apatride et réforme de la loi </t>
  </si>
  <si>
    <t>Activite 1.1.4</t>
  </si>
  <si>
    <t>Renforcer les capacités des acteurs de protection à travers des formations</t>
  </si>
  <si>
    <t xml:space="preserve"> Formation de 560 agents de protection (moniteurs de protection, comités de protection, ONGs travaillant sur la protection) y compris le materiel necessaire pour la formation, la prise en charge des participants venant des communes lointaines, la prise en charge des lieux de formation et services y afférent). </t>
  </si>
  <si>
    <t>Activite 1.1.5</t>
  </si>
  <si>
    <t>Procéder à l’identification des personnes à risque d'apatridie et personnes apatrides et délivrer les documents d’état civil aux populations apatrides ou à risque d’apatridie</t>
  </si>
  <si>
    <t xml:space="preserve"> calculé sur le proflil des bénéficiaires HCR</t>
  </si>
  <si>
    <t>Activite 1.1.6</t>
  </si>
  <si>
    <t>Activite 1.1.7</t>
  </si>
  <si>
    <t>Activite 1.1.8</t>
  </si>
  <si>
    <t>Produit total</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</si>
  <si>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</si>
  <si>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</si>
  <si>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</si>
  <si>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</si>
  <si>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</si>
  <si>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</si>
  <si>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</si>
  <si>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</si>
  <si>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</si>
  <si>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</si>
  <si>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</si>
  <si>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</si>
  <si>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</si>
  <si>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</si>
  <si>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</si>
  <si>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</si>
  <si>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</si>
  <si>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</si>
  <si>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</si>
  <si>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</si>
  <si>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</si>
  <si>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</si>
  <si>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</si>
  <si>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</si>
  <si>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</si>
  <si>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</si>
  <si>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</si>
  <si>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</si>
  <si>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La coexistence pacifique entre les communautés frontalières dans le nord de la région de Tillabéri est promue et leur lien avec les structures étatiques est renforcé</t>
  </si>
  <si>
    <t>Les groupes à risque de radicalisation et plus vulnérables, y compris les femmes et les jeunes, ont accès aux activités génératrices de revenue et à l’information sur la coexistence pacifique</t>
  </si>
  <si>
    <t>Activite 2.1.1</t>
  </si>
  <si>
    <t xml:space="preserve">Organiser des activités de sensibilisation et de formation sur la coexistence pacifique, l’apatridie, l’accès à la justice, et la cohésion sociale </t>
  </si>
  <si>
    <t>% réflétant une estimation calculée selon le profile des bénéficiaires des agences</t>
  </si>
  <si>
    <t>Activite 2.1.2</t>
  </si>
  <si>
    <t>Activités Génératrices de Revenue pour l’autonomisation des communautés avec focus sur les femmes et des jeunes</t>
  </si>
  <si>
    <t>Activité priorisant les femmes et les jeunes, % réflétant une estimation basse</t>
  </si>
  <si>
    <t>Activite 2.1.3</t>
  </si>
  <si>
    <t>Activite 2.1.4</t>
  </si>
  <si>
    <t>Activite 2.1.5</t>
  </si>
  <si>
    <t>Activite 2.1.6</t>
  </si>
  <si>
    <t>Activite 2.1.7</t>
  </si>
  <si>
    <t>Activite 2.1.8</t>
  </si>
  <si>
    <t xml:space="preserve">Le réseau des comités de paix dans les communes ciblées déjà en place est renforcé et élargi à travers des formations et soutien matériels </t>
  </si>
  <si>
    <t>Activite 2.2.1</t>
  </si>
  <si>
    <t>Établir et élargir le réseau des comités de paix dans les villages frontaliers, qui sont mis en étroite collaboration avec les structures étatiques et en lien avec la HACP</t>
  </si>
  <si>
    <t>% selon le profil des bénéficiaires (actions en cours)</t>
  </si>
  <si>
    <t>Activite 2.2.3</t>
  </si>
  <si>
    <t>Activite 2.2.4</t>
  </si>
  <si>
    <t>Activite 2.2.5</t>
  </si>
  <si>
    <t>Activite 2.2.6</t>
  </si>
  <si>
    <t>Activite 2.2.7</t>
  </si>
  <si>
    <t>Activite 2.2.8</t>
  </si>
  <si>
    <t>Activite 2.3.1</t>
  </si>
  <si>
    <t>Activite 2.3.2</t>
  </si>
  <si>
    <t>Activite 2.3.3</t>
  </si>
  <si>
    <t>Activite 2.3.4</t>
  </si>
  <si>
    <t>Activite 2.3.5</t>
  </si>
  <si>
    <t>Activite 2.3.6</t>
  </si>
  <si>
    <t>Activite 2.3.7</t>
  </si>
  <si>
    <t>Activite 2.3.8</t>
  </si>
  <si>
    <t>Activite 2.4.1</t>
  </si>
  <si>
    <t>Activite 2.4.2</t>
  </si>
  <si>
    <t>Activite 2.4.3</t>
  </si>
  <si>
    <t>Activite 2.4.4</t>
  </si>
  <si>
    <t>Activite 2.4.5</t>
  </si>
  <si>
    <t>Activite 2.4.6</t>
  </si>
  <si>
    <t>Activite 2.4.7</t>
  </si>
  <si>
    <t>Activite 2.4.8</t>
  </si>
  <si>
    <t xml:space="preserve">RESULTAT 3: </t>
  </si>
  <si>
    <t>Les espaces de dialogue entre les communautés et leurs autorités locales sont augmentés et/ou renforcés afin de permettre un engagement constructif, en particulier des jeunes et des femmes</t>
  </si>
  <si>
    <t>Le rapprochement et la collaboration entre les structures étatiques et les communautés est assurée</t>
  </si>
  <si>
    <t>Activité 3.1.1</t>
  </si>
  <si>
    <t>Améliorer la chaine de communication entre les comités de paix et les structures étatiques</t>
  </si>
  <si>
    <t>% selon la composition du personnel féminin parmi les acteurs de la chaine pénale
Activites focalise sur les femmes en prison</t>
  </si>
  <si>
    <t>Activite 3.1.2</t>
  </si>
  <si>
    <t>Organisation des activités conjointes pour les structures étatiques et les communautés : les audiences foraines, les matchs de foot, les séances de théâtre, émissions radio, foras, échange des bonnes pratiques, etc.</t>
  </si>
  <si>
    <t>% réflétant une estimation calculée selon le profil des bénéficiaires des agences</t>
  </si>
  <si>
    <t>Activite 3.1.3</t>
  </si>
  <si>
    <t>Activite 3.1.4</t>
  </si>
  <si>
    <t>Activite 3.1.5</t>
  </si>
  <si>
    <t>Activite 3.1.6</t>
  </si>
  <si>
    <t>Activite 3.1.7</t>
  </si>
  <si>
    <t>Activite 3.1.8</t>
  </si>
  <si>
    <t>Produit 3.2:</t>
  </si>
  <si>
    <t>L’accès aux services communautaires de base est amélioré</t>
  </si>
  <si>
    <t>Activite 3.2.1</t>
  </si>
  <si>
    <t>Réhabilitation et constructions des centres communautaires pour créer un espace de dialogue entre les structures étatiques et les communautés avec la participation de toutes les parties prenantes.</t>
  </si>
  <si>
    <t xml:space="preserve">% reflétant une utilisation estimée des centres communautaires </t>
  </si>
  <si>
    <t>Activite 3.2.2</t>
  </si>
  <si>
    <t>Activite 3.2.3</t>
  </si>
  <si>
    <t>Activite 3.2.4</t>
  </si>
  <si>
    <t>Activite 3.2.5</t>
  </si>
  <si>
    <t>Activite 3.2.6</t>
  </si>
  <si>
    <t>Activite 3.2.7</t>
  </si>
  <si>
    <t>Activite 3.2.8</t>
  </si>
  <si>
    <t>Activite 3.3.1</t>
  </si>
  <si>
    <t>Activite 3.3.2</t>
  </si>
  <si>
    <t>Activite 3.3.3</t>
  </si>
  <si>
    <t>Activite 3.3.4</t>
  </si>
  <si>
    <t>Activite 3.3.5</t>
  </si>
  <si>
    <t>Activite 3.3.6</t>
  </si>
  <si>
    <t>Activite 3.3.7</t>
  </si>
  <si>
    <t>Activite 3.3.8</t>
  </si>
  <si>
    <t>Activite 3.4.1</t>
  </si>
  <si>
    <t>Activite 3.4.2</t>
  </si>
  <si>
    <t>Activite 3.4.3</t>
  </si>
  <si>
    <t>Activite 3.4.4</t>
  </si>
  <si>
    <t>Activite 3.4.5</t>
  </si>
  <si>
    <t>Activite 3.4.6</t>
  </si>
  <si>
    <t>Activite 3.4.7</t>
  </si>
  <si>
    <t>Activite 3.4.8</t>
  </si>
  <si>
    <t xml:space="preserve">RESULTAT 4: </t>
  </si>
  <si>
    <t>Activite 4.1.1</t>
  </si>
  <si>
    <t>Activite 4.1.2</t>
  </si>
  <si>
    <t>Activite 4.1.3</t>
  </si>
  <si>
    <t>Activite 4.1.4</t>
  </si>
  <si>
    <t>Activite 4.1.5</t>
  </si>
  <si>
    <t>Activite 4.1.6</t>
  </si>
  <si>
    <t>Activite 4.1.7</t>
  </si>
  <si>
    <t>Activite 4.1.8</t>
  </si>
  <si>
    <t>Activite 4.2.1</t>
  </si>
  <si>
    <t>Activite 4.2.2</t>
  </si>
  <si>
    <t>Activite 4.2.3</t>
  </si>
  <si>
    <t>Activite 4.2.4</t>
  </si>
  <si>
    <t>Activite 4.2.5</t>
  </si>
  <si>
    <t>Activite 4.2.6</t>
  </si>
  <si>
    <t>Activite 4.2.7</t>
  </si>
  <si>
    <t>Activite 4.2.8</t>
  </si>
  <si>
    <t>Activite 4.3.1</t>
  </si>
  <si>
    <t>Activite 4.3.2</t>
  </si>
  <si>
    <t>Activite 4.3.3</t>
  </si>
  <si>
    <t>Activite 4.3.4</t>
  </si>
  <si>
    <t>Activite 4.3.5</t>
  </si>
  <si>
    <t>Activite 4.3.6</t>
  </si>
  <si>
    <t>Activite 4.3.7</t>
  </si>
  <si>
    <t>Activite 4.3.8</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</si>
  <si>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</si>
  <si>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</si>
  <si>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</si>
  <si>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</si>
  <si>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</si>
  <si>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</si>
  <si>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</si>
  <si>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</si>
  <si>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</si>
  <si>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</si>
  <si>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</si>
  <si>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</si>
  <si>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</si>
  <si>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Répartition des tranches basée sur la performance</t>
  </si>
  <si>
    <t>Tranche %</t>
  </si>
  <si>
    <t>Première tranche</t>
  </si>
  <si>
    <t>Deuxième tranche</t>
  </si>
  <si>
    <t>Troisième tranche (le cas échéant)</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</si>
  <si>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</si>
  <si>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</si>
  <si>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</si>
  <si>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</si>
  <si>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</si>
  <si>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</si>
  <si>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</si>
  <si>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
  </si>
  <si>
    <t>Annexe D - RAPPORT FINANCIER du projet PBF OIM-UNHCR-ONUDC</t>
  </si>
  <si>
    <t>Annexe D - RAPPORT FINANCIER OIM</t>
  </si>
  <si>
    <t>Annexe D - RAPPORT FINANCIER UNHCR</t>
  </si>
  <si>
    <t>Annexe D - RAPPORT FINANCIE ONUDC</t>
  </si>
  <si>
    <t>Un taux de 25% pour la participation des femmes a été observé sous ce resultat</t>
  </si>
  <si>
    <t>45% reflétant une utilisation estimée des femmes du centre communautaire</t>
  </si>
  <si>
    <t>Environ 100% des beneficiaires pour ces activités sont des femmes</t>
  </si>
  <si>
    <t>37% des  bénéficiaires sont des femmes</t>
  </si>
  <si>
    <t>50% des bénéficiaires sont des femmes</t>
  </si>
  <si>
    <t>25% des bénéficiaires sont des femmes</t>
  </si>
  <si>
    <t>Sous consommé à hauteur de USD 4,136 pour couvrir le surplus sur la ligne de l'évaluation finale dont le contrat est à hauteur de 14,136.04</t>
  </si>
  <si>
    <t>Le surplus a été pris sur les autres lignes (3.1.1 et 2.2.1)</t>
  </si>
  <si>
    <t>Cette ligne dans le cadre des activités</t>
  </si>
  <si>
    <t>Un taux de 50% pour la participation des femmes a été observé sous ce resultat</t>
  </si>
  <si>
    <t>45% des bénéficiaires sont des femmes</t>
  </si>
  <si>
    <t>Le reliquat de cette ligne a été chargé sur les autres lignes operationnelles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</si>
</sst>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quot;$&quot;* #,##0.00_);_(&quot;$&quot;* \(#,##0.00\);_(&quot;$&quot;* &quot;-&quot;??_);_(@_)"/>
    <numFmt numFmtId="165" formatCode="_-* #,##0.00\ &quot;CFA&quot;_-;\-* #,##0.00\ &quot;CFA&quot;_-;_-* &quot;-&quot;??\ &quot;CFA&quot;_-;_-@_-"/>
    <numFmt numFmtId="166" formatCode="[$$-409]#,##0.00_);\([$$-409]#,##0.00\)"/>
  </numFmts>
  <fonts count="17"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b/>
      <sz val="24"/>
      <color rgb="FF00B0F0"/>
      <name val="Calibri"/>
      <family val="2"/>
      <scheme val="minor"/>
    </font>
    <font>
      <sz val="36"/>
      <color theme="1"/>
      <name val="Calibri"/>
      <family val="2"/>
      <scheme val="minor"/>
    </font>
    <font>
      <b/>
      <sz val="12"/>
      <color theme="1"/>
      <name val="Calibri"/>
      <family val="2"/>
      <scheme val="minor"/>
    </font>
    <font>
      <b/>
      <u/>
      <sz val="14"/>
      <color theme="1"/>
      <name val="Calibri"/>
      <family val="2"/>
      <scheme val="minor"/>
    </font>
    <font>
      <b/>
      <sz val="20"/>
      <color theme="1"/>
      <name val="Calibri"/>
      <family val="2"/>
      <scheme val="minor"/>
    </font>
    <font>
      <b/>
      <sz val="12"/>
      <color rgb="FFFF0000"/>
      <name val="Calibri"/>
      <family val="2"/>
      <scheme val="minor"/>
    </font>
    <font>
      <sz val="12"/>
      <color rgb="FFFF0000"/>
      <name val="Calibri"/>
      <family val="2"/>
      <scheme val="minor"/>
    </font>
    <font>
      <b/>
      <sz val="12"/>
      <color theme="9"/>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7"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165"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146">
    <xf numFmtId="0" fontId="0" fillId="0" borderId="0" xfId="0"/>
    <xf numFmtId="0" fontId="10" fillId="0" borderId="0" xfId="0" applyFont="1" applyAlignment="1">
      <alignment wrapText="1"/>
    </xf>
    <xf numFmtId="165" fontId="11" fillId="3" borderId="1" xfId="1" applyFont="1" applyFill="1" applyBorder="1" applyAlignment="1" applyProtection="1">
      <alignment horizontal="center" vertical="center" wrapText="1"/>
      <protection locked="0"/>
    </xf>
    <xf numFmtId="0" fontId="11" fillId="3" borderId="2" xfId="0" applyFont="1" applyFill="1" applyBorder="1" applyAlignment="1">
      <alignment horizontal="center" vertical="center" wrapText="1"/>
    </xf>
    <xf numFmtId="164" fontId="8" fillId="2" borderId="1" xfId="1" applyNumberFormat="1" applyFont="1" applyFill="1" applyBorder="1" applyAlignment="1" applyProtection="1">
      <alignment horizontal="center" vertical="center" wrapText="1"/>
      <protection locked="0"/>
    </xf>
    <xf numFmtId="165" fontId="8" fillId="2" borderId="0" xfId="1" applyFont="1" applyFill="1" applyBorder="1" applyAlignment="1" applyProtection="1">
      <alignment vertical="center" wrapText="1"/>
      <protection locked="0"/>
    </xf>
    <xf numFmtId="0" fontId="8" fillId="3" borderId="8" xfId="0" applyFont="1" applyFill="1" applyBorder="1" applyAlignment="1">
      <alignment vertical="center" wrapText="1"/>
    </xf>
    <xf numFmtId="164" fontId="11" fillId="2" borderId="0" xfId="0" applyNumberFormat="1" applyFont="1" applyFill="1" applyAlignment="1">
      <alignment vertical="center" wrapText="1"/>
    </xf>
    <xf numFmtId="0" fontId="0" fillId="0" borderId="0" xfId="0" applyAlignment="1">
      <alignment wrapText="1"/>
    </xf>
    <xf numFmtId="165" fontId="10" fillId="0" borderId="0" xfId="1" applyFont="1" applyFill="1" applyBorder="1" applyAlignment="1">
      <alignment wrapText="1"/>
    </xf>
    <xf numFmtId="165" fontId="13" fillId="0" borderId="0" xfId="1" applyFont="1" applyFill="1" applyBorder="1" applyAlignment="1">
      <alignment horizontal="left" wrapText="1"/>
    </xf>
    <xf numFmtId="0" fontId="0" fillId="0" borderId="0" xfId="0" applyAlignment="1">
      <alignment vertical="center" wrapText="1"/>
    </xf>
    <xf numFmtId="0" fontId="0" fillId="0" borderId="0" xfId="0" applyAlignment="1">
      <alignment horizontal="center" wrapText="1"/>
    </xf>
    <xf numFmtId="165" fontId="0" fillId="0" borderId="0" xfId="1" applyFont="1" applyFill="1" applyBorder="1" applyAlignment="1">
      <alignment wrapText="1"/>
    </xf>
    <xf numFmtId="0" fontId="0" fillId="2" borderId="0" xfId="0" applyFill="1" applyAlignment="1">
      <alignment wrapText="1"/>
    </xf>
    <xf numFmtId="0" fontId="11" fillId="3" borderId="1" xfId="0" applyFont="1" applyFill="1" applyBorder="1" applyAlignment="1">
      <alignment horizontal="center" vertical="center" wrapText="1"/>
    </xf>
    <xf numFmtId="0" fontId="11" fillId="0" borderId="1" xfId="0" applyFont="1" applyBorder="1" applyAlignment="1" applyProtection="1">
      <alignment horizontal="center" vertical="center" wrapText="1"/>
      <protection locked="0"/>
    </xf>
    <xf numFmtId="0" fontId="11" fillId="5" borderId="1" xfId="0" applyFont="1" applyFill="1" applyBorder="1" applyAlignment="1">
      <alignment horizontal="center" vertical="center" wrapText="1"/>
    </xf>
    <xf numFmtId="0" fontId="14" fillId="0" borderId="0" xfId="0" applyFont="1" applyAlignment="1">
      <alignment horizontal="center" vertical="center" wrapText="1"/>
    </xf>
    <xf numFmtId="0" fontId="11" fillId="6" borderId="1" xfId="0" applyFont="1" applyFill="1" applyBorder="1" applyAlignment="1">
      <alignment vertical="center" wrapText="1"/>
    </xf>
    <xf numFmtId="165" fontId="15" fillId="0" borderId="0" xfId="1" applyFont="1" applyFill="1" applyBorder="1" applyAlignment="1" applyProtection="1">
      <alignment vertical="center" wrapText="1"/>
    </xf>
    <xf numFmtId="165" fontId="11" fillId="0" borderId="0" xfId="1" applyFont="1" applyFill="1" applyBorder="1" applyAlignment="1" applyProtection="1">
      <alignment vertical="center" wrapText="1"/>
    </xf>
    <xf numFmtId="0" fontId="8" fillId="6" borderId="1" xfId="0" applyFont="1" applyFill="1" applyBorder="1" applyAlignment="1">
      <alignment vertical="center" wrapText="1"/>
    </xf>
    <xf numFmtId="0" fontId="8" fillId="0" borderId="1" xfId="0" applyFont="1" applyBorder="1" applyAlignment="1" applyProtection="1">
      <alignment horizontal="left" vertical="center" wrapText="1"/>
      <protection locked="0"/>
    </xf>
    <xf numFmtId="164" fontId="8" fillId="0" borderId="1" xfId="1" applyNumberFormat="1" applyFont="1" applyBorder="1" applyAlignment="1" applyProtection="1">
      <alignment horizontal="center" vertical="center" wrapText="1"/>
      <protection locked="0"/>
    </xf>
    <xf numFmtId="164" fontId="8" fillId="3" borderId="1" xfId="1" applyNumberFormat="1" applyFont="1" applyFill="1" applyBorder="1" applyAlignment="1" applyProtection="1">
      <alignment horizontal="center" vertical="center" wrapText="1"/>
    </xf>
    <xf numFmtId="9" fontId="8" fillId="0" borderId="1" xfId="2" applyFont="1" applyBorder="1" applyAlignment="1" applyProtection="1">
      <alignment horizontal="center" vertical="center" wrapText="1"/>
      <protection locked="0"/>
    </xf>
    <xf numFmtId="165" fontId="8" fillId="0" borderId="1" xfId="1" applyFont="1" applyFill="1" applyBorder="1" applyAlignment="1" applyProtection="1">
      <alignment horizontal="center" vertical="center" wrapText="1"/>
      <protection locked="0"/>
    </xf>
    <xf numFmtId="49" fontId="8" fillId="0" borderId="1" xfId="1" applyNumberFormat="1" applyFont="1" applyBorder="1" applyAlignment="1" applyProtection="1">
      <alignment horizontal="left" wrapText="1"/>
      <protection locked="0"/>
    </xf>
    <xf numFmtId="164" fontId="8" fillId="0" borderId="0" xfId="1" applyNumberFormat="1" applyFont="1" applyFill="1" applyBorder="1" applyAlignment="1" applyProtection="1">
      <alignment horizontal="center" vertical="center" wrapText="1"/>
    </xf>
    <xf numFmtId="164" fontId="8" fillId="0" borderId="1" xfId="1" applyNumberFormat="1" applyFont="1" applyFill="1" applyBorder="1" applyAlignment="1" applyProtection="1">
      <alignment horizontal="center" vertical="center" wrapText="1"/>
      <protection locked="0"/>
    </xf>
    <xf numFmtId="9" fontId="8" fillId="0" borderId="1" xfId="2" applyFont="1" applyFill="1" applyBorder="1" applyAlignment="1" applyProtection="1">
      <alignment horizontal="center" vertical="center" wrapText="1"/>
      <protection locked="0"/>
    </xf>
    <xf numFmtId="49" fontId="8" fillId="0" borderId="1" xfId="1" applyNumberFormat="1" applyFont="1" applyFill="1" applyBorder="1" applyAlignment="1" applyProtection="1">
      <alignment horizontal="left" wrapText="1"/>
      <protection locked="0"/>
    </xf>
    <xf numFmtId="9" fontId="8" fillId="2" borderId="1" xfId="2" applyFont="1" applyFill="1" applyBorder="1" applyAlignment="1" applyProtection="1">
      <alignment horizontal="center" vertical="center" wrapText="1"/>
      <protection locked="0"/>
    </xf>
    <xf numFmtId="0" fontId="8" fillId="2" borderId="1" xfId="0" applyFont="1" applyFill="1" applyBorder="1" applyAlignment="1" applyProtection="1">
      <alignment horizontal="left" vertical="center" wrapText="1"/>
      <protection locked="0"/>
    </xf>
    <xf numFmtId="49" fontId="8" fillId="2" borderId="1" xfId="1" applyNumberFormat="1" applyFont="1" applyFill="1" applyBorder="1" applyAlignment="1" applyProtection="1">
      <alignment horizontal="left" wrapText="1"/>
      <protection locked="0"/>
    </xf>
    <xf numFmtId="0" fontId="11" fillId="3" borderId="1" xfId="0" applyFont="1" applyFill="1" applyBorder="1" applyAlignment="1">
      <alignment vertical="center" wrapText="1"/>
    </xf>
    <xf numFmtId="164" fontId="11" fillId="3" borderId="1" xfId="1" applyNumberFormat="1" applyFont="1" applyFill="1" applyBorder="1" applyAlignment="1" applyProtection="1">
      <alignment horizontal="center" vertical="center" wrapText="1"/>
    </xf>
    <xf numFmtId="165" fontId="11" fillId="3" borderId="1" xfId="1" applyFont="1" applyFill="1" applyBorder="1" applyAlignment="1" applyProtection="1">
      <alignment horizontal="center" vertical="center" wrapText="1"/>
    </xf>
    <xf numFmtId="165" fontId="11" fillId="0" borderId="1" xfId="1" applyFont="1" applyFill="1" applyBorder="1" applyAlignment="1" applyProtection="1">
      <alignment horizontal="center" vertical="center" wrapText="1"/>
    </xf>
    <xf numFmtId="165" fontId="11" fillId="0" borderId="0" xfId="1" applyFont="1" applyFill="1" applyBorder="1" applyAlignment="1" applyProtection="1">
      <alignment horizontal="center" vertical="center" wrapText="1"/>
    </xf>
    <xf numFmtId="164" fontId="11" fillId="3" borderId="2" xfId="1" applyNumberFormat="1" applyFont="1" applyFill="1" applyBorder="1" applyAlignment="1" applyProtection="1">
      <alignment horizontal="center" vertical="center" wrapText="1"/>
    </xf>
    <xf numFmtId="0" fontId="8" fillId="2" borderId="0" xfId="0" applyFont="1" applyFill="1" applyAlignment="1" applyProtection="1">
      <alignment vertical="center" wrapText="1"/>
      <protection locked="0"/>
    </xf>
    <xf numFmtId="0" fontId="8" fillId="2" borderId="0" xfId="0" applyFont="1" applyFill="1" applyAlignment="1" applyProtection="1">
      <alignment horizontal="left" vertical="center" wrapText="1"/>
      <protection locked="0"/>
    </xf>
    <xf numFmtId="165" fontId="8" fillId="2" borderId="0" xfId="1" applyFont="1" applyFill="1" applyBorder="1" applyAlignment="1" applyProtection="1">
      <alignment horizontal="center" vertical="center" wrapText="1"/>
      <protection locked="0"/>
    </xf>
    <xf numFmtId="165" fontId="8" fillId="0" borderId="0" xfId="1" applyFont="1" applyFill="1" applyBorder="1" applyAlignment="1" applyProtection="1">
      <alignment horizontal="center" vertical="center" wrapText="1"/>
      <protection locked="0"/>
    </xf>
    <xf numFmtId="165" fontId="8" fillId="0" borderId="0" xfId="1" applyFont="1" applyFill="1" applyBorder="1" applyAlignment="1" applyProtection="1">
      <alignment horizontal="center" vertical="center" wrapText="1"/>
    </xf>
    <xf numFmtId="0" fontId="11" fillId="2" borderId="0" xfId="0" applyFont="1" applyFill="1" applyAlignment="1">
      <alignment vertical="center" wrapText="1"/>
    </xf>
    <xf numFmtId="165" fontId="8" fillId="0" borderId="0" xfId="1" applyFont="1" applyFill="1" applyBorder="1" applyAlignment="1" applyProtection="1">
      <alignment vertical="center" wrapText="1"/>
      <protection locked="0"/>
    </xf>
    <xf numFmtId="0" fontId="11" fillId="0" borderId="0" xfId="0" applyFont="1" applyAlignment="1" applyProtection="1">
      <alignment vertical="center" wrapText="1"/>
      <protection locked="0"/>
    </xf>
    <xf numFmtId="0" fontId="11" fillId="7" borderId="1" xfId="0" applyFont="1" applyFill="1" applyBorder="1" applyAlignment="1">
      <alignment vertical="center" wrapText="1"/>
    </xf>
    <xf numFmtId="0" fontId="8" fillId="2" borderId="4" xfId="0" applyFont="1" applyFill="1" applyBorder="1" applyAlignment="1" applyProtection="1">
      <alignment vertical="center" wrapText="1"/>
      <protection locked="0"/>
    </xf>
    <xf numFmtId="0" fontId="8" fillId="2" borderId="1" xfId="0" applyFont="1" applyFill="1" applyBorder="1" applyAlignment="1" applyProtection="1">
      <alignment vertical="center" wrapText="1"/>
      <protection locked="0"/>
    </xf>
    <xf numFmtId="165" fontId="8" fillId="3" borderId="1" xfId="1" applyFont="1" applyFill="1" applyBorder="1" applyAlignment="1" applyProtection="1">
      <alignment vertical="center" wrapText="1"/>
    </xf>
    <xf numFmtId="9" fontId="8" fillId="0" borderId="1" xfId="2" applyFont="1" applyBorder="1" applyAlignment="1" applyProtection="1">
      <alignment vertical="center" wrapText="1"/>
      <protection locked="0"/>
    </xf>
    <xf numFmtId="165" fontId="8" fillId="0" borderId="1" xfId="1" applyFont="1" applyFill="1" applyBorder="1" applyAlignment="1" applyProtection="1">
      <alignment vertical="center" wrapText="1"/>
      <protection locked="0"/>
    </xf>
    <xf numFmtId="49" fontId="8" fillId="0" borderId="1" xfId="0" applyNumberFormat="1" applyFont="1" applyBorder="1" applyAlignment="1" applyProtection="1">
      <alignment horizontal="left" wrapText="1"/>
      <protection locked="0"/>
    </xf>
    <xf numFmtId="0" fontId="8" fillId="2" borderId="5" xfId="0" applyFont="1" applyFill="1" applyBorder="1" applyAlignment="1" applyProtection="1">
      <alignment vertical="center" wrapText="1"/>
      <protection locked="0"/>
    </xf>
    <xf numFmtId="0" fontId="11" fillId="3" borderId="6" xfId="0" applyFont="1" applyFill="1" applyBorder="1" applyAlignment="1">
      <alignment vertical="center" wrapText="1"/>
    </xf>
    <xf numFmtId="0" fontId="11" fillId="4" borderId="1" xfId="0" applyFont="1" applyFill="1" applyBorder="1" applyAlignment="1" applyProtection="1">
      <alignment vertical="center" wrapText="1"/>
      <protection locked="0"/>
    </xf>
    <xf numFmtId="0" fontId="11" fillId="2" borderId="0" xfId="0" applyFont="1" applyFill="1" applyAlignment="1" applyProtection="1">
      <alignment vertical="center" wrapText="1"/>
      <protection locked="0"/>
    </xf>
    <xf numFmtId="165" fontId="11" fillId="0" borderId="0" xfId="1" applyFont="1" applyFill="1" applyBorder="1" applyAlignment="1" applyProtection="1">
      <alignment vertical="center" wrapText="1"/>
      <protection locked="0"/>
    </xf>
    <xf numFmtId="0" fontId="8" fillId="3" borderId="13" xfId="0" applyFont="1" applyFill="1" applyBorder="1" applyAlignment="1">
      <alignment horizontal="center" vertical="center" wrapText="1"/>
    </xf>
    <xf numFmtId="165" fontId="11" fillId="3" borderId="14" xfId="1" applyFont="1" applyFill="1" applyBorder="1" applyAlignment="1" applyProtection="1">
      <alignment horizontal="center" vertical="center" wrapText="1"/>
    </xf>
    <xf numFmtId="0" fontId="8" fillId="2" borderId="0" xfId="0" applyFont="1" applyFill="1" applyAlignment="1">
      <alignment vertical="center" wrapText="1"/>
    </xf>
    <xf numFmtId="164" fontId="8" fillId="3" borderId="1" xfId="0" applyNumberFormat="1" applyFont="1" applyFill="1" applyBorder="1" applyAlignment="1">
      <alignment vertical="center" wrapText="1"/>
    </xf>
    <xf numFmtId="164" fontId="8" fillId="3" borderId="7" xfId="0" applyNumberFormat="1" applyFont="1" applyFill="1" applyBorder="1" applyAlignment="1">
      <alignment vertical="center" wrapText="1"/>
    </xf>
    <xf numFmtId="0" fontId="8" fillId="0" borderId="0" xfId="0" applyFont="1" applyAlignment="1" applyProtection="1">
      <alignment vertical="center" wrapText="1"/>
      <protection locked="0"/>
    </xf>
    <xf numFmtId="0" fontId="8" fillId="0" borderId="0" xfId="0" applyFont="1" applyAlignment="1">
      <alignment vertical="center" wrapText="1"/>
    </xf>
    <xf numFmtId="0" fontId="11" fillId="3" borderId="15" xfId="0" applyFont="1" applyFill="1" applyBorder="1" applyAlignment="1">
      <alignment vertical="center" wrapText="1"/>
    </xf>
    <xf numFmtId="165" fontId="11" fillId="0" borderId="0" xfId="1" applyFont="1" applyFill="1" applyBorder="1" applyAlignment="1">
      <alignment vertical="center" wrapText="1"/>
    </xf>
    <xf numFmtId="0" fontId="11" fillId="3" borderId="8"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8" xfId="0" applyFont="1" applyFill="1" applyBorder="1" applyAlignment="1">
      <alignment vertical="center" wrapText="1"/>
    </xf>
    <xf numFmtId="9" fontId="11" fillId="2" borderId="7" xfId="2" applyFont="1" applyFill="1" applyBorder="1" applyAlignment="1" applyProtection="1">
      <alignment vertical="center" wrapText="1"/>
      <protection locked="0"/>
    </xf>
    <xf numFmtId="0" fontId="11" fillId="3" borderId="13" xfId="0" applyFont="1" applyFill="1" applyBorder="1" applyAlignment="1">
      <alignment vertical="center" wrapText="1"/>
    </xf>
    <xf numFmtId="9" fontId="11" fillId="2" borderId="14" xfId="2" applyFont="1" applyFill="1" applyBorder="1" applyAlignment="1" applyProtection="1">
      <alignment vertical="center" wrapText="1"/>
      <protection locked="0"/>
    </xf>
    <xf numFmtId="9" fontId="11" fillId="2" borderId="14" xfId="2" applyFont="1" applyFill="1" applyBorder="1" applyAlignment="1" applyProtection="1">
      <alignment horizontal="right" vertical="center" wrapText="1"/>
      <protection locked="0"/>
    </xf>
    <xf numFmtId="165" fontId="11" fillId="0" borderId="0" xfId="1" applyFont="1" applyFill="1" applyBorder="1" applyAlignment="1" applyProtection="1">
      <alignment horizontal="right" vertical="center" wrapText="1"/>
      <protection locked="0"/>
    </xf>
    <xf numFmtId="9" fontId="11" fillId="3" borderId="9" xfId="2" applyFont="1" applyFill="1" applyBorder="1" applyAlignment="1" applyProtection="1">
      <alignment vertical="center" wrapText="1"/>
    </xf>
    <xf numFmtId="0" fontId="11" fillId="0" borderId="0" xfId="0" applyFont="1" applyAlignment="1">
      <alignment vertical="center" wrapText="1"/>
    </xf>
    <xf numFmtId="164" fontId="11" fillId="0" borderId="0" xfId="0" applyNumberFormat="1" applyFont="1" applyAlignment="1">
      <alignment vertical="center" wrapText="1"/>
    </xf>
    <xf numFmtId="0" fontId="7" fillId="3" borderId="16" xfId="0" applyFont="1" applyFill="1" applyBorder="1" applyAlignment="1">
      <alignment horizontal="left" vertical="center" wrapText="1"/>
    </xf>
    <xf numFmtId="164" fontId="11" fillId="3" borderId="19" xfId="0" applyNumberFormat="1" applyFont="1" applyFill="1" applyBorder="1" applyAlignment="1">
      <alignment vertical="center" wrapText="1"/>
    </xf>
    <xf numFmtId="164" fontId="11" fillId="3" borderId="16" xfId="0" applyNumberFormat="1" applyFont="1" applyFill="1" applyBorder="1" applyAlignment="1">
      <alignment vertical="center" wrapText="1"/>
    </xf>
    <xf numFmtId="165" fontId="0" fillId="0" borderId="0" xfId="1" applyFont="1" applyFill="1" applyBorder="1" applyAlignment="1">
      <alignment vertical="center" wrapText="1"/>
    </xf>
    <xf numFmtId="0" fontId="7" fillId="3" borderId="8" xfId="0" applyFont="1" applyFill="1" applyBorder="1" applyAlignment="1">
      <alignment horizontal="left" vertical="center" wrapText="1"/>
    </xf>
    <xf numFmtId="10" fontId="11" fillId="3" borderId="7" xfId="2" applyNumberFormat="1" applyFont="1" applyFill="1" applyBorder="1" applyAlignment="1" applyProtection="1">
      <alignment wrapText="1"/>
    </xf>
    <xf numFmtId="9" fontId="11" fillId="2" borderId="0" xfId="2" applyFont="1" applyFill="1" applyBorder="1" applyAlignment="1">
      <alignment wrapText="1"/>
    </xf>
    <xf numFmtId="9" fontId="16" fillId="2" borderId="0" xfId="2" applyFont="1" applyFill="1" applyBorder="1" applyAlignment="1">
      <alignment wrapText="1"/>
    </xf>
    <xf numFmtId="0" fontId="0" fillId="3" borderId="15" xfId="0" applyFill="1" applyBorder="1" applyAlignment="1">
      <alignment wrapText="1"/>
    </xf>
    <xf numFmtId="9" fontId="0" fillId="0" borderId="0" xfId="2" applyFont="1" applyFill="1" applyBorder="1" applyAlignment="1">
      <alignment wrapText="1"/>
    </xf>
    <xf numFmtId="0" fontId="7" fillId="2" borderId="0" xfId="0" applyFont="1" applyFill="1" applyAlignment="1">
      <alignment horizontal="center" vertical="center" wrapText="1"/>
    </xf>
    <xf numFmtId="164" fontId="11" fillId="3" borderId="7" xfId="2" applyNumberFormat="1" applyFont="1" applyFill="1" applyBorder="1" applyAlignment="1" applyProtection="1">
      <alignment wrapText="1"/>
    </xf>
    <xf numFmtId="164" fontId="11" fillId="2" borderId="0" xfId="2" applyNumberFormat="1" applyFont="1" applyFill="1" applyBorder="1" applyAlignment="1">
      <alignment wrapText="1"/>
    </xf>
    <xf numFmtId="0" fontId="0" fillId="2" borderId="0" xfId="0" applyFill="1" applyAlignment="1">
      <alignment horizontal="center" vertical="center" wrapText="1"/>
    </xf>
    <xf numFmtId="165" fontId="4" fillId="0" borderId="1" xfId="1"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43" fontId="3" fillId="0" borderId="1" xfId="3" applyFont="1" applyFill="1" applyBorder="1" applyAlignment="1" applyProtection="1">
      <alignment horizontal="center" vertical="center" wrapText="1"/>
      <protection locked="0"/>
    </xf>
    <xf numFmtId="165" fontId="3" fillId="0" borderId="1" xfId="1" applyFont="1" applyFill="1" applyBorder="1" applyAlignment="1" applyProtection="1">
      <alignment horizontal="center" vertical="center" wrapText="1"/>
      <protection locked="0"/>
    </xf>
    <xf numFmtId="165" fontId="0" fillId="0" borderId="19" xfId="1" applyFont="1" applyFill="1" applyBorder="1" applyAlignment="1">
      <alignment vertical="center" wrapText="1"/>
    </xf>
    <xf numFmtId="9" fontId="0" fillId="0" borderId="9" xfId="2" applyFont="1" applyFill="1" applyBorder="1" applyAlignment="1">
      <alignment wrapText="1"/>
    </xf>
    <xf numFmtId="164" fontId="11" fillId="0" borderId="1" xfId="1" applyNumberFormat="1" applyFont="1" applyFill="1" applyBorder="1" applyAlignment="1" applyProtection="1">
      <alignment horizontal="center" vertical="center" wrapText="1"/>
    </xf>
    <xf numFmtId="166" fontId="8" fillId="0" borderId="1" xfId="1" applyNumberFormat="1" applyFont="1" applyFill="1" applyBorder="1" applyAlignment="1" applyProtection="1">
      <alignment horizontal="center" vertical="center" wrapText="1"/>
      <protection locked="0"/>
    </xf>
    <xf numFmtId="166" fontId="11" fillId="0" borderId="1" xfId="1" applyNumberFormat="1" applyFont="1" applyFill="1" applyBorder="1" applyAlignment="1" applyProtection="1">
      <alignment horizontal="center" vertical="center" wrapText="1"/>
    </xf>
    <xf numFmtId="165" fontId="2" fillId="0" borderId="1" xfId="1" applyFont="1" applyFill="1" applyBorder="1" applyAlignment="1" applyProtection="1">
      <alignment horizontal="center" vertical="center" wrapText="1"/>
      <protection locked="0"/>
    </xf>
    <xf numFmtId="164" fontId="8" fillId="0" borderId="1" xfId="1" applyNumberFormat="1" applyFont="1" applyFill="1" applyBorder="1" applyAlignment="1" applyProtection="1">
      <alignment horizontal="center" vertical="center" wrapText="1"/>
    </xf>
    <xf numFmtId="0" fontId="0" fillId="0" borderId="1" xfId="0" applyBorder="1" applyAlignment="1">
      <alignment wrapText="1"/>
    </xf>
    <xf numFmtId="49" fontId="2" fillId="0" borderId="1" xfId="0" applyNumberFormat="1" applyFont="1" applyBorder="1" applyAlignment="1" applyProtection="1">
      <alignment horizontal="left" wrapText="1"/>
      <protection locked="0"/>
    </xf>
    <xf numFmtId="49" fontId="2" fillId="0" borderId="1" xfId="0" applyNumberFormat="1" applyFont="1" applyBorder="1" applyAlignment="1" applyProtection="1">
      <alignment horizontal="left" vertical="center" wrapText="1"/>
      <protection locked="0"/>
    </xf>
    <xf numFmtId="165" fontId="10" fillId="2" borderId="0" xfId="1" applyFont="1" applyFill="1" applyBorder="1" applyAlignment="1">
      <alignment wrapText="1"/>
    </xf>
    <xf numFmtId="165" fontId="13" fillId="2" borderId="0" xfId="1" applyFont="1" applyFill="1" applyBorder="1" applyAlignment="1">
      <alignment horizontal="left" wrapText="1"/>
    </xf>
    <xf numFmtId="165" fontId="0" fillId="2" borderId="0" xfId="1" applyFont="1" applyFill="1" applyBorder="1" applyAlignment="1">
      <alignment wrapText="1"/>
    </xf>
    <xf numFmtId="165" fontId="8" fillId="2" borderId="1" xfId="1" applyFont="1" applyFill="1" applyBorder="1" applyAlignment="1" applyProtection="1">
      <alignment horizontal="center" vertical="center" wrapText="1"/>
      <protection locked="0"/>
    </xf>
    <xf numFmtId="165" fontId="11" fillId="2" borderId="1" xfId="1" applyFont="1" applyFill="1" applyBorder="1" applyAlignment="1" applyProtection="1">
      <alignment horizontal="center" vertical="center" wrapText="1"/>
    </xf>
    <xf numFmtId="49" fontId="2" fillId="0" borderId="1" xfId="1" applyNumberFormat="1" applyFont="1" applyBorder="1" applyAlignment="1" applyProtection="1">
      <alignment horizontal="left" vertical="center" wrapText="1"/>
      <protection locked="0"/>
    </xf>
    <xf numFmtId="0" fontId="12" fillId="0" borderId="0" xfId="0" applyFont="1" applyAlignment="1">
      <alignment horizontal="left" wrapText="1"/>
    </xf>
    <xf numFmtId="49" fontId="11" fillId="2" borderId="1" xfId="0" applyNumberFormat="1" applyFont="1" applyFill="1" applyBorder="1" applyAlignment="1" applyProtection="1">
      <alignment horizontal="left" vertical="center" wrapText="1"/>
      <protection locked="0"/>
    </xf>
    <xf numFmtId="165" fontId="11" fillId="2" borderId="1" xfId="1" applyFont="1" applyFill="1" applyBorder="1" applyAlignment="1" applyProtection="1">
      <alignment horizontal="left" vertical="center" wrapText="1"/>
      <protection locked="0"/>
    </xf>
    <xf numFmtId="49" fontId="8" fillId="2" borderId="1" xfId="0" applyNumberFormat="1" applyFont="1" applyFill="1" applyBorder="1" applyAlignment="1" applyProtection="1">
      <alignment horizontal="left" vertical="center" wrapText="1"/>
      <protection locked="0"/>
    </xf>
    <xf numFmtId="165" fontId="8" fillId="2" borderId="1" xfId="1"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165" fontId="8" fillId="2" borderId="1" xfId="1" applyFont="1" applyFill="1" applyBorder="1" applyAlignment="1" applyProtection="1">
      <alignment horizontal="left" vertical="top" wrapText="1"/>
      <protection locked="0"/>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0" borderId="0" xfId="0" applyFont="1" applyAlignment="1">
      <alignment horizontal="center"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0" fillId="8" borderId="15" xfId="0" applyFill="1" applyBorder="1" applyAlignment="1">
      <alignment horizontal="center" vertical="center" wrapText="1"/>
    </xf>
    <xf numFmtId="0" fontId="0" fillId="8" borderId="9" xfId="0" applyFill="1" applyBorder="1" applyAlignment="1">
      <alignment horizontal="center" vertical="center" wrapText="1"/>
    </xf>
    <xf numFmtId="0" fontId="9" fillId="0" borderId="0" xfId="0" applyFont="1" applyAlignment="1">
      <alignment horizontal="center" vertical="top" wrapText="1"/>
    </xf>
    <xf numFmtId="0" fontId="11" fillId="2" borderId="1"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top" wrapText="1"/>
      <protection locked="0"/>
    </xf>
    <xf numFmtId="165" fontId="11" fillId="2" borderId="1" xfId="1"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8" fillId="2" borderId="5" xfId="0" applyFont="1" applyFill="1" applyBorder="1" applyAlignment="1" applyProtection="1">
      <alignment horizontal="left" vertical="top" wrapText="1"/>
      <protection locked="0"/>
    </xf>
    <xf numFmtId="0" fontId="11" fillId="2" borderId="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5" xfId="0" applyFont="1" applyFill="1" applyBorder="1" applyAlignment="1" applyProtection="1">
      <alignment horizontal="left" vertical="top" wrapText="1"/>
      <protection locked="0"/>
    </xf>
  </cellXfs>
  <cellStyles count="4">
    <cellStyle name="Comma" xfId="3" builtinId="3"/>
    <cellStyle name="Currency" xfId="1" builtinId="4"/>
    <cellStyle name="Normal" xfId="0" builtinId="0"/>
    <cellStyle name="Percent" xfId="2" builtin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F1E98-92B6-4307-A164-9684C4C99551}">
  <dimension ref="A2:L271"/>
  <sheetViews>
    <sheetView tabSelected="1" zoomScale="80" zoomScaleNormal="80" workbookViewId="0">
      <selection activeCell="K9" sqref="K9"/>
    </sheetView>
  </sheetViews>
  <sheetFormatPr baseColWidth="10" defaultColWidth="9.1640625" defaultRowHeight="15" x14ac:dyDescent="0.2"/>
  <cols>
    <col min="1" max="1" width="4.33203125" style="8" customWidth="1"/>
    <col min="2" max="2" width="39.83203125" style="8" customWidth="1"/>
    <col min="3" max="3" width="34.6640625" style="11" customWidth="1"/>
    <col min="4" max="4" width="26.33203125" style="8" customWidth="1"/>
    <col min="5" max="6" width="23.1640625" style="8" customWidth="1"/>
    <col min="7" max="7" width="26.33203125" style="8" customWidth="1"/>
    <col min="8" max="8" width="27.83203125" style="8" customWidth="1"/>
    <col min="9" max="9" width="22.33203125" style="13" customWidth="1"/>
    <col min="10" max="10" width="32.33203125" style="13" customWidth="1"/>
    <col min="11" max="11" width="46.1640625" style="8" customWidth="1"/>
    <col min="12" max="12" width="18.83203125" style="8" customWidth="1"/>
    <col min="13" max="13" width="9.1640625" style="8"/>
    <col min="14" max="14" width="17.6640625" style="8" customWidth="1"/>
    <col min="15" max="15" width="26.33203125" style="8" customWidth="1"/>
    <col min="16" max="16" width="22.33203125" style="8" customWidth="1"/>
    <col min="17" max="17" width="29.6640625" style="8" customWidth="1"/>
    <col min="18" max="18" width="23.33203125" style="8" customWidth="1"/>
    <col min="19" max="19" width="18.33203125" style="8" customWidth="1"/>
    <col min="20" max="20" width="17.33203125" style="8" customWidth="1"/>
    <col min="21" max="21" width="25.1640625" style="8" customWidth="1"/>
    <col min="22" max="16384" width="9.1640625" style="8"/>
  </cols>
  <sheetData>
    <row r="2" spans="1:12" ht="29.25" customHeight="1" x14ac:dyDescent="0.55000000000000004">
      <c r="B2" s="136" t="s">
        <v>211</v>
      </c>
      <c r="C2" s="136"/>
      <c r="D2" s="136"/>
      <c r="E2" s="136"/>
      <c r="F2" s="136"/>
      <c r="G2" s="136"/>
      <c r="H2" s="1"/>
      <c r="I2" s="9"/>
      <c r="J2" s="9"/>
      <c r="K2" s="1"/>
    </row>
    <row r="3" spans="1:12" ht="24" customHeight="1" x14ac:dyDescent="0.3">
      <c r="B3" s="116" t="s">
        <v>15</v>
      </c>
      <c r="C3" s="116"/>
      <c r="D3" s="116"/>
      <c r="E3" s="116"/>
      <c r="F3" s="116"/>
      <c r="G3" s="116"/>
      <c r="H3" s="116"/>
      <c r="I3" s="10"/>
      <c r="J3" s="10"/>
    </row>
    <row r="4" spans="1:12" ht="6.75" customHeight="1" x14ac:dyDescent="0.2">
      <c r="D4" s="12"/>
      <c r="E4" s="12"/>
      <c r="F4" s="12"/>
      <c r="G4" s="12"/>
      <c r="K4" s="14"/>
      <c r="L4" s="14"/>
    </row>
    <row r="5" spans="1:12" ht="107.25" customHeight="1" x14ac:dyDescent="0.2">
      <c r="B5" s="15" t="s">
        <v>16</v>
      </c>
      <c r="C5" s="15" t="s">
        <v>17</v>
      </c>
      <c r="D5" s="16" t="s">
        <v>18</v>
      </c>
      <c r="E5" s="16" t="s">
        <v>19</v>
      </c>
      <c r="F5" s="16" t="s">
        <v>20</v>
      </c>
      <c r="G5" s="15" t="s">
        <v>0</v>
      </c>
      <c r="H5" s="15" t="s">
        <v>21</v>
      </c>
      <c r="I5" s="97" t="s">
        <v>22</v>
      </c>
      <c r="J5" s="17" t="s">
        <v>23</v>
      </c>
      <c r="K5" s="15" t="s">
        <v>24</v>
      </c>
      <c r="L5" s="18"/>
    </row>
    <row r="6" spans="1:12" ht="34" customHeight="1" x14ac:dyDescent="0.2">
      <c r="B6" s="19" t="s">
        <v>25</v>
      </c>
      <c r="C6" s="117" t="s">
        <v>26</v>
      </c>
      <c r="D6" s="117"/>
      <c r="E6" s="117"/>
      <c r="F6" s="117"/>
      <c r="G6" s="117"/>
      <c r="H6" s="117"/>
      <c r="I6" s="118"/>
      <c r="J6" s="118"/>
      <c r="K6" s="117"/>
      <c r="L6" s="20"/>
    </row>
    <row r="7" spans="1:12" ht="34" customHeight="1" x14ac:dyDescent="0.2">
      <c r="B7" s="19" t="s">
        <v>27</v>
      </c>
      <c r="C7" s="119" t="s">
        <v>28</v>
      </c>
      <c r="D7" s="119"/>
      <c r="E7" s="119"/>
      <c r="F7" s="119"/>
      <c r="G7" s="119"/>
      <c r="H7" s="119"/>
      <c r="I7" s="120"/>
      <c r="J7" s="120"/>
      <c r="K7" s="119"/>
      <c r="L7" s="21"/>
    </row>
    <row r="8" spans="1:12" ht="85" x14ac:dyDescent="0.2">
      <c r="B8" s="22" t="s">
        <v>29</v>
      </c>
      <c r="C8" s="23" t="s">
        <v>30</v>
      </c>
      <c r="D8" s="24">
        <v>278661</v>
      </c>
      <c r="E8" s="24"/>
      <c r="F8" s="24">
        <v>230000</v>
      </c>
      <c r="G8" s="25">
        <f>SUM(D8:F8)</f>
        <v>508661</v>
      </c>
      <c r="H8" s="26">
        <v>0.38</v>
      </c>
      <c r="I8" s="103">
        <f>IOM!I8+UNHCR!I8+ONUDC!I8</f>
        <v>440218</v>
      </c>
      <c r="J8" s="27" t="s">
        <v>31</v>
      </c>
      <c r="K8" s="28"/>
      <c r="L8" s="29"/>
    </row>
    <row r="9" spans="1:12" ht="136" x14ac:dyDescent="0.2">
      <c r="B9" s="22" t="s">
        <v>32</v>
      </c>
      <c r="C9" s="23" t="s">
        <v>33</v>
      </c>
      <c r="D9" s="24">
        <v>60000</v>
      </c>
      <c r="E9" s="24"/>
      <c r="F9" s="24">
        <v>50000</v>
      </c>
      <c r="G9" s="25">
        <f t="shared" ref="G9:G15" si="0">SUM(D9:F9)</f>
        <v>110000</v>
      </c>
      <c r="H9" s="26">
        <v>0.45</v>
      </c>
      <c r="I9" s="103">
        <f>IOM!I9+UNHCR!I9+ONUDC!I9</f>
        <v>105414.26000000001</v>
      </c>
      <c r="J9" s="27" t="s">
        <v>34</v>
      </c>
      <c r="K9" s="28"/>
      <c r="L9" s="29"/>
    </row>
    <row r="10" spans="1:12" ht="136" x14ac:dyDescent="0.2">
      <c r="B10" s="22" t="s">
        <v>35</v>
      </c>
      <c r="C10" s="23" t="s">
        <v>36</v>
      </c>
      <c r="D10" s="24">
        <v>0</v>
      </c>
      <c r="E10" s="30">
        <v>120000</v>
      </c>
      <c r="F10" s="30"/>
      <c r="G10" s="25">
        <f t="shared" si="0"/>
        <v>120000</v>
      </c>
      <c r="H10" s="31">
        <v>0.25</v>
      </c>
      <c r="I10" s="103">
        <f>IOM!I10+UNHCR!I10+ONUDC!I10</f>
        <v>120000</v>
      </c>
      <c r="J10" s="27" t="s">
        <v>37</v>
      </c>
      <c r="K10" s="28" t="s">
        <v>38</v>
      </c>
      <c r="L10" s="29"/>
    </row>
    <row r="11" spans="1:12" ht="119" x14ac:dyDescent="0.2">
      <c r="B11" s="22" t="s">
        <v>39</v>
      </c>
      <c r="C11" s="23" t="s">
        <v>40</v>
      </c>
      <c r="D11" s="24">
        <v>0</v>
      </c>
      <c r="E11" s="30">
        <v>124500</v>
      </c>
      <c r="F11" s="30"/>
      <c r="G11" s="25">
        <f t="shared" si="0"/>
        <v>124500</v>
      </c>
      <c r="H11" s="31">
        <v>0.3</v>
      </c>
      <c r="I11" s="103">
        <f>IOM!I11+UNHCR!I11+ONUDC!I11</f>
        <v>124500</v>
      </c>
      <c r="J11" s="27" t="s">
        <v>37</v>
      </c>
      <c r="K11" s="32" t="s">
        <v>41</v>
      </c>
      <c r="L11" s="29"/>
    </row>
    <row r="12" spans="1:12" ht="85" x14ac:dyDescent="0.2">
      <c r="B12" s="22" t="s">
        <v>42</v>
      </c>
      <c r="C12" s="23" t="s">
        <v>43</v>
      </c>
      <c r="D12" s="24">
        <v>0</v>
      </c>
      <c r="E12" s="30">
        <v>300000</v>
      </c>
      <c r="F12" s="30"/>
      <c r="G12" s="25">
        <f t="shared" si="0"/>
        <v>300000</v>
      </c>
      <c r="H12" s="33">
        <v>0.35</v>
      </c>
      <c r="I12" s="103">
        <f>IOM!I12+UNHCR!I12+ONUDC!I12</f>
        <v>300000</v>
      </c>
      <c r="J12" s="27" t="s">
        <v>44</v>
      </c>
      <c r="K12" s="32"/>
      <c r="L12" s="29"/>
    </row>
    <row r="13" spans="1:12" ht="17" hidden="1" x14ac:dyDescent="0.2">
      <c r="B13" s="22" t="s">
        <v>45</v>
      </c>
      <c r="C13" s="23"/>
      <c r="D13" s="24"/>
      <c r="E13" s="24"/>
      <c r="F13" s="24"/>
      <c r="G13" s="25">
        <f t="shared" si="0"/>
        <v>0</v>
      </c>
      <c r="H13" s="26"/>
      <c r="I13" s="27"/>
      <c r="J13" s="27"/>
      <c r="K13" s="28"/>
      <c r="L13" s="29"/>
    </row>
    <row r="14" spans="1:12" ht="17" hidden="1" x14ac:dyDescent="0.2">
      <c r="B14" s="22" t="s">
        <v>46</v>
      </c>
      <c r="C14" s="34"/>
      <c r="D14" s="4"/>
      <c r="E14" s="4"/>
      <c r="F14" s="4"/>
      <c r="G14" s="25">
        <f t="shared" si="0"/>
        <v>0</v>
      </c>
      <c r="H14" s="33"/>
      <c r="I14" s="27"/>
      <c r="J14" s="27"/>
      <c r="K14" s="35"/>
      <c r="L14" s="29"/>
    </row>
    <row r="15" spans="1:12" ht="17" hidden="1" x14ac:dyDescent="0.2">
      <c r="A15" s="14"/>
      <c r="B15" s="22" t="s">
        <v>47</v>
      </c>
      <c r="C15" s="34"/>
      <c r="D15" s="4"/>
      <c r="E15" s="4"/>
      <c r="F15" s="4"/>
      <c r="G15" s="25">
        <f t="shared" si="0"/>
        <v>0</v>
      </c>
      <c r="H15" s="33"/>
      <c r="I15" s="27"/>
      <c r="J15" s="27"/>
      <c r="K15" s="35"/>
    </row>
    <row r="16" spans="1:12" ht="17" x14ac:dyDescent="0.2">
      <c r="A16" s="14"/>
      <c r="C16" s="36" t="s">
        <v>48</v>
      </c>
      <c r="D16" s="37">
        <f>SUM(D8:D15)</f>
        <v>338661</v>
      </c>
      <c r="E16" s="37">
        <f>SUM(E8:E15)</f>
        <v>544500</v>
      </c>
      <c r="F16" s="37">
        <f>SUM(F8:F15)</f>
        <v>280000</v>
      </c>
      <c r="G16" s="37">
        <f>SUM(G8:G15)</f>
        <v>1163161</v>
      </c>
      <c r="H16" s="37">
        <f>(H8*G8)+(H9*G9)+(H10*G10)+(H11*G11)+(H12*G12)+(H13*G13)+(H14*G14)+(H15*G15)</f>
        <v>415141.18</v>
      </c>
      <c r="I16" s="104">
        <f>SUM(I8:I15)</f>
        <v>1090132.26</v>
      </c>
      <c r="J16" s="39"/>
      <c r="K16" s="35"/>
      <c r="L16" s="40"/>
    </row>
    <row r="17" spans="1:12" ht="51" hidden="1" customHeight="1" x14ac:dyDescent="0.2">
      <c r="A17" s="14"/>
      <c r="B17" s="19" t="s">
        <v>49</v>
      </c>
      <c r="C17" s="122"/>
      <c r="D17" s="122"/>
      <c r="E17" s="122"/>
      <c r="F17" s="122"/>
      <c r="G17" s="122"/>
      <c r="H17" s="122"/>
      <c r="I17" s="123"/>
      <c r="J17" s="123"/>
      <c r="K17" s="122"/>
      <c r="L17" s="21"/>
    </row>
    <row r="18" spans="1:12" ht="17" hidden="1" x14ac:dyDescent="0.2">
      <c r="A18" s="14"/>
      <c r="B18" s="22" t="s">
        <v>50</v>
      </c>
      <c r="C18" s="23"/>
      <c r="D18" s="24"/>
      <c r="E18" s="24"/>
      <c r="F18" s="24"/>
      <c r="G18" s="25">
        <f>SUM(D18:F18)</f>
        <v>0</v>
      </c>
      <c r="H18" s="26"/>
      <c r="I18" s="27"/>
      <c r="J18" s="27"/>
      <c r="K18" s="28"/>
      <c r="L18" s="29"/>
    </row>
    <row r="19" spans="1:12" ht="17" hidden="1" x14ac:dyDescent="0.2">
      <c r="A19" s="14"/>
      <c r="B19" s="22" t="s">
        <v>51</v>
      </c>
      <c r="C19" s="23"/>
      <c r="D19" s="24"/>
      <c r="E19" s="24"/>
      <c r="F19" s="24"/>
      <c r="G19" s="25">
        <f t="shared" ref="G19:G25" si="1">SUM(D19:F19)</f>
        <v>0</v>
      </c>
      <c r="H19" s="26"/>
      <c r="I19" s="27"/>
      <c r="J19" s="27"/>
      <c r="K19" s="28"/>
      <c r="L19" s="29"/>
    </row>
    <row r="20" spans="1:12" ht="17" hidden="1" x14ac:dyDescent="0.2">
      <c r="A20" s="14"/>
      <c r="B20" s="22" t="s">
        <v>52</v>
      </c>
      <c r="C20" s="23"/>
      <c r="D20" s="24"/>
      <c r="E20" s="24"/>
      <c r="F20" s="24"/>
      <c r="G20" s="25">
        <f t="shared" si="1"/>
        <v>0</v>
      </c>
      <c r="H20" s="26"/>
      <c r="I20" s="27"/>
      <c r="J20" s="27"/>
      <c r="K20" s="28"/>
      <c r="L20" s="29"/>
    </row>
    <row r="21" spans="1:12" ht="17" hidden="1" x14ac:dyDescent="0.2">
      <c r="A21" s="14"/>
      <c r="B21" s="22" t="s">
        <v>53</v>
      </c>
      <c r="C21" s="23"/>
      <c r="D21" s="24"/>
      <c r="E21" s="24"/>
      <c r="F21" s="24"/>
      <c r="G21" s="25">
        <f t="shared" si="1"/>
        <v>0</v>
      </c>
      <c r="H21" s="26"/>
      <c r="I21" s="27"/>
      <c r="J21" s="27"/>
      <c r="K21" s="28"/>
      <c r="L21" s="29"/>
    </row>
    <row r="22" spans="1:12" ht="17" hidden="1" x14ac:dyDescent="0.2">
      <c r="A22" s="14"/>
      <c r="B22" s="22" t="s">
        <v>54</v>
      </c>
      <c r="C22" s="23"/>
      <c r="D22" s="24"/>
      <c r="E22" s="24"/>
      <c r="F22" s="24"/>
      <c r="G22" s="25">
        <f t="shared" si="1"/>
        <v>0</v>
      </c>
      <c r="H22" s="26"/>
      <c r="I22" s="27"/>
      <c r="J22" s="27"/>
      <c r="K22" s="28"/>
      <c r="L22" s="29"/>
    </row>
    <row r="23" spans="1:12" ht="17" hidden="1" x14ac:dyDescent="0.2">
      <c r="A23" s="14"/>
      <c r="B23" s="22" t="s">
        <v>55</v>
      </c>
      <c r="C23" s="23"/>
      <c r="D23" s="24"/>
      <c r="E23" s="24"/>
      <c r="F23" s="24"/>
      <c r="G23" s="25">
        <f t="shared" si="1"/>
        <v>0</v>
      </c>
      <c r="H23" s="26"/>
      <c r="I23" s="27"/>
      <c r="J23" s="27"/>
      <c r="K23" s="28"/>
      <c r="L23" s="29"/>
    </row>
    <row r="24" spans="1:12" ht="17" hidden="1" x14ac:dyDescent="0.2">
      <c r="A24" s="14"/>
      <c r="B24" s="22" t="s">
        <v>56</v>
      </c>
      <c r="C24" s="34"/>
      <c r="D24" s="4"/>
      <c r="E24" s="4"/>
      <c r="F24" s="4"/>
      <c r="G24" s="25">
        <f t="shared" si="1"/>
        <v>0</v>
      </c>
      <c r="H24" s="33"/>
      <c r="I24" s="27"/>
      <c r="J24" s="27"/>
      <c r="K24" s="35"/>
      <c r="L24" s="29"/>
    </row>
    <row r="25" spans="1:12" ht="17" hidden="1" x14ac:dyDescent="0.2">
      <c r="A25" s="14"/>
      <c r="B25" s="22" t="s">
        <v>57</v>
      </c>
      <c r="C25" s="34"/>
      <c r="D25" s="4"/>
      <c r="E25" s="4"/>
      <c r="F25" s="4"/>
      <c r="G25" s="25">
        <f t="shared" si="1"/>
        <v>0</v>
      </c>
      <c r="H25" s="33"/>
      <c r="I25" s="27"/>
      <c r="J25" s="27"/>
      <c r="K25" s="35"/>
      <c r="L25" s="29"/>
    </row>
    <row r="26" spans="1:12" ht="17" hidden="1" x14ac:dyDescent="0.2">
      <c r="A26" s="14"/>
      <c r="C26" s="36" t="s">
        <v>48</v>
      </c>
      <c r="D26" s="41">
        <f>SUM(D18:D25)</f>
        <v>0</v>
      </c>
      <c r="E26" s="41">
        <f>SUM(E18:E25)</f>
        <v>0</v>
      </c>
      <c r="F26" s="41">
        <f>SUM(F18:F25)</f>
        <v>0</v>
      </c>
      <c r="G26" s="41">
        <f>SUM(G18:G25)</f>
        <v>0</v>
      </c>
      <c r="H26" s="38">
        <f>(H18*G18)+(H19*G19)+(H20*G20)+(H21*G21)+(H22*G22)+(H23*G23)+(H24*G24)+(H25*G25)</f>
        <v>0</v>
      </c>
      <c r="I26" s="39">
        <f>SUM(I18:I25)</f>
        <v>0</v>
      </c>
      <c r="J26" s="39"/>
      <c r="K26" s="35"/>
      <c r="L26" s="40"/>
    </row>
    <row r="27" spans="1:12" ht="51" hidden="1" customHeight="1" x14ac:dyDescent="0.2">
      <c r="A27" s="14"/>
      <c r="B27" s="19" t="s">
        <v>58</v>
      </c>
      <c r="C27" s="122"/>
      <c r="D27" s="122"/>
      <c r="E27" s="122"/>
      <c r="F27" s="122"/>
      <c r="G27" s="122"/>
      <c r="H27" s="122"/>
      <c r="I27" s="123"/>
      <c r="J27" s="123"/>
      <c r="K27" s="122"/>
      <c r="L27" s="21"/>
    </row>
    <row r="28" spans="1:12" ht="17" hidden="1" x14ac:dyDescent="0.2">
      <c r="A28" s="14"/>
      <c r="B28" s="22" t="s">
        <v>59</v>
      </c>
      <c r="C28" s="23"/>
      <c r="D28" s="24"/>
      <c r="E28" s="24"/>
      <c r="F28" s="24"/>
      <c r="G28" s="25">
        <f>SUM(D28:F28)</f>
        <v>0</v>
      </c>
      <c r="H28" s="26"/>
      <c r="I28" s="27"/>
      <c r="J28" s="27"/>
      <c r="K28" s="28"/>
      <c r="L28" s="29"/>
    </row>
    <row r="29" spans="1:12" ht="17" hidden="1" x14ac:dyDescent="0.2">
      <c r="A29" s="14"/>
      <c r="B29" s="22" t="s">
        <v>60</v>
      </c>
      <c r="C29" s="23"/>
      <c r="D29" s="24"/>
      <c r="E29" s="24"/>
      <c r="F29" s="24"/>
      <c r="G29" s="25">
        <f t="shared" ref="G29:G35" si="2">SUM(D29:F29)</f>
        <v>0</v>
      </c>
      <c r="H29" s="26"/>
      <c r="I29" s="27"/>
      <c r="J29" s="27"/>
      <c r="K29" s="28"/>
      <c r="L29" s="29"/>
    </row>
    <row r="30" spans="1:12" ht="17" hidden="1" x14ac:dyDescent="0.2">
      <c r="A30" s="14"/>
      <c r="B30" s="22" t="s">
        <v>61</v>
      </c>
      <c r="C30" s="23"/>
      <c r="D30" s="24"/>
      <c r="E30" s="24"/>
      <c r="F30" s="24"/>
      <c r="G30" s="25">
        <f t="shared" si="2"/>
        <v>0</v>
      </c>
      <c r="H30" s="26"/>
      <c r="I30" s="27"/>
      <c r="J30" s="27"/>
      <c r="K30" s="28"/>
      <c r="L30" s="29"/>
    </row>
    <row r="31" spans="1:12" ht="17" hidden="1" x14ac:dyDescent="0.2">
      <c r="A31" s="14"/>
      <c r="B31" s="22" t="s">
        <v>62</v>
      </c>
      <c r="C31" s="23"/>
      <c r="D31" s="24"/>
      <c r="E31" s="24"/>
      <c r="F31" s="24"/>
      <c r="G31" s="25">
        <f t="shared" si="2"/>
        <v>0</v>
      </c>
      <c r="H31" s="26"/>
      <c r="I31" s="27"/>
      <c r="J31" s="27"/>
      <c r="K31" s="28"/>
      <c r="L31" s="29"/>
    </row>
    <row r="32" spans="1:12" s="14" customFormat="1" ht="17" hidden="1" x14ac:dyDescent="0.2">
      <c r="B32" s="22" t="s">
        <v>63</v>
      </c>
      <c r="C32" s="23"/>
      <c r="D32" s="24"/>
      <c r="E32" s="24"/>
      <c r="F32" s="24"/>
      <c r="G32" s="25">
        <f t="shared" si="2"/>
        <v>0</v>
      </c>
      <c r="H32" s="26"/>
      <c r="I32" s="27"/>
      <c r="J32" s="27"/>
      <c r="K32" s="28"/>
      <c r="L32" s="29"/>
    </row>
    <row r="33" spans="1:12" s="14" customFormat="1" ht="17" hidden="1" x14ac:dyDescent="0.2">
      <c r="B33" s="22" t="s">
        <v>64</v>
      </c>
      <c r="C33" s="23"/>
      <c r="D33" s="24"/>
      <c r="E33" s="24"/>
      <c r="F33" s="24"/>
      <c r="G33" s="25">
        <f t="shared" si="2"/>
        <v>0</v>
      </c>
      <c r="H33" s="26"/>
      <c r="I33" s="27"/>
      <c r="J33" s="27"/>
      <c r="K33" s="28"/>
      <c r="L33" s="29"/>
    </row>
    <row r="34" spans="1:12" s="14" customFormat="1" ht="17" hidden="1" x14ac:dyDescent="0.2">
      <c r="A34" s="8"/>
      <c r="B34" s="22" t="s">
        <v>65</v>
      </c>
      <c r="C34" s="34"/>
      <c r="D34" s="4"/>
      <c r="E34" s="4"/>
      <c r="F34" s="4"/>
      <c r="G34" s="25">
        <f t="shared" si="2"/>
        <v>0</v>
      </c>
      <c r="H34" s="33"/>
      <c r="I34" s="27"/>
      <c r="J34" s="27"/>
      <c r="K34" s="35"/>
      <c r="L34" s="29"/>
    </row>
    <row r="35" spans="1:12" ht="17" hidden="1" x14ac:dyDescent="0.2">
      <c r="B35" s="22" t="s">
        <v>66</v>
      </c>
      <c r="C35" s="34"/>
      <c r="D35" s="4"/>
      <c r="E35" s="4"/>
      <c r="F35" s="4"/>
      <c r="G35" s="25">
        <f t="shared" si="2"/>
        <v>0</v>
      </c>
      <c r="H35" s="33"/>
      <c r="I35" s="27"/>
      <c r="J35" s="27"/>
      <c r="K35" s="35"/>
      <c r="L35" s="29"/>
    </row>
    <row r="36" spans="1:12" ht="17" hidden="1" x14ac:dyDescent="0.2">
      <c r="C36" s="36" t="s">
        <v>48</v>
      </c>
      <c r="D36" s="41">
        <f>SUM(D28:D35)</f>
        <v>0</v>
      </c>
      <c r="E36" s="41">
        <f>SUM(E28:E35)</f>
        <v>0</v>
      </c>
      <c r="F36" s="41">
        <f>SUM(F28:F35)</f>
        <v>0</v>
      </c>
      <c r="G36" s="41">
        <f>SUM(G28:G35)</f>
        <v>0</v>
      </c>
      <c r="H36" s="38">
        <f>(H28*G28)+(H29*G29)+(H30*G30)+(H31*G31)+(H32*G32)+(H33*G33)+(H34*G34)+(H35*G35)</f>
        <v>0</v>
      </c>
      <c r="I36" s="39">
        <f>SUM(I28:I35)</f>
        <v>0</v>
      </c>
      <c r="J36" s="39"/>
      <c r="K36" s="35"/>
      <c r="L36" s="40"/>
    </row>
    <row r="37" spans="1:12" ht="51" hidden="1" customHeight="1" x14ac:dyDescent="0.2">
      <c r="B37" s="19" t="s">
        <v>67</v>
      </c>
      <c r="C37" s="122"/>
      <c r="D37" s="122"/>
      <c r="E37" s="122"/>
      <c r="F37" s="122"/>
      <c r="G37" s="122"/>
      <c r="H37" s="122"/>
      <c r="I37" s="123"/>
      <c r="J37" s="123"/>
      <c r="K37" s="122"/>
      <c r="L37" s="21"/>
    </row>
    <row r="38" spans="1:12" ht="17" hidden="1" x14ac:dyDescent="0.2">
      <c r="B38" s="22" t="s">
        <v>68</v>
      </c>
      <c r="C38" s="23"/>
      <c r="D38" s="24"/>
      <c r="E38" s="24"/>
      <c r="F38" s="24"/>
      <c r="G38" s="25">
        <f>SUM(D38:F38)</f>
        <v>0</v>
      </c>
      <c r="H38" s="26"/>
      <c r="I38" s="27"/>
      <c r="J38" s="27"/>
      <c r="K38" s="28"/>
      <c r="L38" s="29"/>
    </row>
    <row r="39" spans="1:12" ht="17" hidden="1" x14ac:dyDescent="0.2">
      <c r="B39" s="22" t="s">
        <v>69</v>
      </c>
      <c r="C39" s="23"/>
      <c r="D39" s="24"/>
      <c r="E39" s="24"/>
      <c r="F39" s="24"/>
      <c r="G39" s="25">
        <f t="shared" ref="G39:G45" si="3">SUM(D39:F39)</f>
        <v>0</v>
      </c>
      <c r="H39" s="26"/>
      <c r="I39" s="27"/>
      <c r="J39" s="27"/>
      <c r="K39" s="28"/>
      <c r="L39" s="29"/>
    </row>
    <row r="40" spans="1:12" ht="17" hidden="1" x14ac:dyDescent="0.2">
      <c r="B40" s="22" t="s">
        <v>70</v>
      </c>
      <c r="C40" s="23"/>
      <c r="D40" s="24"/>
      <c r="E40" s="24"/>
      <c r="F40" s="24"/>
      <c r="G40" s="25">
        <f t="shared" si="3"/>
        <v>0</v>
      </c>
      <c r="H40" s="26"/>
      <c r="I40" s="27"/>
      <c r="J40" s="27"/>
      <c r="K40" s="28"/>
      <c r="L40" s="29"/>
    </row>
    <row r="41" spans="1:12" ht="17" hidden="1" x14ac:dyDescent="0.2">
      <c r="B41" s="22" t="s">
        <v>71</v>
      </c>
      <c r="C41" s="23"/>
      <c r="D41" s="24"/>
      <c r="E41" s="24"/>
      <c r="F41" s="24"/>
      <c r="G41" s="25">
        <f t="shared" si="3"/>
        <v>0</v>
      </c>
      <c r="H41" s="26"/>
      <c r="I41" s="27"/>
      <c r="J41" s="27"/>
      <c r="K41" s="28"/>
      <c r="L41" s="29"/>
    </row>
    <row r="42" spans="1:12" ht="17" hidden="1" x14ac:dyDescent="0.2">
      <c r="B42" s="22" t="s">
        <v>72</v>
      </c>
      <c r="C42" s="23"/>
      <c r="D42" s="24"/>
      <c r="E42" s="24"/>
      <c r="F42" s="24"/>
      <c r="G42" s="25">
        <f t="shared" si="3"/>
        <v>0</v>
      </c>
      <c r="H42" s="26"/>
      <c r="I42" s="27"/>
      <c r="J42" s="27"/>
      <c r="K42" s="28"/>
      <c r="L42" s="29"/>
    </row>
    <row r="43" spans="1:12" ht="17" hidden="1" x14ac:dyDescent="0.2">
      <c r="A43" s="14"/>
      <c r="B43" s="22" t="s">
        <v>73</v>
      </c>
      <c r="C43" s="23"/>
      <c r="D43" s="24"/>
      <c r="E43" s="24"/>
      <c r="F43" s="24"/>
      <c r="G43" s="25">
        <f t="shared" si="3"/>
        <v>0</v>
      </c>
      <c r="H43" s="26"/>
      <c r="I43" s="27"/>
      <c r="J43" s="27"/>
      <c r="K43" s="28"/>
      <c r="L43" s="29"/>
    </row>
    <row r="44" spans="1:12" s="14" customFormat="1" ht="17" hidden="1" x14ac:dyDescent="0.2">
      <c r="A44" s="8"/>
      <c r="B44" s="22" t="s">
        <v>74</v>
      </c>
      <c r="C44" s="34"/>
      <c r="D44" s="4"/>
      <c r="E44" s="4"/>
      <c r="F44" s="4"/>
      <c r="G44" s="25">
        <f t="shared" si="3"/>
        <v>0</v>
      </c>
      <c r="H44" s="33"/>
      <c r="I44" s="27"/>
      <c r="J44" s="27"/>
      <c r="K44" s="35"/>
      <c r="L44" s="29"/>
    </row>
    <row r="45" spans="1:12" ht="17" hidden="1" x14ac:dyDescent="0.2">
      <c r="B45" s="22" t="s">
        <v>75</v>
      </c>
      <c r="C45" s="34"/>
      <c r="D45" s="4"/>
      <c r="E45" s="4"/>
      <c r="F45" s="4"/>
      <c r="G45" s="25">
        <f t="shared" si="3"/>
        <v>0</v>
      </c>
      <c r="H45" s="33"/>
      <c r="I45" s="27"/>
      <c r="J45" s="27"/>
      <c r="K45" s="35"/>
      <c r="L45" s="29"/>
    </row>
    <row r="46" spans="1:12" ht="17" hidden="1" x14ac:dyDescent="0.2">
      <c r="C46" s="36" t="s">
        <v>48</v>
      </c>
      <c r="D46" s="37">
        <f>SUM(D38:D45)</f>
        <v>0</v>
      </c>
      <c r="E46" s="37">
        <f>SUM(E38:E45)</f>
        <v>0</v>
      </c>
      <c r="F46" s="37">
        <f>SUM(F38:F45)</f>
        <v>0</v>
      </c>
      <c r="G46" s="37">
        <f>SUM(G38:G45)</f>
        <v>0</v>
      </c>
      <c r="H46" s="38">
        <f>(H38*G38)+(H39*G39)+(H40*G40)+(H41*G41)+(H42*G42)+(H43*G43)+(H44*G44)+(H45*G45)</f>
        <v>0</v>
      </c>
      <c r="I46" s="39">
        <f>SUM(I38:I45)</f>
        <v>0</v>
      </c>
      <c r="J46" s="39"/>
      <c r="K46" s="35"/>
      <c r="L46" s="40"/>
    </row>
    <row r="47" spans="1:12" ht="16" x14ac:dyDescent="0.2">
      <c r="B47" s="42"/>
      <c r="C47" s="43"/>
      <c r="D47" s="44"/>
      <c r="E47" s="44"/>
      <c r="F47" s="44"/>
      <c r="G47" s="44"/>
      <c r="H47" s="44"/>
      <c r="I47" s="45"/>
      <c r="J47" s="45"/>
      <c r="K47" s="44"/>
      <c r="L47" s="46"/>
    </row>
    <row r="48" spans="1:12" ht="38.25" customHeight="1" x14ac:dyDescent="0.2">
      <c r="B48" s="36" t="s">
        <v>76</v>
      </c>
      <c r="C48" s="137" t="s">
        <v>77</v>
      </c>
      <c r="D48" s="137"/>
      <c r="E48" s="137"/>
      <c r="F48" s="137"/>
      <c r="G48" s="137"/>
      <c r="H48" s="137"/>
      <c r="I48" s="118"/>
      <c r="J48" s="118"/>
      <c r="K48" s="137"/>
      <c r="L48" s="20"/>
    </row>
    <row r="49" spans="1:12" ht="31" customHeight="1" x14ac:dyDescent="0.2">
      <c r="B49" s="19" t="s">
        <v>1</v>
      </c>
      <c r="C49" s="121" t="s">
        <v>78</v>
      </c>
      <c r="D49" s="121"/>
      <c r="E49" s="121"/>
      <c r="F49" s="121"/>
      <c r="G49" s="121"/>
      <c r="H49" s="121"/>
      <c r="I49" s="120"/>
      <c r="J49" s="120"/>
      <c r="K49" s="121"/>
      <c r="L49" s="21"/>
    </row>
    <row r="50" spans="1:12" ht="85" x14ac:dyDescent="0.2">
      <c r="B50" s="22" t="s">
        <v>79</v>
      </c>
      <c r="C50" s="23" t="s">
        <v>80</v>
      </c>
      <c r="D50" s="24">
        <v>50060</v>
      </c>
      <c r="E50" s="30">
        <v>35000</v>
      </c>
      <c r="F50" s="30">
        <v>45000</v>
      </c>
      <c r="G50" s="25">
        <f>SUM(D50:F50)</f>
        <v>130060</v>
      </c>
      <c r="H50" s="33">
        <v>0.4</v>
      </c>
      <c r="I50" s="103">
        <f>IOM!I50+UNHCR!I50+ONUDC!I50</f>
        <v>95718.49</v>
      </c>
      <c r="J50" s="105" t="s">
        <v>218</v>
      </c>
      <c r="K50" s="32"/>
      <c r="L50" s="29"/>
    </row>
    <row r="51" spans="1:12" ht="68" x14ac:dyDescent="0.2">
      <c r="B51" s="22" t="s">
        <v>82</v>
      </c>
      <c r="C51" s="23" t="s">
        <v>83</v>
      </c>
      <c r="D51" s="24">
        <v>56956</v>
      </c>
      <c r="E51" s="24"/>
      <c r="F51" s="24">
        <v>45000</v>
      </c>
      <c r="G51" s="25">
        <f t="shared" ref="G51:G57" si="4">SUM(D51:F51)</f>
        <v>101956</v>
      </c>
      <c r="H51" s="33">
        <v>0.5</v>
      </c>
      <c r="I51" s="103">
        <f>IOM!I51+UNHCR!I51+ONUDC!I51</f>
        <v>100393.97</v>
      </c>
      <c r="J51" s="105" t="s">
        <v>217</v>
      </c>
      <c r="K51" s="28"/>
      <c r="L51" s="29"/>
    </row>
    <row r="52" spans="1:12" ht="17" hidden="1" x14ac:dyDescent="0.2">
      <c r="B52" s="22" t="s">
        <v>85</v>
      </c>
      <c r="C52" s="23"/>
      <c r="D52" s="24"/>
      <c r="E52" s="24"/>
      <c r="F52" s="24"/>
      <c r="G52" s="25">
        <f t="shared" si="4"/>
        <v>0</v>
      </c>
      <c r="H52" s="26"/>
      <c r="I52" s="103"/>
      <c r="J52" s="27"/>
      <c r="K52" s="28"/>
      <c r="L52" s="29"/>
    </row>
    <row r="53" spans="1:12" ht="17" hidden="1" x14ac:dyDescent="0.2">
      <c r="B53" s="22" t="s">
        <v>86</v>
      </c>
      <c r="C53" s="23"/>
      <c r="D53" s="24"/>
      <c r="E53" s="24"/>
      <c r="F53" s="24"/>
      <c r="G53" s="25">
        <f t="shared" si="4"/>
        <v>0</v>
      </c>
      <c r="H53" s="26"/>
      <c r="I53" s="103"/>
      <c r="J53" s="27"/>
      <c r="K53" s="28"/>
      <c r="L53" s="29"/>
    </row>
    <row r="54" spans="1:12" ht="17" hidden="1" x14ac:dyDescent="0.2">
      <c r="B54" s="22" t="s">
        <v>87</v>
      </c>
      <c r="C54" s="23"/>
      <c r="D54" s="24"/>
      <c r="E54" s="24"/>
      <c r="F54" s="24"/>
      <c r="G54" s="25">
        <f t="shared" si="4"/>
        <v>0</v>
      </c>
      <c r="H54" s="26"/>
      <c r="I54" s="103"/>
      <c r="J54" s="27"/>
      <c r="K54" s="28"/>
      <c r="L54" s="29"/>
    </row>
    <row r="55" spans="1:12" ht="17" hidden="1" x14ac:dyDescent="0.2">
      <c r="B55" s="22" t="s">
        <v>88</v>
      </c>
      <c r="C55" s="23"/>
      <c r="D55" s="24"/>
      <c r="E55" s="24"/>
      <c r="F55" s="24"/>
      <c r="G55" s="25">
        <f t="shared" si="4"/>
        <v>0</v>
      </c>
      <c r="H55" s="26"/>
      <c r="I55" s="103"/>
      <c r="J55" s="27"/>
      <c r="K55" s="28"/>
      <c r="L55" s="29"/>
    </row>
    <row r="56" spans="1:12" ht="17" hidden="1" x14ac:dyDescent="0.2">
      <c r="A56" s="14"/>
      <c r="B56" s="22" t="s">
        <v>89</v>
      </c>
      <c r="C56" s="34"/>
      <c r="D56" s="4"/>
      <c r="E56" s="4"/>
      <c r="F56" s="4"/>
      <c r="G56" s="25">
        <f t="shared" si="4"/>
        <v>0</v>
      </c>
      <c r="H56" s="33"/>
      <c r="I56" s="103"/>
      <c r="J56" s="27"/>
      <c r="K56" s="35"/>
      <c r="L56" s="29"/>
    </row>
    <row r="57" spans="1:12" s="14" customFormat="1" ht="17" hidden="1" x14ac:dyDescent="0.2">
      <c r="B57" s="22" t="s">
        <v>90</v>
      </c>
      <c r="C57" s="34"/>
      <c r="D57" s="4"/>
      <c r="E57" s="4"/>
      <c r="F57" s="4"/>
      <c r="G57" s="25">
        <f t="shared" si="4"/>
        <v>0</v>
      </c>
      <c r="H57" s="33"/>
      <c r="I57" s="103"/>
      <c r="J57" s="27"/>
      <c r="K57" s="35"/>
      <c r="L57" s="29"/>
    </row>
    <row r="58" spans="1:12" s="14" customFormat="1" ht="17" x14ac:dyDescent="0.2">
      <c r="A58" s="8"/>
      <c r="B58" s="8"/>
      <c r="C58" s="36" t="s">
        <v>48</v>
      </c>
      <c r="D58" s="37">
        <f>SUM(D50:D57)</f>
        <v>107016</v>
      </c>
      <c r="E58" s="37">
        <f>SUM(E50:E57)</f>
        <v>35000</v>
      </c>
      <c r="F58" s="37">
        <f>SUM(F50:F57)</f>
        <v>90000</v>
      </c>
      <c r="G58" s="41">
        <f>SUM(G50:G57)</f>
        <v>232016</v>
      </c>
      <c r="H58" s="37">
        <f>(H50*G50)+(H51*G51)+(H52*G52)+(H53*G53)+(H54*G54)+(H55*G55)+(H56*G56)+(H57*G57)</f>
        <v>103002</v>
      </c>
      <c r="I58" s="104">
        <f>SUM(I50:I57)</f>
        <v>196112.46000000002</v>
      </c>
      <c r="J58" s="39"/>
      <c r="K58" s="35"/>
      <c r="L58" s="40"/>
    </row>
    <row r="59" spans="1:12" ht="37" customHeight="1" x14ac:dyDescent="0.2">
      <c r="B59" s="19" t="s">
        <v>2</v>
      </c>
      <c r="C59" s="121" t="s">
        <v>91</v>
      </c>
      <c r="D59" s="121"/>
      <c r="E59" s="121"/>
      <c r="F59" s="121"/>
      <c r="G59" s="121"/>
      <c r="H59" s="121"/>
      <c r="I59" s="120"/>
      <c r="J59" s="120"/>
      <c r="K59" s="121"/>
      <c r="L59" s="21"/>
    </row>
    <row r="60" spans="1:12" ht="85" x14ac:dyDescent="0.2">
      <c r="B60" s="22" t="s">
        <v>92</v>
      </c>
      <c r="C60" s="23" t="s">
        <v>93</v>
      </c>
      <c r="D60" s="24">
        <v>39840</v>
      </c>
      <c r="E60" s="24"/>
      <c r="F60" s="24">
        <v>0</v>
      </c>
      <c r="G60" s="25">
        <f>SUM(D60:F60)</f>
        <v>39840</v>
      </c>
      <c r="H60" s="26">
        <v>0.3</v>
      </c>
      <c r="I60" s="103">
        <f>IOM!I60+UNHCR!I60+ONUDC!I60</f>
        <v>20652.080000000002</v>
      </c>
      <c r="J60" s="96" t="s">
        <v>215</v>
      </c>
      <c r="K60" s="28"/>
      <c r="L60" s="29"/>
    </row>
    <row r="61" spans="1:12" ht="17" hidden="1" x14ac:dyDescent="0.2">
      <c r="B61" s="22" t="s">
        <v>95</v>
      </c>
      <c r="C61" s="23"/>
      <c r="D61" s="24"/>
      <c r="E61" s="24"/>
      <c r="F61" s="24"/>
      <c r="G61" s="25">
        <f t="shared" ref="G61:G66" si="5">SUM(D61:F61)</f>
        <v>0</v>
      </c>
      <c r="H61" s="26"/>
      <c r="I61" s="103"/>
      <c r="J61" s="27"/>
      <c r="K61" s="28"/>
      <c r="L61" s="29"/>
    </row>
    <row r="62" spans="1:12" ht="17" hidden="1" x14ac:dyDescent="0.2">
      <c r="B62" s="22" t="s">
        <v>96</v>
      </c>
      <c r="C62" s="23"/>
      <c r="D62" s="24"/>
      <c r="E62" s="24"/>
      <c r="F62" s="24"/>
      <c r="G62" s="25">
        <f t="shared" si="5"/>
        <v>0</v>
      </c>
      <c r="H62" s="26"/>
      <c r="I62" s="103"/>
      <c r="J62" s="27"/>
      <c r="K62" s="28"/>
      <c r="L62" s="29"/>
    </row>
    <row r="63" spans="1:12" ht="17" hidden="1" x14ac:dyDescent="0.2">
      <c r="B63" s="22" t="s">
        <v>97</v>
      </c>
      <c r="C63" s="23"/>
      <c r="D63" s="24"/>
      <c r="E63" s="24"/>
      <c r="F63" s="24"/>
      <c r="G63" s="25">
        <f t="shared" si="5"/>
        <v>0</v>
      </c>
      <c r="H63" s="26"/>
      <c r="I63" s="103"/>
      <c r="J63" s="27"/>
      <c r="K63" s="28"/>
      <c r="L63" s="29"/>
    </row>
    <row r="64" spans="1:12" ht="17" hidden="1" x14ac:dyDescent="0.2">
      <c r="B64" s="22" t="s">
        <v>98</v>
      </c>
      <c r="C64" s="23"/>
      <c r="D64" s="24"/>
      <c r="E64" s="24"/>
      <c r="F64" s="24"/>
      <c r="G64" s="25">
        <f t="shared" si="5"/>
        <v>0</v>
      </c>
      <c r="H64" s="26"/>
      <c r="I64" s="103"/>
      <c r="J64" s="27"/>
      <c r="K64" s="28"/>
      <c r="L64" s="29"/>
    </row>
    <row r="65" spans="1:12" ht="17" hidden="1" x14ac:dyDescent="0.2">
      <c r="B65" s="22" t="s">
        <v>99</v>
      </c>
      <c r="C65" s="34"/>
      <c r="D65" s="4"/>
      <c r="E65" s="4"/>
      <c r="F65" s="4"/>
      <c r="G65" s="25">
        <f t="shared" si="5"/>
        <v>0</v>
      </c>
      <c r="H65" s="33"/>
      <c r="I65" s="103"/>
      <c r="J65" s="27"/>
      <c r="K65" s="35"/>
      <c r="L65" s="29"/>
    </row>
    <row r="66" spans="1:12" ht="17" hidden="1" x14ac:dyDescent="0.2">
      <c r="B66" s="22" t="s">
        <v>100</v>
      </c>
      <c r="C66" s="34"/>
      <c r="D66" s="4"/>
      <c r="E66" s="4"/>
      <c r="F66" s="4"/>
      <c r="G66" s="25">
        <f t="shared" si="5"/>
        <v>0</v>
      </c>
      <c r="H66" s="33"/>
      <c r="I66" s="103"/>
      <c r="J66" s="27"/>
      <c r="K66" s="35"/>
      <c r="L66" s="29"/>
    </row>
    <row r="67" spans="1:12" ht="17" x14ac:dyDescent="0.2">
      <c r="C67" s="36" t="s">
        <v>48</v>
      </c>
      <c r="D67" s="37">
        <f>SUM(D60:D66)</f>
        <v>39840</v>
      </c>
      <c r="E67" s="37">
        <f>SUM(E60:E66)</f>
        <v>0</v>
      </c>
      <c r="F67" s="37">
        <f>SUM(F60:F66)</f>
        <v>0</v>
      </c>
      <c r="G67" s="37">
        <f>SUM(G60:G66)</f>
        <v>39840</v>
      </c>
      <c r="H67" s="37">
        <f>(H60*G60)+(H91*G91)+(H61*G61)+(H62*G62)+(H63*G63)+(H64*G64)+(H65*G65)+(H66*G66)</f>
        <v>45478.15</v>
      </c>
      <c r="I67" s="104">
        <f>SUM(I60:I66)</f>
        <v>20652.080000000002</v>
      </c>
      <c r="J67" s="39"/>
      <c r="K67" s="35"/>
      <c r="L67" s="40"/>
    </row>
    <row r="68" spans="1:12" ht="51" hidden="1" customHeight="1" x14ac:dyDescent="0.2">
      <c r="B68" s="19" t="s">
        <v>3</v>
      </c>
      <c r="C68" s="122"/>
      <c r="D68" s="122"/>
      <c r="E68" s="122"/>
      <c r="F68" s="122"/>
      <c r="G68" s="122"/>
      <c r="H68" s="122"/>
      <c r="I68" s="123"/>
      <c r="J68" s="123"/>
      <c r="K68" s="122"/>
      <c r="L68" s="21"/>
    </row>
    <row r="69" spans="1:12" ht="17" hidden="1" x14ac:dyDescent="0.2">
      <c r="B69" s="22" t="s">
        <v>101</v>
      </c>
      <c r="C69" s="23"/>
      <c r="D69" s="24"/>
      <c r="E69" s="24"/>
      <c r="F69" s="24"/>
      <c r="G69" s="25">
        <f>SUM(D69:F69)</f>
        <v>0</v>
      </c>
      <c r="H69" s="26"/>
      <c r="I69" s="27"/>
      <c r="J69" s="27"/>
      <c r="K69" s="28"/>
      <c r="L69" s="29"/>
    </row>
    <row r="70" spans="1:12" ht="17" hidden="1" x14ac:dyDescent="0.2">
      <c r="B70" s="22" t="s">
        <v>102</v>
      </c>
      <c r="C70" s="23"/>
      <c r="D70" s="24"/>
      <c r="E70" s="24"/>
      <c r="F70" s="24"/>
      <c r="G70" s="25">
        <f t="shared" ref="G70:G76" si="6">SUM(D70:F70)</f>
        <v>0</v>
      </c>
      <c r="H70" s="26"/>
      <c r="I70" s="27"/>
      <c r="J70" s="27"/>
      <c r="K70" s="28"/>
      <c r="L70" s="29"/>
    </row>
    <row r="71" spans="1:12" ht="17" hidden="1" x14ac:dyDescent="0.2">
      <c r="B71" s="22" t="s">
        <v>103</v>
      </c>
      <c r="C71" s="23"/>
      <c r="D71" s="24"/>
      <c r="E71" s="24"/>
      <c r="F71" s="24"/>
      <c r="G71" s="25">
        <f t="shared" si="6"/>
        <v>0</v>
      </c>
      <c r="H71" s="26"/>
      <c r="I71" s="27"/>
      <c r="J71" s="27"/>
      <c r="K71" s="28"/>
      <c r="L71" s="29"/>
    </row>
    <row r="72" spans="1:12" ht="17" hidden="1" x14ac:dyDescent="0.2">
      <c r="A72" s="14"/>
      <c r="B72" s="22" t="s">
        <v>104</v>
      </c>
      <c r="C72" s="23"/>
      <c r="D72" s="24"/>
      <c r="E72" s="24"/>
      <c r="F72" s="24"/>
      <c r="G72" s="25">
        <f t="shared" si="6"/>
        <v>0</v>
      </c>
      <c r="H72" s="26"/>
      <c r="I72" s="27"/>
      <c r="J72" s="27"/>
      <c r="K72" s="28"/>
      <c r="L72" s="29"/>
    </row>
    <row r="73" spans="1:12" s="14" customFormat="1" ht="17" hidden="1" x14ac:dyDescent="0.2">
      <c r="A73" s="8"/>
      <c r="B73" s="22" t="s">
        <v>105</v>
      </c>
      <c r="C73" s="23"/>
      <c r="D73" s="24"/>
      <c r="E73" s="24"/>
      <c r="F73" s="24"/>
      <c r="G73" s="25">
        <f t="shared" si="6"/>
        <v>0</v>
      </c>
      <c r="H73" s="26"/>
      <c r="I73" s="27"/>
      <c r="J73" s="27"/>
      <c r="K73" s="28"/>
      <c r="L73" s="29"/>
    </row>
    <row r="74" spans="1:12" ht="17" hidden="1" x14ac:dyDescent="0.2">
      <c r="B74" s="22" t="s">
        <v>106</v>
      </c>
      <c r="C74" s="23"/>
      <c r="D74" s="24"/>
      <c r="E74" s="24"/>
      <c r="F74" s="24"/>
      <c r="G74" s="25">
        <f t="shared" si="6"/>
        <v>0</v>
      </c>
      <c r="H74" s="26"/>
      <c r="I74" s="27"/>
      <c r="J74" s="27"/>
      <c r="K74" s="28"/>
      <c r="L74" s="29"/>
    </row>
    <row r="75" spans="1:12" ht="17" hidden="1" x14ac:dyDescent="0.2">
      <c r="B75" s="22" t="s">
        <v>107</v>
      </c>
      <c r="C75" s="34"/>
      <c r="D75" s="4"/>
      <c r="E75" s="4"/>
      <c r="F75" s="4"/>
      <c r="G75" s="25">
        <f t="shared" si="6"/>
        <v>0</v>
      </c>
      <c r="H75" s="33"/>
      <c r="I75" s="27"/>
      <c r="J75" s="27"/>
      <c r="K75" s="35"/>
      <c r="L75" s="29"/>
    </row>
    <row r="76" spans="1:12" ht="17" hidden="1" x14ac:dyDescent="0.2">
      <c r="B76" s="22" t="s">
        <v>108</v>
      </c>
      <c r="C76" s="34"/>
      <c r="D76" s="4"/>
      <c r="E76" s="4"/>
      <c r="F76" s="4"/>
      <c r="G76" s="25">
        <f t="shared" si="6"/>
        <v>0</v>
      </c>
      <c r="H76" s="33"/>
      <c r="I76" s="27"/>
      <c r="J76" s="27"/>
      <c r="K76" s="35"/>
      <c r="L76" s="29"/>
    </row>
    <row r="77" spans="1:12" ht="17" hidden="1" x14ac:dyDescent="0.2">
      <c r="C77" s="36" t="s">
        <v>48</v>
      </c>
      <c r="D77" s="41">
        <f>SUM(D69:D76)</f>
        <v>0</v>
      </c>
      <c r="E77" s="41">
        <f>SUM(E69:E76)</f>
        <v>0</v>
      </c>
      <c r="F77" s="41">
        <f>SUM(F69:F76)</f>
        <v>0</v>
      </c>
      <c r="G77" s="41">
        <f>SUM(G69:G76)</f>
        <v>0</v>
      </c>
      <c r="H77" s="38">
        <f>(H69*G69)+(H70*G70)+(H71*G71)+(H72*G72)+(H73*G73)+(H74*G74)+(H75*G75)+(H76*G76)</f>
        <v>0</v>
      </c>
      <c r="I77" s="39">
        <f>SUM(I69:I76)</f>
        <v>0</v>
      </c>
      <c r="J77" s="39"/>
      <c r="K77" s="35"/>
      <c r="L77" s="40"/>
    </row>
    <row r="78" spans="1:12" ht="51" hidden="1" customHeight="1" x14ac:dyDescent="0.2">
      <c r="B78" s="19" t="s">
        <v>4</v>
      </c>
      <c r="C78" s="122"/>
      <c r="D78" s="122"/>
      <c r="E78" s="122"/>
      <c r="F78" s="122"/>
      <c r="G78" s="122"/>
      <c r="H78" s="122"/>
      <c r="I78" s="123"/>
      <c r="J78" s="123"/>
      <c r="K78" s="122"/>
      <c r="L78" s="21"/>
    </row>
    <row r="79" spans="1:12" ht="17" hidden="1" x14ac:dyDescent="0.2">
      <c r="B79" s="22" t="s">
        <v>109</v>
      </c>
      <c r="C79" s="23"/>
      <c r="D79" s="24"/>
      <c r="E79" s="24"/>
      <c r="F79" s="24"/>
      <c r="G79" s="25">
        <f>SUM(D79:F79)</f>
        <v>0</v>
      </c>
      <c r="H79" s="26"/>
      <c r="I79" s="27"/>
      <c r="J79" s="27"/>
      <c r="K79" s="28"/>
      <c r="L79" s="29"/>
    </row>
    <row r="80" spans="1:12" ht="17" hidden="1" x14ac:dyDescent="0.2">
      <c r="B80" s="22" t="s">
        <v>110</v>
      </c>
      <c r="C80" s="23"/>
      <c r="D80" s="24"/>
      <c r="E80" s="24"/>
      <c r="F80" s="24"/>
      <c r="G80" s="25">
        <f t="shared" ref="G80:G86" si="7">SUM(D80:F80)</f>
        <v>0</v>
      </c>
      <c r="H80" s="26"/>
      <c r="I80" s="27"/>
      <c r="J80" s="27"/>
      <c r="K80" s="28"/>
      <c r="L80" s="29"/>
    </row>
    <row r="81" spans="2:12" ht="17" hidden="1" x14ac:dyDescent="0.2">
      <c r="B81" s="22" t="s">
        <v>111</v>
      </c>
      <c r="C81" s="23"/>
      <c r="D81" s="24"/>
      <c r="E81" s="24"/>
      <c r="F81" s="24"/>
      <c r="G81" s="25">
        <f t="shared" si="7"/>
        <v>0</v>
      </c>
      <c r="H81" s="26"/>
      <c r="I81" s="27"/>
      <c r="J81" s="27"/>
      <c r="K81" s="28"/>
      <c r="L81" s="29"/>
    </row>
    <row r="82" spans="2:12" ht="17" hidden="1" x14ac:dyDescent="0.2">
      <c r="B82" s="22" t="s">
        <v>112</v>
      </c>
      <c r="C82" s="23"/>
      <c r="D82" s="24"/>
      <c r="E82" s="24"/>
      <c r="F82" s="24"/>
      <c r="G82" s="25">
        <f t="shared" si="7"/>
        <v>0</v>
      </c>
      <c r="H82" s="26"/>
      <c r="I82" s="27"/>
      <c r="J82" s="27"/>
      <c r="K82" s="28"/>
      <c r="L82" s="29"/>
    </row>
    <row r="83" spans="2:12" ht="17" hidden="1" x14ac:dyDescent="0.2">
      <c r="B83" s="22" t="s">
        <v>113</v>
      </c>
      <c r="C83" s="23"/>
      <c r="D83" s="24"/>
      <c r="E83" s="24"/>
      <c r="F83" s="24"/>
      <c r="G83" s="25">
        <f t="shared" si="7"/>
        <v>0</v>
      </c>
      <c r="H83" s="26"/>
      <c r="I83" s="27"/>
      <c r="J83" s="27"/>
      <c r="K83" s="28"/>
      <c r="L83" s="29"/>
    </row>
    <row r="84" spans="2:12" ht="17" hidden="1" x14ac:dyDescent="0.2">
      <c r="B84" s="22" t="s">
        <v>114</v>
      </c>
      <c r="C84" s="23"/>
      <c r="D84" s="24"/>
      <c r="E84" s="24"/>
      <c r="F84" s="24"/>
      <c r="G84" s="25">
        <f t="shared" si="7"/>
        <v>0</v>
      </c>
      <c r="H84" s="26"/>
      <c r="I84" s="27"/>
      <c r="J84" s="27"/>
      <c r="K84" s="28"/>
      <c r="L84" s="29"/>
    </row>
    <row r="85" spans="2:12" ht="17" hidden="1" x14ac:dyDescent="0.2">
      <c r="B85" s="22" t="s">
        <v>115</v>
      </c>
      <c r="C85" s="34"/>
      <c r="D85" s="4"/>
      <c r="E85" s="4"/>
      <c r="F85" s="4"/>
      <c r="G85" s="25">
        <f t="shared" si="7"/>
        <v>0</v>
      </c>
      <c r="H85" s="33"/>
      <c r="I85" s="27"/>
      <c r="J85" s="27"/>
      <c r="K85" s="35"/>
      <c r="L85" s="29"/>
    </row>
    <row r="86" spans="2:12" ht="17" hidden="1" x14ac:dyDescent="0.2">
      <c r="B86" s="22" t="s">
        <v>116</v>
      </c>
      <c r="C86" s="34"/>
      <c r="D86" s="4"/>
      <c r="E86" s="4"/>
      <c r="F86" s="4"/>
      <c r="G86" s="25">
        <f t="shared" si="7"/>
        <v>0</v>
      </c>
      <c r="H86" s="33"/>
      <c r="I86" s="27"/>
      <c r="J86" s="27"/>
      <c r="K86" s="35"/>
      <c r="L86" s="29"/>
    </row>
    <row r="87" spans="2:12" ht="17" hidden="1" x14ac:dyDescent="0.2">
      <c r="C87" s="36" t="s">
        <v>48</v>
      </c>
      <c r="D87" s="37">
        <f>SUM(D79:D86)</f>
        <v>0</v>
      </c>
      <c r="E87" s="37">
        <f>SUM(E79:E86)</f>
        <v>0</v>
      </c>
      <c r="F87" s="37">
        <f>SUM(F79:F86)</f>
        <v>0</v>
      </c>
      <c r="G87" s="37">
        <f>SUM(G79:G86)</f>
        <v>0</v>
      </c>
      <c r="H87" s="38">
        <f>(H79*G79)+(H80*G80)+(H81*G81)+(H82*G82)+(H83*G83)+(H84*G84)+(H85*G85)+(H86*G86)</f>
        <v>0</v>
      </c>
      <c r="I87" s="39">
        <f>SUM(I79:I86)</f>
        <v>0</v>
      </c>
      <c r="J87" s="39"/>
      <c r="K87" s="35"/>
      <c r="L87" s="40"/>
    </row>
    <row r="88" spans="2:12" ht="15.75" customHeight="1" x14ac:dyDescent="0.2">
      <c r="B88" s="47"/>
      <c r="C88" s="42"/>
      <c r="D88" s="5"/>
      <c r="E88" s="5"/>
      <c r="F88" s="5"/>
      <c r="G88" s="5"/>
      <c r="H88" s="5"/>
      <c r="I88" s="48"/>
      <c r="J88" s="48"/>
      <c r="K88" s="42"/>
      <c r="L88" s="49"/>
    </row>
    <row r="89" spans="2:12" ht="37" customHeight="1" x14ac:dyDescent="0.2">
      <c r="B89" s="36" t="s">
        <v>117</v>
      </c>
      <c r="C89" s="137" t="s">
        <v>118</v>
      </c>
      <c r="D89" s="137"/>
      <c r="E89" s="137"/>
      <c r="F89" s="137"/>
      <c r="G89" s="137"/>
      <c r="H89" s="137"/>
      <c r="I89" s="118"/>
      <c r="J89" s="118"/>
      <c r="K89" s="137"/>
      <c r="L89" s="20"/>
    </row>
    <row r="90" spans="2:12" ht="28" customHeight="1" x14ac:dyDescent="0.2">
      <c r="B90" s="19" t="s">
        <v>5</v>
      </c>
      <c r="C90" s="121" t="s">
        <v>119</v>
      </c>
      <c r="D90" s="121"/>
      <c r="E90" s="121"/>
      <c r="F90" s="121"/>
      <c r="G90" s="121"/>
      <c r="H90" s="121"/>
      <c r="I90" s="120"/>
      <c r="J90" s="120"/>
      <c r="K90" s="121"/>
      <c r="L90" s="21"/>
    </row>
    <row r="91" spans="2:12" ht="51" x14ac:dyDescent="0.2">
      <c r="B91" s="22" t="s">
        <v>120</v>
      </c>
      <c r="C91" s="23" t="s">
        <v>121</v>
      </c>
      <c r="D91" s="24">
        <v>16440</v>
      </c>
      <c r="E91" s="24">
        <v>0</v>
      </c>
      <c r="F91" s="24">
        <v>31454.5</v>
      </c>
      <c r="G91" s="25">
        <f>SUM(D91:F91)</f>
        <v>47894.5</v>
      </c>
      <c r="H91" s="33">
        <v>0.7</v>
      </c>
      <c r="I91" s="103">
        <f>IOM!I91+UNHCR!I91+ONUDC!I91</f>
        <v>53418.41</v>
      </c>
      <c r="J91" s="96" t="s">
        <v>215</v>
      </c>
      <c r="K91" s="28"/>
      <c r="L91" s="29"/>
    </row>
    <row r="92" spans="2:12" ht="102" x14ac:dyDescent="0.2">
      <c r="B92" s="22" t="s">
        <v>123</v>
      </c>
      <c r="C92" s="23" t="s">
        <v>124</v>
      </c>
      <c r="D92" s="24">
        <v>70000</v>
      </c>
      <c r="E92" s="30">
        <v>154899.54</v>
      </c>
      <c r="F92" s="30">
        <v>100000</v>
      </c>
      <c r="G92" s="25">
        <f>SUM(D92:F92)</f>
        <v>324899.54000000004</v>
      </c>
      <c r="H92" s="33">
        <v>0.44</v>
      </c>
      <c r="I92" s="103">
        <f>IOM!I92+UNHCR!I92+ONUDC!I92</f>
        <v>328141.21000000002</v>
      </c>
      <c r="J92" s="105" t="s">
        <v>224</v>
      </c>
      <c r="K92" s="32"/>
      <c r="L92" s="29"/>
    </row>
    <row r="93" spans="2:12" ht="17" hidden="1" x14ac:dyDescent="0.2">
      <c r="B93" s="22" t="s">
        <v>123</v>
      </c>
      <c r="C93" s="23"/>
      <c r="D93" s="24"/>
      <c r="E93" s="24"/>
      <c r="F93" s="24"/>
      <c r="G93" s="25">
        <f t="shared" ref="G93:G99" si="8">SUM(D93:F93)</f>
        <v>0</v>
      </c>
      <c r="H93" s="26"/>
      <c r="I93" s="103"/>
      <c r="J93" s="27"/>
      <c r="K93" s="28"/>
      <c r="L93" s="29"/>
    </row>
    <row r="94" spans="2:12" ht="17" hidden="1" x14ac:dyDescent="0.2">
      <c r="B94" s="22" t="s">
        <v>126</v>
      </c>
      <c r="C94" s="23"/>
      <c r="D94" s="24"/>
      <c r="E94" s="24"/>
      <c r="F94" s="24"/>
      <c r="G94" s="25">
        <f t="shared" si="8"/>
        <v>0</v>
      </c>
      <c r="H94" s="26"/>
      <c r="I94" s="103"/>
      <c r="J94" s="27"/>
      <c r="K94" s="28"/>
      <c r="L94" s="29"/>
    </row>
    <row r="95" spans="2:12" ht="17" hidden="1" x14ac:dyDescent="0.2">
      <c r="B95" s="22" t="s">
        <v>127</v>
      </c>
      <c r="C95" s="23"/>
      <c r="D95" s="24"/>
      <c r="E95" s="24"/>
      <c r="F95" s="24"/>
      <c r="G95" s="25">
        <f t="shared" si="8"/>
        <v>0</v>
      </c>
      <c r="H95" s="26"/>
      <c r="I95" s="103"/>
      <c r="J95" s="27"/>
      <c r="K95" s="28"/>
      <c r="L95" s="29"/>
    </row>
    <row r="96" spans="2:12" ht="17" hidden="1" x14ac:dyDescent="0.2">
      <c r="B96" s="22" t="s">
        <v>128</v>
      </c>
      <c r="C96" s="23"/>
      <c r="D96" s="24"/>
      <c r="E96" s="24"/>
      <c r="F96" s="24"/>
      <c r="G96" s="25">
        <f t="shared" si="8"/>
        <v>0</v>
      </c>
      <c r="H96" s="26"/>
      <c r="I96" s="103"/>
      <c r="J96" s="27"/>
      <c r="K96" s="28"/>
      <c r="L96" s="29"/>
    </row>
    <row r="97" spans="2:12" ht="17" hidden="1" x14ac:dyDescent="0.2">
      <c r="B97" s="22" t="s">
        <v>129</v>
      </c>
      <c r="C97" s="23"/>
      <c r="D97" s="24"/>
      <c r="E97" s="24"/>
      <c r="F97" s="24"/>
      <c r="G97" s="25">
        <f t="shared" si="8"/>
        <v>0</v>
      </c>
      <c r="H97" s="26"/>
      <c r="I97" s="103"/>
      <c r="J97" s="27"/>
      <c r="K97" s="28"/>
      <c r="L97" s="29"/>
    </row>
    <row r="98" spans="2:12" ht="17" hidden="1" x14ac:dyDescent="0.2">
      <c r="B98" s="22" t="s">
        <v>130</v>
      </c>
      <c r="C98" s="34"/>
      <c r="D98" s="4"/>
      <c r="E98" s="4"/>
      <c r="F98" s="4"/>
      <c r="G98" s="25">
        <f t="shared" si="8"/>
        <v>0</v>
      </c>
      <c r="H98" s="33"/>
      <c r="I98" s="103"/>
      <c r="J98" s="27"/>
      <c r="K98" s="35"/>
      <c r="L98" s="29"/>
    </row>
    <row r="99" spans="2:12" ht="17" hidden="1" x14ac:dyDescent="0.2">
      <c r="B99" s="22" t="s">
        <v>131</v>
      </c>
      <c r="C99" s="34"/>
      <c r="D99" s="4"/>
      <c r="E99" s="4"/>
      <c r="F99" s="4"/>
      <c r="G99" s="25">
        <f t="shared" si="8"/>
        <v>0</v>
      </c>
      <c r="H99" s="33"/>
      <c r="I99" s="103"/>
      <c r="J99" s="27"/>
      <c r="K99" s="35"/>
      <c r="L99" s="29"/>
    </row>
    <row r="100" spans="2:12" ht="17" x14ac:dyDescent="0.2">
      <c r="C100" s="36" t="s">
        <v>48</v>
      </c>
      <c r="D100" s="37">
        <f>SUM(D91:D99)</f>
        <v>86440</v>
      </c>
      <c r="E100" s="37">
        <f>SUM(E91:E99)</f>
        <v>154899.54</v>
      </c>
      <c r="F100" s="37">
        <f>SUM(F91:F99)</f>
        <v>131454.5</v>
      </c>
      <c r="G100" s="41">
        <f>SUM(G91:G99)</f>
        <v>372794.04000000004</v>
      </c>
      <c r="H100" s="41">
        <f>(H91*G92)+(H92*G92)+(H93*G93)+(H94*G94)+(H95*G95)+(H96*G96)+(H97*G97)+(H98*G98)+(H99*G99)</f>
        <v>370385.47560000001</v>
      </c>
      <c r="I100" s="104">
        <f>SUM(I92:I99)</f>
        <v>328141.21000000002</v>
      </c>
      <c r="J100" s="39"/>
      <c r="K100" s="35"/>
      <c r="L100" s="40"/>
    </row>
    <row r="101" spans="2:12" ht="51" customHeight="1" x14ac:dyDescent="0.2">
      <c r="B101" s="19" t="s">
        <v>132</v>
      </c>
      <c r="C101" s="122" t="s">
        <v>133</v>
      </c>
      <c r="D101" s="122"/>
      <c r="E101" s="122"/>
      <c r="F101" s="122"/>
      <c r="G101" s="122"/>
      <c r="H101" s="122"/>
      <c r="I101" s="123"/>
      <c r="J101" s="123"/>
      <c r="K101" s="122"/>
      <c r="L101" s="21"/>
    </row>
    <row r="102" spans="2:12" ht="102" x14ac:dyDescent="0.2">
      <c r="B102" s="22" t="s">
        <v>134</v>
      </c>
      <c r="C102" s="23" t="s">
        <v>135</v>
      </c>
      <c r="D102" s="24">
        <v>126920</v>
      </c>
      <c r="E102" s="24"/>
      <c r="F102" s="24"/>
      <c r="G102" s="25">
        <f>SUM(D102:F102)</f>
        <v>126920</v>
      </c>
      <c r="H102" s="33">
        <v>0.4</v>
      </c>
      <c r="I102" s="103">
        <f>IOM!I102+UNHCR!I102+ONUDC!I102</f>
        <v>116970.43</v>
      </c>
      <c r="J102" s="105" t="s">
        <v>216</v>
      </c>
      <c r="K102" s="28"/>
      <c r="L102" s="29"/>
    </row>
    <row r="103" spans="2:12" ht="17" hidden="1" x14ac:dyDescent="0.2">
      <c r="B103" s="22" t="s">
        <v>137</v>
      </c>
      <c r="C103" s="23"/>
      <c r="D103" s="24"/>
      <c r="E103" s="24"/>
      <c r="F103" s="24"/>
      <c r="G103" s="25">
        <f t="shared" ref="G103:G109" si="9">SUM(D103:F103)</f>
        <v>0</v>
      </c>
      <c r="H103" s="26"/>
      <c r="I103" s="27"/>
      <c r="J103" s="27"/>
      <c r="K103" s="28"/>
      <c r="L103" s="29"/>
    </row>
    <row r="104" spans="2:12" ht="17" hidden="1" x14ac:dyDescent="0.2">
      <c r="B104" s="22" t="s">
        <v>138</v>
      </c>
      <c r="C104" s="23"/>
      <c r="D104" s="24"/>
      <c r="E104" s="24"/>
      <c r="F104" s="24"/>
      <c r="G104" s="25">
        <f t="shared" si="9"/>
        <v>0</v>
      </c>
      <c r="H104" s="26"/>
      <c r="I104" s="27"/>
      <c r="J104" s="27"/>
      <c r="K104" s="28"/>
      <c r="L104" s="29"/>
    </row>
    <row r="105" spans="2:12" ht="17" hidden="1" x14ac:dyDescent="0.2">
      <c r="B105" s="22" t="s">
        <v>139</v>
      </c>
      <c r="C105" s="23"/>
      <c r="D105" s="24"/>
      <c r="E105" s="24"/>
      <c r="F105" s="24"/>
      <c r="G105" s="25">
        <f t="shared" si="9"/>
        <v>0</v>
      </c>
      <c r="H105" s="26"/>
      <c r="I105" s="27"/>
      <c r="J105" s="27"/>
      <c r="K105" s="28"/>
      <c r="L105" s="29"/>
    </row>
    <row r="106" spans="2:12" ht="17" hidden="1" x14ac:dyDescent="0.2">
      <c r="B106" s="22" t="s">
        <v>140</v>
      </c>
      <c r="C106" s="23"/>
      <c r="D106" s="24"/>
      <c r="E106" s="24"/>
      <c r="F106" s="24"/>
      <c r="G106" s="25">
        <f t="shared" si="9"/>
        <v>0</v>
      </c>
      <c r="H106" s="26"/>
      <c r="I106" s="27"/>
      <c r="J106" s="27"/>
      <c r="K106" s="28"/>
      <c r="L106" s="29"/>
    </row>
    <row r="107" spans="2:12" ht="17" hidden="1" x14ac:dyDescent="0.2">
      <c r="B107" s="22" t="s">
        <v>141</v>
      </c>
      <c r="C107" s="23"/>
      <c r="D107" s="24"/>
      <c r="E107" s="24"/>
      <c r="F107" s="24"/>
      <c r="G107" s="25">
        <f t="shared" si="9"/>
        <v>0</v>
      </c>
      <c r="H107" s="26"/>
      <c r="I107" s="27"/>
      <c r="J107" s="27"/>
      <c r="K107" s="28"/>
      <c r="L107" s="29"/>
    </row>
    <row r="108" spans="2:12" ht="17" hidden="1" x14ac:dyDescent="0.2">
      <c r="B108" s="22" t="s">
        <v>142</v>
      </c>
      <c r="C108" s="34"/>
      <c r="D108" s="4"/>
      <c r="E108" s="4"/>
      <c r="F108" s="4"/>
      <c r="G108" s="25">
        <f t="shared" si="9"/>
        <v>0</v>
      </c>
      <c r="H108" s="33"/>
      <c r="I108" s="27"/>
      <c r="J108" s="27"/>
      <c r="K108" s="35"/>
      <c r="L108" s="29"/>
    </row>
    <row r="109" spans="2:12" ht="17" hidden="1" x14ac:dyDescent="0.2">
      <c r="B109" s="22" t="s">
        <v>143</v>
      </c>
      <c r="C109" s="34"/>
      <c r="D109" s="4"/>
      <c r="E109" s="4"/>
      <c r="F109" s="4"/>
      <c r="G109" s="25">
        <f t="shared" si="9"/>
        <v>0</v>
      </c>
      <c r="H109" s="33"/>
      <c r="I109" s="27"/>
      <c r="J109" s="27"/>
      <c r="K109" s="35"/>
      <c r="L109" s="29"/>
    </row>
    <row r="110" spans="2:12" ht="17" x14ac:dyDescent="0.2">
      <c r="C110" s="36" t="s">
        <v>48</v>
      </c>
      <c r="D110" s="41">
        <f>SUM(D102:D109)</f>
        <v>126920</v>
      </c>
      <c r="E110" s="41">
        <f>SUM(E102:E109)</f>
        <v>0</v>
      </c>
      <c r="F110" s="41">
        <f>SUM(F102:F109)</f>
        <v>0</v>
      </c>
      <c r="G110" s="41">
        <f>SUM(G102:G109)</f>
        <v>126920</v>
      </c>
      <c r="H110" s="41">
        <f>(H102*G102)+(H103*G103)+(H104*G104)+(H105*G105)+(H106*G106)+(H107*G107)+(H108*G108)+(H109*G109)</f>
        <v>50768</v>
      </c>
      <c r="I110" s="104">
        <f>SUM(I102:I109)</f>
        <v>116970.43</v>
      </c>
      <c r="J110" s="39"/>
      <c r="K110" s="35"/>
      <c r="L110" s="40"/>
    </row>
    <row r="111" spans="2:12" ht="51" hidden="1" customHeight="1" x14ac:dyDescent="0.2">
      <c r="B111" s="50" t="s">
        <v>6</v>
      </c>
      <c r="C111" s="122"/>
      <c r="D111" s="122"/>
      <c r="E111" s="122"/>
      <c r="F111" s="122"/>
      <c r="G111" s="122"/>
      <c r="H111" s="122"/>
      <c r="I111" s="123"/>
      <c r="J111" s="123"/>
      <c r="K111" s="122"/>
      <c r="L111" s="21"/>
    </row>
    <row r="112" spans="2:12" ht="17" hidden="1" x14ac:dyDescent="0.2">
      <c r="B112" s="22" t="s">
        <v>144</v>
      </c>
      <c r="C112" s="23"/>
      <c r="D112" s="24"/>
      <c r="E112" s="24"/>
      <c r="F112" s="24"/>
      <c r="G112" s="25">
        <f>SUM(D112:F112)</f>
        <v>0</v>
      </c>
      <c r="H112" s="26"/>
      <c r="I112" s="27"/>
      <c r="J112" s="27"/>
      <c r="K112" s="28"/>
      <c r="L112" s="29"/>
    </row>
    <row r="113" spans="2:12" ht="17" hidden="1" x14ac:dyDescent="0.2">
      <c r="B113" s="22" t="s">
        <v>145</v>
      </c>
      <c r="C113" s="23"/>
      <c r="D113" s="24"/>
      <c r="E113" s="24"/>
      <c r="F113" s="24"/>
      <c r="G113" s="25">
        <f t="shared" ref="G113:G119" si="10">SUM(D113:F113)</f>
        <v>0</v>
      </c>
      <c r="H113" s="26"/>
      <c r="I113" s="27"/>
      <c r="J113" s="27"/>
      <c r="K113" s="28"/>
      <c r="L113" s="29"/>
    </row>
    <row r="114" spans="2:12" ht="17" hidden="1" x14ac:dyDescent="0.2">
      <c r="B114" s="22" t="s">
        <v>146</v>
      </c>
      <c r="C114" s="23"/>
      <c r="D114" s="24"/>
      <c r="E114" s="24"/>
      <c r="F114" s="24"/>
      <c r="G114" s="25">
        <f t="shared" si="10"/>
        <v>0</v>
      </c>
      <c r="H114" s="26"/>
      <c r="I114" s="27"/>
      <c r="J114" s="27"/>
      <c r="K114" s="28"/>
      <c r="L114" s="29"/>
    </row>
    <row r="115" spans="2:12" ht="17" hidden="1" x14ac:dyDescent="0.2">
      <c r="B115" s="22" t="s">
        <v>147</v>
      </c>
      <c r="C115" s="23"/>
      <c r="D115" s="24"/>
      <c r="E115" s="24"/>
      <c r="F115" s="24"/>
      <c r="G115" s="25">
        <f t="shared" si="10"/>
        <v>0</v>
      </c>
      <c r="H115" s="26"/>
      <c r="I115" s="27"/>
      <c r="J115" s="27"/>
      <c r="K115" s="28"/>
      <c r="L115" s="29"/>
    </row>
    <row r="116" spans="2:12" ht="17" hidden="1" x14ac:dyDescent="0.2">
      <c r="B116" s="22" t="s">
        <v>148</v>
      </c>
      <c r="C116" s="23"/>
      <c r="D116" s="24"/>
      <c r="E116" s="24"/>
      <c r="F116" s="24"/>
      <c r="G116" s="25">
        <f t="shared" si="10"/>
        <v>0</v>
      </c>
      <c r="H116" s="26"/>
      <c r="I116" s="27"/>
      <c r="J116" s="27"/>
      <c r="K116" s="28"/>
      <c r="L116" s="29"/>
    </row>
    <row r="117" spans="2:12" ht="17" hidden="1" x14ac:dyDescent="0.2">
      <c r="B117" s="22" t="s">
        <v>149</v>
      </c>
      <c r="C117" s="23"/>
      <c r="D117" s="24"/>
      <c r="E117" s="24"/>
      <c r="F117" s="24"/>
      <c r="G117" s="25">
        <f t="shared" si="10"/>
        <v>0</v>
      </c>
      <c r="H117" s="26"/>
      <c r="I117" s="27"/>
      <c r="J117" s="27"/>
      <c r="K117" s="28"/>
      <c r="L117" s="29"/>
    </row>
    <row r="118" spans="2:12" ht="17" hidden="1" x14ac:dyDescent="0.2">
      <c r="B118" s="22" t="s">
        <v>150</v>
      </c>
      <c r="C118" s="34"/>
      <c r="D118" s="4"/>
      <c r="E118" s="4"/>
      <c r="F118" s="4"/>
      <c r="G118" s="25">
        <f t="shared" si="10"/>
        <v>0</v>
      </c>
      <c r="H118" s="33"/>
      <c r="I118" s="27"/>
      <c r="J118" s="27"/>
      <c r="K118" s="35"/>
      <c r="L118" s="29"/>
    </row>
    <row r="119" spans="2:12" ht="17" hidden="1" x14ac:dyDescent="0.2">
      <c r="B119" s="22" t="s">
        <v>151</v>
      </c>
      <c r="C119" s="34"/>
      <c r="D119" s="4"/>
      <c r="E119" s="4"/>
      <c r="F119" s="4"/>
      <c r="G119" s="25">
        <f t="shared" si="10"/>
        <v>0</v>
      </c>
      <c r="H119" s="33"/>
      <c r="I119" s="27"/>
      <c r="J119" s="27"/>
      <c r="K119" s="35"/>
      <c r="L119" s="29"/>
    </row>
    <row r="120" spans="2:12" ht="17" hidden="1" x14ac:dyDescent="0.2">
      <c r="C120" s="36" t="s">
        <v>48</v>
      </c>
      <c r="D120" s="41">
        <f>SUM(D112:D119)</f>
        <v>0</v>
      </c>
      <c r="E120" s="41">
        <f>SUM(E112:E119)</f>
        <v>0</v>
      </c>
      <c r="F120" s="41">
        <f>SUM(F112:F119)</f>
        <v>0</v>
      </c>
      <c r="G120" s="41">
        <f>SUM(G112:G119)</f>
        <v>0</v>
      </c>
      <c r="H120" s="38">
        <f>(H112*G112)+(H113*G113)+(H114*G114)+(H115*G115)+(H116*G116)+(H117*G117)+(H118*G118)+(H119*G119)</f>
        <v>0</v>
      </c>
      <c r="I120" s="39">
        <f>SUM(I112:I119)</f>
        <v>0</v>
      </c>
      <c r="J120" s="39"/>
      <c r="K120" s="35"/>
      <c r="L120" s="40"/>
    </row>
    <row r="121" spans="2:12" ht="51" hidden="1" customHeight="1" x14ac:dyDescent="0.2">
      <c r="B121" s="50" t="s">
        <v>7</v>
      </c>
      <c r="C121" s="122"/>
      <c r="D121" s="122"/>
      <c r="E121" s="122"/>
      <c r="F121" s="122"/>
      <c r="G121" s="122"/>
      <c r="H121" s="122"/>
      <c r="I121" s="123"/>
      <c r="J121" s="123"/>
      <c r="K121" s="122"/>
      <c r="L121" s="21"/>
    </row>
    <row r="122" spans="2:12" ht="17" hidden="1" x14ac:dyDescent="0.2">
      <c r="B122" s="22" t="s">
        <v>152</v>
      </c>
      <c r="C122" s="23"/>
      <c r="D122" s="24"/>
      <c r="E122" s="24"/>
      <c r="F122" s="24"/>
      <c r="G122" s="25">
        <f>SUM(D122:F122)</f>
        <v>0</v>
      </c>
      <c r="H122" s="26"/>
      <c r="I122" s="27"/>
      <c r="J122" s="27"/>
      <c r="K122" s="28"/>
      <c r="L122" s="29"/>
    </row>
    <row r="123" spans="2:12" ht="17" hidden="1" x14ac:dyDescent="0.2">
      <c r="B123" s="22" t="s">
        <v>153</v>
      </c>
      <c r="C123" s="23"/>
      <c r="D123" s="24"/>
      <c r="E123" s="24"/>
      <c r="F123" s="24"/>
      <c r="G123" s="25">
        <f t="shared" ref="G123:G129" si="11">SUM(D123:F123)</f>
        <v>0</v>
      </c>
      <c r="H123" s="26"/>
      <c r="I123" s="27"/>
      <c r="J123" s="27"/>
      <c r="K123" s="28"/>
      <c r="L123" s="29"/>
    </row>
    <row r="124" spans="2:12" ht="17" hidden="1" x14ac:dyDescent="0.2">
      <c r="B124" s="22" t="s">
        <v>154</v>
      </c>
      <c r="C124" s="23"/>
      <c r="D124" s="24"/>
      <c r="E124" s="24"/>
      <c r="F124" s="24"/>
      <c r="G124" s="25">
        <f t="shared" si="11"/>
        <v>0</v>
      </c>
      <c r="H124" s="26"/>
      <c r="I124" s="27"/>
      <c r="J124" s="27"/>
      <c r="K124" s="28"/>
      <c r="L124" s="29"/>
    </row>
    <row r="125" spans="2:12" ht="17" hidden="1" x14ac:dyDescent="0.2">
      <c r="B125" s="22" t="s">
        <v>155</v>
      </c>
      <c r="C125" s="23"/>
      <c r="D125" s="24"/>
      <c r="E125" s="24"/>
      <c r="F125" s="24"/>
      <c r="G125" s="25">
        <f t="shared" si="11"/>
        <v>0</v>
      </c>
      <c r="H125" s="26"/>
      <c r="I125" s="27"/>
      <c r="J125" s="27"/>
      <c r="K125" s="28"/>
      <c r="L125" s="29"/>
    </row>
    <row r="126" spans="2:12" ht="17" hidden="1" x14ac:dyDescent="0.2">
      <c r="B126" s="22" t="s">
        <v>156</v>
      </c>
      <c r="C126" s="23"/>
      <c r="D126" s="24"/>
      <c r="E126" s="24"/>
      <c r="F126" s="24"/>
      <c r="G126" s="25">
        <f t="shared" si="11"/>
        <v>0</v>
      </c>
      <c r="H126" s="26"/>
      <c r="I126" s="27"/>
      <c r="J126" s="27"/>
      <c r="K126" s="28"/>
      <c r="L126" s="29"/>
    </row>
    <row r="127" spans="2:12" ht="17" hidden="1" x14ac:dyDescent="0.2">
      <c r="B127" s="22" t="s">
        <v>157</v>
      </c>
      <c r="C127" s="23"/>
      <c r="D127" s="24"/>
      <c r="E127" s="24"/>
      <c r="F127" s="24"/>
      <c r="G127" s="25">
        <f t="shared" si="11"/>
        <v>0</v>
      </c>
      <c r="H127" s="26"/>
      <c r="I127" s="27"/>
      <c r="J127" s="27"/>
      <c r="K127" s="28"/>
      <c r="L127" s="29"/>
    </row>
    <row r="128" spans="2:12" ht="17" hidden="1" x14ac:dyDescent="0.2">
      <c r="B128" s="22" t="s">
        <v>158</v>
      </c>
      <c r="C128" s="34"/>
      <c r="D128" s="4"/>
      <c r="E128" s="4"/>
      <c r="F128" s="4"/>
      <c r="G128" s="25">
        <f t="shared" si="11"/>
        <v>0</v>
      </c>
      <c r="H128" s="33"/>
      <c r="I128" s="27"/>
      <c r="J128" s="27"/>
      <c r="K128" s="35"/>
      <c r="L128" s="29"/>
    </row>
    <row r="129" spans="2:12" ht="17" hidden="1" x14ac:dyDescent="0.2">
      <c r="B129" s="22" t="s">
        <v>159</v>
      </c>
      <c r="C129" s="34"/>
      <c r="D129" s="4"/>
      <c r="E129" s="4"/>
      <c r="F129" s="4"/>
      <c r="G129" s="25">
        <f t="shared" si="11"/>
        <v>0</v>
      </c>
      <c r="H129" s="33"/>
      <c r="I129" s="27"/>
      <c r="J129" s="27"/>
      <c r="K129" s="35"/>
      <c r="L129" s="29"/>
    </row>
    <row r="130" spans="2:12" ht="17" hidden="1" x14ac:dyDescent="0.2">
      <c r="C130" s="36" t="s">
        <v>48</v>
      </c>
      <c r="D130" s="37">
        <f>SUM(D122:D129)</f>
        <v>0</v>
      </c>
      <c r="E130" s="37">
        <f>SUM(E122:E129)</f>
        <v>0</v>
      </c>
      <c r="F130" s="37">
        <f>SUM(F122:F129)</f>
        <v>0</v>
      </c>
      <c r="G130" s="37">
        <f>SUM(G122:G129)</f>
        <v>0</v>
      </c>
      <c r="H130" s="38">
        <f>(H122*G122)+(H123*G123)+(H124*G124)+(H125*G125)+(H126*G126)+(H127*G127)+(H128*G128)+(H129*G129)</f>
        <v>0</v>
      </c>
      <c r="I130" s="39">
        <f>SUM(I122:I129)</f>
        <v>0</v>
      </c>
      <c r="J130" s="39"/>
      <c r="K130" s="35"/>
      <c r="L130" s="40"/>
    </row>
    <row r="131" spans="2:12" ht="15.75" hidden="1" customHeight="1" x14ac:dyDescent="0.2">
      <c r="B131" s="47"/>
      <c r="C131" s="42"/>
      <c r="D131" s="5"/>
      <c r="E131" s="5"/>
      <c r="F131" s="5"/>
      <c r="G131" s="5"/>
      <c r="H131" s="5"/>
      <c r="I131" s="48"/>
      <c r="J131" s="48"/>
      <c r="K131" s="51"/>
      <c r="L131" s="49"/>
    </row>
    <row r="132" spans="2:12" ht="51" hidden="1" customHeight="1" x14ac:dyDescent="0.2">
      <c r="B132" s="36" t="s">
        <v>160</v>
      </c>
      <c r="C132" s="138"/>
      <c r="D132" s="138"/>
      <c r="E132" s="138"/>
      <c r="F132" s="138"/>
      <c r="G132" s="138"/>
      <c r="H132" s="138"/>
      <c r="I132" s="139"/>
      <c r="J132" s="139"/>
      <c r="K132" s="138"/>
      <c r="L132" s="20"/>
    </row>
    <row r="133" spans="2:12" ht="51" hidden="1" customHeight="1" x14ac:dyDescent="0.2">
      <c r="B133" s="19" t="s">
        <v>8</v>
      </c>
      <c r="C133" s="122"/>
      <c r="D133" s="122"/>
      <c r="E133" s="122"/>
      <c r="F133" s="122"/>
      <c r="G133" s="122"/>
      <c r="H133" s="122"/>
      <c r="I133" s="123"/>
      <c r="J133" s="123"/>
      <c r="K133" s="122"/>
      <c r="L133" s="21"/>
    </row>
    <row r="134" spans="2:12" ht="17" hidden="1" x14ac:dyDescent="0.2">
      <c r="B134" s="22" t="s">
        <v>161</v>
      </c>
      <c r="C134" s="23"/>
      <c r="D134" s="24"/>
      <c r="E134" s="24"/>
      <c r="F134" s="24"/>
      <c r="G134" s="25">
        <f>SUM(D134:F134)</f>
        <v>0</v>
      </c>
      <c r="H134" s="26"/>
      <c r="I134" s="27"/>
      <c r="J134" s="27"/>
      <c r="K134" s="28"/>
      <c r="L134" s="29"/>
    </row>
    <row r="135" spans="2:12" ht="17" hidden="1" x14ac:dyDescent="0.2">
      <c r="B135" s="22" t="s">
        <v>162</v>
      </c>
      <c r="C135" s="23"/>
      <c r="D135" s="24"/>
      <c r="E135" s="24"/>
      <c r="F135" s="24"/>
      <c r="G135" s="25">
        <f t="shared" ref="G135:G141" si="12">SUM(D135:F135)</f>
        <v>0</v>
      </c>
      <c r="H135" s="26"/>
      <c r="I135" s="27"/>
      <c r="J135" s="27"/>
      <c r="K135" s="28"/>
      <c r="L135" s="29"/>
    </row>
    <row r="136" spans="2:12" ht="17" hidden="1" x14ac:dyDescent="0.2">
      <c r="B136" s="22" t="s">
        <v>163</v>
      </c>
      <c r="C136" s="23"/>
      <c r="D136" s="24"/>
      <c r="E136" s="24"/>
      <c r="F136" s="24"/>
      <c r="G136" s="25">
        <f t="shared" si="12"/>
        <v>0</v>
      </c>
      <c r="H136" s="26"/>
      <c r="I136" s="27"/>
      <c r="J136" s="27"/>
      <c r="K136" s="28"/>
      <c r="L136" s="29"/>
    </row>
    <row r="137" spans="2:12" ht="17" hidden="1" x14ac:dyDescent="0.2">
      <c r="B137" s="22" t="s">
        <v>164</v>
      </c>
      <c r="C137" s="23"/>
      <c r="D137" s="24"/>
      <c r="E137" s="24"/>
      <c r="F137" s="24"/>
      <c r="G137" s="25">
        <f t="shared" si="12"/>
        <v>0</v>
      </c>
      <c r="H137" s="26"/>
      <c r="I137" s="27"/>
      <c r="J137" s="27"/>
      <c r="K137" s="28"/>
      <c r="L137" s="29"/>
    </row>
    <row r="138" spans="2:12" ht="17" hidden="1" x14ac:dyDescent="0.2">
      <c r="B138" s="22" t="s">
        <v>165</v>
      </c>
      <c r="C138" s="23"/>
      <c r="D138" s="24"/>
      <c r="E138" s="24"/>
      <c r="F138" s="24"/>
      <c r="G138" s="25">
        <f t="shared" si="12"/>
        <v>0</v>
      </c>
      <c r="H138" s="26"/>
      <c r="I138" s="27"/>
      <c r="J138" s="27"/>
      <c r="K138" s="28"/>
      <c r="L138" s="29"/>
    </row>
    <row r="139" spans="2:12" ht="17" hidden="1" x14ac:dyDescent="0.2">
      <c r="B139" s="22" t="s">
        <v>166</v>
      </c>
      <c r="C139" s="23"/>
      <c r="D139" s="24"/>
      <c r="E139" s="24"/>
      <c r="F139" s="24"/>
      <c r="G139" s="25">
        <f t="shared" si="12"/>
        <v>0</v>
      </c>
      <c r="H139" s="26"/>
      <c r="I139" s="27"/>
      <c r="J139" s="27"/>
      <c r="K139" s="28"/>
      <c r="L139" s="29"/>
    </row>
    <row r="140" spans="2:12" ht="17" hidden="1" x14ac:dyDescent="0.2">
      <c r="B140" s="22" t="s">
        <v>167</v>
      </c>
      <c r="C140" s="34"/>
      <c r="D140" s="4"/>
      <c r="E140" s="4"/>
      <c r="F140" s="4"/>
      <c r="G140" s="25">
        <f t="shared" si="12"/>
        <v>0</v>
      </c>
      <c r="H140" s="33"/>
      <c r="I140" s="27"/>
      <c r="J140" s="27"/>
      <c r="K140" s="35"/>
      <c r="L140" s="29"/>
    </row>
    <row r="141" spans="2:12" ht="17" hidden="1" x14ac:dyDescent="0.2">
      <c r="B141" s="22" t="s">
        <v>168</v>
      </c>
      <c r="C141" s="34"/>
      <c r="D141" s="4"/>
      <c r="E141" s="4"/>
      <c r="F141" s="4"/>
      <c r="G141" s="25">
        <f t="shared" si="12"/>
        <v>0</v>
      </c>
      <c r="H141" s="33"/>
      <c r="I141" s="27"/>
      <c r="J141" s="27"/>
      <c r="K141" s="35"/>
      <c r="L141" s="29"/>
    </row>
    <row r="142" spans="2:12" ht="17" hidden="1" x14ac:dyDescent="0.2">
      <c r="C142" s="36" t="s">
        <v>48</v>
      </c>
      <c r="D142" s="37">
        <f>SUM(D134:D141)</f>
        <v>0</v>
      </c>
      <c r="E142" s="37">
        <f>SUM(E134:E141)</f>
        <v>0</v>
      </c>
      <c r="F142" s="37">
        <f>SUM(F134:F141)</f>
        <v>0</v>
      </c>
      <c r="G142" s="41">
        <f>SUM(G134:G141)</f>
        <v>0</v>
      </c>
      <c r="H142" s="38">
        <f>(H134*G134)+(H135*G135)+(H136*G136)+(H137*G137)+(H138*G138)+(H139*G139)+(H140*G140)+(H141*G141)</f>
        <v>0</v>
      </c>
      <c r="I142" s="39">
        <f>SUM(I134:I141)</f>
        <v>0</v>
      </c>
      <c r="J142" s="39"/>
      <c r="K142" s="35"/>
      <c r="L142" s="40"/>
    </row>
    <row r="143" spans="2:12" ht="51" hidden="1" customHeight="1" x14ac:dyDescent="0.2">
      <c r="B143" s="19" t="s">
        <v>9</v>
      </c>
      <c r="C143" s="122"/>
      <c r="D143" s="122"/>
      <c r="E143" s="122"/>
      <c r="F143" s="122"/>
      <c r="G143" s="122"/>
      <c r="H143" s="122"/>
      <c r="I143" s="123"/>
      <c r="J143" s="123"/>
      <c r="K143" s="122"/>
      <c r="L143" s="21"/>
    </row>
    <row r="144" spans="2:12" ht="17" hidden="1" x14ac:dyDescent="0.2">
      <c r="B144" s="22" t="s">
        <v>169</v>
      </c>
      <c r="C144" s="23"/>
      <c r="D144" s="24"/>
      <c r="E144" s="24"/>
      <c r="F144" s="24"/>
      <c r="G144" s="25">
        <f>SUM(D144:F144)</f>
        <v>0</v>
      </c>
      <c r="H144" s="26"/>
      <c r="I144" s="27"/>
      <c r="J144" s="27"/>
      <c r="K144" s="28"/>
      <c r="L144" s="29"/>
    </row>
    <row r="145" spans="2:12" ht="17" hidden="1" x14ac:dyDescent="0.2">
      <c r="B145" s="22" t="s">
        <v>170</v>
      </c>
      <c r="C145" s="23"/>
      <c r="D145" s="24"/>
      <c r="E145" s="24"/>
      <c r="F145" s="24"/>
      <c r="G145" s="25">
        <f t="shared" ref="G145:G151" si="13">SUM(D145:F145)</f>
        <v>0</v>
      </c>
      <c r="H145" s="26"/>
      <c r="I145" s="27"/>
      <c r="J145" s="27"/>
      <c r="K145" s="28"/>
      <c r="L145" s="29"/>
    </row>
    <row r="146" spans="2:12" ht="17" hidden="1" x14ac:dyDescent="0.2">
      <c r="B146" s="22" t="s">
        <v>171</v>
      </c>
      <c r="C146" s="23"/>
      <c r="D146" s="24"/>
      <c r="E146" s="24"/>
      <c r="F146" s="24"/>
      <c r="G146" s="25">
        <f t="shared" si="13"/>
        <v>0</v>
      </c>
      <c r="H146" s="26"/>
      <c r="I146" s="27"/>
      <c r="J146" s="27"/>
      <c r="K146" s="28"/>
      <c r="L146" s="29"/>
    </row>
    <row r="147" spans="2:12" ht="17" hidden="1" x14ac:dyDescent="0.2">
      <c r="B147" s="22" t="s">
        <v>172</v>
      </c>
      <c r="C147" s="23"/>
      <c r="D147" s="24"/>
      <c r="E147" s="24"/>
      <c r="F147" s="24"/>
      <c r="G147" s="25">
        <f t="shared" si="13"/>
        <v>0</v>
      </c>
      <c r="H147" s="26"/>
      <c r="I147" s="27"/>
      <c r="J147" s="27"/>
      <c r="K147" s="28"/>
      <c r="L147" s="29"/>
    </row>
    <row r="148" spans="2:12" ht="17" hidden="1" x14ac:dyDescent="0.2">
      <c r="B148" s="22" t="s">
        <v>173</v>
      </c>
      <c r="C148" s="23"/>
      <c r="D148" s="24"/>
      <c r="E148" s="24"/>
      <c r="F148" s="24"/>
      <c r="G148" s="25">
        <f t="shared" si="13"/>
        <v>0</v>
      </c>
      <c r="H148" s="26"/>
      <c r="I148" s="27"/>
      <c r="J148" s="27"/>
      <c r="K148" s="28"/>
      <c r="L148" s="29"/>
    </row>
    <row r="149" spans="2:12" ht="17" hidden="1" x14ac:dyDescent="0.2">
      <c r="B149" s="22" t="s">
        <v>174</v>
      </c>
      <c r="C149" s="23"/>
      <c r="D149" s="24"/>
      <c r="E149" s="24"/>
      <c r="F149" s="24"/>
      <c r="G149" s="25">
        <f t="shared" si="13"/>
        <v>0</v>
      </c>
      <c r="H149" s="26"/>
      <c r="I149" s="27"/>
      <c r="J149" s="27"/>
      <c r="K149" s="28"/>
      <c r="L149" s="29"/>
    </row>
    <row r="150" spans="2:12" ht="17" hidden="1" x14ac:dyDescent="0.2">
      <c r="B150" s="22" t="s">
        <v>175</v>
      </c>
      <c r="C150" s="34"/>
      <c r="D150" s="4"/>
      <c r="E150" s="4"/>
      <c r="F150" s="4"/>
      <c r="G150" s="25">
        <f t="shared" si="13"/>
        <v>0</v>
      </c>
      <c r="H150" s="33"/>
      <c r="I150" s="27"/>
      <c r="J150" s="27"/>
      <c r="K150" s="35"/>
      <c r="L150" s="29"/>
    </row>
    <row r="151" spans="2:12" ht="17" hidden="1" x14ac:dyDescent="0.2">
      <c r="B151" s="22" t="s">
        <v>176</v>
      </c>
      <c r="C151" s="34"/>
      <c r="D151" s="4"/>
      <c r="E151" s="4"/>
      <c r="F151" s="4"/>
      <c r="G151" s="25">
        <f t="shared" si="13"/>
        <v>0</v>
      </c>
      <c r="H151" s="33"/>
      <c r="I151" s="27"/>
      <c r="J151" s="27"/>
      <c r="K151" s="35"/>
      <c r="L151" s="29"/>
    </row>
    <row r="152" spans="2:12" ht="17" hidden="1" x14ac:dyDescent="0.2">
      <c r="C152" s="36" t="s">
        <v>48</v>
      </c>
      <c r="D152" s="41">
        <f>SUM(D144:D151)</f>
        <v>0</v>
      </c>
      <c r="E152" s="41">
        <f>SUM(E144:E151)</f>
        <v>0</v>
      </c>
      <c r="F152" s="41">
        <f>SUM(F144:F151)</f>
        <v>0</v>
      </c>
      <c r="G152" s="41">
        <f>SUM(G144:G151)</f>
        <v>0</v>
      </c>
      <c r="H152" s="38">
        <f>(H144*G144)+(H145*G145)+(H146*G146)+(H147*G147)+(H148*G148)+(H149*G149)+(H150*G150)+(H151*G151)</f>
        <v>0</v>
      </c>
      <c r="I152" s="39">
        <f>SUM(I144:I151)</f>
        <v>0</v>
      </c>
      <c r="J152" s="39"/>
      <c r="K152" s="35"/>
      <c r="L152" s="40"/>
    </row>
    <row r="153" spans="2:12" ht="51" hidden="1" customHeight="1" x14ac:dyDescent="0.2">
      <c r="B153" s="19" t="s">
        <v>10</v>
      </c>
      <c r="C153" s="122"/>
      <c r="D153" s="122"/>
      <c r="E153" s="122"/>
      <c r="F153" s="122"/>
      <c r="G153" s="122"/>
      <c r="H153" s="122"/>
      <c r="I153" s="123"/>
      <c r="J153" s="123"/>
      <c r="K153" s="122"/>
      <c r="L153" s="21"/>
    </row>
    <row r="154" spans="2:12" ht="17" hidden="1" x14ac:dyDescent="0.2">
      <c r="B154" s="22" t="s">
        <v>177</v>
      </c>
      <c r="C154" s="23"/>
      <c r="D154" s="24"/>
      <c r="E154" s="24"/>
      <c r="F154" s="24"/>
      <c r="G154" s="25">
        <f>SUM(D154:F154)</f>
        <v>0</v>
      </c>
      <c r="H154" s="26"/>
      <c r="I154" s="27"/>
      <c r="J154" s="27"/>
      <c r="K154" s="28"/>
      <c r="L154" s="29"/>
    </row>
    <row r="155" spans="2:12" ht="17" hidden="1" x14ac:dyDescent="0.2">
      <c r="B155" s="22" t="s">
        <v>178</v>
      </c>
      <c r="C155" s="23"/>
      <c r="D155" s="24"/>
      <c r="E155" s="24"/>
      <c r="F155" s="24"/>
      <c r="G155" s="25">
        <f t="shared" ref="G155:G161" si="14">SUM(D155:F155)</f>
        <v>0</v>
      </c>
      <c r="H155" s="26"/>
      <c r="I155" s="27"/>
      <c r="J155" s="27"/>
      <c r="K155" s="28"/>
      <c r="L155" s="29"/>
    </row>
    <row r="156" spans="2:12" ht="17" hidden="1" x14ac:dyDescent="0.2">
      <c r="B156" s="22" t="s">
        <v>179</v>
      </c>
      <c r="C156" s="23"/>
      <c r="D156" s="24"/>
      <c r="E156" s="24"/>
      <c r="F156" s="24"/>
      <c r="G156" s="25">
        <f t="shared" si="14"/>
        <v>0</v>
      </c>
      <c r="H156" s="26"/>
      <c r="I156" s="27"/>
      <c r="J156" s="27"/>
      <c r="K156" s="28"/>
      <c r="L156" s="29"/>
    </row>
    <row r="157" spans="2:12" ht="17" hidden="1" x14ac:dyDescent="0.2">
      <c r="B157" s="22" t="s">
        <v>180</v>
      </c>
      <c r="C157" s="23"/>
      <c r="D157" s="24"/>
      <c r="E157" s="24"/>
      <c r="F157" s="24"/>
      <c r="G157" s="25">
        <f t="shared" si="14"/>
        <v>0</v>
      </c>
      <c r="H157" s="26"/>
      <c r="I157" s="27"/>
      <c r="J157" s="27"/>
      <c r="K157" s="28"/>
      <c r="L157" s="29"/>
    </row>
    <row r="158" spans="2:12" ht="17" hidden="1" x14ac:dyDescent="0.2">
      <c r="B158" s="22" t="s">
        <v>181</v>
      </c>
      <c r="C158" s="23"/>
      <c r="D158" s="24"/>
      <c r="E158" s="24"/>
      <c r="F158" s="24"/>
      <c r="G158" s="25">
        <f t="shared" si="14"/>
        <v>0</v>
      </c>
      <c r="H158" s="26"/>
      <c r="I158" s="27"/>
      <c r="J158" s="27"/>
      <c r="K158" s="28"/>
      <c r="L158" s="29"/>
    </row>
    <row r="159" spans="2:12" ht="17" hidden="1" x14ac:dyDescent="0.2">
      <c r="B159" s="22" t="s">
        <v>182</v>
      </c>
      <c r="C159" s="23"/>
      <c r="D159" s="24"/>
      <c r="E159" s="24"/>
      <c r="F159" s="24"/>
      <c r="G159" s="25">
        <f t="shared" si="14"/>
        <v>0</v>
      </c>
      <c r="H159" s="26"/>
      <c r="I159" s="27"/>
      <c r="J159" s="27"/>
      <c r="K159" s="28"/>
      <c r="L159" s="29"/>
    </row>
    <row r="160" spans="2:12" ht="17" hidden="1" x14ac:dyDescent="0.2">
      <c r="B160" s="22" t="s">
        <v>183</v>
      </c>
      <c r="C160" s="34"/>
      <c r="D160" s="4"/>
      <c r="E160" s="4"/>
      <c r="F160" s="4"/>
      <c r="G160" s="25">
        <f t="shared" si="14"/>
        <v>0</v>
      </c>
      <c r="H160" s="33"/>
      <c r="I160" s="27"/>
      <c r="J160" s="27"/>
      <c r="K160" s="35"/>
      <c r="L160" s="29"/>
    </row>
    <row r="161" spans="2:12" ht="17" hidden="1" x14ac:dyDescent="0.2">
      <c r="B161" s="22" t="s">
        <v>184</v>
      </c>
      <c r="C161" s="34"/>
      <c r="D161" s="4"/>
      <c r="E161" s="4"/>
      <c r="F161" s="4"/>
      <c r="G161" s="25">
        <f t="shared" si="14"/>
        <v>0</v>
      </c>
      <c r="H161" s="33"/>
      <c r="I161" s="27"/>
      <c r="J161" s="27"/>
      <c r="K161" s="35"/>
      <c r="L161" s="29"/>
    </row>
    <row r="162" spans="2:12" ht="17" hidden="1" x14ac:dyDescent="0.2">
      <c r="C162" s="36" t="s">
        <v>48</v>
      </c>
      <c r="D162" s="41">
        <f>SUM(D154:D161)</f>
        <v>0</v>
      </c>
      <c r="E162" s="41">
        <f>SUM(E154:E161)</f>
        <v>0</v>
      </c>
      <c r="F162" s="41">
        <f>SUM(F154:F161)</f>
        <v>0</v>
      </c>
      <c r="G162" s="41">
        <f>SUM(G154:G161)</f>
        <v>0</v>
      </c>
      <c r="H162" s="38">
        <f>(H154*G154)+(H155*G155)+(H156*G156)+(H157*G157)+(H158*G158)+(H159*G159)+(H160*G160)+(H161*G161)</f>
        <v>0</v>
      </c>
      <c r="I162" s="39">
        <f>SUM(I154:I161)</f>
        <v>0</v>
      </c>
      <c r="J162" s="39"/>
      <c r="K162" s="35"/>
      <c r="L162" s="40"/>
    </row>
    <row r="163" spans="2:12" ht="51" hidden="1" customHeight="1" x14ac:dyDescent="0.2">
      <c r="B163" s="19" t="s">
        <v>11</v>
      </c>
      <c r="C163" s="122"/>
      <c r="D163" s="122"/>
      <c r="E163" s="122"/>
      <c r="F163" s="122"/>
      <c r="G163" s="122"/>
      <c r="H163" s="122"/>
      <c r="I163" s="123"/>
      <c r="J163" s="123"/>
      <c r="K163" s="122"/>
      <c r="L163" s="21"/>
    </row>
    <row r="164" spans="2:12" ht="17" hidden="1" x14ac:dyDescent="0.2">
      <c r="B164" s="22" t="s">
        <v>185</v>
      </c>
      <c r="C164" s="23"/>
      <c r="D164" s="24"/>
      <c r="E164" s="24"/>
      <c r="F164" s="24"/>
      <c r="G164" s="25">
        <f>SUM(D164:F164)</f>
        <v>0</v>
      </c>
      <c r="H164" s="26"/>
      <c r="I164" s="27"/>
      <c r="J164" s="27"/>
      <c r="K164" s="28"/>
      <c r="L164" s="29"/>
    </row>
    <row r="165" spans="2:12" ht="17" hidden="1" x14ac:dyDescent="0.2">
      <c r="B165" s="22" t="s">
        <v>186</v>
      </c>
      <c r="C165" s="23"/>
      <c r="D165" s="24"/>
      <c r="E165" s="24"/>
      <c r="F165" s="24"/>
      <c r="G165" s="25">
        <f t="shared" ref="G165:G171" si="15">SUM(D165:F165)</f>
        <v>0</v>
      </c>
      <c r="H165" s="26"/>
      <c r="I165" s="27"/>
      <c r="J165" s="27"/>
      <c r="K165" s="28"/>
      <c r="L165" s="29"/>
    </row>
    <row r="166" spans="2:12" ht="17" hidden="1" x14ac:dyDescent="0.2">
      <c r="B166" s="22" t="s">
        <v>187</v>
      </c>
      <c r="C166" s="23"/>
      <c r="D166" s="24"/>
      <c r="E166" s="24"/>
      <c r="F166" s="24"/>
      <c r="G166" s="25">
        <f t="shared" si="15"/>
        <v>0</v>
      </c>
      <c r="H166" s="26"/>
      <c r="I166" s="27"/>
      <c r="J166" s="27"/>
      <c r="K166" s="28"/>
      <c r="L166" s="29"/>
    </row>
    <row r="167" spans="2:12" ht="17" hidden="1" x14ac:dyDescent="0.2">
      <c r="B167" s="22" t="s">
        <v>188</v>
      </c>
      <c r="C167" s="23"/>
      <c r="D167" s="24"/>
      <c r="E167" s="24"/>
      <c r="F167" s="24"/>
      <c r="G167" s="25">
        <f t="shared" si="15"/>
        <v>0</v>
      </c>
      <c r="H167" s="26"/>
      <c r="I167" s="27"/>
      <c r="J167" s="27"/>
      <c r="K167" s="28"/>
      <c r="L167" s="29"/>
    </row>
    <row r="168" spans="2:12" ht="17" hidden="1" x14ac:dyDescent="0.2">
      <c r="B168" s="22" t="s">
        <v>189</v>
      </c>
      <c r="C168" s="23"/>
      <c r="D168" s="24"/>
      <c r="E168" s="24"/>
      <c r="F168" s="24"/>
      <c r="G168" s="25">
        <f>SUM(D168:F168)</f>
        <v>0</v>
      </c>
      <c r="H168" s="26"/>
      <c r="I168" s="27"/>
      <c r="J168" s="27"/>
      <c r="K168" s="28"/>
      <c r="L168" s="29"/>
    </row>
    <row r="169" spans="2:12" ht="17" hidden="1" x14ac:dyDescent="0.2">
      <c r="B169" s="22" t="s">
        <v>190</v>
      </c>
      <c r="C169" s="23"/>
      <c r="D169" s="24"/>
      <c r="E169" s="24"/>
      <c r="F169" s="24"/>
      <c r="G169" s="25">
        <f t="shared" si="15"/>
        <v>0</v>
      </c>
      <c r="H169" s="26"/>
      <c r="I169" s="27"/>
      <c r="J169" s="27"/>
      <c r="K169" s="28"/>
      <c r="L169" s="29"/>
    </row>
    <row r="170" spans="2:12" ht="17" hidden="1" x14ac:dyDescent="0.2">
      <c r="B170" s="22" t="s">
        <v>191</v>
      </c>
      <c r="C170" s="34"/>
      <c r="D170" s="4"/>
      <c r="E170" s="4"/>
      <c r="F170" s="4"/>
      <c r="G170" s="25">
        <f t="shared" si="15"/>
        <v>0</v>
      </c>
      <c r="H170" s="33"/>
      <c r="I170" s="27"/>
      <c r="J170" s="27"/>
      <c r="K170" s="35"/>
      <c r="L170" s="29"/>
    </row>
    <row r="171" spans="2:12" ht="17" hidden="1" x14ac:dyDescent="0.2">
      <c r="B171" s="22" t="s">
        <v>192</v>
      </c>
      <c r="C171" s="34"/>
      <c r="D171" s="4"/>
      <c r="E171" s="4"/>
      <c r="F171" s="4"/>
      <c r="G171" s="25">
        <f t="shared" si="15"/>
        <v>0</v>
      </c>
      <c r="H171" s="33"/>
      <c r="I171" s="27"/>
      <c r="J171" s="27"/>
      <c r="K171" s="35"/>
      <c r="L171" s="29"/>
    </row>
    <row r="172" spans="2:12" ht="17" hidden="1" x14ac:dyDescent="0.2">
      <c r="C172" s="36" t="s">
        <v>48</v>
      </c>
      <c r="D172" s="37">
        <f>SUM(D164:D171)</f>
        <v>0</v>
      </c>
      <c r="E172" s="37">
        <f>SUM(E164:E171)</f>
        <v>0</v>
      </c>
      <c r="F172" s="37">
        <f>SUM(F164:F171)</f>
        <v>0</v>
      </c>
      <c r="G172" s="37">
        <f>SUM(G164:G171)</f>
        <v>0</v>
      </c>
      <c r="H172" s="38">
        <f>(H164*G164)+(H165*G165)+(H166*G166)+(H167*G167)+(H168*G168)+(H169*G169)+(H170*G170)+(H171*G171)</f>
        <v>0</v>
      </c>
      <c r="I172" s="39">
        <f>SUM(I164:I171)</f>
        <v>0</v>
      </c>
      <c r="J172" s="39"/>
      <c r="K172" s="35"/>
      <c r="L172" s="40"/>
    </row>
    <row r="173" spans="2:12" ht="15.75" customHeight="1" x14ac:dyDescent="0.2">
      <c r="B173" s="47"/>
      <c r="C173" s="42"/>
      <c r="D173" s="5"/>
      <c r="E173" s="5"/>
      <c r="F173" s="5"/>
      <c r="G173" s="5"/>
      <c r="H173" s="5"/>
      <c r="I173" s="48"/>
      <c r="J173" s="48"/>
      <c r="K173" s="42"/>
      <c r="L173" s="49"/>
    </row>
    <row r="174" spans="2:12" ht="15.75" customHeight="1" x14ac:dyDescent="0.2">
      <c r="B174" s="47"/>
      <c r="C174" s="42"/>
      <c r="D174" s="5"/>
      <c r="E174" s="5"/>
      <c r="F174" s="5"/>
      <c r="G174" s="5"/>
      <c r="H174" s="5"/>
      <c r="I174" s="48"/>
      <c r="J174" s="48"/>
      <c r="K174" s="42"/>
      <c r="L174" s="49"/>
    </row>
    <row r="175" spans="2:12" ht="51" customHeight="1" x14ac:dyDescent="0.2">
      <c r="B175" s="36" t="s">
        <v>193</v>
      </c>
      <c r="C175" s="52"/>
      <c r="D175" s="24">
        <v>117278.79439252306</v>
      </c>
      <c r="E175" s="24">
        <v>53641</v>
      </c>
      <c r="F175" s="24">
        <v>125000</v>
      </c>
      <c r="G175" s="25">
        <f>SUM(D175:F175)</f>
        <v>295919.79439252306</v>
      </c>
      <c r="H175" s="54"/>
      <c r="I175" s="103">
        <f>IOM!I175+UNHCR!I175+ONUDC!I175</f>
        <v>295919.78999999998</v>
      </c>
      <c r="J175" s="55"/>
      <c r="K175" s="56"/>
      <c r="L175" s="40"/>
    </row>
    <row r="176" spans="2:12" ht="50" customHeight="1" x14ac:dyDescent="0.2">
      <c r="B176" s="36" t="s">
        <v>194</v>
      </c>
      <c r="C176" s="52"/>
      <c r="D176" s="24">
        <v>139190</v>
      </c>
      <c r="E176" s="24">
        <v>8500</v>
      </c>
      <c r="F176" s="24">
        <v>6000</v>
      </c>
      <c r="G176" s="25">
        <f>SUM(D176:F176)</f>
        <v>153690</v>
      </c>
      <c r="H176" s="54"/>
      <c r="I176" s="103">
        <f>IOM!I176+UNHCR!I176+ONUDC!I176</f>
        <v>193021.29</v>
      </c>
      <c r="J176" s="55"/>
      <c r="K176" s="56"/>
      <c r="L176" s="40"/>
    </row>
    <row r="177" spans="2:12" ht="41.25" customHeight="1" x14ac:dyDescent="0.2">
      <c r="B177" s="36" t="s">
        <v>195</v>
      </c>
      <c r="C177" s="52"/>
      <c r="D177" s="24">
        <v>44000</v>
      </c>
      <c r="E177" s="24">
        <v>35023.65</v>
      </c>
      <c r="F177" s="24">
        <v>30000</v>
      </c>
      <c r="G177" s="25">
        <f>SUM(D177:F177)</f>
        <v>109023.65</v>
      </c>
      <c r="H177" s="54"/>
      <c r="I177" s="103">
        <f>IOM!I177+UNHCR!I177+ONUDC!I177</f>
        <v>60887.65</v>
      </c>
      <c r="J177" s="55"/>
      <c r="K177" s="56"/>
      <c r="L177" s="40"/>
    </row>
    <row r="178" spans="2:12" ht="41.25" customHeight="1" x14ac:dyDescent="0.2">
      <c r="B178" s="58" t="s">
        <v>196</v>
      </c>
      <c r="C178" s="52"/>
      <c r="D178" s="24">
        <v>10000</v>
      </c>
      <c r="E178" s="24">
        <v>10000</v>
      </c>
      <c r="F178" s="24">
        <v>10000</v>
      </c>
      <c r="G178" s="25">
        <f>SUM(D178:F178)</f>
        <v>30000</v>
      </c>
      <c r="H178" s="54"/>
      <c r="I178" s="103">
        <f>IOM!I178+UNHCR!I178+ONUDC!I178</f>
        <v>42378.25</v>
      </c>
      <c r="J178" s="55"/>
      <c r="K178" s="56"/>
      <c r="L178" s="40"/>
    </row>
    <row r="179" spans="2:12" ht="38.25" customHeight="1" x14ac:dyDescent="0.2">
      <c r="B179" s="47"/>
      <c r="C179" s="59" t="s">
        <v>197</v>
      </c>
      <c r="D179" s="37">
        <f>SUM(D175:D178)</f>
        <v>310468.79439252306</v>
      </c>
      <c r="E179" s="37">
        <f>SUM(E175:E178)</f>
        <v>107164.65</v>
      </c>
      <c r="F179" s="37">
        <f>SUM(F175:F178)</f>
        <v>171000</v>
      </c>
      <c r="G179" s="37">
        <f>SUM(G175:G178)</f>
        <v>588633.44439252303</v>
      </c>
      <c r="H179" s="37">
        <f>(H175*G175)+(H176*G176)+(H177*G177)+(H178*G178)</f>
        <v>0</v>
      </c>
      <c r="I179" s="103">
        <f>SUM(I175:I178)</f>
        <v>592206.98</v>
      </c>
      <c r="J179" s="39"/>
      <c r="K179" s="52"/>
      <c r="L179" s="60"/>
    </row>
    <row r="180" spans="2:12" ht="15.75" customHeight="1" x14ac:dyDescent="0.2">
      <c r="B180" s="47"/>
      <c r="C180" s="42"/>
      <c r="D180" s="5"/>
      <c r="E180" s="5"/>
      <c r="F180" s="5"/>
      <c r="G180" s="5"/>
      <c r="H180" s="5"/>
      <c r="I180" s="48"/>
      <c r="J180" s="48"/>
      <c r="K180" s="42"/>
      <c r="L180" s="60"/>
    </row>
    <row r="181" spans="2:12" ht="15.75" customHeight="1" x14ac:dyDescent="0.2">
      <c r="B181" s="47"/>
      <c r="C181" s="42"/>
      <c r="D181" s="5"/>
      <c r="E181" s="5"/>
      <c r="F181" s="5"/>
      <c r="G181" s="5"/>
      <c r="H181" s="5"/>
      <c r="I181" s="48"/>
      <c r="J181" s="48"/>
      <c r="K181" s="42"/>
      <c r="L181" s="60"/>
    </row>
    <row r="182" spans="2:12" ht="15.75" customHeight="1" x14ac:dyDescent="0.2">
      <c r="B182" s="47"/>
      <c r="C182" s="42"/>
      <c r="D182" s="5"/>
      <c r="E182" s="5"/>
      <c r="F182" s="5"/>
      <c r="G182" s="5"/>
      <c r="H182" s="5"/>
      <c r="I182" s="48"/>
      <c r="J182" s="48"/>
      <c r="K182" s="42"/>
      <c r="L182" s="60"/>
    </row>
    <row r="183" spans="2:12" ht="15.75" customHeight="1" x14ac:dyDescent="0.2">
      <c r="B183" s="47"/>
      <c r="C183" s="42"/>
      <c r="D183" s="5"/>
      <c r="E183" s="5"/>
      <c r="F183" s="5"/>
      <c r="G183" s="5"/>
      <c r="H183" s="5"/>
      <c r="I183" s="48"/>
      <c r="J183" s="48"/>
      <c r="K183" s="42"/>
      <c r="L183" s="60"/>
    </row>
    <row r="184" spans="2:12" ht="15.75" customHeight="1" x14ac:dyDescent="0.2">
      <c r="B184" s="47"/>
      <c r="C184" s="42"/>
      <c r="D184" s="5"/>
      <c r="E184" s="5"/>
      <c r="F184" s="5"/>
      <c r="G184" s="5"/>
      <c r="H184" s="5"/>
      <c r="I184" s="48"/>
      <c r="J184" s="48"/>
      <c r="K184" s="42"/>
      <c r="L184" s="60"/>
    </row>
    <row r="185" spans="2:12" ht="15.75" customHeight="1" x14ac:dyDescent="0.2">
      <c r="B185" s="47"/>
      <c r="C185" s="42"/>
      <c r="D185" s="5"/>
      <c r="E185" s="5"/>
      <c r="F185" s="5"/>
      <c r="G185" s="5"/>
      <c r="H185" s="5"/>
      <c r="I185" s="48"/>
      <c r="J185" s="48"/>
      <c r="K185" s="42"/>
      <c r="L185" s="60"/>
    </row>
    <row r="186" spans="2:12" ht="15.75" customHeight="1" thickBot="1" x14ac:dyDescent="0.25">
      <c r="B186" s="47"/>
      <c r="C186" s="42"/>
      <c r="D186" s="5"/>
      <c r="E186" s="5"/>
      <c r="F186" s="5"/>
      <c r="G186" s="5"/>
      <c r="H186" s="5"/>
      <c r="I186" s="48"/>
      <c r="J186" s="48"/>
      <c r="K186" s="42"/>
      <c r="L186" s="60"/>
    </row>
    <row r="187" spans="2:12" ht="16" x14ac:dyDescent="0.2">
      <c r="B187" s="47"/>
      <c r="C187" s="124" t="s">
        <v>12</v>
      </c>
      <c r="D187" s="125"/>
      <c r="E187" s="125"/>
      <c r="F187" s="125"/>
      <c r="G187" s="126"/>
      <c r="H187" s="60"/>
      <c r="I187" s="61"/>
      <c r="J187" s="61"/>
      <c r="K187" s="60"/>
    </row>
    <row r="188" spans="2:12" ht="54.75" customHeight="1" x14ac:dyDescent="0.2">
      <c r="B188" s="47"/>
      <c r="C188" s="62"/>
      <c r="D188" s="2" t="str">
        <f>D5</f>
        <v>OIM Organisation recipiendiaire 1 (budget en USD)</v>
      </c>
      <c r="E188" s="2" t="str">
        <f t="shared" ref="E188:F188" si="16">E5</f>
        <v>HCR Organisation recipiendiaire 2 (budget en USD)</v>
      </c>
      <c r="F188" s="2" t="str">
        <f t="shared" si="16"/>
        <v>ONUDC Organisation recipiendiaire 3 (budget en USD)</v>
      </c>
      <c r="G188" s="63" t="s">
        <v>0</v>
      </c>
      <c r="H188" s="42"/>
      <c r="I188" s="48"/>
      <c r="J188" s="48"/>
      <c r="K188" s="60"/>
    </row>
    <row r="189" spans="2:12" ht="41.25" customHeight="1" x14ac:dyDescent="0.2">
      <c r="B189" s="64"/>
      <c r="C189" s="6" t="s">
        <v>13</v>
      </c>
      <c r="D189" s="65">
        <f>SUM(D16,D26,D36,D46,D58,D67,D77,D87,D100,D110,D120,D130,D142,D152,D162,D172,D175,D176,D177,D178)</f>
        <v>1009345.7943925231</v>
      </c>
      <c r="E189" s="65">
        <f>SUM(E16,E26,E36,E46,E58,E67,E77,E87,E100,E110,E120,E130,E142,E152,E162,E172,E175,E176,E177,E178)</f>
        <v>841564.19000000006</v>
      </c>
      <c r="F189" s="65">
        <f>SUM(F16,F26,F36,F46,F58,F67,F77,F87,F100,F110,F120,F130,F142,F152,F162,F172,F175,F176,F177,F178)</f>
        <v>672454.5</v>
      </c>
      <c r="G189" s="66">
        <f>SUM(D189:F189)</f>
        <v>2523364.4843925233</v>
      </c>
      <c r="H189" s="42"/>
      <c r="I189" s="48"/>
      <c r="J189" s="48"/>
      <c r="K189" s="64"/>
    </row>
    <row r="190" spans="2:12" ht="51.75" customHeight="1" x14ac:dyDescent="0.2">
      <c r="B190" s="67"/>
      <c r="C190" s="6" t="s">
        <v>14</v>
      </c>
      <c r="D190" s="65">
        <f>D189*0.07</f>
        <v>70654.20560747663</v>
      </c>
      <c r="E190" s="65">
        <f>E189*0.07</f>
        <v>58909.493300000009</v>
      </c>
      <c r="F190" s="65">
        <f>F189*0.07</f>
        <v>47071.815000000002</v>
      </c>
      <c r="G190" s="66">
        <f>G189*0.07</f>
        <v>176635.51390747665</v>
      </c>
      <c r="H190" s="67"/>
      <c r="I190" s="48"/>
      <c r="J190" s="48"/>
      <c r="K190" s="68"/>
    </row>
    <row r="191" spans="2:12" ht="51.75" customHeight="1" thickBot="1" x14ac:dyDescent="0.25">
      <c r="B191" s="67"/>
      <c r="C191" s="69" t="s">
        <v>0</v>
      </c>
      <c r="D191" s="37">
        <f>SUM(D189:D190)</f>
        <v>1079999.9999999998</v>
      </c>
      <c r="E191" s="37">
        <f>SUM(E189:E190)</f>
        <v>900473.68330000003</v>
      </c>
      <c r="F191" s="37">
        <f>SUM(F189:F190)</f>
        <v>719526.31499999994</v>
      </c>
      <c r="G191" s="37">
        <f>SUM(G189:G190)</f>
        <v>2699999.9983000001</v>
      </c>
      <c r="H191" s="67"/>
      <c r="I191" s="48"/>
      <c r="J191" s="48"/>
      <c r="K191" s="68"/>
    </row>
    <row r="192" spans="2:12" ht="42" customHeight="1" x14ac:dyDescent="0.2">
      <c r="B192" s="67"/>
      <c r="K192" s="49"/>
      <c r="L192" s="68"/>
    </row>
    <row r="193" spans="2:12" s="14" customFormat="1" ht="29.25" customHeight="1" thickBot="1" x14ac:dyDescent="0.25">
      <c r="B193" s="42"/>
      <c r="C193" s="47"/>
      <c r="D193" s="7"/>
      <c r="E193" s="7"/>
      <c r="F193" s="7"/>
      <c r="G193" s="7"/>
      <c r="H193" s="7"/>
      <c r="I193" s="70"/>
      <c r="J193" s="70"/>
      <c r="K193" s="60"/>
      <c r="L193" s="64"/>
    </row>
    <row r="194" spans="2:12" ht="23.25" customHeight="1" x14ac:dyDescent="0.2">
      <c r="B194" s="68"/>
      <c r="C194" s="127" t="s">
        <v>198</v>
      </c>
      <c r="D194" s="128"/>
      <c r="E194" s="129"/>
      <c r="F194" s="129"/>
      <c r="G194" s="129"/>
      <c r="H194" s="130"/>
      <c r="I194" s="40"/>
      <c r="J194" s="40"/>
      <c r="K194" s="68"/>
    </row>
    <row r="195" spans="2:12" ht="51.75" customHeight="1" x14ac:dyDescent="0.2">
      <c r="B195" s="68"/>
      <c r="C195" s="71"/>
      <c r="D195" s="2" t="str">
        <f>D5</f>
        <v>OIM Organisation recipiendiaire 1 (budget en USD)</v>
      </c>
      <c r="E195" s="2" t="str">
        <f t="shared" ref="E195:F195" si="17">E5</f>
        <v>HCR Organisation recipiendiaire 2 (budget en USD)</v>
      </c>
      <c r="F195" s="2" t="str">
        <f t="shared" si="17"/>
        <v>ONUDC Organisation recipiendiaire 3 (budget en USD)</v>
      </c>
      <c r="G195" s="3" t="s">
        <v>0</v>
      </c>
      <c r="H195" s="72" t="s">
        <v>199</v>
      </c>
      <c r="I195" s="40"/>
      <c r="J195" s="40"/>
      <c r="K195" s="68"/>
    </row>
    <row r="196" spans="2:12" ht="55.5" customHeight="1" x14ac:dyDescent="0.2">
      <c r="B196" s="68"/>
      <c r="C196" s="73" t="s">
        <v>200</v>
      </c>
      <c r="D196" s="37">
        <f>$D$191*H196</f>
        <v>377999.99999999988</v>
      </c>
      <c r="E196" s="37">
        <f>$E$191*H196</f>
        <v>315165.78915500001</v>
      </c>
      <c r="F196" s="37">
        <f>$F$191*H196</f>
        <v>251834.21024999997</v>
      </c>
      <c r="G196" s="37">
        <f>SUM(D196:F196)</f>
        <v>944999.99940499989</v>
      </c>
      <c r="H196" s="74">
        <v>0.35</v>
      </c>
      <c r="I196" s="61"/>
      <c r="J196" s="61"/>
      <c r="K196" s="68"/>
    </row>
    <row r="197" spans="2:12" ht="57.75" customHeight="1" x14ac:dyDescent="0.2">
      <c r="B197" s="131"/>
      <c r="C197" s="75" t="s">
        <v>201</v>
      </c>
      <c r="D197" s="37">
        <f>$D$191*H197</f>
        <v>377999.99999999988</v>
      </c>
      <c r="E197" s="37">
        <f>$E$191*H197</f>
        <v>315165.78915500001</v>
      </c>
      <c r="F197" s="37">
        <f>$F$191*H197</f>
        <v>251834.21024999997</v>
      </c>
      <c r="G197" s="37">
        <f>SUM(D197:F197)</f>
        <v>944999.99940499989</v>
      </c>
      <c r="H197" s="76">
        <v>0.35</v>
      </c>
      <c r="I197" s="61"/>
      <c r="J197" s="61"/>
    </row>
    <row r="198" spans="2:12" ht="57.75" customHeight="1" x14ac:dyDescent="0.2">
      <c r="B198" s="131"/>
      <c r="C198" s="75" t="s">
        <v>202</v>
      </c>
      <c r="D198" s="37">
        <f>$D$191*H198</f>
        <v>323999.99999999994</v>
      </c>
      <c r="E198" s="37">
        <f>$E$191*H198</f>
        <v>270142.10499000002</v>
      </c>
      <c r="F198" s="37">
        <f>$F$191*H198</f>
        <v>215857.89449999997</v>
      </c>
      <c r="G198" s="37">
        <f>SUM(D198:F198)</f>
        <v>809999.99948999984</v>
      </c>
      <c r="H198" s="77">
        <v>0.3</v>
      </c>
      <c r="I198" s="78"/>
      <c r="J198" s="78"/>
    </row>
    <row r="199" spans="2:12" ht="38.25" customHeight="1" thickBot="1" x14ac:dyDescent="0.25">
      <c r="B199" s="131"/>
      <c r="C199" s="69" t="s">
        <v>0</v>
      </c>
      <c r="D199" s="37">
        <f>SUM(D196:D198)</f>
        <v>1079999.9999999998</v>
      </c>
      <c r="E199" s="37">
        <f>SUM(E196:E198)</f>
        <v>900473.68330000003</v>
      </c>
      <c r="F199" s="37">
        <f>SUM(F196:F198)</f>
        <v>719526.31499999994</v>
      </c>
      <c r="G199" s="37">
        <f>SUM(G196:G198)</f>
        <v>2699999.9982999996</v>
      </c>
      <c r="H199" s="79">
        <f>SUM(H196:H198)</f>
        <v>1</v>
      </c>
      <c r="I199" s="21"/>
      <c r="J199" s="21"/>
    </row>
    <row r="200" spans="2:12" ht="21.75" customHeight="1" thickBot="1" x14ac:dyDescent="0.25">
      <c r="B200" s="131"/>
      <c r="C200" s="80"/>
      <c r="D200" s="81"/>
      <c r="E200" s="81"/>
      <c r="F200" s="81"/>
      <c r="G200" s="81"/>
      <c r="H200" s="81"/>
      <c r="I200" s="70"/>
      <c r="J200" s="70"/>
    </row>
    <row r="201" spans="2:12" ht="49.5" customHeight="1" x14ac:dyDescent="0.2">
      <c r="B201" s="131"/>
      <c r="C201" s="82" t="s">
        <v>203</v>
      </c>
      <c r="D201" s="83">
        <f>SUM(H16,H26,H36,H46,H58,H67,H77,H87,H100,H110,H120,H130,H142,H152,H162,H172,H179)*1.07</f>
        <v>1053709.0419920001</v>
      </c>
      <c r="E201" s="7"/>
      <c r="F201" s="7"/>
      <c r="G201" s="7"/>
      <c r="H201" s="84" t="s">
        <v>204</v>
      </c>
      <c r="I201" s="100">
        <f>SUM(I179,I172,I162,I152,I142,I130,I120,I110,I100,I87,I77,I67,I58,I46,I36,I26,I16)</f>
        <v>2344215.42</v>
      </c>
      <c r="J201" s="85"/>
    </row>
    <row r="202" spans="2:12" ht="28.5" customHeight="1" thickBot="1" x14ac:dyDescent="0.25">
      <c r="B202" s="131"/>
      <c r="C202" s="86" t="s">
        <v>205</v>
      </c>
      <c r="D202" s="87">
        <f>D201/G191</f>
        <v>0.3902626083909061</v>
      </c>
      <c r="E202" s="88"/>
      <c r="F202" s="89"/>
      <c r="G202" s="88"/>
      <c r="H202" s="90" t="s">
        <v>206</v>
      </c>
      <c r="I202" s="101">
        <f>I201/G189</f>
        <v>0.92900388925159505</v>
      </c>
      <c r="J202" s="91"/>
    </row>
    <row r="203" spans="2:12" ht="28.5" customHeight="1" x14ac:dyDescent="0.2">
      <c r="B203" s="131"/>
      <c r="C203" s="132"/>
      <c r="D203" s="133"/>
      <c r="E203" s="92"/>
      <c r="F203" s="92"/>
      <c r="G203" s="92"/>
    </row>
    <row r="204" spans="2:12" ht="28.5" customHeight="1" x14ac:dyDescent="0.2">
      <c r="B204" s="131"/>
      <c r="C204" s="86" t="s">
        <v>207</v>
      </c>
      <c r="D204" s="93">
        <f>SUM(D177:F178)*1.07</f>
        <v>148755.30550000002</v>
      </c>
      <c r="E204" s="94"/>
      <c r="F204" s="94"/>
      <c r="G204" s="94"/>
    </row>
    <row r="205" spans="2:12" ht="23.25" customHeight="1" x14ac:dyDescent="0.2">
      <c r="B205" s="131"/>
      <c r="C205" s="86" t="s">
        <v>208</v>
      </c>
      <c r="D205" s="87">
        <f>D204/G191</f>
        <v>5.5094557627281764E-2</v>
      </c>
      <c r="E205" s="94"/>
      <c r="F205" s="94"/>
      <c r="G205" s="94"/>
    </row>
    <row r="206" spans="2:12" ht="66.75" customHeight="1" thickBot="1" x14ac:dyDescent="0.25">
      <c r="B206" s="131"/>
      <c r="C206" s="134" t="s">
        <v>209</v>
      </c>
      <c r="D206" s="135"/>
      <c r="E206" s="95"/>
      <c r="F206" s="95"/>
      <c r="G206" s="95"/>
    </row>
    <row r="207" spans="2:12" ht="55.5" customHeight="1" x14ac:dyDescent="0.2">
      <c r="B207" s="131"/>
      <c r="L207" s="14"/>
    </row>
    <row r="208" spans="2:12" ht="42.75" customHeight="1" x14ac:dyDescent="0.2">
      <c r="B208" s="131"/>
    </row>
    <row r="209" spans="2:2" ht="21.75" customHeight="1" x14ac:dyDescent="0.2">
      <c r="B209" s="131"/>
    </row>
    <row r="210" spans="2:2" ht="21.75" customHeight="1" x14ac:dyDescent="0.2">
      <c r="B210" s="131"/>
    </row>
    <row r="211" spans="2:2" ht="23.25" customHeight="1" x14ac:dyDescent="0.2">
      <c r="B211" s="131"/>
    </row>
    <row r="212" spans="2:2" ht="23.25" customHeight="1" x14ac:dyDescent="0.2"/>
    <row r="213" spans="2:2" ht="21.75" customHeight="1" x14ac:dyDescent="0.2"/>
    <row r="214" spans="2:2" ht="16.5" customHeight="1" x14ac:dyDescent="0.2"/>
    <row r="215" spans="2:2" ht="29.25" customHeight="1" x14ac:dyDescent="0.2"/>
    <row r="216" spans="2:2" ht="24.75" customHeight="1" x14ac:dyDescent="0.2"/>
    <row r="217" spans="2:2" ht="33" customHeight="1" x14ac:dyDescent="0.2"/>
    <row r="219" spans="2:2" ht="15" customHeight="1" x14ac:dyDescent="0.2"/>
    <row r="220" spans="2:2" ht="25.5" customHeight="1" x14ac:dyDescent="0.2"/>
    <row r="271" spans="1:1" ht="16" x14ac:dyDescent="0.2">
      <c r="A271" s="8" t="s">
        <v>210</v>
      </c>
    </row>
  </sheetData>
  <mergeCells count="27">
    <mergeCell ref="C194:H194"/>
    <mergeCell ref="B197:B211"/>
    <mergeCell ref="C203:D203"/>
    <mergeCell ref="C206:D206"/>
    <mergeCell ref="B2:G2"/>
    <mergeCell ref="C89:K89"/>
    <mergeCell ref="C90:K90"/>
    <mergeCell ref="C101:K101"/>
    <mergeCell ref="C111:K111"/>
    <mergeCell ref="C121:K121"/>
    <mergeCell ref="C132:K132"/>
    <mergeCell ref="C17:K17"/>
    <mergeCell ref="C27:K27"/>
    <mergeCell ref="C37:K37"/>
    <mergeCell ref="C48:K48"/>
    <mergeCell ref="C49:K49"/>
    <mergeCell ref="C153:K153"/>
    <mergeCell ref="C163:K163"/>
    <mergeCell ref="C187:G187"/>
    <mergeCell ref="C133:K133"/>
    <mergeCell ref="C68:K68"/>
    <mergeCell ref="C78:K78"/>
    <mergeCell ref="B3:H3"/>
    <mergeCell ref="C6:K6"/>
    <mergeCell ref="C7:K7"/>
    <mergeCell ref="C59:K59"/>
    <mergeCell ref="C143:K143"/>
  </mergeCells>
  <conditionalFormatting sqref="D202">
    <cfRule type="cellIs" dxfId="11" priority="3" operator="lessThan">
      <formula>0.15</formula>
    </cfRule>
  </conditionalFormatting>
  <conditionalFormatting sqref="D205">
    <cfRule type="cellIs" dxfId="10" priority="2" operator="lessThan">
      <formula>0.05</formula>
    </cfRule>
  </conditionalFormatting>
  <conditionalFormatting sqref="H199:J199">
    <cfRule type="cellIs" dxfId="9" priority="1" operator="greaterThan">
      <formula>1</formula>
    </cfRule>
  </conditionalFormatting>
  <dataValidations count="6">
    <dataValidation allowBlank="1" showErrorMessage="1" prompt="% Towards Gender Equality and Women's Empowerment Must be Higher than 15%_x000a_" sqref="D204:G204 D202" xr:uid="{6E4EE1A1-E19D-450A-A45B-BE68D2971E3E}"/>
    <dataValidation allowBlank="1" showInputMessage="1" showErrorMessage="1" prompt="Insert *text* description of Activity here" sqref="C8 C18 C28 C38 C50 C60 C69 C79 C92 C102 C112 C122 C134 C144 C154 C164" xr:uid="{A9B0AF69-5204-4A82-AD60-224C77DBF56F}"/>
    <dataValidation allowBlank="1" showInputMessage="1" showErrorMessage="1" prompt="Insert *text* description of Output here" sqref="C7 C17 C27 C37 C49 C59 C68 C78 C90:C91 C101 C111 C121 C133 C143 C153 C163" xr:uid="{FD4EE13F-2DE0-4A77-A54F-3A0E52EA6F74}"/>
    <dataValidation allowBlank="1" showInputMessage="1" showErrorMessage="1" prompt="Insert *text* description of Outcome here" sqref="C6:K6 C48:K48 C89:K89 C132:K132" xr:uid="{D59D360F-43BB-4FF6-84E6-70AE2758533B}"/>
    <dataValidation allowBlank="1" showInputMessage="1" showErrorMessage="1" prompt="M&amp;E Budget Cannot be Less than 5%_x000a_" sqref="E205:G205" xr:uid="{AFFBB8B9-5E76-44FE-BB70-E2E020145137}"/>
    <dataValidation allowBlank="1" showInputMessage="1" showErrorMessage="1" prompt="% Towards Gender Equality and Women's Empowerment Must be Higher than 15%_x000a_" sqref="F202:G202" xr:uid="{96E9E433-A273-48BA-826A-D82250B8A254}"/>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DCB5F-86A2-4177-AB4A-A403985F6818}">
  <dimension ref="A2:L271"/>
  <sheetViews>
    <sheetView topLeftCell="B184" zoomScale="80" zoomScaleNormal="80" workbookViewId="0">
      <selection activeCell="K9" sqref="K9"/>
    </sheetView>
  </sheetViews>
  <sheetFormatPr baseColWidth="10" defaultColWidth="9.1640625" defaultRowHeight="15" x14ac:dyDescent="0.2"/>
  <cols>
    <col min="1" max="1" width="4.33203125" style="8" customWidth="1"/>
    <col min="2" max="2" width="30.6640625" style="8" customWidth="1"/>
    <col min="3" max="3" width="32.33203125" style="11" customWidth="1"/>
    <col min="4" max="7" width="23.1640625" style="8" customWidth="1"/>
    <col min="8" max="8" width="27.83203125" style="8" customWidth="1"/>
    <col min="9" max="9" width="22.33203125" style="13" customWidth="1"/>
    <col min="10" max="10" width="32.33203125" style="13" customWidth="1"/>
    <col min="11" max="11" width="52.6640625" style="8" customWidth="1"/>
    <col min="12" max="12" width="18.83203125" style="8" customWidth="1"/>
    <col min="13" max="13" width="9.1640625" style="8"/>
    <col min="14" max="14" width="17.6640625" style="8" customWidth="1"/>
    <col min="15" max="15" width="26.33203125" style="8" customWidth="1"/>
    <col min="16" max="16" width="22.33203125" style="8" customWidth="1"/>
    <col min="17" max="17" width="29.6640625" style="8" customWidth="1"/>
    <col min="18" max="18" width="23.33203125" style="8" customWidth="1"/>
    <col min="19" max="19" width="18.33203125" style="8" customWidth="1"/>
    <col min="20" max="20" width="17.33203125" style="8" customWidth="1"/>
    <col min="21" max="21" width="25.1640625" style="8" customWidth="1"/>
    <col min="22" max="16384" width="9.1640625" style="8"/>
  </cols>
  <sheetData>
    <row r="2" spans="1:12" ht="29.25" customHeight="1" x14ac:dyDescent="0.55000000000000004">
      <c r="B2" s="136" t="s">
        <v>212</v>
      </c>
      <c r="C2" s="136"/>
      <c r="D2" s="136"/>
      <c r="E2" s="136"/>
      <c r="F2" s="136"/>
      <c r="G2" s="136"/>
      <c r="H2" s="1"/>
      <c r="I2" s="9"/>
      <c r="J2" s="9"/>
      <c r="K2" s="1"/>
    </row>
    <row r="3" spans="1:12" ht="24" customHeight="1" x14ac:dyDescent="0.3">
      <c r="B3" s="116" t="s">
        <v>15</v>
      </c>
      <c r="C3" s="116"/>
      <c r="D3" s="116"/>
      <c r="E3" s="116"/>
      <c r="F3" s="116"/>
      <c r="G3" s="116"/>
      <c r="H3" s="116"/>
      <c r="I3" s="10"/>
      <c r="J3" s="10"/>
    </row>
    <row r="4" spans="1:12" ht="6.75" customHeight="1" x14ac:dyDescent="0.2">
      <c r="D4" s="12"/>
      <c r="E4" s="12"/>
      <c r="F4" s="12"/>
      <c r="G4" s="12"/>
      <c r="K4" s="14"/>
      <c r="L4" s="14"/>
    </row>
    <row r="5" spans="1:12" ht="107.25" customHeight="1" x14ac:dyDescent="0.2">
      <c r="B5" s="15" t="s">
        <v>16</v>
      </c>
      <c r="C5" s="15" t="s">
        <v>17</v>
      </c>
      <c r="D5" s="16" t="s">
        <v>18</v>
      </c>
      <c r="E5" s="16" t="s">
        <v>19</v>
      </c>
      <c r="F5" s="16" t="s">
        <v>20</v>
      </c>
      <c r="G5" s="15" t="s">
        <v>0</v>
      </c>
      <c r="H5" s="15" t="s">
        <v>21</v>
      </c>
      <c r="I5" s="97" t="s">
        <v>22</v>
      </c>
      <c r="J5" s="17" t="s">
        <v>23</v>
      </c>
      <c r="K5" s="15" t="s">
        <v>24</v>
      </c>
      <c r="L5" s="18"/>
    </row>
    <row r="6" spans="1:12" ht="34" customHeight="1" x14ac:dyDescent="0.2">
      <c r="B6" s="19" t="s">
        <v>25</v>
      </c>
      <c r="C6" s="117" t="s">
        <v>26</v>
      </c>
      <c r="D6" s="117"/>
      <c r="E6" s="117"/>
      <c r="F6" s="117"/>
      <c r="G6" s="117"/>
      <c r="H6" s="117"/>
      <c r="I6" s="118"/>
      <c r="J6" s="118"/>
      <c r="K6" s="117"/>
      <c r="L6" s="20"/>
    </row>
    <row r="7" spans="1:12" ht="34" customHeight="1" x14ac:dyDescent="0.2">
      <c r="B7" s="19" t="s">
        <v>27</v>
      </c>
      <c r="C7" s="119" t="s">
        <v>28</v>
      </c>
      <c r="D7" s="119"/>
      <c r="E7" s="119"/>
      <c r="F7" s="119"/>
      <c r="G7" s="119"/>
      <c r="H7" s="119"/>
      <c r="I7" s="120"/>
      <c r="J7" s="120"/>
      <c r="K7" s="119"/>
      <c r="L7" s="21"/>
    </row>
    <row r="8" spans="1:12" ht="102" x14ac:dyDescent="0.2">
      <c r="B8" s="22" t="s">
        <v>29</v>
      </c>
      <c r="C8" s="23" t="s">
        <v>30</v>
      </c>
      <c r="D8" s="24">
        <v>278661</v>
      </c>
      <c r="E8" s="24"/>
      <c r="F8" s="24">
        <v>230000</v>
      </c>
      <c r="G8" s="25">
        <f>SUM(D8:F8)</f>
        <v>508661</v>
      </c>
      <c r="H8" s="26">
        <v>0.38</v>
      </c>
      <c r="I8" s="24">
        <v>210218</v>
      </c>
      <c r="J8" s="27" t="s">
        <v>31</v>
      </c>
      <c r="K8" s="107"/>
      <c r="L8" s="29"/>
    </row>
    <row r="9" spans="1:12" ht="153" x14ac:dyDescent="0.2">
      <c r="B9" s="22" t="s">
        <v>32</v>
      </c>
      <c r="C9" s="23" t="s">
        <v>33</v>
      </c>
      <c r="D9" s="24">
        <v>60000</v>
      </c>
      <c r="E9" s="24"/>
      <c r="F9" s="24">
        <v>50000</v>
      </c>
      <c r="G9" s="25">
        <f t="shared" ref="G9:G15" si="0">SUM(D9:F9)</f>
        <v>110000</v>
      </c>
      <c r="H9" s="26">
        <v>0.45</v>
      </c>
      <c r="I9" s="24">
        <v>55414.26</v>
      </c>
      <c r="J9" s="27" t="s">
        <v>34</v>
      </c>
      <c r="K9" s="115" t="s">
        <v>226</v>
      </c>
      <c r="L9" s="29"/>
    </row>
    <row r="10" spans="1:12" ht="119" x14ac:dyDescent="0.2">
      <c r="B10" s="22" t="s">
        <v>35</v>
      </c>
      <c r="C10" s="23" t="s">
        <v>36</v>
      </c>
      <c r="D10" s="24">
        <v>0</v>
      </c>
      <c r="E10" s="30">
        <v>120000</v>
      </c>
      <c r="F10" s="30"/>
      <c r="G10" s="25">
        <f t="shared" si="0"/>
        <v>120000</v>
      </c>
      <c r="H10" s="31">
        <v>0.25</v>
      </c>
      <c r="I10" s="24"/>
      <c r="J10" s="27" t="s">
        <v>37</v>
      </c>
      <c r="K10" s="28" t="s">
        <v>38</v>
      </c>
      <c r="L10" s="29"/>
    </row>
    <row r="11" spans="1:12" ht="102" x14ac:dyDescent="0.2">
      <c r="B11" s="22" t="s">
        <v>39</v>
      </c>
      <c r="C11" s="23" t="s">
        <v>40</v>
      </c>
      <c r="D11" s="24">
        <v>0</v>
      </c>
      <c r="E11" s="30">
        <v>124500</v>
      </c>
      <c r="F11" s="30"/>
      <c r="G11" s="25">
        <f t="shared" si="0"/>
        <v>124500</v>
      </c>
      <c r="H11" s="31">
        <v>0.3</v>
      </c>
      <c r="I11" s="24"/>
      <c r="J11" s="27" t="s">
        <v>37</v>
      </c>
      <c r="K11" s="32" t="s">
        <v>41</v>
      </c>
      <c r="L11" s="29"/>
    </row>
    <row r="12" spans="1:12" ht="102" x14ac:dyDescent="0.2">
      <c r="B12" s="22" t="s">
        <v>42</v>
      </c>
      <c r="C12" s="23" t="s">
        <v>43</v>
      </c>
      <c r="D12" s="24">
        <v>0</v>
      </c>
      <c r="E12" s="30">
        <v>300000</v>
      </c>
      <c r="F12" s="30"/>
      <c r="G12" s="25">
        <f t="shared" si="0"/>
        <v>300000</v>
      </c>
      <c r="H12" s="33">
        <v>0.35</v>
      </c>
      <c r="I12" s="24"/>
      <c r="J12" s="27" t="s">
        <v>44</v>
      </c>
      <c r="K12" s="32"/>
      <c r="L12" s="29"/>
    </row>
    <row r="13" spans="1:12" ht="17" hidden="1" x14ac:dyDescent="0.2">
      <c r="B13" s="22" t="s">
        <v>45</v>
      </c>
      <c r="C13" s="23"/>
      <c r="D13" s="24"/>
      <c r="E13" s="24"/>
      <c r="F13" s="24"/>
      <c r="G13" s="25">
        <f t="shared" si="0"/>
        <v>0</v>
      </c>
      <c r="H13" s="26"/>
      <c r="I13" s="27"/>
      <c r="J13" s="27"/>
      <c r="K13" s="28"/>
      <c r="L13" s="29"/>
    </row>
    <row r="14" spans="1:12" ht="17" hidden="1" x14ac:dyDescent="0.2">
      <c r="B14" s="22" t="s">
        <v>46</v>
      </c>
      <c r="C14" s="34"/>
      <c r="D14" s="4"/>
      <c r="E14" s="4"/>
      <c r="F14" s="4"/>
      <c r="G14" s="25">
        <f t="shared" si="0"/>
        <v>0</v>
      </c>
      <c r="H14" s="33"/>
      <c r="I14" s="27"/>
      <c r="J14" s="27"/>
      <c r="K14" s="35"/>
      <c r="L14" s="29"/>
    </row>
    <row r="15" spans="1:12" ht="17" hidden="1" x14ac:dyDescent="0.2">
      <c r="A15" s="14"/>
      <c r="B15" s="22" t="s">
        <v>47</v>
      </c>
      <c r="C15" s="34"/>
      <c r="D15" s="4"/>
      <c r="E15" s="4"/>
      <c r="F15" s="4"/>
      <c r="G15" s="25">
        <f t="shared" si="0"/>
        <v>0</v>
      </c>
      <c r="H15" s="33"/>
      <c r="I15" s="27"/>
      <c r="J15" s="27"/>
      <c r="K15" s="35"/>
    </row>
    <row r="16" spans="1:12" ht="17" x14ac:dyDescent="0.2">
      <c r="A16" s="14"/>
      <c r="C16" s="36" t="s">
        <v>48</v>
      </c>
      <c r="D16" s="37">
        <f>SUM(D8:D15)</f>
        <v>338661</v>
      </c>
      <c r="E16" s="37">
        <f>SUM(E8:E15)</f>
        <v>544500</v>
      </c>
      <c r="F16" s="37">
        <f>SUM(F8:F15)</f>
        <v>280000</v>
      </c>
      <c r="G16" s="37">
        <f>SUM(G8:G15)</f>
        <v>1163161</v>
      </c>
      <c r="H16" s="37"/>
      <c r="I16" s="102">
        <f t="shared" ref="I16" si="1">SUM(I8:I15)</f>
        <v>265632.26</v>
      </c>
      <c r="J16" s="39"/>
      <c r="K16" s="35"/>
      <c r="L16" s="40"/>
    </row>
    <row r="17" spans="1:12" ht="51" hidden="1" customHeight="1" x14ac:dyDescent="0.2">
      <c r="A17" s="14"/>
      <c r="B17" s="19" t="s">
        <v>49</v>
      </c>
      <c r="C17" s="122"/>
      <c r="D17" s="122"/>
      <c r="E17" s="122"/>
      <c r="F17" s="122"/>
      <c r="G17" s="122"/>
      <c r="H17" s="122"/>
      <c r="I17" s="123"/>
      <c r="J17" s="123"/>
      <c r="K17" s="122"/>
      <c r="L17" s="21"/>
    </row>
    <row r="18" spans="1:12" ht="17" hidden="1" x14ac:dyDescent="0.2">
      <c r="A18" s="14"/>
      <c r="B18" s="22" t="s">
        <v>50</v>
      </c>
      <c r="C18" s="23"/>
      <c r="D18" s="24"/>
      <c r="E18" s="24"/>
      <c r="F18" s="24"/>
      <c r="G18" s="25">
        <f>SUM(D18:F18)</f>
        <v>0</v>
      </c>
      <c r="H18" s="26"/>
      <c r="I18" s="27"/>
      <c r="J18" s="27"/>
      <c r="K18" s="28"/>
      <c r="L18" s="29"/>
    </row>
    <row r="19" spans="1:12" ht="17" hidden="1" x14ac:dyDescent="0.2">
      <c r="A19" s="14"/>
      <c r="B19" s="22" t="s">
        <v>51</v>
      </c>
      <c r="C19" s="23"/>
      <c r="D19" s="24"/>
      <c r="E19" s="24"/>
      <c r="F19" s="24"/>
      <c r="G19" s="25">
        <f t="shared" ref="G19:G25" si="2">SUM(D19:F19)</f>
        <v>0</v>
      </c>
      <c r="H19" s="26"/>
      <c r="I19" s="27"/>
      <c r="J19" s="27"/>
      <c r="K19" s="28"/>
      <c r="L19" s="29"/>
    </row>
    <row r="20" spans="1:12" ht="17" hidden="1" x14ac:dyDescent="0.2">
      <c r="A20" s="14"/>
      <c r="B20" s="22" t="s">
        <v>52</v>
      </c>
      <c r="C20" s="23"/>
      <c r="D20" s="24"/>
      <c r="E20" s="24"/>
      <c r="F20" s="24"/>
      <c r="G20" s="25">
        <f t="shared" si="2"/>
        <v>0</v>
      </c>
      <c r="H20" s="26"/>
      <c r="I20" s="27"/>
      <c r="J20" s="27"/>
      <c r="K20" s="28"/>
      <c r="L20" s="29"/>
    </row>
    <row r="21" spans="1:12" ht="17" hidden="1" x14ac:dyDescent="0.2">
      <c r="A21" s="14"/>
      <c r="B21" s="22" t="s">
        <v>53</v>
      </c>
      <c r="C21" s="23"/>
      <c r="D21" s="24"/>
      <c r="E21" s="24"/>
      <c r="F21" s="24"/>
      <c r="G21" s="25">
        <f t="shared" si="2"/>
        <v>0</v>
      </c>
      <c r="H21" s="26"/>
      <c r="I21" s="27"/>
      <c r="J21" s="27"/>
      <c r="K21" s="28"/>
      <c r="L21" s="29"/>
    </row>
    <row r="22" spans="1:12" ht="17" hidden="1" x14ac:dyDescent="0.2">
      <c r="A22" s="14"/>
      <c r="B22" s="22" t="s">
        <v>54</v>
      </c>
      <c r="C22" s="23"/>
      <c r="D22" s="24"/>
      <c r="E22" s="24"/>
      <c r="F22" s="24"/>
      <c r="G22" s="25">
        <f t="shared" si="2"/>
        <v>0</v>
      </c>
      <c r="H22" s="26"/>
      <c r="I22" s="27"/>
      <c r="J22" s="27"/>
      <c r="K22" s="28"/>
      <c r="L22" s="29"/>
    </row>
    <row r="23" spans="1:12" ht="17" hidden="1" x14ac:dyDescent="0.2">
      <c r="A23" s="14"/>
      <c r="B23" s="22" t="s">
        <v>55</v>
      </c>
      <c r="C23" s="23"/>
      <c r="D23" s="24"/>
      <c r="E23" s="24"/>
      <c r="F23" s="24"/>
      <c r="G23" s="25">
        <f t="shared" si="2"/>
        <v>0</v>
      </c>
      <c r="H23" s="26"/>
      <c r="I23" s="27"/>
      <c r="J23" s="27"/>
      <c r="K23" s="28"/>
      <c r="L23" s="29"/>
    </row>
    <row r="24" spans="1:12" ht="17" hidden="1" x14ac:dyDescent="0.2">
      <c r="A24" s="14"/>
      <c r="B24" s="22" t="s">
        <v>56</v>
      </c>
      <c r="C24" s="34"/>
      <c r="D24" s="4"/>
      <c r="E24" s="4"/>
      <c r="F24" s="4"/>
      <c r="G24" s="25">
        <f t="shared" si="2"/>
        <v>0</v>
      </c>
      <c r="H24" s="33"/>
      <c r="I24" s="27"/>
      <c r="J24" s="27"/>
      <c r="K24" s="35"/>
      <c r="L24" s="29"/>
    </row>
    <row r="25" spans="1:12" ht="17" hidden="1" x14ac:dyDescent="0.2">
      <c r="A25" s="14"/>
      <c r="B25" s="22" t="s">
        <v>57</v>
      </c>
      <c r="C25" s="34"/>
      <c r="D25" s="4"/>
      <c r="E25" s="4"/>
      <c r="F25" s="4"/>
      <c r="G25" s="25">
        <f t="shared" si="2"/>
        <v>0</v>
      </c>
      <c r="H25" s="33"/>
      <c r="I25" s="27"/>
      <c r="J25" s="27"/>
      <c r="K25" s="35"/>
      <c r="L25" s="29"/>
    </row>
    <row r="26" spans="1:12" ht="17" hidden="1" x14ac:dyDescent="0.2">
      <c r="A26" s="14"/>
      <c r="C26" s="36" t="s">
        <v>48</v>
      </c>
      <c r="D26" s="41">
        <f>SUM(D18:D25)</f>
        <v>0</v>
      </c>
      <c r="E26" s="41">
        <f>SUM(E18:E25)</f>
        <v>0</v>
      </c>
      <c r="F26" s="41">
        <f>SUM(F18:F25)</f>
        <v>0</v>
      </c>
      <c r="G26" s="41">
        <f>SUM(G18:G25)</f>
        <v>0</v>
      </c>
      <c r="H26" s="38">
        <f>(H18*G18)+(H19*G19)+(H20*G20)+(H21*G21)+(H22*G22)+(H23*G23)+(H24*G24)+(H25*G25)</f>
        <v>0</v>
      </c>
      <c r="I26" s="39">
        <f>SUM(I18:I25)</f>
        <v>0</v>
      </c>
      <c r="J26" s="39"/>
      <c r="K26" s="35"/>
      <c r="L26" s="40"/>
    </row>
    <row r="27" spans="1:12" ht="51" hidden="1" customHeight="1" x14ac:dyDescent="0.2">
      <c r="A27" s="14"/>
      <c r="B27" s="19" t="s">
        <v>58</v>
      </c>
      <c r="C27" s="122"/>
      <c r="D27" s="122"/>
      <c r="E27" s="122"/>
      <c r="F27" s="122"/>
      <c r="G27" s="122"/>
      <c r="H27" s="122"/>
      <c r="I27" s="123"/>
      <c r="J27" s="123"/>
      <c r="K27" s="122"/>
      <c r="L27" s="21"/>
    </row>
    <row r="28" spans="1:12" ht="17" hidden="1" x14ac:dyDescent="0.2">
      <c r="A28" s="14"/>
      <c r="B28" s="22" t="s">
        <v>59</v>
      </c>
      <c r="C28" s="23"/>
      <c r="D28" s="24"/>
      <c r="E28" s="24"/>
      <c r="F28" s="24"/>
      <c r="G28" s="25">
        <f>SUM(D28:F28)</f>
        <v>0</v>
      </c>
      <c r="H28" s="26"/>
      <c r="I28" s="27"/>
      <c r="J28" s="27"/>
      <c r="K28" s="28"/>
      <c r="L28" s="29"/>
    </row>
    <row r="29" spans="1:12" ht="17" hidden="1" x14ac:dyDescent="0.2">
      <c r="A29" s="14"/>
      <c r="B29" s="22" t="s">
        <v>60</v>
      </c>
      <c r="C29" s="23"/>
      <c r="D29" s="24"/>
      <c r="E29" s="24"/>
      <c r="F29" s="24"/>
      <c r="G29" s="25">
        <f t="shared" ref="G29:G35" si="3">SUM(D29:F29)</f>
        <v>0</v>
      </c>
      <c r="H29" s="26"/>
      <c r="I29" s="27"/>
      <c r="J29" s="27"/>
      <c r="K29" s="28"/>
      <c r="L29" s="29"/>
    </row>
    <row r="30" spans="1:12" ht="17" hidden="1" x14ac:dyDescent="0.2">
      <c r="A30" s="14"/>
      <c r="B30" s="22" t="s">
        <v>61</v>
      </c>
      <c r="C30" s="23"/>
      <c r="D30" s="24"/>
      <c r="E30" s="24"/>
      <c r="F30" s="24"/>
      <c r="G30" s="25">
        <f t="shared" si="3"/>
        <v>0</v>
      </c>
      <c r="H30" s="26"/>
      <c r="I30" s="27"/>
      <c r="J30" s="27"/>
      <c r="K30" s="28"/>
      <c r="L30" s="29"/>
    </row>
    <row r="31" spans="1:12" ht="17" hidden="1" x14ac:dyDescent="0.2">
      <c r="A31" s="14"/>
      <c r="B31" s="22" t="s">
        <v>62</v>
      </c>
      <c r="C31" s="23"/>
      <c r="D31" s="24"/>
      <c r="E31" s="24"/>
      <c r="F31" s="24"/>
      <c r="G31" s="25">
        <f t="shared" si="3"/>
        <v>0</v>
      </c>
      <c r="H31" s="26"/>
      <c r="I31" s="27"/>
      <c r="J31" s="27"/>
      <c r="K31" s="28"/>
      <c r="L31" s="29"/>
    </row>
    <row r="32" spans="1:12" s="14" customFormat="1" ht="17" hidden="1" x14ac:dyDescent="0.2">
      <c r="B32" s="22" t="s">
        <v>63</v>
      </c>
      <c r="C32" s="23"/>
      <c r="D32" s="24"/>
      <c r="E32" s="24"/>
      <c r="F32" s="24"/>
      <c r="G32" s="25">
        <f t="shared" si="3"/>
        <v>0</v>
      </c>
      <c r="H32" s="26"/>
      <c r="I32" s="27"/>
      <c r="J32" s="27"/>
      <c r="K32" s="28"/>
      <c r="L32" s="29"/>
    </row>
    <row r="33" spans="1:12" s="14" customFormat="1" ht="17" hidden="1" x14ac:dyDescent="0.2">
      <c r="B33" s="22" t="s">
        <v>64</v>
      </c>
      <c r="C33" s="23"/>
      <c r="D33" s="24"/>
      <c r="E33" s="24"/>
      <c r="F33" s="24"/>
      <c r="G33" s="25">
        <f t="shared" si="3"/>
        <v>0</v>
      </c>
      <c r="H33" s="26"/>
      <c r="I33" s="27"/>
      <c r="J33" s="27"/>
      <c r="K33" s="28"/>
      <c r="L33" s="29"/>
    </row>
    <row r="34" spans="1:12" s="14" customFormat="1" ht="17" hidden="1" x14ac:dyDescent="0.2">
      <c r="A34" s="8"/>
      <c r="B34" s="22" t="s">
        <v>65</v>
      </c>
      <c r="C34" s="34"/>
      <c r="D34" s="4"/>
      <c r="E34" s="4"/>
      <c r="F34" s="4"/>
      <c r="G34" s="25">
        <f t="shared" si="3"/>
        <v>0</v>
      </c>
      <c r="H34" s="33"/>
      <c r="I34" s="27"/>
      <c r="J34" s="27"/>
      <c r="K34" s="35"/>
      <c r="L34" s="29"/>
    </row>
    <row r="35" spans="1:12" ht="17" hidden="1" x14ac:dyDescent="0.2">
      <c r="B35" s="22" t="s">
        <v>66</v>
      </c>
      <c r="C35" s="34"/>
      <c r="D35" s="4"/>
      <c r="E35" s="4"/>
      <c r="F35" s="4"/>
      <c r="G35" s="25">
        <f t="shared" si="3"/>
        <v>0</v>
      </c>
      <c r="H35" s="33"/>
      <c r="I35" s="27"/>
      <c r="J35" s="27"/>
      <c r="K35" s="35"/>
      <c r="L35" s="29"/>
    </row>
    <row r="36" spans="1:12" ht="17" hidden="1" x14ac:dyDescent="0.2">
      <c r="C36" s="36" t="s">
        <v>48</v>
      </c>
      <c r="D36" s="41">
        <f>SUM(D28:D35)</f>
        <v>0</v>
      </c>
      <c r="E36" s="41">
        <f>SUM(E28:E35)</f>
        <v>0</v>
      </c>
      <c r="F36" s="41">
        <f>SUM(F28:F35)</f>
        <v>0</v>
      </c>
      <c r="G36" s="41">
        <f>SUM(G28:G35)</f>
        <v>0</v>
      </c>
      <c r="H36" s="38">
        <f>(H28*G28)+(H29*G29)+(H30*G30)+(H31*G31)+(H32*G32)+(H33*G33)+(H34*G34)+(H35*G35)</f>
        <v>0</v>
      </c>
      <c r="I36" s="39">
        <f>SUM(I28:I35)</f>
        <v>0</v>
      </c>
      <c r="J36" s="39"/>
      <c r="K36" s="35"/>
      <c r="L36" s="40"/>
    </row>
    <row r="37" spans="1:12" ht="51" hidden="1" customHeight="1" x14ac:dyDescent="0.2">
      <c r="B37" s="19" t="s">
        <v>67</v>
      </c>
      <c r="C37" s="122"/>
      <c r="D37" s="122"/>
      <c r="E37" s="122"/>
      <c r="F37" s="122"/>
      <c r="G37" s="122"/>
      <c r="H37" s="122"/>
      <c r="I37" s="123"/>
      <c r="J37" s="123"/>
      <c r="K37" s="122"/>
      <c r="L37" s="21"/>
    </row>
    <row r="38" spans="1:12" ht="17" hidden="1" x14ac:dyDescent="0.2">
      <c r="B38" s="22" t="s">
        <v>68</v>
      </c>
      <c r="C38" s="23"/>
      <c r="D38" s="24"/>
      <c r="E38" s="24"/>
      <c r="F38" s="24"/>
      <c r="G38" s="25">
        <f>SUM(D38:F38)</f>
        <v>0</v>
      </c>
      <c r="H38" s="26"/>
      <c r="I38" s="27"/>
      <c r="J38" s="27"/>
      <c r="K38" s="28"/>
      <c r="L38" s="29"/>
    </row>
    <row r="39" spans="1:12" ht="17" hidden="1" x14ac:dyDescent="0.2">
      <c r="B39" s="22" t="s">
        <v>69</v>
      </c>
      <c r="C39" s="23"/>
      <c r="D39" s="24"/>
      <c r="E39" s="24"/>
      <c r="F39" s="24"/>
      <c r="G39" s="25">
        <f t="shared" ref="G39:G45" si="4">SUM(D39:F39)</f>
        <v>0</v>
      </c>
      <c r="H39" s="26"/>
      <c r="I39" s="27"/>
      <c r="J39" s="27"/>
      <c r="K39" s="28"/>
      <c r="L39" s="29"/>
    </row>
    <row r="40" spans="1:12" ht="17" hidden="1" x14ac:dyDescent="0.2">
      <c r="B40" s="22" t="s">
        <v>70</v>
      </c>
      <c r="C40" s="23"/>
      <c r="D40" s="24"/>
      <c r="E40" s="24"/>
      <c r="F40" s="24"/>
      <c r="G40" s="25">
        <f t="shared" si="4"/>
        <v>0</v>
      </c>
      <c r="H40" s="26"/>
      <c r="I40" s="27"/>
      <c r="J40" s="27"/>
      <c r="K40" s="28"/>
      <c r="L40" s="29"/>
    </row>
    <row r="41" spans="1:12" ht="17" hidden="1" x14ac:dyDescent="0.2">
      <c r="B41" s="22" t="s">
        <v>71</v>
      </c>
      <c r="C41" s="23"/>
      <c r="D41" s="24"/>
      <c r="E41" s="24"/>
      <c r="F41" s="24"/>
      <c r="G41" s="25">
        <f t="shared" si="4"/>
        <v>0</v>
      </c>
      <c r="H41" s="26"/>
      <c r="I41" s="27"/>
      <c r="J41" s="27"/>
      <c r="K41" s="28"/>
      <c r="L41" s="29"/>
    </row>
    <row r="42" spans="1:12" ht="17" hidden="1" x14ac:dyDescent="0.2">
      <c r="B42" s="22" t="s">
        <v>72</v>
      </c>
      <c r="C42" s="23"/>
      <c r="D42" s="24"/>
      <c r="E42" s="24"/>
      <c r="F42" s="24"/>
      <c r="G42" s="25">
        <f t="shared" si="4"/>
        <v>0</v>
      </c>
      <c r="H42" s="26"/>
      <c r="I42" s="27"/>
      <c r="J42" s="27"/>
      <c r="K42" s="28"/>
      <c r="L42" s="29"/>
    </row>
    <row r="43" spans="1:12" ht="17" hidden="1" x14ac:dyDescent="0.2">
      <c r="A43" s="14"/>
      <c r="B43" s="22" t="s">
        <v>73</v>
      </c>
      <c r="C43" s="23"/>
      <c r="D43" s="24"/>
      <c r="E43" s="24"/>
      <c r="F43" s="24"/>
      <c r="G43" s="25">
        <f t="shared" si="4"/>
        <v>0</v>
      </c>
      <c r="H43" s="26"/>
      <c r="I43" s="27"/>
      <c r="J43" s="27"/>
      <c r="K43" s="28"/>
      <c r="L43" s="29"/>
    </row>
    <row r="44" spans="1:12" s="14" customFormat="1" ht="17" hidden="1" x14ac:dyDescent="0.2">
      <c r="A44" s="8"/>
      <c r="B44" s="22" t="s">
        <v>74</v>
      </c>
      <c r="C44" s="34"/>
      <c r="D44" s="4"/>
      <c r="E44" s="4"/>
      <c r="F44" s="4"/>
      <c r="G44" s="25">
        <f t="shared" si="4"/>
        <v>0</v>
      </c>
      <c r="H44" s="33"/>
      <c r="I44" s="27"/>
      <c r="J44" s="27"/>
      <c r="K44" s="35"/>
      <c r="L44" s="29"/>
    </row>
    <row r="45" spans="1:12" ht="17" hidden="1" x14ac:dyDescent="0.2">
      <c r="B45" s="22" t="s">
        <v>75</v>
      </c>
      <c r="C45" s="34"/>
      <c r="D45" s="4"/>
      <c r="E45" s="4"/>
      <c r="F45" s="4"/>
      <c r="G45" s="25">
        <f t="shared" si="4"/>
        <v>0</v>
      </c>
      <c r="H45" s="33"/>
      <c r="I45" s="27"/>
      <c r="J45" s="27"/>
      <c r="K45" s="35"/>
      <c r="L45" s="29"/>
    </row>
    <row r="46" spans="1:12" ht="17" hidden="1" x14ac:dyDescent="0.2">
      <c r="C46" s="36" t="s">
        <v>48</v>
      </c>
      <c r="D46" s="37">
        <f>SUM(D38:D45)</f>
        <v>0</v>
      </c>
      <c r="E46" s="37">
        <f>SUM(E38:E45)</f>
        <v>0</v>
      </c>
      <c r="F46" s="37">
        <f>SUM(F38:F45)</f>
        <v>0</v>
      </c>
      <c r="G46" s="37">
        <f>SUM(G38:G45)</f>
        <v>0</v>
      </c>
      <c r="H46" s="38">
        <f>(H38*G38)+(H39*G39)+(H40*G40)+(H41*G41)+(H42*G42)+(H43*G43)+(H44*G44)+(H45*G45)</f>
        <v>0</v>
      </c>
      <c r="I46" s="39">
        <f>SUM(I38:I45)</f>
        <v>0</v>
      </c>
      <c r="J46" s="39"/>
      <c r="K46" s="35"/>
      <c r="L46" s="40"/>
    </row>
    <row r="47" spans="1:12" ht="16" x14ac:dyDescent="0.2">
      <c r="B47" s="42"/>
      <c r="C47" s="43"/>
      <c r="D47" s="44"/>
      <c r="E47" s="44"/>
      <c r="F47" s="44"/>
      <c r="G47" s="44"/>
      <c r="H47" s="44"/>
      <c r="I47" s="45"/>
      <c r="J47" s="45"/>
      <c r="K47" s="44"/>
      <c r="L47" s="46"/>
    </row>
    <row r="48" spans="1:12" ht="38.25" customHeight="1" x14ac:dyDescent="0.2">
      <c r="B48" s="36" t="s">
        <v>76</v>
      </c>
      <c r="C48" s="137" t="s">
        <v>77</v>
      </c>
      <c r="D48" s="137"/>
      <c r="E48" s="137"/>
      <c r="F48" s="137"/>
      <c r="G48" s="137"/>
      <c r="H48" s="137"/>
      <c r="I48" s="118"/>
      <c r="J48" s="118"/>
      <c r="K48" s="137"/>
      <c r="L48" s="20"/>
    </row>
    <row r="49" spans="1:12" ht="31" customHeight="1" x14ac:dyDescent="0.2">
      <c r="B49" s="19" t="s">
        <v>1</v>
      </c>
      <c r="C49" s="121" t="s">
        <v>78</v>
      </c>
      <c r="D49" s="121"/>
      <c r="E49" s="121"/>
      <c r="F49" s="121"/>
      <c r="G49" s="121"/>
      <c r="H49" s="121"/>
      <c r="I49" s="120"/>
      <c r="J49" s="120"/>
      <c r="K49" s="121"/>
      <c r="L49" s="21"/>
    </row>
    <row r="50" spans="1:12" ht="85" x14ac:dyDescent="0.2">
      <c r="B50" s="22" t="s">
        <v>79</v>
      </c>
      <c r="C50" s="23" t="s">
        <v>80</v>
      </c>
      <c r="D50" s="24">
        <v>50060</v>
      </c>
      <c r="E50" s="30">
        <v>35000</v>
      </c>
      <c r="F50" s="30">
        <v>45000</v>
      </c>
      <c r="G50" s="25">
        <f>SUM(D50:F50)</f>
        <v>130060</v>
      </c>
      <c r="H50" s="33">
        <v>0.4</v>
      </c>
      <c r="I50" s="103">
        <f>19854.49</f>
        <v>19854.490000000002</v>
      </c>
      <c r="J50" s="105" t="s">
        <v>218</v>
      </c>
      <c r="K50" s="32"/>
      <c r="L50" s="29"/>
    </row>
    <row r="51" spans="1:12" ht="68" x14ac:dyDescent="0.2">
      <c r="B51" s="22" t="s">
        <v>82</v>
      </c>
      <c r="C51" s="23" t="s">
        <v>83</v>
      </c>
      <c r="D51" s="24">
        <v>56956</v>
      </c>
      <c r="E51" s="24"/>
      <c r="F51" s="24">
        <v>45000</v>
      </c>
      <c r="G51" s="25">
        <f t="shared" ref="G51:G57" si="5">SUM(D51:F51)</f>
        <v>101956</v>
      </c>
      <c r="H51" s="33">
        <v>0.5</v>
      </c>
      <c r="I51" s="103">
        <f>65393.97-10000</f>
        <v>55393.97</v>
      </c>
      <c r="J51" s="105" t="s">
        <v>217</v>
      </c>
      <c r="K51" s="28"/>
      <c r="L51" s="29"/>
    </row>
    <row r="52" spans="1:12" ht="17" hidden="1" x14ac:dyDescent="0.2">
      <c r="B52" s="22" t="s">
        <v>85</v>
      </c>
      <c r="C52" s="23"/>
      <c r="D52" s="24"/>
      <c r="E52" s="24"/>
      <c r="F52" s="24"/>
      <c r="G52" s="25">
        <f t="shared" si="5"/>
        <v>0</v>
      </c>
      <c r="H52" s="26"/>
      <c r="I52" s="27"/>
      <c r="J52" s="27"/>
      <c r="K52" s="28"/>
      <c r="L52" s="29"/>
    </row>
    <row r="53" spans="1:12" ht="17" hidden="1" x14ac:dyDescent="0.2">
      <c r="B53" s="22" t="s">
        <v>86</v>
      </c>
      <c r="C53" s="23"/>
      <c r="D53" s="24"/>
      <c r="E53" s="24"/>
      <c r="F53" s="24"/>
      <c r="G53" s="25">
        <f t="shared" si="5"/>
        <v>0</v>
      </c>
      <c r="H53" s="26"/>
      <c r="I53" s="27"/>
      <c r="J53" s="27"/>
      <c r="K53" s="28"/>
      <c r="L53" s="29"/>
    </row>
    <row r="54" spans="1:12" ht="17" hidden="1" x14ac:dyDescent="0.2">
      <c r="B54" s="22" t="s">
        <v>87</v>
      </c>
      <c r="C54" s="23"/>
      <c r="D54" s="24"/>
      <c r="E54" s="24"/>
      <c r="F54" s="24"/>
      <c r="G54" s="25">
        <f t="shared" si="5"/>
        <v>0</v>
      </c>
      <c r="H54" s="26"/>
      <c r="I54" s="27"/>
      <c r="J54" s="27"/>
      <c r="K54" s="28"/>
      <c r="L54" s="29"/>
    </row>
    <row r="55" spans="1:12" ht="17" hidden="1" x14ac:dyDescent="0.2">
      <c r="B55" s="22" t="s">
        <v>88</v>
      </c>
      <c r="C55" s="23"/>
      <c r="D55" s="24"/>
      <c r="E55" s="24"/>
      <c r="F55" s="24"/>
      <c r="G55" s="25">
        <f t="shared" si="5"/>
        <v>0</v>
      </c>
      <c r="H55" s="26"/>
      <c r="I55" s="27"/>
      <c r="J55" s="27"/>
      <c r="K55" s="28"/>
      <c r="L55" s="29"/>
    </row>
    <row r="56" spans="1:12" ht="17" hidden="1" x14ac:dyDescent="0.2">
      <c r="A56" s="14"/>
      <c r="B56" s="22" t="s">
        <v>89</v>
      </c>
      <c r="C56" s="34"/>
      <c r="D56" s="4"/>
      <c r="E56" s="4"/>
      <c r="F56" s="4"/>
      <c r="G56" s="25">
        <f t="shared" si="5"/>
        <v>0</v>
      </c>
      <c r="H56" s="33"/>
      <c r="I56" s="27"/>
      <c r="J56" s="27"/>
      <c r="K56" s="35"/>
      <c r="L56" s="29"/>
    </row>
    <row r="57" spans="1:12" s="14" customFormat="1" ht="17" hidden="1" x14ac:dyDescent="0.2">
      <c r="B57" s="22" t="s">
        <v>90</v>
      </c>
      <c r="C57" s="34"/>
      <c r="D57" s="4"/>
      <c r="E57" s="4"/>
      <c r="F57" s="4"/>
      <c r="G57" s="25">
        <f t="shared" si="5"/>
        <v>0</v>
      </c>
      <c r="H57" s="33"/>
      <c r="I57" s="27"/>
      <c r="J57" s="27"/>
      <c r="K57" s="35"/>
      <c r="L57" s="29"/>
    </row>
    <row r="58" spans="1:12" s="14" customFormat="1" ht="17" x14ac:dyDescent="0.2">
      <c r="A58" s="8"/>
      <c r="B58" s="8"/>
      <c r="C58" s="36" t="s">
        <v>48</v>
      </c>
      <c r="D58" s="37">
        <f>SUM(D50:D57)</f>
        <v>107016</v>
      </c>
      <c r="E58" s="37">
        <f>SUM(E50:E57)</f>
        <v>35000</v>
      </c>
      <c r="F58" s="37">
        <f>SUM(F50:F57)</f>
        <v>90000</v>
      </c>
      <c r="G58" s="41">
        <f>SUM(G50:G57)</f>
        <v>232016</v>
      </c>
      <c r="H58" s="38"/>
      <c r="I58" s="103">
        <f>SUM(I50:I57)</f>
        <v>75248.460000000006</v>
      </c>
      <c r="J58" s="39"/>
      <c r="K58" s="35"/>
      <c r="L58" s="40"/>
    </row>
    <row r="59" spans="1:12" ht="37" customHeight="1" x14ac:dyDescent="0.2">
      <c r="B59" s="19" t="s">
        <v>2</v>
      </c>
      <c r="C59" s="121" t="s">
        <v>91</v>
      </c>
      <c r="D59" s="121"/>
      <c r="E59" s="121"/>
      <c r="F59" s="121"/>
      <c r="G59" s="121"/>
      <c r="H59" s="121"/>
      <c r="I59" s="120"/>
      <c r="J59" s="120"/>
      <c r="K59" s="121"/>
      <c r="L59" s="21"/>
    </row>
    <row r="60" spans="1:12" ht="85" x14ac:dyDescent="0.2">
      <c r="B60" s="22" t="s">
        <v>92</v>
      </c>
      <c r="C60" s="23" t="s">
        <v>93</v>
      </c>
      <c r="D60" s="24">
        <v>39840</v>
      </c>
      <c r="E60" s="24"/>
      <c r="F60" s="24">
        <v>0</v>
      </c>
      <c r="G60" s="25">
        <f>SUM(D60:F60)</f>
        <v>39840</v>
      </c>
      <c r="H60" s="26">
        <v>0.3</v>
      </c>
      <c r="I60" s="103">
        <v>20652.080000000002</v>
      </c>
      <c r="J60" s="105" t="s">
        <v>220</v>
      </c>
      <c r="K60" s="28"/>
      <c r="L60" s="29"/>
    </row>
    <row r="61" spans="1:12" ht="17" hidden="1" x14ac:dyDescent="0.2">
      <c r="B61" s="22" t="s">
        <v>95</v>
      </c>
      <c r="C61" s="23"/>
      <c r="D61" s="24"/>
      <c r="E61" s="24"/>
      <c r="F61" s="24"/>
      <c r="G61" s="25">
        <f t="shared" ref="G61:G66" si="6">SUM(D61:F61)</f>
        <v>0</v>
      </c>
      <c r="H61" s="26"/>
      <c r="I61" s="27"/>
      <c r="J61" s="27"/>
      <c r="K61" s="28"/>
      <c r="L61" s="29"/>
    </row>
    <row r="62" spans="1:12" ht="17" hidden="1" x14ac:dyDescent="0.2">
      <c r="B62" s="22" t="s">
        <v>96</v>
      </c>
      <c r="C62" s="23"/>
      <c r="D62" s="24"/>
      <c r="E62" s="24"/>
      <c r="F62" s="24"/>
      <c r="G62" s="25">
        <f t="shared" si="6"/>
        <v>0</v>
      </c>
      <c r="H62" s="26"/>
      <c r="I62" s="27"/>
      <c r="J62" s="27"/>
      <c r="K62" s="28"/>
      <c r="L62" s="29"/>
    </row>
    <row r="63" spans="1:12" ht="17" hidden="1" x14ac:dyDescent="0.2">
      <c r="B63" s="22" t="s">
        <v>97</v>
      </c>
      <c r="C63" s="23"/>
      <c r="D63" s="24"/>
      <c r="E63" s="24"/>
      <c r="F63" s="24"/>
      <c r="G63" s="25">
        <f t="shared" si="6"/>
        <v>0</v>
      </c>
      <c r="H63" s="26"/>
      <c r="I63" s="27"/>
      <c r="J63" s="27"/>
      <c r="K63" s="28"/>
      <c r="L63" s="29"/>
    </row>
    <row r="64" spans="1:12" ht="17" hidden="1" x14ac:dyDescent="0.2">
      <c r="B64" s="22" t="s">
        <v>98</v>
      </c>
      <c r="C64" s="23"/>
      <c r="D64" s="24"/>
      <c r="E64" s="24"/>
      <c r="F64" s="24"/>
      <c r="G64" s="25">
        <f t="shared" si="6"/>
        <v>0</v>
      </c>
      <c r="H64" s="26"/>
      <c r="I64" s="27"/>
      <c r="J64" s="27"/>
      <c r="K64" s="28"/>
      <c r="L64" s="29"/>
    </row>
    <row r="65" spans="1:12" ht="17" hidden="1" x14ac:dyDescent="0.2">
      <c r="B65" s="22" t="s">
        <v>99</v>
      </c>
      <c r="C65" s="34"/>
      <c r="D65" s="4"/>
      <c r="E65" s="4"/>
      <c r="F65" s="4"/>
      <c r="G65" s="25">
        <f t="shared" si="6"/>
        <v>0</v>
      </c>
      <c r="H65" s="33"/>
      <c r="I65" s="27"/>
      <c r="J65" s="27"/>
      <c r="K65" s="35"/>
      <c r="L65" s="29"/>
    </row>
    <row r="66" spans="1:12" ht="17" hidden="1" x14ac:dyDescent="0.2">
      <c r="B66" s="22" t="s">
        <v>100</v>
      </c>
      <c r="C66" s="34"/>
      <c r="D66" s="4"/>
      <c r="E66" s="4"/>
      <c r="F66" s="4"/>
      <c r="G66" s="25">
        <f t="shared" si="6"/>
        <v>0</v>
      </c>
      <c r="H66" s="33"/>
      <c r="I66" s="27"/>
      <c r="J66" s="27"/>
      <c r="K66" s="35"/>
      <c r="L66" s="29"/>
    </row>
    <row r="67" spans="1:12" ht="17" x14ac:dyDescent="0.2">
      <c r="C67" s="36" t="s">
        <v>48</v>
      </c>
      <c r="D67" s="41">
        <f>SUM(D60:D66)</f>
        <v>39840</v>
      </c>
      <c r="E67" s="41">
        <f>SUM(E60:E66)</f>
        <v>0</v>
      </c>
      <c r="F67" s="41">
        <f>SUM(F60:F66)</f>
        <v>0</v>
      </c>
      <c r="G67" s="41">
        <f>SUM(G60:G66)</f>
        <v>39840</v>
      </c>
      <c r="H67" s="38"/>
      <c r="I67" s="103">
        <f>SUM(I60:I66)</f>
        <v>20652.080000000002</v>
      </c>
      <c r="J67" s="39"/>
      <c r="K67" s="35"/>
      <c r="L67" s="40"/>
    </row>
    <row r="68" spans="1:12" ht="51" hidden="1" customHeight="1" x14ac:dyDescent="0.2">
      <c r="B68" s="19" t="s">
        <v>3</v>
      </c>
      <c r="C68" s="122"/>
      <c r="D68" s="122"/>
      <c r="E68" s="122"/>
      <c r="F68" s="122"/>
      <c r="G68" s="122"/>
      <c r="H68" s="122"/>
      <c r="I68" s="123"/>
      <c r="J68" s="123"/>
      <c r="K68" s="122"/>
      <c r="L68" s="21"/>
    </row>
    <row r="69" spans="1:12" ht="17" hidden="1" x14ac:dyDescent="0.2">
      <c r="B69" s="22" t="s">
        <v>101</v>
      </c>
      <c r="C69" s="23"/>
      <c r="D69" s="24"/>
      <c r="E69" s="24"/>
      <c r="F69" s="24"/>
      <c r="G69" s="25">
        <f>SUM(D69:F69)</f>
        <v>0</v>
      </c>
      <c r="H69" s="26"/>
      <c r="I69" s="27"/>
      <c r="J69" s="27"/>
      <c r="K69" s="28"/>
      <c r="L69" s="29"/>
    </row>
    <row r="70" spans="1:12" ht="17" hidden="1" x14ac:dyDescent="0.2">
      <c r="B70" s="22" t="s">
        <v>102</v>
      </c>
      <c r="C70" s="23"/>
      <c r="D70" s="24"/>
      <c r="E70" s="24"/>
      <c r="F70" s="24"/>
      <c r="G70" s="25">
        <f t="shared" ref="G70:G76" si="7">SUM(D70:F70)</f>
        <v>0</v>
      </c>
      <c r="H70" s="26"/>
      <c r="I70" s="27"/>
      <c r="J70" s="27"/>
      <c r="K70" s="28"/>
      <c r="L70" s="29"/>
    </row>
    <row r="71" spans="1:12" ht="17" hidden="1" x14ac:dyDescent="0.2">
      <c r="B71" s="22" t="s">
        <v>103</v>
      </c>
      <c r="C71" s="23"/>
      <c r="D71" s="24"/>
      <c r="E71" s="24"/>
      <c r="F71" s="24"/>
      <c r="G71" s="25">
        <f t="shared" si="7"/>
        <v>0</v>
      </c>
      <c r="H71" s="26"/>
      <c r="I71" s="27"/>
      <c r="J71" s="27"/>
      <c r="K71" s="28"/>
      <c r="L71" s="29"/>
    </row>
    <row r="72" spans="1:12" ht="17" hidden="1" x14ac:dyDescent="0.2">
      <c r="A72" s="14"/>
      <c r="B72" s="22" t="s">
        <v>104</v>
      </c>
      <c r="C72" s="23"/>
      <c r="D72" s="24"/>
      <c r="E72" s="24"/>
      <c r="F72" s="24"/>
      <c r="G72" s="25">
        <f t="shared" si="7"/>
        <v>0</v>
      </c>
      <c r="H72" s="26"/>
      <c r="I72" s="27"/>
      <c r="J72" s="27"/>
      <c r="K72" s="28"/>
      <c r="L72" s="29"/>
    </row>
    <row r="73" spans="1:12" s="14" customFormat="1" ht="17" hidden="1" x14ac:dyDescent="0.2">
      <c r="A73" s="8"/>
      <c r="B73" s="22" t="s">
        <v>105</v>
      </c>
      <c r="C73" s="23"/>
      <c r="D73" s="24"/>
      <c r="E73" s="24"/>
      <c r="F73" s="24"/>
      <c r="G73" s="25">
        <f t="shared" si="7"/>
        <v>0</v>
      </c>
      <c r="H73" s="26"/>
      <c r="I73" s="27"/>
      <c r="J73" s="27"/>
      <c r="K73" s="28"/>
      <c r="L73" s="29"/>
    </row>
    <row r="74" spans="1:12" ht="17" hidden="1" x14ac:dyDescent="0.2">
      <c r="B74" s="22" t="s">
        <v>106</v>
      </c>
      <c r="C74" s="23"/>
      <c r="D74" s="24"/>
      <c r="E74" s="24"/>
      <c r="F74" s="24"/>
      <c r="G74" s="25">
        <f t="shared" si="7"/>
        <v>0</v>
      </c>
      <c r="H74" s="26"/>
      <c r="I74" s="27"/>
      <c r="J74" s="27"/>
      <c r="K74" s="28"/>
      <c r="L74" s="29"/>
    </row>
    <row r="75" spans="1:12" ht="17" hidden="1" x14ac:dyDescent="0.2">
      <c r="B75" s="22" t="s">
        <v>107</v>
      </c>
      <c r="C75" s="34"/>
      <c r="D75" s="4"/>
      <c r="E75" s="4"/>
      <c r="F75" s="4"/>
      <c r="G75" s="25">
        <f t="shared" si="7"/>
        <v>0</v>
      </c>
      <c r="H75" s="33"/>
      <c r="I75" s="27"/>
      <c r="J75" s="27"/>
      <c r="K75" s="35"/>
      <c r="L75" s="29"/>
    </row>
    <row r="76" spans="1:12" ht="17" hidden="1" x14ac:dyDescent="0.2">
      <c r="B76" s="22" t="s">
        <v>108</v>
      </c>
      <c r="C76" s="34"/>
      <c r="D76" s="4"/>
      <c r="E76" s="4"/>
      <c r="F76" s="4"/>
      <c r="G76" s="25">
        <f t="shared" si="7"/>
        <v>0</v>
      </c>
      <c r="H76" s="33"/>
      <c r="I76" s="27"/>
      <c r="J76" s="27"/>
      <c r="K76" s="35"/>
      <c r="L76" s="29"/>
    </row>
    <row r="77" spans="1:12" ht="17" hidden="1" x14ac:dyDescent="0.2">
      <c r="C77" s="36" t="s">
        <v>48</v>
      </c>
      <c r="D77" s="41">
        <f>SUM(D69:D76)</f>
        <v>0</v>
      </c>
      <c r="E77" s="41">
        <f>SUM(E69:E76)</f>
        <v>0</v>
      </c>
      <c r="F77" s="41">
        <f>SUM(F69:F76)</f>
        <v>0</v>
      </c>
      <c r="G77" s="41">
        <f>SUM(G69:G76)</f>
        <v>0</v>
      </c>
      <c r="H77" s="38">
        <f>(H69*G69)+(H70*G70)+(H71*G71)+(H72*G72)+(H73*G73)+(H74*G74)+(H75*G75)+(H76*G76)</f>
        <v>0</v>
      </c>
      <c r="I77" s="39">
        <f>SUM(I69:I76)</f>
        <v>0</v>
      </c>
      <c r="J77" s="39"/>
      <c r="K77" s="35"/>
      <c r="L77" s="40"/>
    </row>
    <row r="78" spans="1:12" ht="51" hidden="1" customHeight="1" x14ac:dyDescent="0.2">
      <c r="B78" s="19" t="s">
        <v>4</v>
      </c>
      <c r="C78" s="122"/>
      <c r="D78" s="122"/>
      <c r="E78" s="122"/>
      <c r="F78" s="122"/>
      <c r="G78" s="122"/>
      <c r="H78" s="122"/>
      <c r="I78" s="123"/>
      <c r="J78" s="123"/>
      <c r="K78" s="122"/>
      <c r="L78" s="21"/>
    </row>
    <row r="79" spans="1:12" ht="17" hidden="1" x14ac:dyDescent="0.2">
      <c r="B79" s="22" t="s">
        <v>109</v>
      </c>
      <c r="C79" s="23"/>
      <c r="D79" s="24"/>
      <c r="E79" s="24"/>
      <c r="F79" s="24"/>
      <c r="G79" s="25">
        <f>SUM(D79:F79)</f>
        <v>0</v>
      </c>
      <c r="H79" s="26"/>
      <c r="I79" s="27"/>
      <c r="J79" s="27"/>
      <c r="K79" s="28"/>
      <c r="L79" s="29"/>
    </row>
    <row r="80" spans="1:12" ht="17" hidden="1" x14ac:dyDescent="0.2">
      <c r="B80" s="22" t="s">
        <v>110</v>
      </c>
      <c r="C80" s="23"/>
      <c r="D80" s="24"/>
      <c r="E80" s="24"/>
      <c r="F80" s="24"/>
      <c r="G80" s="25">
        <f t="shared" ref="G80:G86" si="8">SUM(D80:F80)</f>
        <v>0</v>
      </c>
      <c r="H80" s="26"/>
      <c r="I80" s="27"/>
      <c r="J80" s="27"/>
      <c r="K80" s="28"/>
      <c r="L80" s="29"/>
    </row>
    <row r="81" spans="2:12" ht="17" hidden="1" x14ac:dyDescent="0.2">
      <c r="B81" s="22" t="s">
        <v>111</v>
      </c>
      <c r="C81" s="23"/>
      <c r="D81" s="24"/>
      <c r="E81" s="24"/>
      <c r="F81" s="24"/>
      <c r="G81" s="25">
        <f t="shared" si="8"/>
        <v>0</v>
      </c>
      <c r="H81" s="26"/>
      <c r="I81" s="27"/>
      <c r="J81" s="27"/>
      <c r="K81" s="28"/>
      <c r="L81" s="29"/>
    </row>
    <row r="82" spans="2:12" ht="17" hidden="1" x14ac:dyDescent="0.2">
      <c r="B82" s="22" t="s">
        <v>112</v>
      </c>
      <c r="C82" s="23"/>
      <c r="D82" s="24"/>
      <c r="E82" s="24"/>
      <c r="F82" s="24"/>
      <c r="G82" s="25">
        <f t="shared" si="8"/>
        <v>0</v>
      </c>
      <c r="H82" s="26"/>
      <c r="I82" s="27"/>
      <c r="J82" s="27"/>
      <c r="K82" s="28"/>
      <c r="L82" s="29"/>
    </row>
    <row r="83" spans="2:12" ht="17" hidden="1" x14ac:dyDescent="0.2">
      <c r="B83" s="22" t="s">
        <v>113</v>
      </c>
      <c r="C83" s="23"/>
      <c r="D83" s="24"/>
      <c r="E83" s="24"/>
      <c r="F83" s="24"/>
      <c r="G83" s="25">
        <f t="shared" si="8"/>
        <v>0</v>
      </c>
      <c r="H83" s="26"/>
      <c r="I83" s="27"/>
      <c r="J83" s="27"/>
      <c r="K83" s="28"/>
      <c r="L83" s="29"/>
    </row>
    <row r="84" spans="2:12" ht="17" hidden="1" x14ac:dyDescent="0.2">
      <c r="B84" s="22" t="s">
        <v>114</v>
      </c>
      <c r="C84" s="23"/>
      <c r="D84" s="24"/>
      <c r="E84" s="24"/>
      <c r="F84" s="24"/>
      <c r="G84" s="25">
        <f t="shared" si="8"/>
        <v>0</v>
      </c>
      <c r="H84" s="26"/>
      <c r="I84" s="27"/>
      <c r="J84" s="27"/>
      <c r="K84" s="28"/>
      <c r="L84" s="29"/>
    </row>
    <row r="85" spans="2:12" ht="17" hidden="1" x14ac:dyDescent="0.2">
      <c r="B85" s="22" t="s">
        <v>115</v>
      </c>
      <c r="C85" s="34"/>
      <c r="D85" s="4"/>
      <c r="E85" s="4"/>
      <c r="F85" s="4"/>
      <c r="G85" s="25">
        <f t="shared" si="8"/>
        <v>0</v>
      </c>
      <c r="H85" s="33"/>
      <c r="I85" s="27"/>
      <c r="J85" s="27"/>
      <c r="K85" s="35"/>
      <c r="L85" s="29"/>
    </row>
    <row r="86" spans="2:12" ht="17" hidden="1" x14ac:dyDescent="0.2">
      <c r="B86" s="22" t="s">
        <v>116</v>
      </c>
      <c r="C86" s="34"/>
      <c r="D86" s="4"/>
      <c r="E86" s="4"/>
      <c r="F86" s="4"/>
      <c r="G86" s="25">
        <f t="shared" si="8"/>
        <v>0</v>
      </c>
      <c r="H86" s="33"/>
      <c r="I86" s="27"/>
      <c r="J86" s="27"/>
      <c r="K86" s="35"/>
      <c r="L86" s="29"/>
    </row>
    <row r="87" spans="2:12" ht="17" hidden="1" x14ac:dyDescent="0.2">
      <c r="C87" s="36" t="s">
        <v>48</v>
      </c>
      <c r="D87" s="37">
        <f>SUM(D79:D86)</f>
        <v>0</v>
      </c>
      <c r="E87" s="37">
        <f>SUM(E79:E86)</f>
        <v>0</v>
      </c>
      <c r="F87" s="37">
        <f>SUM(F79:F86)</f>
        <v>0</v>
      </c>
      <c r="G87" s="37">
        <f>SUM(G79:G86)</f>
        <v>0</v>
      </c>
      <c r="H87" s="38">
        <f>(H79*G79)+(H80*G80)+(H81*G81)+(H82*G82)+(H83*G83)+(H84*G84)+(H85*G85)+(H86*G86)</f>
        <v>0</v>
      </c>
      <c r="I87" s="39">
        <f>SUM(I79:I86)</f>
        <v>0</v>
      </c>
      <c r="J87" s="39"/>
      <c r="K87" s="35"/>
      <c r="L87" s="40"/>
    </row>
    <row r="88" spans="2:12" ht="15.75" customHeight="1" x14ac:dyDescent="0.2">
      <c r="B88" s="47"/>
      <c r="C88" s="42"/>
      <c r="D88" s="5"/>
      <c r="E88" s="5"/>
      <c r="F88" s="5"/>
      <c r="G88" s="5"/>
      <c r="H88" s="5"/>
      <c r="I88" s="48"/>
      <c r="J88" s="48"/>
      <c r="K88" s="42"/>
      <c r="L88" s="49"/>
    </row>
    <row r="89" spans="2:12" ht="37" customHeight="1" x14ac:dyDescent="0.2">
      <c r="B89" s="36" t="s">
        <v>117</v>
      </c>
      <c r="C89" s="137" t="s">
        <v>118</v>
      </c>
      <c r="D89" s="137"/>
      <c r="E89" s="137"/>
      <c r="F89" s="137"/>
      <c r="G89" s="137"/>
      <c r="H89" s="137"/>
      <c r="I89" s="118"/>
      <c r="J89" s="118"/>
      <c r="K89" s="137"/>
      <c r="L89" s="20"/>
    </row>
    <row r="90" spans="2:12" ht="28" customHeight="1" x14ac:dyDescent="0.2">
      <c r="B90" s="19" t="s">
        <v>5</v>
      </c>
      <c r="C90" s="121" t="s">
        <v>119</v>
      </c>
      <c r="D90" s="121"/>
      <c r="E90" s="121"/>
      <c r="F90" s="121"/>
      <c r="G90" s="121"/>
      <c r="H90" s="121"/>
      <c r="I90" s="120"/>
      <c r="J90" s="120"/>
      <c r="K90" s="121"/>
      <c r="L90" s="21"/>
    </row>
    <row r="91" spans="2:12" ht="51" x14ac:dyDescent="0.2">
      <c r="B91" s="22" t="s">
        <v>120</v>
      </c>
      <c r="C91" s="23" t="s">
        <v>121</v>
      </c>
      <c r="D91" s="24">
        <v>16440</v>
      </c>
      <c r="E91" s="24">
        <v>0</v>
      </c>
      <c r="F91" s="24">
        <v>31454.5</v>
      </c>
      <c r="G91" s="25">
        <f>SUM(D91:F91)</f>
        <v>47894.5</v>
      </c>
      <c r="H91" s="33">
        <v>0.7</v>
      </c>
      <c r="I91" s="103">
        <v>21963.91</v>
      </c>
      <c r="J91" s="105" t="s">
        <v>220</v>
      </c>
      <c r="K91" s="28"/>
      <c r="L91" s="29"/>
    </row>
    <row r="92" spans="2:12" ht="119" x14ac:dyDescent="0.2">
      <c r="B92" s="22" t="s">
        <v>123</v>
      </c>
      <c r="C92" s="23" t="s">
        <v>124</v>
      </c>
      <c r="D92" s="24">
        <v>70000</v>
      </c>
      <c r="E92" s="30">
        <v>154899.54</v>
      </c>
      <c r="F92" s="30">
        <v>100000</v>
      </c>
      <c r="G92" s="25">
        <f>SUM(D92:F92)</f>
        <v>324899.54000000004</v>
      </c>
      <c r="H92" s="33">
        <v>0.44</v>
      </c>
      <c r="I92" s="103">
        <f>69571.23+3670.44</f>
        <v>73241.67</v>
      </c>
      <c r="J92" s="105" t="s">
        <v>219</v>
      </c>
      <c r="K92" s="32"/>
      <c r="L92" s="29"/>
    </row>
    <row r="93" spans="2:12" ht="17" hidden="1" x14ac:dyDescent="0.2">
      <c r="B93" s="22" t="s">
        <v>123</v>
      </c>
      <c r="C93" s="23"/>
      <c r="D93" s="24"/>
      <c r="E93" s="24"/>
      <c r="F93" s="24"/>
      <c r="G93" s="25">
        <f t="shared" ref="G93:G99" si="9">SUM(D93:F93)</f>
        <v>0</v>
      </c>
      <c r="H93" s="26"/>
      <c r="I93" s="27"/>
      <c r="J93" s="27"/>
      <c r="K93" s="28"/>
      <c r="L93" s="29"/>
    </row>
    <row r="94" spans="2:12" ht="17" hidden="1" x14ac:dyDescent="0.2">
      <c r="B94" s="22" t="s">
        <v>126</v>
      </c>
      <c r="C94" s="23"/>
      <c r="D94" s="24"/>
      <c r="E94" s="24"/>
      <c r="F94" s="24"/>
      <c r="G94" s="25">
        <f t="shared" si="9"/>
        <v>0</v>
      </c>
      <c r="H94" s="26"/>
      <c r="I94" s="27"/>
      <c r="J94" s="27"/>
      <c r="K94" s="28"/>
      <c r="L94" s="29"/>
    </row>
    <row r="95" spans="2:12" ht="17" hidden="1" x14ac:dyDescent="0.2">
      <c r="B95" s="22" t="s">
        <v>127</v>
      </c>
      <c r="C95" s="23"/>
      <c r="D95" s="24"/>
      <c r="E95" s="24"/>
      <c r="F95" s="24"/>
      <c r="G95" s="25">
        <f t="shared" si="9"/>
        <v>0</v>
      </c>
      <c r="H95" s="26"/>
      <c r="I95" s="27"/>
      <c r="J95" s="27"/>
      <c r="K95" s="28"/>
      <c r="L95" s="29"/>
    </row>
    <row r="96" spans="2:12" ht="17" hidden="1" x14ac:dyDescent="0.2">
      <c r="B96" s="22" t="s">
        <v>128</v>
      </c>
      <c r="C96" s="23"/>
      <c r="D96" s="24"/>
      <c r="E96" s="24"/>
      <c r="F96" s="24"/>
      <c r="G96" s="25">
        <f t="shared" si="9"/>
        <v>0</v>
      </c>
      <c r="H96" s="26"/>
      <c r="I96" s="27"/>
      <c r="J96" s="27"/>
      <c r="K96" s="28"/>
      <c r="L96" s="29"/>
    </row>
    <row r="97" spans="2:12" ht="17" hidden="1" x14ac:dyDescent="0.2">
      <c r="B97" s="22" t="s">
        <v>129</v>
      </c>
      <c r="C97" s="23"/>
      <c r="D97" s="24"/>
      <c r="E97" s="24"/>
      <c r="F97" s="24"/>
      <c r="G97" s="25">
        <f t="shared" si="9"/>
        <v>0</v>
      </c>
      <c r="H97" s="26"/>
      <c r="I97" s="27"/>
      <c r="J97" s="27"/>
      <c r="K97" s="28"/>
      <c r="L97" s="29"/>
    </row>
    <row r="98" spans="2:12" ht="17" hidden="1" x14ac:dyDescent="0.2">
      <c r="B98" s="22" t="s">
        <v>130</v>
      </c>
      <c r="C98" s="34"/>
      <c r="D98" s="4"/>
      <c r="E98" s="4"/>
      <c r="F98" s="4"/>
      <c r="G98" s="25">
        <f t="shared" si="9"/>
        <v>0</v>
      </c>
      <c r="H98" s="33"/>
      <c r="I98" s="27"/>
      <c r="J98" s="27"/>
      <c r="K98" s="35"/>
      <c r="L98" s="29"/>
    </row>
    <row r="99" spans="2:12" ht="17" hidden="1" x14ac:dyDescent="0.2">
      <c r="B99" s="22" t="s">
        <v>131</v>
      </c>
      <c r="C99" s="34"/>
      <c r="D99" s="4"/>
      <c r="E99" s="4"/>
      <c r="F99" s="4"/>
      <c r="G99" s="25">
        <f t="shared" si="9"/>
        <v>0</v>
      </c>
      <c r="H99" s="33"/>
      <c r="I99" s="27"/>
      <c r="J99" s="27"/>
      <c r="K99" s="35"/>
      <c r="L99" s="29"/>
    </row>
    <row r="100" spans="2:12" ht="17" x14ac:dyDescent="0.2">
      <c r="C100" s="36" t="s">
        <v>48</v>
      </c>
      <c r="D100" s="37">
        <f>SUM(D91:D99)</f>
        <v>86440</v>
      </c>
      <c r="E100" s="37">
        <f>SUM(E91:E99)</f>
        <v>154899.54</v>
      </c>
      <c r="F100" s="37">
        <f>SUM(F91:F99)</f>
        <v>131454.5</v>
      </c>
      <c r="G100" s="41">
        <f>SUM(G91:G99)</f>
        <v>372794.04000000004</v>
      </c>
      <c r="H100" s="38"/>
      <c r="I100" s="103">
        <f>SUM(I92:I99)</f>
        <v>73241.67</v>
      </c>
      <c r="J100" s="39"/>
      <c r="K100" s="35"/>
      <c r="L100" s="40"/>
    </row>
    <row r="101" spans="2:12" ht="51" customHeight="1" x14ac:dyDescent="0.2">
      <c r="B101" s="19" t="s">
        <v>132</v>
      </c>
      <c r="C101" s="140" t="s">
        <v>133</v>
      </c>
      <c r="D101" s="141"/>
      <c r="E101" s="141"/>
      <c r="F101" s="141"/>
      <c r="G101" s="141"/>
      <c r="H101" s="141"/>
      <c r="I101" s="141"/>
      <c r="J101" s="141"/>
      <c r="K101" s="142"/>
      <c r="L101" s="21"/>
    </row>
    <row r="102" spans="2:12" ht="102" x14ac:dyDescent="0.2">
      <c r="B102" s="22" t="s">
        <v>134</v>
      </c>
      <c r="C102" s="23" t="s">
        <v>135</v>
      </c>
      <c r="D102" s="24">
        <v>126920</v>
      </c>
      <c r="E102" s="24"/>
      <c r="F102" s="24"/>
      <c r="G102" s="25">
        <f>SUM(D102:F102)</f>
        <v>126920</v>
      </c>
      <c r="H102" s="33">
        <v>0.4</v>
      </c>
      <c r="I102" s="103">
        <v>116970.43</v>
      </c>
      <c r="J102" s="105" t="s">
        <v>225</v>
      </c>
      <c r="K102" s="28"/>
      <c r="L102" s="29"/>
    </row>
    <row r="103" spans="2:12" ht="17" hidden="1" x14ac:dyDescent="0.2">
      <c r="B103" s="22" t="s">
        <v>137</v>
      </c>
      <c r="C103" s="23"/>
      <c r="D103" s="24"/>
      <c r="E103" s="24"/>
      <c r="F103" s="24"/>
      <c r="G103" s="25">
        <f t="shared" ref="G103:G109" si="10">SUM(D103:F103)</f>
        <v>0</v>
      </c>
      <c r="H103" s="26"/>
      <c r="I103" s="27"/>
      <c r="J103" s="27"/>
      <c r="K103" s="28"/>
      <c r="L103" s="29"/>
    </row>
    <row r="104" spans="2:12" ht="17" hidden="1" x14ac:dyDescent="0.2">
      <c r="B104" s="22" t="s">
        <v>138</v>
      </c>
      <c r="C104" s="23"/>
      <c r="D104" s="24"/>
      <c r="E104" s="24"/>
      <c r="F104" s="24"/>
      <c r="G104" s="25">
        <f t="shared" si="10"/>
        <v>0</v>
      </c>
      <c r="H104" s="26"/>
      <c r="I104" s="27"/>
      <c r="J104" s="27"/>
      <c r="K104" s="28"/>
      <c r="L104" s="29"/>
    </row>
    <row r="105" spans="2:12" ht="17" hidden="1" x14ac:dyDescent="0.2">
      <c r="B105" s="22" t="s">
        <v>139</v>
      </c>
      <c r="C105" s="23"/>
      <c r="D105" s="24"/>
      <c r="E105" s="24"/>
      <c r="F105" s="24"/>
      <c r="G105" s="25">
        <f t="shared" si="10"/>
        <v>0</v>
      </c>
      <c r="H105" s="26"/>
      <c r="I105" s="27"/>
      <c r="J105" s="27"/>
      <c r="K105" s="28"/>
      <c r="L105" s="29"/>
    </row>
    <row r="106" spans="2:12" ht="17" hidden="1" x14ac:dyDescent="0.2">
      <c r="B106" s="22" t="s">
        <v>140</v>
      </c>
      <c r="C106" s="23"/>
      <c r="D106" s="24"/>
      <c r="E106" s="24"/>
      <c r="F106" s="24"/>
      <c r="G106" s="25">
        <f t="shared" si="10"/>
        <v>0</v>
      </c>
      <c r="H106" s="26"/>
      <c r="I106" s="27"/>
      <c r="J106" s="27"/>
      <c r="K106" s="28"/>
      <c r="L106" s="29"/>
    </row>
    <row r="107" spans="2:12" ht="17" hidden="1" x14ac:dyDescent="0.2">
      <c r="B107" s="22" t="s">
        <v>141</v>
      </c>
      <c r="C107" s="23"/>
      <c r="D107" s="24"/>
      <c r="E107" s="24"/>
      <c r="F107" s="24"/>
      <c r="G107" s="25">
        <f t="shared" si="10"/>
        <v>0</v>
      </c>
      <c r="H107" s="26"/>
      <c r="I107" s="27"/>
      <c r="J107" s="27"/>
      <c r="K107" s="28"/>
      <c r="L107" s="29"/>
    </row>
    <row r="108" spans="2:12" ht="17" hidden="1" x14ac:dyDescent="0.2">
      <c r="B108" s="22" t="s">
        <v>142</v>
      </c>
      <c r="C108" s="34"/>
      <c r="D108" s="4"/>
      <c r="E108" s="4"/>
      <c r="F108" s="4"/>
      <c r="G108" s="25">
        <f t="shared" si="10"/>
        <v>0</v>
      </c>
      <c r="H108" s="33"/>
      <c r="I108" s="27"/>
      <c r="J108" s="27"/>
      <c r="K108" s="35"/>
      <c r="L108" s="29"/>
    </row>
    <row r="109" spans="2:12" ht="17" hidden="1" x14ac:dyDescent="0.2">
      <c r="B109" s="22" t="s">
        <v>143</v>
      </c>
      <c r="C109" s="34"/>
      <c r="D109" s="4"/>
      <c r="E109" s="4"/>
      <c r="F109" s="4"/>
      <c r="G109" s="25">
        <f t="shared" si="10"/>
        <v>0</v>
      </c>
      <c r="H109" s="33"/>
      <c r="I109" s="27"/>
      <c r="J109" s="27"/>
      <c r="K109" s="35"/>
      <c r="L109" s="29"/>
    </row>
    <row r="110" spans="2:12" ht="17" x14ac:dyDescent="0.2">
      <c r="C110" s="36" t="s">
        <v>48</v>
      </c>
      <c r="D110" s="41">
        <f>SUM(D102:D109)</f>
        <v>126920</v>
      </c>
      <c r="E110" s="41">
        <f>SUM(E102:E109)</f>
        <v>0</v>
      </c>
      <c r="F110" s="41">
        <f>SUM(F102:F109)</f>
        <v>0</v>
      </c>
      <c r="G110" s="41">
        <f>SUM(G102:G109)</f>
        <v>126920</v>
      </c>
      <c r="H110" s="37">
        <f>(H102*G102)+(H103*G103)+(H104*G104)+(H105*G105)+(H106*G106)+(H107*G107)+(H108*G108)+(H109*G109)</f>
        <v>50768</v>
      </c>
      <c r="I110" s="103">
        <f>SUM(I102:I109)</f>
        <v>116970.43</v>
      </c>
      <c r="J110" s="39"/>
      <c r="K110" s="35"/>
      <c r="L110" s="40"/>
    </row>
    <row r="111" spans="2:12" ht="51" hidden="1" customHeight="1" x14ac:dyDescent="0.2">
      <c r="B111" s="50" t="s">
        <v>6</v>
      </c>
      <c r="C111" s="122"/>
      <c r="D111" s="122"/>
      <c r="E111" s="122"/>
      <c r="F111" s="122"/>
      <c r="G111" s="122"/>
      <c r="H111" s="122"/>
      <c r="I111" s="123"/>
      <c r="J111" s="123"/>
      <c r="K111" s="122"/>
      <c r="L111" s="21"/>
    </row>
    <row r="112" spans="2:12" ht="17" hidden="1" x14ac:dyDescent="0.2">
      <c r="B112" s="22" t="s">
        <v>144</v>
      </c>
      <c r="C112" s="23"/>
      <c r="D112" s="24"/>
      <c r="E112" s="24"/>
      <c r="F112" s="24"/>
      <c r="G112" s="25">
        <f>SUM(D112:F112)</f>
        <v>0</v>
      </c>
      <c r="H112" s="26"/>
      <c r="I112" s="27"/>
      <c r="J112" s="27"/>
      <c r="K112" s="28"/>
      <c r="L112" s="29"/>
    </row>
    <row r="113" spans="2:12" ht="17" hidden="1" x14ac:dyDescent="0.2">
      <c r="B113" s="22" t="s">
        <v>145</v>
      </c>
      <c r="C113" s="23"/>
      <c r="D113" s="24"/>
      <c r="E113" s="24"/>
      <c r="F113" s="24"/>
      <c r="G113" s="25">
        <f t="shared" ref="G113:G119" si="11">SUM(D113:F113)</f>
        <v>0</v>
      </c>
      <c r="H113" s="26"/>
      <c r="I113" s="27"/>
      <c r="J113" s="27"/>
      <c r="K113" s="28"/>
      <c r="L113" s="29"/>
    </row>
    <row r="114" spans="2:12" ht="17" hidden="1" x14ac:dyDescent="0.2">
      <c r="B114" s="22" t="s">
        <v>146</v>
      </c>
      <c r="C114" s="23"/>
      <c r="D114" s="24"/>
      <c r="E114" s="24"/>
      <c r="F114" s="24"/>
      <c r="G114" s="25">
        <f t="shared" si="11"/>
        <v>0</v>
      </c>
      <c r="H114" s="26"/>
      <c r="I114" s="27"/>
      <c r="J114" s="27"/>
      <c r="K114" s="28"/>
      <c r="L114" s="29"/>
    </row>
    <row r="115" spans="2:12" ht="17" hidden="1" x14ac:dyDescent="0.2">
      <c r="B115" s="22" t="s">
        <v>147</v>
      </c>
      <c r="C115" s="23"/>
      <c r="D115" s="24"/>
      <c r="E115" s="24"/>
      <c r="F115" s="24"/>
      <c r="G115" s="25">
        <f t="shared" si="11"/>
        <v>0</v>
      </c>
      <c r="H115" s="26"/>
      <c r="I115" s="27"/>
      <c r="J115" s="27"/>
      <c r="K115" s="28"/>
      <c r="L115" s="29"/>
    </row>
    <row r="116" spans="2:12" ht="17" hidden="1" x14ac:dyDescent="0.2">
      <c r="B116" s="22" t="s">
        <v>148</v>
      </c>
      <c r="C116" s="23"/>
      <c r="D116" s="24"/>
      <c r="E116" s="24"/>
      <c r="F116" s="24"/>
      <c r="G116" s="25">
        <f t="shared" si="11"/>
        <v>0</v>
      </c>
      <c r="H116" s="26"/>
      <c r="I116" s="27"/>
      <c r="J116" s="27"/>
      <c r="K116" s="28"/>
      <c r="L116" s="29"/>
    </row>
    <row r="117" spans="2:12" ht="17" hidden="1" x14ac:dyDescent="0.2">
      <c r="B117" s="22" t="s">
        <v>149</v>
      </c>
      <c r="C117" s="23"/>
      <c r="D117" s="24"/>
      <c r="E117" s="24"/>
      <c r="F117" s="24"/>
      <c r="G117" s="25">
        <f t="shared" si="11"/>
        <v>0</v>
      </c>
      <c r="H117" s="26"/>
      <c r="I117" s="27"/>
      <c r="J117" s="27"/>
      <c r="K117" s="28"/>
      <c r="L117" s="29"/>
    </row>
    <row r="118" spans="2:12" ht="17" hidden="1" x14ac:dyDescent="0.2">
      <c r="B118" s="22" t="s">
        <v>150</v>
      </c>
      <c r="C118" s="34"/>
      <c r="D118" s="4"/>
      <c r="E118" s="4"/>
      <c r="F118" s="4"/>
      <c r="G118" s="25">
        <f t="shared" si="11"/>
        <v>0</v>
      </c>
      <c r="H118" s="33"/>
      <c r="I118" s="27"/>
      <c r="J118" s="27"/>
      <c r="K118" s="35"/>
      <c r="L118" s="29"/>
    </row>
    <row r="119" spans="2:12" ht="17" hidden="1" x14ac:dyDescent="0.2">
      <c r="B119" s="22" t="s">
        <v>151</v>
      </c>
      <c r="C119" s="34"/>
      <c r="D119" s="4"/>
      <c r="E119" s="4"/>
      <c r="F119" s="4"/>
      <c r="G119" s="25">
        <f t="shared" si="11"/>
        <v>0</v>
      </c>
      <c r="H119" s="33"/>
      <c r="I119" s="27"/>
      <c r="J119" s="27"/>
      <c r="K119" s="35"/>
      <c r="L119" s="29"/>
    </row>
    <row r="120" spans="2:12" ht="17" hidden="1" x14ac:dyDescent="0.2">
      <c r="C120" s="36" t="s">
        <v>48</v>
      </c>
      <c r="D120" s="41">
        <f>SUM(D112:D119)</f>
        <v>0</v>
      </c>
      <c r="E120" s="41">
        <f>SUM(E112:E119)</f>
        <v>0</v>
      </c>
      <c r="F120" s="41">
        <f>SUM(F112:F119)</f>
        <v>0</v>
      </c>
      <c r="G120" s="41">
        <f>SUM(G112:G119)</f>
        <v>0</v>
      </c>
      <c r="H120" s="38">
        <f>(H112*G112)+(H113*G113)+(H114*G114)+(H115*G115)+(H116*G116)+(H117*G117)+(H118*G118)+(H119*G119)</f>
        <v>0</v>
      </c>
      <c r="I120" s="39">
        <f>SUM(I112:I119)</f>
        <v>0</v>
      </c>
      <c r="J120" s="39"/>
      <c r="K120" s="35"/>
      <c r="L120" s="40"/>
    </row>
    <row r="121" spans="2:12" ht="51" hidden="1" customHeight="1" x14ac:dyDescent="0.2">
      <c r="B121" s="50" t="s">
        <v>7</v>
      </c>
      <c r="C121" s="122"/>
      <c r="D121" s="122"/>
      <c r="E121" s="122"/>
      <c r="F121" s="122"/>
      <c r="G121" s="122"/>
      <c r="H121" s="122"/>
      <c r="I121" s="123"/>
      <c r="J121" s="123"/>
      <c r="K121" s="122"/>
      <c r="L121" s="21"/>
    </row>
    <row r="122" spans="2:12" ht="17" hidden="1" x14ac:dyDescent="0.2">
      <c r="B122" s="22" t="s">
        <v>152</v>
      </c>
      <c r="C122" s="23"/>
      <c r="D122" s="24"/>
      <c r="E122" s="24"/>
      <c r="F122" s="24"/>
      <c r="G122" s="25">
        <f>SUM(D122:F122)</f>
        <v>0</v>
      </c>
      <c r="H122" s="26"/>
      <c r="I122" s="27"/>
      <c r="J122" s="27"/>
      <c r="K122" s="28"/>
      <c r="L122" s="29"/>
    </row>
    <row r="123" spans="2:12" ht="17" hidden="1" x14ac:dyDescent="0.2">
      <c r="B123" s="22" t="s">
        <v>153</v>
      </c>
      <c r="C123" s="23"/>
      <c r="D123" s="24"/>
      <c r="E123" s="24"/>
      <c r="F123" s="24"/>
      <c r="G123" s="25">
        <f t="shared" ref="G123:G129" si="12">SUM(D123:F123)</f>
        <v>0</v>
      </c>
      <c r="H123" s="26"/>
      <c r="I123" s="27"/>
      <c r="J123" s="27"/>
      <c r="K123" s="28"/>
      <c r="L123" s="29"/>
    </row>
    <row r="124" spans="2:12" ht="17" hidden="1" x14ac:dyDescent="0.2">
      <c r="B124" s="22" t="s">
        <v>154</v>
      </c>
      <c r="C124" s="23"/>
      <c r="D124" s="24"/>
      <c r="E124" s="24"/>
      <c r="F124" s="24"/>
      <c r="G124" s="25">
        <f t="shared" si="12"/>
        <v>0</v>
      </c>
      <c r="H124" s="26"/>
      <c r="I124" s="27"/>
      <c r="J124" s="27"/>
      <c r="K124" s="28"/>
      <c r="L124" s="29"/>
    </row>
    <row r="125" spans="2:12" ht="17" hidden="1" x14ac:dyDescent="0.2">
      <c r="B125" s="22" t="s">
        <v>155</v>
      </c>
      <c r="C125" s="23"/>
      <c r="D125" s="24"/>
      <c r="E125" s="24"/>
      <c r="F125" s="24"/>
      <c r="G125" s="25">
        <f t="shared" si="12"/>
        <v>0</v>
      </c>
      <c r="H125" s="26"/>
      <c r="I125" s="27"/>
      <c r="J125" s="27"/>
      <c r="K125" s="28"/>
      <c r="L125" s="29"/>
    </row>
    <row r="126" spans="2:12" ht="17" hidden="1" x14ac:dyDescent="0.2">
      <c r="B126" s="22" t="s">
        <v>156</v>
      </c>
      <c r="C126" s="23"/>
      <c r="D126" s="24"/>
      <c r="E126" s="24"/>
      <c r="F126" s="24"/>
      <c r="G126" s="25">
        <f t="shared" si="12"/>
        <v>0</v>
      </c>
      <c r="H126" s="26"/>
      <c r="I126" s="27"/>
      <c r="J126" s="27"/>
      <c r="K126" s="28"/>
      <c r="L126" s="29"/>
    </row>
    <row r="127" spans="2:12" ht="17" hidden="1" x14ac:dyDescent="0.2">
      <c r="B127" s="22" t="s">
        <v>157</v>
      </c>
      <c r="C127" s="23"/>
      <c r="D127" s="24"/>
      <c r="E127" s="24"/>
      <c r="F127" s="24"/>
      <c r="G127" s="25">
        <f t="shared" si="12"/>
        <v>0</v>
      </c>
      <c r="H127" s="26"/>
      <c r="I127" s="27"/>
      <c r="J127" s="27"/>
      <c r="K127" s="28"/>
      <c r="L127" s="29"/>
    </row>
    <row r="128" spans="2:12" ht="17" hidden="1" x14ac:dyDescent="0.2">
      <c r="B128" s="22" t="s">
        <v>158</v>
      </c>
      <c r="C128" s="34"/>
      <c r="D128" s="4"/>
      <c r="E128" s="4"/>
      <c r="F128" s="4"/>
      <c r="G128" s="25">
        <f t="shared" si="12"/>
        <v>0</v>
      </c>
      <c r="H128" s="33"/>
      <c r="I128" s="27"/>
      <c r="J128" s="27"/>
      <c r="K128" s="35"/>
      <c r="L128" s="29"/>
    </row>
    <row r="129" spans="2:12" ht="17" hidden="1" x14ac:dyDescent="0.2">
      <c r="B129" s="22" t="s">
        <v>159</v>
      </c>
      <c r="C129" s="34"/>
      <c r="D129" s="4"/>
      <c r="E129" s="4"/>
      <c r="F129" s="4"/>
      <c r="G129" s="25">
        <f t="shared" si="12"/>
        <v>0</v>
      </c>
      <c r="H129" s="33"/>
      <c r="I129" s="27"/>
      <c r="J129" s="27"/>
      <c r="K129" s="35"/>
      <c r="L129" s="29"/>
    </row>
    <row r="130" spans="2:12" ht="17" hidden="1" x14ac:dyDescent="0.2">
      <c r="C130" s="36" t="s">
        <v>48</v>
      </c>
      <c r="D130" s="37">
        <f>SUM(D122:D129)</f>
        <v>0</v>
      </c>
      <c r="E130" s="37">
        <f>SUM(E122:E129)</f>
        <v>0</v>
      </c>
      <c r="F130" s="37">
        <f>SUM(F122:F129)</f>
        <v>0</v>
      </c>
      <c r="G130" s="37">
        <f>SUM(G122:G129)</f>
        <v>0</v>
      </c>
      <c r="H130" s="38">
        <f>(H122*G122)+(H123*G123)+(H124*G124)+(H125*G125)+(H126*G126)+(H127*G127)+(H128*G128)+(H129*G129)</f>
        <v>0</v>
      </c>
      <c r="I130" s="39">
        <f>SUM(I122:I129)</f>
        <v>0</v>
      </c>
      <c r="J130" s="39"/>
      <c r="K130" s="35"/>
      <c r="L130" s="40"/>
    </row>
    <row r="131" spans="2:12" ht="15.75" hidden="1" customHeight="1" x14ac:dyDescent="0.2">
      <c r="B131" s="47"/>
      <c r="C131" s="42"/>
      <c r="D131" s="5"/>
      <c r="E131" s="5"/>
      <c r="F131" s="5"/>
      <c r="G131" s="5"/>
      <c r="H131" s="5"/>
      <c r="I131" s="48"/>
      <c r="J131" s="48"/>
      <c r="K131" s="51"/>
      <c r="L131" s="49"/>
    </row>
    <row r="132" spans="2:12" ht="51" hidden="1" customHeight="1" x14ac:dyDescent="0.2">
      <c r="B132" s="36" t="s">
        <v>160</v>
      </c>
      <c r="C132" s="138"/>
      <c r="D132" s="138"/>
      <c r="E132" s="138"/>
      <c r="F132" s="138"/>
      <c r="G132" s="138"/>
      <c r="H132" s="138"/>
      <c r="I132" s="139"/>
      <c r="J132" s="139"/>
      <c r="K132" s="138"/>
      <c r="L132" s="20"/>
    </row>
    <row r="133" spans="2:12" ht="51" hidden="1" customHeight="1" x14ac:dyDescent="0.2">
      <c r="B133" s="19" t="s">
        <v>8</v>
      </c>
      <c r="C133" s="122"/>
      <c r="D133" s="122"/>
      <c r="E133" s="122"/>
      <c r="F133" s="122"/>
      <c r="G133" s="122"/>
      <c r="H133" s="122"/>
      <c r="I133" s="123"/>
      <c r="J133" s="123"/>
      <c r="K133" s="122"/>
      <c r="L133" s="21"/>
    </row>
    <row r="134" spans="2:12" ht="17" hidden="1" x14ac:dyDescent="0.2">
      <c r="B134" s="22" t="s">
        <v>161</v>
      </c>
      <c r="C134" s="23"/>
      <c r="D134" s="24"/>
      <c r="E134" s="24"/>
      <c r="F134" s="24"/>
      <c r="G134" s="25">
        <f>SUM(D134:F134)</f>
        <v>0</v>
      </c>
      <c r="H134" s="26"/>
      <c r="I134" s="27"/>
      <c r="J134" s="27"/>
      <c r="K134" s="28"/>
      <c r="L134" s="29"/>
    </row>
    <row r="135" spans="2:12" ht="17" hidden="1" x14ac:dyDescent="0.2">
      <c r="B135" s="22" t="s">
        <v>162</v>
      </c>
      <c r="C135" s="23"/>
      <c r="D135" s="24"/>
      <c r="E135" s="24"/>
      <c r="F135" s="24"/>
      <c r="G135" s="25">
        <f t="shared" ref="G135:G141" si="13">SUM(D135:F135)</f>
        <v>0</v>
      </c>
      <c r="H135" s="26"/>
      <c r="I135" s="27"/>
      <c r="J135" s="27"/>
      <c r="K135" s="28"/>
      <c r="L135" s="29"/>
    </row>
    <row r="136" spans="2:12" ht="17" hidden="1" x14ac:dyDescent="0.2">
      <c r="B136" s="22" t="s">
        <v>163</v>
      </c>
      <c r="C136" s="23"/>
      <c r="D136" s="24"/>
      <c r="E136" s="24"/>
      <c r="F136" s="24"/>
      <c r="G136" s="25">
        <f t="shared" si="13"/>
        <v>0</v>
      </c>
      <c r="H136" s="26"/>
      <c r="I136" s="27"/>
      <c r="J136" s="27"/>
      <c r="K136" s="28"/>
      <c r="L136" s="29"/>
    </row>
    <row r="137" spans="2:12" ht="17" hidden="1" x14ac:dyDescent="0.2">
      <c r="B137" s="22" t="s">
        <v>164</v>
      </c>
      <c r="C137" s="23"/>
      <c r="D137" s="24"/>
      <c r="E137" s="24"/>
      <c r="F137" s="24"/>
      <c r="G137" s="25">
        <f t="shared" si="13"/>
        <v>0</v>
      </c>
      <c r="H137" s="26"/>
      <c r="I137" s="27"/>
      <c r="J137" s="27"/>
      <c r="K137" s="28"/>
      <c r="L137" s="29"/>
    </row>
    <row r="138" spans="2:12" ht="17" hidden="1" x14ac:dyDescent="0.2">
      <c r="B138" s="22" t="s">
        <v>165</v>
      </c>
      <c r="C138" s="23"/>
      <c r="D138" s="24"/>
      <c r="E138" s="24"/>
      <c r="F138" s="24"/>
      <c r="G138" s="25">
        <f t="shared" si="13"/>
        <v>0</v>
      </c>
      <c r="H138" s="26"/>
      <c r="I138" s="27"/>
      <c r="J138" s="27"/>
      <c r="K138" s="28"/>
      <c r="L138" s="29"/>
    </row>
    <row r="139" spans="2:12" ht="17" hidden="1" x14ac:dyDescent="0.2">
      <c r="B139" s="22" t="s">
        <v>166</v>
      </c>
      <c r="C139" s="23"/>
      <c r="D139" s="24"/>
      <c r="E139" s="24"/>
      <c r="F139" s="24"/>
      <c r="G139" s="25">
        <f t="shared" si="13"/>
        <v>0</v>
      </c>
      <c r="H139" s="26"/>
      <c r="I139" s="27"/>
      <c r="J139" s="27"/>
      <c r="K139" s="28"/>
      <c r="L139" s="29"/>
    </row>
    <row r="140" spans="2:12" ht="17" hidden="1" x14ac:dyDescent="0.2">
      <c r="B140" s="22" t="s">
        <v>167</v>
      </c>
      <c r="C140" s="34"/>
      <c r="D140" s="4"/>
      <c r="E140" s="4"/>
      <c r="F140" s="4"/>
      <c r="G140" s="25">
        <f t="shared" si="13"/>
        <v>0</v>
      </c>
      <c r="H140" s="33"/>
      <c r="I140" s="27"/>
      <c r="J140" s="27"/>
      <c r="K140" s="35"/>
      <c r="L140" s="29"/>
    </row>
    <row r="141" spans="2:12" ht="17" hidden="1" x14ac:dyDescent="0.2">
      <c r="B141" s="22" t="s">
        <v>168</v>
      </c>
      <c r="C141" s="34"/>
      <c r="D141" s="4"/>
      <c r="E141" s="4"/>
      <c r="F141" s="4"/>
      <c r="G141" s="25">
        <f t="shared" si="13"/>
        <v>0</v>
      </c>
      <c r="H141" s="33"/>
      <c r="I141" s="27"/>
      <c r="J141" s="27"/>
      <c r="K141" s="35"/>
      <c r="L141" s="29"/>
    </row>
    <row r="142" spans="2:12" ht="17" hidden="1" x14ac:dyDescent="0.2">
      <c r="C142" s="36" t="s">
        <v>48</v>
      </c>
      <c r="D142" s="37">
        <f>SUM(D134:D141)</f>
        <v>0</v>
      </c>
      <c r="E142" s="37">
        <f>SUM(E134:E141)</f>
        <v>0</v>
      </c>
      <c r="F142" s="37">
        <f>SUM(F134:F141)</f>
        <v>0</v>
      </c>
      <c r="G142" s="41">
        <f>SUM(G134:G141)</f>
        <v>0</v>
      </c>
      <c r="H142" s="38">
        <f>(H134*G134)+(H135*G135)+(H136*G136)+(H137*G137)+(H138*G138)+(H139*G139)+(H140*G140)+(H141*G141)</f>
        <v>0</v>
      </c>
      <c r="I142" s="39">
        <f>SUM(I134:I141)</f>
        <v>0</v>
      </c>
      <c r="J142" s="39"/>
      <c r="K142" s="35"/>
      <c r="L142" s="40"/>
    </row>
    <row r="143" spans="2:12" ht="51" hidden="1" customHeight="1" x14ac:dyDescent="0.2">
      <c r="B143" s="19" t="s">
        <v>9</v>
      </c>
      <c r="C143" s="122"/>
      <c r="D143" s="122"/>
      <c r="E143" s="122"/>
      <c r="F143" s="122"/>
      <c r="G143" s="122"/>
      <c r="H143" s="122"/>
      <c r="I143" s="123"/>
      <c r="J143" s="123"/>
      <c r="K143" s="122"/>
      <c r="L143" s="21"/>
    </row>
    <row r="144" spans="2:12" ht="17" hidden="1" x14ac:dyDescent="0.2">
      <c r="B144" s="22" t="s">
        <v>169</v>
      </c>
      <c r="C144" s="23"/>
      <c r="D144" s="24"/>
      <c r="E144" s="24"/>
      <c r="F144" s="24"/>
      <c r="G144" s="25">
        <f>SUM(D144:F144)</f>
        <v>0</v>
      </c>
      <c r="H144" s="26"/>
      <c r="I144" s="27"/>
      <c r="J144" s="27"/>
      <c r="K144" s="28"/>
      <c r="L144" s="29"/>
    </row>
    <row r="145" spans="2:12" ht="17" hidden="1" x14ac:dyDescent="0.2">
      <c r="B145" s="22" t="s">
        <v>170</v>
      </c>
      <c r="C145" s="23"/>
      <c r="D145" s="24"/>
      <c r="E145" s="24"/>
      <c r="F145" s="24"/>
      <c r="G145" s="25">
        <f t="shared" ref="G145:G151" si="14">SUM(D145:F145)</f>
        <v>0</v>
      </c>
      <c r="H145" s="26"/>
      <c r="I145" s="27"/>
      <c r="J145" s="27"/>
      <c r="K145" s="28"/>
      <c r="L145" s="29"/>
    </row>
    <row r="146" spans="2:12" ht="17" hidden="1" x14ac:dyDescent="0.2">
      <c r="B146" s="22" t="s">
        <v>171</v>
      </c>
      <c r="C146" s="23"/>
      <c r="D146" s="24"/>
      <c r="E146" s="24"/>
      <c r="F146" s="24"/>
      <c r="G146" s="25">
        <f t="shared" si="14"/>
        <v>0</v>
      </c>
      <c r="H146" s="26"/>
      <c r="I146" s="27"/>
      <c r="J146" s="27"/>
      <c r="K146" s="28"/>
      <c r="L146" s="29"/>
    </row>
    <row r="147" spans="2:12" ht="17" hidden="1" x14ac:dyDescent="0.2">
      <c r="B147" s="22" t="s">
        <v>172</v>
      </c>
      <c r="C147" s="23"/>
      <c r="D147" s="24"/>
      <c r="E147" s="24"/>
      <c r="F147" s="24"/>
      <c r="G147" s="25">
        <f t="shared" si="14"/>
        <v>0</v>
      </c>
      <c r="H147" s="26"/>
      <c r="I147" s="27"/>
      <c r="J147" s="27"/>
      <c r="K147" s="28"/>
      <c r="L147" s="29"/>
    </row>
    <row r="148" spans="2:12" ht="17" hidden="1" x14ac:dyDescent="0.2">
      <c r="B148" s="22" t="s">
        <v>173</v>
      </c>
      <c r="C148" s="23"/>
      <c r="D148" s="24"/>
      <c r="E148" s="24"/>
      <c r="F148" s="24"/>
      <c r="G148" s="25">
        <f t="shared" si="14"/>
        <v>0</v>
      </c>
      <c r="H148" s="26"/>
      <c r="I148" s="27"/>
      <c r="J148" s="27"/>
      <c r="K148" s="28"/>
      <c r="L148" s="29"/>
    </row>
    <row r="149" spans="2:12" ht="17" hidden="1" x14ac:dyDescent="0.2">
      <c r="B149" s="22" t="s">
        <v>174</v>
      </c>
      <c r="C149" s="23"/>
      <c r="D149" s="24"/>
      <c r="E149" s="24"/>
      <c r="F149" s="24"/>
      <c r="G149" s="25">
        <f t="shared" si="14"/>
        <v>0</v>
      </c>
      <c r="H149" s="26"/>
      <c r="I149" s="27"/>
      <c r="J149" s="27"/>
      <c r="K149" s="28"/>
      <c r="L149" s="29"/>
    </row>
    <row r="150" spans="2:12" ht="17" hidden="1" x14ac:dyDescent="0.2">
      <c r="B150" s="22" t="s">
        <v>175</v>
      </c>
      <c r="C150" s="34"/>
      <c r="D150" s="4"/>
      <c r="E150" s="4"/>
      <c r="F150" s="4"/>
      <c r="G150" s="25">
        <f t="shared" si="14"/>
        <v>0</v>
      </c>
      <c r="H150" s="33"/>
      <c r="I150" s="27"/>
      <c r="J150" s="27"/>
      <c r="K150" s="35"/>
      <c r="L150" s="29"/>
    </row>
    <row r="151" spans="2:12" ht="17" hidden="1" x14ac:dyDescent="0.2">
      <c r="B151" s="22" t="s">
        <v>176</v>
      </c>
      <c r="C151" s="34"/>
      <c r="D151" s="4"/>
      <c r="E151" s="4"/>
      <c r="F151" s="4"/>
      <c r="G151" s="25">
        <f t="shared" si="14"/>
        <v>0</v>
      </c>
      <c r="H151" s="33"/>
      <c r="I151" s="27"/>
      <c r="J151" s="27"/>
      <c r="K151" s="35"/>
      <c r="L151" s="29"/>
    </row>
    <row r="152" spans="2:12" ht="17" hidden="1" x14ac:dyDescent="0.2">
      <c r="C152" s="36" t="s">
        <v>48</v>
      </c>
      <c r="D152" s="41">
        <f>SUM(D144:D151)</f>
        <v>0</v>
      </c>
      <c r="E152" s="41">
        <f>SUM(E144:E151)</f>
        <v>0</v>
      </c>
      <c r="F152" s="41">
        <f>SUM(F144:F151)</f>
        <v>0</v>
      </c>
      <c r="G152" s="41">
        <f>SUM(G144:G151)</f>
        <v>0</v>
      </c>
      <c r="H152" s="38">
        <f>(H144*G144)+(H145*G145)+(H146*G146)+(H147*G147)+(H148*G148)+(H149*G149)+(H150*G150)+(H151*G151)</f>
        <v>0</v>
      </c>
      <c r="I152" s="39">
        <f>SUM(I144:I151)</f>
        <v>0</v>
      </c>
      <c r="J152" s="39"/>
      <c r="K152" s="35"/>
      <c r="L152" s="40"/>
    </row>
    <row r="153" spans="2:12" ht="51" hidden="1" customHeight="1" x14ac:dyDescent="0.2">
      <c r="B153" s="19" t="s">
        <v>10</v>
      </c>
      <c r="C153" s="122"/>
      <c r="D153" s="122"/>
      <c r="E153" s="122"/>
      <c r="F153" s="122"/>
      <c r="G153" s="122"/>
      <c r="H153" s="122"/>
      <c r="I153" s="123"/>
      <c r="J153" s="123"/>
      <c r="K153" s="122"/>
      <c r="L153" s="21"/>
    </row>
    <row r="154" spans="2:12" ht="17" hidden="1" x14ac:dyDescent="0.2">
      <c r="B154" s="22" t="s">
        <v>177</v>
      </c>
      <c r="C154" s="23"/>
      <c r="D154" s="24"/>
      <c r="E154" s="24"/>
      <c r="F154" s="24"/>
      <c r="G154" s="25">
        <f>SUM(D154:F154)</f>
        <v>0</v>
      </c>
      <c r="H154" s="26"/>
      <c r="I154" s="27"/>
      <c r="J154" s="27"/>
      <c r="K154" s="28"/>
      <c r="L154" s="29"/>
    </row>
    <row r="155" spans="2:12" ht="17" hidden="1" x14ac:dyDescent="0.2">
      <c r="B155" s="22" t="s">
        <v>178</v>
      </c>
      <c r="C155" s="23"/>
      <c r="D155" s="24"/>
      <c r="E155" s="24"/>
      <c r="F155" s="24"/>
      <c r="G155" s="25">
        <f t="shared" ref="G155:G161" si="15">SUM(D155:F155)</f>
        <v>0</v>
      </c>
      <c r="H155" s="26"/>
      <c r="I155" s="27"/>
      <c r="J155" s="27"/>
      <c r="K155" s="28"/>
      <c r="L155" s="29"/>
    </row>
    <row r="156" spans="2:12" ht="17" hidden="1" x14ac:dyDescent="0.2">
      <c r="B156" s="22" t="s">
        <v>179</v>
      </c>
      <c r="C156" s="23"/>
      <c r="D156" s="24"/>
      <c r="E156" s="24"/>
      <c r="F156" s="24"/>
      <c r="G156" s="25">
        <f t="shared" si="15"/>
        <v>0</v>
      </c>
      <c r="H156" s="26"/>
      <c r="I156" s="27"/>
      <c r="J156" s="27"/>
      <c r="K156" s="28"/>
      <c r="L156" s="29"/>
    </row>
    <row r="157" spans="2:12" ht="17" hidden="1" x14ac:dyDescent="0.2">
      <c r="B157" s="22" t="s">
        <v>180</v>
      </c>
      <c r="C157" s="23"/>
      <c r="D157" s="24"/>
      <c r="E157" s="24"/>
      <c r="F157" s="24"/>
      <c r="G157" s="25">
        <f t="shared" si="15"/>
        <v>0</v>
      </c>
      <c r="H157" s="26"/>
      <c r="I157" s="27"/>
      <c r="J157" s="27"/>
      <c r="K157" s="28"/>
      <c r="L157" s="29"/>
    </row>
    <row r="158" spans="2:12" ht="17" hidden="1" x14ac:dyDescent="0.2">
      <c r="B158" s="22" t="s">
        <v>181</v>
      </c>
      <c r="C158" s="23"/>
      <c r="D158" s="24"/>
      <c r="E158" s="24"/>
      <c r="F158" s="24"/>
      <c r="G158" s="25">
        <f t="shared" si="15"/>
        <v>0</v>
      </c>
      <c r="H158" s="26"/>
      <c r="I158" s="27"/>
      <c r="J158" s="27"/>
      <c r="K158" s="28"/>
      <c r="L158" s="29"/>
    </row>
    <row r="159" spans="2:12" ht="17" hidden="1" x14ac:dyDescent="0.2">
      <c r="B159" s="22" t="s">
        <v>182</v>
      </c>
      <c r="C159" s="23"/>
      <c r="D159" s="24"/>
      <c r="E159" s="24"/>
      <c r="F159" s="24"/>
      <c r="G159" s="25">
        <f t="shared" si="15"/>
        <v>0</v>
      </c>
      <c r="H159" s="26"/>
      <c r="I159" s="27"/>
      <c r="J159" s="27"/>
      <c r="K159" s="28"/>
      <c r="L159" s="29"/>
    </row>
    <row r="160" spans="2:12" ht="17" hidden="1" x14ac:dyDescent="0.2">
      <c r="B160" s="22" t="s">
        <v>183</v>
      </c>
      <c r="C160" s="34"/>
      <c r="D160" s="4"/>
      <c r="E160" s="4"/>
      <c r="F160" s="4"/>
      <c r="G160" s="25">
        <f t="shared" si="15"/>
        <v>0</v>
      </c>
      <c r="H160" s="33"/>
      <c r="I160" s="27"/>
      <c r="J160" s="27"/>
      <c r="K160" s="35"/>
      <c r="L160" s="29"/>
    </row>
    <row r="161" spans="2:12" ht="17" hidden="1" x14ac:dyDescent="0.2">
      <c r="B161" s="22" t="s">
        <v>184</v>
      </c>
      <c r="C161" s="34"/>
      <c r="D161" s="4"/>
      <c r="E161" s="4"/>
      <c r="F161" s="4"/>
      <c r="G161" s="25">
        <f t="shared" si="15"/>
        <v>0</v>
      </c>
      <c r="H161" s="33"/>
      <c r="I161" s="27"/>
      <c r="J161" s="27"/>
      <c r="K161" s="35"/>
      <c r="L161" s="29"/>
    </row>
    <row r="162" spans="2:12" ht="17" hidden="1" x14ac:dyDescent="0.2">
      <c r="C162" s="36" t="s">
        <v>48</v>
      </c>
      <c r="D162" s="41">
        <f>SUM(D154:D161)</f>
        <v>0</v>
      </c>
      <c r="E162" s="41">
        <f>SUM(E154:E161)</f>
        <v>0</v>
      </c>
      <c r="F162" s="41">
        <f>SUM(F154:F161)</f>
        <v>0</v>
      </c>
      <c r="G162" s="41">
        <f>SUM(G154:G161)</f>
        <v>0</v>
      </c>
      <c r="H162" s="38">
        <f>(H154*G154)+(H155*G155)+(H156*G156)+(H157*G157)+(H158*G158)+(H159*G159)+(H160*G160)+(H161*G161)</f>
        <v>0</v>
      </c>
      <c r="I162" s="39">
        <f>SUM(I154:I161)</f>
        <v>0</v>
      </c>
      <c r="J162" s="39"/>
      <c r="K162" s="35"/>
      <c r="L162" s="40"/>
    </row>
    <row r="163" spans="2:12" ht="51" hidden="1" customHeight="1" x14ac:dyDescent="0.2">
      <c r="B163" s="19" t="s">
        <v>11</v>
      </c>
      <c r="C163" s="122"/>
      <c r="D163" s="122"/>
      <c r="E163" s="122"/>
      <c r="F163" s="122"/>
      <c r="G163" s="122"/>
      <c r="H163" s="122"/>
      <c r="I163" s="123"/>
      <c r="J163" s="123"/>
      <c r="K163" s="122"/>
      <c r="L163" s="21"/>
    </row>
    <row r="164" spans="2:12" ht="17" hidden="1" x14ac:dyDescent="0.2">
      <c r="B164" s="22" t="s">
        <v>185</v>
      </c>
      <c r="C164" s="23"/>
      <c r="D164" s="24"/>
      <c r="E164" s="24"/>
      <c r="F164" s="24"/>
      <c r="G164" s="25">
        <f>SUM(D164:F164)</f>
        <v>0</v>
      </c>
      <c r="H164" s="26"/>
      <c r="I164" s="27"/>
      <c r="J164" s="27"/>
      <c r="K164" s="28"/>
      <c r="L164" s="29"/>
    </row>
    <row r="165" spans="2:12" ht="17" hidden="1" x14ac:dyDescent="0.2">
      <c r="B165" s="22" t="s">
        <v>186</v>
      </c>
      <c r="C165" s="23"/>
      <c r="D165" s="24"/>
      <c r="E165" s="24"/>
      <c r="F165" s="24"/>
      <c r="G165" s="25">
        <f t="shared" ref="G165:G171" si="16">SUM(D165:F165)</f>
        <v>0</v>
      </c>
      <c r="H165" s="26"/>
      <c r="I165" s="27"/>
      <c r="J165" s="27"/>
      <c r="K165" s="28"/>
      <c r="L165" s="29"/>
    </row>
    <row r="166" spans="2:12" ht="17" hidden="1" x14ac:dyDescent="0.2">
      <c r="B166" s="22" t="s">
        <v>187</v>
      </c>
      <c r="C166" s="23"/>
      <c r="D166" s="24"/>
      <c r="E166" s="24"/>
      <c r="F166" s="24"/>
      <c r="G166" s="25">
        <f t="shared" si="16"/>
        <v>0</v>
      </c>
      <c r="H166" s="26"/>
      <c r="I166" s="27"/>
      <c r="J166" s="27"/>
      <c r="K166" s="28"/>
      <c r="L166" s="29"/>
    </row>
    <row r="167" spans="2:12" ht="17" hidden="1" x14ac:dyDescent="0.2">
      <c r="B167" s="22" t="s">
        <v>188</v>
      </c>
      <c r="C167" s="23"/>
      <c r="D167" s="24"/>
      <c r="E167" s="24"/>
      <c r="F167" s="24"/>
      <c r="G167" s="25">
        <f t="shared" si="16"/>
        <v>0</v>
      </c>
      <c r="H167" s="26"/>
      <c r="I167" s="27"/>
      <c r="J167" s="27"/>
      <c r="K167" s="28"/>
      <c r="L167" s="29"/>
    </row>
    <row r="168" spans="2:12" ht="17" hidden="1" x14ac:dyDescent="0.2">
      <c r="B168" s="22" t="s">
        <v>189</v>
      </c>
      <c r="C168" s="23"/>
      <c r="D168" s="24"/>
      <c r="E168" s="24"/>
      <c r="F168" s="24"/>
      <c r="G168" s="25">
        <f>SUM(D168:F168)</f>
        <v>0</v>
      </c>
      <c r="H168" s="26"/>
      <c r="I168" s="27"/>
      <c r="J168" s="27"/>
      <c r="K168" s="28"/>
      <c r="L168" s="29"/>
    </row>
    <row r="169" spans="2:12" ht="17" hidden="1" x14ac:dyDescent="0.2">
      <c r="B169" s="22" t="s">
        <v>190</v>
      </c>
      <c r="C169" s="23"/>
      <c r="D169" s="24"/>
      <c r="E169" s="24"/>
      <c r="F169" s="24"/>
      <c r="G169" s="25">
        <f t="shared" si="16"/>
        <v>0</v>
      </c>
      <c r="H169" s="26"/>
      <c r="I169" s="27"/>
      <c r="J169" s="27"/>
      <c r="K169" s="28"/>
      <c r="L169" s="29"/>
    </row>
    <row r="170" spans="2:12" ht="17" hidden="1" x14ac:dyDescent="0.2">
      <c r="B170" s="22" t="s">
        <v>191</v>
      </c>
      <c r="C170" s="34"/>
      <c r="D170" s="4"/>
      <c r="E170" s="4"/>
      <c r="F170" s="4"/>
      <c r="G170" s="25">
        <f t="shared" si="16"/>
        <v>0</v>
      </c>
      <c r="H170" s="33"/>
      <c r="I170" s="27"/>
      <c r="J170" s="27"/>
      <c r="K170" s="35"/>
      <c r="L170" s="29"/>
    </row>
    <row r="171" spans="2:12" ht="17" hidden="1" x14ac:dyDescent="0.2">
      <c r="B171" s="22" t="s">
        <v>192</v>
      </c>
      <c r="C171" s="34"/>
      <c r="D171" s="4"/>
      <c r="E171" s="4"/>
      <c r="F171" s="4"/>
      <c r="G171" s="25">
        <f t="shared" si="16"/>
        <v>0</v>
      </c>
      <c r="H171" s="33"/>
      <c r="I171" s="27"/>
      <c r="J171" s="27"/>
      <c r="K171" s="35"/>
      <c r="L171" s="29"/>
    </row>
    <row r="172" spans="2:12" ht="17" hidden="1" x14ac:dyDescent="0.2">
      <c r="C172" s="36" t="s">
        <v>48</v>
      </c>
      <c r="D172" s="37">
        <f>SUM(D164:D171)</f>
        <v>0</v>
      </c>
      <c r="E172" s="37">
        <f>SUM(E164:E171)</f>
        <v>0</v>
      </c>
      <c r="F172" s="37">
        <f>SUM(F164:F171)</f>
        <v>0</v>
      </c>
      <c r="G172" s="37">
        <f>SUM(G164:G171)</f>
        <v>0</v>
      </c>
      <c r="H172" s="38">
        <f>(H164*G164)+(H165*G165)+(H166*G166)+(H167*G167)+(H168*G168)+(H169*G169)+(H170*G170)+(H171*G171)</f>
        <v>0</v>
      </c>
      <c r="I172" s="39">
        <f>SUM(I164:I171)</f>
        <v>0</v>
      </c>
      <c r="J172" s="39"/>
      <c r="K172" s="35"/>
      <c r="L172" s="40"/>
    </row>
    <row r="173" spans="2:12" ht="15.75" customHeight="1" x14ac:dyDescent="0.2">
      <c r="B173" s="47"/>
      <c r="C173" s="42"/>
      <c r="D173" s="5"/>
      <c r="E173" s="5"/>
      <c r="F173" s="5"/>
      <c r="G173" s="5"/>
      <c r="H173" s="5"/>
      <c r="I173" s="48"/>
      <c r="J173" s="48"/>
      <c r="K173" s="42"/>
      <c r="L173" s="49"/>
    </row>
    <row r="174" spans="2:12" ht="15.75" customHeight="1" x14ac:dyDescent="0.2">
      <c r="B174" s="47"/>
      <c r="C174" s="42"/>
      <c r="D174" s="5"/>
      <c r="E174" s="5"/>
      <c r="F174" s="5"/>
      <c r="G174" s="5"/>
      <c r="H174" s="5"/>
      <c r="I174" s="48"/>
      <c r="J174" s="48"/>
      <c r="K174" s="42"/>
      <c r="L174" s="49"/>
    </row>
    <row r="175" spans="2:12" ht="41.25" customHeight="1" x14ac:dyDescent="0.2">
      <c r="B175" s="36" t="s">
        <v>193</v>
      </c>
      <c r="C175" s="52"/>
      <c r="D175" s="103">
        <v>117278.79439252306</v>
      </c>
      <c r="E175" s="103">
        <v>53641</v>
      </c>
      <c r="F175" s="103">
        <v>125000</v>
      </c>
      <c r="G175" s="25">
        <f>SUM(D175:F175)</f>
        <v>295919.79439252306</v>
      </c>
      <c r="H175" s="54"/>
      <c r="I175" s="103">
        <v>117278.79</v>
      </c>
      <c r="J175" s="27"/>
      <c r="K175" s="56"/>
      <c r="L175" s="40"/>
    </row>
    <row r="176" spans="2:12" ht="41.25" customHeight="1" x14ac:dyDescent="0.2">
      <c r="B176" s="36" t="s">
        <v>194</v>
      </c>
      <c r="C176" s="52"/>
      <c r="D176" s="103">
        <v>139190</v>
      </c>
      <c r="E176" s="103">
        <v>8500</v>
      </c>
      <c r="F176" s="103">
        <v>6000</v>
      </c>
      <c r="G176" s="25">
        <f>SUM(D176:F176)</f>
        <v>153690</v>
      </c>
      <c r="H176" s="54"/>
      <c r="I176" s="103">
        <v>139190</v>
      </c>
      <c r="J176" s="55"/>
      <c r="K176" s="56"/>
      <c r="L176" s="40"/>
    </row>
    <row r="177" spans="2:12" ht="41.25" customHeight="1" x14ac:dyDescent="0.2">
      <c r="B177" s="36" t="s">
        <v>195</v>
      </c>
      <c r="C177" s="52"/>
      <c r="D177" s="103">
        <v>44000</v>
      </c>
      <c r="E177" s="103">
        <v>35023.65</v>
      </c>
      <c r="F177" s="103">
        <v>30000</v>
      </c>
      <c r="G177" s="25">
        <f>SUM(D177:F177)</f>
        <v>109023.65</v>
      </c>
      <c r="H177" s="54"/>
      <c r="I177" s="103">
        <v>0</v>
      </c>
      <c r="J177" s="55"/>
      <c r="K177" s="108" t="s">
        <v>223</v>
      </c>
      <c r="L177" s="40"/>
    </row>
    <row r="178" spans="2:12" ht="41.25" customHeight="1" x14ac:dyDescent="0.2">
      <c r="B178" s="58" t="s">
        <v>196</v>
      </c>
      <c r="C178" s="52"/>
      <c r="D178" s="103">
        <v>10000</v>
      </c>
      <c r="E178" s="103">
        <v>10000</v>
      </c>
      <c r="F178" s="103">
        <v>10000</v>
      </c>
      <c r="G178" s="25">
        <f>SUM(D178:F178)</f>
        <v>30000</v>
      </c>
      <c r="H178" s="54"/>
      <c r="I178" s="103">
        <v>14241.85</v>
      </c>
      <c r="J178" s="55"/>
      <c r="K178" s="109" t="s">
        <v>222</v>
      </c>
      <c r="L178" s="40"/>
    </row>
    <row r="179" spans="2:12" ht="38.25" customHeight="1" x14ac:dyDescent="0.2">
      <c r="B179" s="47"/>
      <c r="C179" s="59" t="s">
        <v>197</v>
      </c>
      <c r="D179" s="37">
        <f>SUM(D175:D178)</f>
        <v>310468.79439252306</v>
      </c>
      <c r="E179" s="37">
        <f>SUM(E175:E178)</f>
        <v>107164.65</v>
      </c>
      <c r="F179" s="37">
        <f>SUM(F175:F178)</f>
        <v>171000</v>
      </c>
      <c r="G179" s="37">
        <f>SUM(G175:G178)</f>
        <v>588633.44439252303</v>
      </c>
      <c r="H179" s="37">
        <f>(H175*G175)+(H176*G176)+(H177*G177)+(H178*G178)</f>
        <v>0</v>
      </c>
      <c r="I179" s="103">
        <f>SUM(I175:I178)</f>
        <v>270710.63999999996</v>
      </c>
      <c r="J179" s="39"/>
      <c r="K179" s="52"/>
      <c r="L179" s="60"/>
    </row>
    <row r="180" spans="2:12" ht="15.75" customHeight="1" x14ac:dyDescent="0.2">
      <c r="B180" s="47"/>
      <c r="C180" s="42"/>
      <c r="D180" s="5"/>
      <c r="E180" s="5"/>
      <c r="F180" s="5"/>
      <c r="G180" s="5"/>
      <c r="H180" s="5"/>
      <c r="I180" s="48"/>
      <c r="J180" s="48"/>
      <c r="K180" s="42"/>
      <c r="L180" s="60"/>
    </row>
    <row r="181" spans="2:12" ht="15.75" customHeight="1" x14ac:dyDescent="0.2">
      <c r="B181" s="47"/>
      <c r="C181" s="42"/>
      <c r="D181" s="5"/>
      <c r="E181" s="5"/>
      <c r="F181" s="5"/>
      <c r="G181" s="5"/>
      <c r="H181" s="5"/>
      <c r="I181" s="48"/>
      <c r="J181" s="48"/>
      <c r="K181" s="42"/>
      <c r="L181" s="60"/>
    </row>
    <row r="182" spans="2:12" ht="15.75" customHeight="1" x14ac:dyDescent="0.2">
      <c r="B182" s="47"/>
      <c r="C182" s="42"/>
      <c r="D182" s="5"/>
      <c r="E182" s="5"/>
      <c r="F182" s="5"/>
      <c r="G182" s="5"/>
      <c r="H182" s="5"/>
      <c r="I182" s="48"/>
      <c r="J182" s="48"/>
      <c r="K182" s="42"/>
      <c r="L182" s="60"/>
    </row>
    <row r="183" spans="2:12" ht="15.75" customHeight="1" x14ac:dyDescent="0.2">
      <c r="B183" s="47"/>
      <c r="C183" s="42"/>
      <c r="D183" s="5"/>
      <c r="E183" s="5"/>
      <c r="F183" s="5"/>
      <c r="G183" s="5"/>
      <c r="H183" s="5"/>
      <c r="I183" s="48"/>
      <c r="J183" s="48"/>
      <c r="K183" s="42"/>
      <c r="L183" s="60"/>
    </row>
    <row r="184" spans="2:12" ht="15.75" customHeight="1" x14ac:dyDescent="0.2">
      <c r="B184" s="47"/>
      <c r="C184" s="42"/>
      <c r="D184" s="5"/>
      <c r="E184" s="5"/>
      <c r="F184" s="5"/>
      <c r="G184" s="5"/>
      <c r="H184" s="5"/>
      <c r="I184" s="48"/>
      <c r="J184" s="48"/>
      <c r="K184" s="42"/>
      <c r="L184" s="60"/>
    </row>
    <row r="185" spans="2:12" ht="15.75" customHeight="1" x14ac:dyDescent="0.2">
      <c r="B185" s="47"/>
      <c r="C185" s="42"/>
      <c r="D185" s="5"/>
      <c r="E185" s="5"/>
      <c r="F185" s="5"/>
      <c r="G185" s="5"/>
      <c r="H185" s="5"/>
      <c r="I185" s="48"/>
      <c r="J185" s="48"/>
      <c r="K185" s="42"/>
      <c r="L185" s="60"/>
    </row>
    <row r="186" spans="2:12" ht="15.75" customHeight="1" thickBot="1" x14ac:dyDescent="0.25">
      <c r="B186" s="47"/>
      <c r="C186" s="42"/>
      <c r="D186" s="5"/>
      <c r="E186" s="5"/>
      <c r="F186" s="5"/>
      <c r="G186" s="5"/>
      <c r="H186" s="5"/>
      <c r="I186" s="48"/>
      <c r="J186" s="48"/>
      <c r="K186" s="42"/>
      <c r="L186" s="60"/>
    </row>
    <row r="187" spans="2:12" ht="16" x14ac:dyDescent="0.2">
      <c r="B187" s="47"/>
      <c r="C187" s="124" t="s">
        <v>12</v>
      </c>
      <c r="D187" s="125"/>
      <c r="E187" s="125"/>
      <c r="F187" s="125"/>
      <c r="G187" s="126"/>
      <c r="H187" s="60"/>
      <c r="I187" s="61"/>
      <c r="J187" s="61"/>
      <c r="K187" s="60"/>
    </row>
    <row r="188" spans="2:12" ht="54.75" customHeight="1" x14ac:dyDescent="0.2">
      <c r="B188" s="47"/>
      <c r="C188" s="62"/>
      <c r="D188" s="2" t="str">
        <f>D5</f>
        <v>OIM Organisation recipiendiaire 1 (budget en USD)</v>
      </c>
      <c r="E188" s="2" t="str">
        <f t="shared" ref="E188:F188" si="17">E5</f>
        <v>HCR Organisation recipiendiaire 2 (budget en USD)</v>
      </c>
      <c r="F188" s="2" t="str">
        <f t="shared" si="17"/>
        <v>ONUDC Organisation recipiendiaire 3 (budget en USD)</v>
      </c>
      <c r="G188" s="63" t="s">
        <v>0</v>
      </c>
      <c r="H188" s="42"/>
      <c r="I188" s="48"/>
      <c r="J188" s="48"/>
      <c r="K188" s="60"/>
    </row>
    <row r="189" spans="2:12" ht="41.25" customHeight="1" x14ac:dyDescent="0.2">
      <c r="B189" s="64"/>
      <c r="C189" s="6" t="s">
        <v>13</v>
      </c>
      <c r="D189" s="65">
        <f>SUM(D16,D26,D36,D46,D58,D67,D77,D87,D100,D110,D120,D130,D142,D152,D162,D172,D175,D176,D177,D178)</f>
        <v>1009345.7943925231</v>
      </c>
      <c r="E189" s="65">
        <f>SUM(E16,E26,E36,E46,E58,E67,E77,E87,E100,E110,E120,E130,E142,E152,E162,E172,E175,E176,E177,E178)</f>
        <v>841564.19000000006</v>
      </c>
      <c r="F189" s="65">
        <f>SUM(F16,F26,F36,F46,F58,F67,F77,F87,F100,F110,F120,F130,F142,F152,F162,F172,F175,F176,F177,F178)</f>
        <v>672454.5</v>
      </c>
      <c r="G189" s="66">
        <f>SUM(D189:F189)</f>
        <v>2523364.4843925233</v>
      </c>
      <c r="H189" s="42"/>
      <c r="I189" s="48"/>
      <c r="J189" s="48"/>
      <c r="K189" s="64"/>
    </row>
    <row r="190" spans="2:12" ht="51.75" customHeight="1" x14ac:dyDescent="0.2">
      <c r="B190" s="67"/>
      <c r="C190" s="6" t="s">
        <v>14</v>
      </c>
      <c r="D190" s="65">
        <f>D189*0.07</f>
        <v>70654.20560747663</v>
      </c>
      <c r="E190" s="65">
        <f>E189*0.07</f>
        <v>58909.493300000009</v>
      </c>
      <c r="F190" s="65">
        <f>F189*0.07</f>
        <v>47071.815000000002</v>
      </c>
      <c r="G190" s="66">
        <f>G189*0.07</f>
        <v>176635.51390747665</v>
      </c>
      <c r="H190" s="67"/>
      <c r="I190" s="48"/>
      <c r="J190" s="48"/>
      <c r="K190" s="68"/>
    </row>
    <row r="191" spans="2:12" ht="51.75" customHeight="1" thickBot="1" x14ac:dyDescent="0.25">
      <c r="B191" s="67"/>
      <c r="C191" s="69" t="s">
        <v>0</v>
      </c>
      <c r="D191" s="37">
        <f>SUM(D189:D190)</f>
        <v>1079999.9999999998</v>
      </c>
      <c r="E191" s="37">
        <f>SUM(E189:E190)</f>
        <v>900473.68330000003</v>
      </c>
      <c r="F191" s="37">
        <f>SUM(F189:F190)</f>
        <v>719526.31499999994</v>
      </c>
      <c r="G191" s="37">
        <f>SUM(G189:G190)</f>
        <v>2699999.9983000001</v>
      </c>
      <c r="H191" s="67"/>
      <c r="I191" s="48"/>
      <c r="J191" s="48"/>
      <c r="K191" s="68"/>
    </row>
    <row r="192" spans="2:12" ht="42" customHeight="1" x14ac:dyDescent="0.2">
      <c r="B192" s="67"/>
      <c r="K192" s="49"/>
      <c r="L192" s="68"/>
    </row>
    <row r="193" spans="2:12" s="14" customFormat="1" ht="29.25" customHeight="1" thickBot="1" x14ac:dyDescent="0.25">
      <c r="B193" s="42"/>
      <c r="C193" s="47"/>
      <c r="D193" s="7"/>
      <c r="E193" s="7"/>
      <c r="F193" s="7"/>
      <c r="G193" s="7"/>
      <c r="H193" s="7"/>
      <c r="I193" s="70"/>
      <c r="J193" s="70"/>
      <c r="K193" s="60"/>
      <c r="L193" s="64"/>
    </row>
    <row r="194" spans="2:12" ht="23.25" customHeight="1" x14ac:dyDescent="0.2">
      <c r="B194" s="68"/>
      <c r="C194" s="127" t="s">
        <v>198</v>
      </c>
      <c r="D194" s="128"/>
      <c r="E194" s="129"/>
      <c r="F194" s="129"/>
      <c r="G194" s="129"/>
      <c r="H194" s="130"/>
      <c r="I194" s="40"/>
      <c r="J194" s="40"/>
      <c r="K194" s="68"/>
    </row>
    <row r="195" spans="2:12" ht="51.75" customHeight="1" x14ac:dyDescent="0.2">
      <c r="B195" s="68"/>
      <c r="C195" s="71"/>
      <c r="D195" s="2" t="str">
        <f>D5</f>
        <v>OIM Organisation recipiendiaire 1 (budget en USD)</v>
      </c>
      <c r="E195" s="2" t="str">
        <f t="shared" ref="E195:F195" si="18">E5</f>
        <v>HCR Organisation recipiendiaire 2 (budget en USD)</v>
      </c>
      <c r="F195" s="2" t="str">
        <f t="shared" si="18"/>
        <v>ONUDC Organisation recipiendiaire 3 (budget en USD)</v>
      </c>
      <c r="G195" s="3" t="s">
        <v>0</v>
      </c>
      <c r="H195" s="72" t="s">
        <v>199</v>
      </c>
      <c r="I195" s="40"/>
      <c r="J195" s="40"/>
      <c r="K195" s="68"/>
    </row>
    <row r="196" spans="2:12" ht="55.5" customHeight="1" x14ac:dyDescent="0.2">
      <c r="B196" s="68"/>
      <c r="C196" s="73" t="s">
        <v>200</v>
      </c>
      <c r="D196" s="37">
        <f>$D$191*H196</f>
        <v>377999.99999999988</v>
      </c>
      <c r="E196" s="37">
        <f>$E$191*H196</f>
        <v>315165.78915500001</v>
      </c>
      <c r="F196" s="37">
        <f>$F$191*H196</f>
        <v>251834.21024999997</v>
      </c>
      <c r="G196" s="37">
        <f>SUM(D196:F196)</f>
        <v>944999.99940499989</v>
      </c>
      <c r="H196" s="74">
        <v>0.35</v>
      </c>
      <c r="I196" s="61"/>
      <c r="J196" s="61"/>
      <c r="K196" s="68"/>
    </row>
    <row r="197" spans="2:12" ht="57.75" customHeight="1" x14ac:dyDescent="0.2">
      <c r="B197" s="131"/>
      <c r="C197" s="75" t="s">
        <v>201</v>
      </c>
      <c r="D197" s="37">
        <f>$D$191*H197</f>
        <v>377999.99999999988</v>
      </c>
      <c r="E197" s="37">
        <f>$E$191*H197</f>
        <v>315165.78915500001</v>
      </c>
      <c r="F197" s="37">
        <f>$F$191*H197</f>
        <v>251834.21024999997</v>
      </c>
      <c r="G197" s="37">
        <f>SUM(D197:F197)</f>
        <v>944999.99940499989</v>
      </c>
      <c r="H197" s="76">
        <v>0.35</v>
      </c>
      <c r="I197" s="61"/>
      <c r="J197" s="61"/>
    </row>
    <row r="198" spans="2:12" ht="57.75" customHeight="1" x14ac:dyDescent="0.2">
      <c r="B198" s="131"/>
      <c r="C198" s="75" t="s">
        <v>202</v>
      </c>
      <c r="D198" s="37">
        <f>$D$191*H198</f>
        <v>323999.99999999994</v>
      </c>
      <c r="E198" s="37">
        <f>$E$191*H198</f>
        <v>270142.10499000002</v>
      </c>
      <c r="F198" s="37">
        <f>$F$191*H198</f>
        <v>215857.89449999997</v>
      </c>
      <c r="G198" s="37">
        <f>SUM(D198:F198)</f>
        <v>809999.99948999984</v>
      </c>
      <c r="H198" s="77">
        <v>0.3</v>
      </c>
      <c r="I198" s="78"/>
      <c r="J198" s="78"/>
    </row>
    <row r="199" spans="2:12" ht="38.25" customHeight="1" thickBot="1" x14ac:dyDescent="0.25">
      <c r="B199" s="131"/>
      <c r="C199" s="69" t="s">
        <v>0</v>
      </c>
      <c r="D199" s="37">
        <f>SUM(D196:D198)</f>
        <v>1079999.9999999998</v>
      </c>
      <c r="E199" s="37">
        <f>SUM(E196:E198)</f>
        <v>900473.68330000003</v>
      </c>
      <c r="F199" s="37">
        <f>SUM(F196:F198)</f>
        <v>719526.31499999994</v>
      </c>
      <c r="G199" s="37">
        <f>SUM(G196:G198)</f>
        <v>2699999.9982999996</v>
      </c>
      <c r="H199" s="79">
        <f>SUM(H196:H198)</f>
        <v>1</v>
      </c>
      <c r="I199" s="21"/>
      <c r="J199" s="21"/>
    </row>
    <row r="200" spans="2:12" ht="21.75" customHeight="1" thickBot="1" x14ac:dyDescent="0.25">
      <c r="B200" s="131"/>
      <c r="C200" s="80"/>
      <c r="D200" s="81"/>
      <c r="E200" s="81"/>
      <c r="F200" s="81"/>
      <c r="G200" s="81"/>
      <c r="H200" s="81"/>
      <c r="I200" s="70"/>
      <c r="J200" s="70"/>
    </row>
    <row r="201" spans="2:12" ht="49.5" customHeight="1" x14ac:dyDescent="0.2">
      <c r="B201" s="131"/>
      <c r="C201" s="82" t="s">
        <v>203</v>
      </c>
      <c r="D201" s="83">
        <f>SUM(H16,H26,H36,H46,H58,H67,H77,H87,H100,H110,H120,H130,H142,H152,H162,H172,H179)*1.07</f>
        <v>54321.760000000002</v>
      </c>
      <c r="E201" s="7"/>
      <c r="F201" s="7"/>
      <c r="G201" s="7"/>
      <c r="H201" s="84" t="s">
        <v>204</v>
      </c>
      <c r="I201" s="103">
        <f>SUM(I179,I172,I162,I152,I142,I130,I120,I110,I100,I87,I77,I67,I58,I46,I36,I26,I16)</f>
        <v>822455.53999999992</v>
      </c>
      <c r="J201" s="85"/>
    </row>
    <row r="202" spans="2:12" ht="28.5" customHeight="1" thickBot="1" x14ac:dyDescent="0.25">
      <c r="B202" s="131"/>
      <c r="C202" s="86" t="s">
        <v>205</v>
      </c>
      <c r="D202" s="87">
        <f>D201/G191</f>
        <v>2.0119170383037996E-2</v>
      </c>
      <c r="E202" s="88"/>
      <c r="F202" s="89"/>
      <c r="G202" s="88"/>
      <c r="H202" s="90" t="s">
        <v>206</v>
      </c>
      <c r="I202" s="101">
        <f>I201/G189</f>
        <v>0.32593608457558937</v>
      </c>
      <c r="J202" s="91"/>
    </row>
    <row r="203" spans="2:12" ht="28.5" customHeight="1" x14ac:dyDescent="0.2">
      <c r="B203" s="131"/>
      <c r="C203" s="132"/>
      <c r="D203" s="133"/>
      <c r="E203" s="92"/>
      <c r="F203" s="92"/>
      <c r="G203" s="92"/>
    </row>
    <row r="204" spans="2:12" ht="28.5" customHeight="1" x14ac:dyDescent="0.2">
      <c r="B204" s="131"/>
      <c r="C204" s="86" t="s">
        <v>207</v>
      </c>
      <c r="D204" s="93">
        <f>SUM(D177:F178)*1.07</f>
        <v>148755.30550000002</v>
      </c>
      <c r="E204" s="94"/>
      <c r="F204" s="94"/>
      <c r="G204" s="94"/>
    </row>
    <row r="205" spans="2:12" ht="23.25" customHeight="1" x14ac:dyDescent="0.2">
      <c r="B205" s="131"/>
      <c r="C205" s="86" t="s">
        <v>208</v>
      </c>
      <c r="D205" s="87">
        <f>D204/G191</f>
        <v>5.5094557627281764E-2</v>
      </c>
      <c r="E205" s="94"/>
      <c r="F205" s="94"/>
      <c r="G205" s="94"/>
    </row>
    <row r="206" spans="2:12" ht="66.75" customHeight="1" thickBot="1" x14ac:dyDescent="0.25">
      <c r="B206" s="131"/>
      <c r="C206" s="134" t="s">
        <v>209</v>
      </c>
      <c r="D206" s="135"/>
      <c r="E206" s="95"/>
      <c r="F206" s="95"/>
      <c r="G206" s="95"/>
    </row>
    <row r="207" spans="2:12" ht="55.5" customHeight="1" x14ac:dyDescent="0.2">
      <c r="B207" s="131"/>
      <c r="L207" s="14"/>
    </row>
    <row r="208" spans="2:12" ht="42.75" customHeight="1" x14ac:dyDescent="0.2">
      <c r="B208" s="131"/>
    </row>
    <row r="209" spans="2:2" ht="21.75" customHeight="1" x14ac:dyDescent="0.2">
      <c r="B209" s="131"/>
    </row>
    <row r="210" spans="2:2" ht="21.75" customHeight="1" x14ac:dyDescent="0.2">
      <c r="B210" s="131"/>
    </row>
    <row r="211" spans="2:2" ht="23.25" customHeight="1" x14ac:dyDescent="0.2">
      <c r="B211" s="131"/>
    </row>
    <row r="212" spans="2:2" ht="23.25" customHeight="1" x14ac:dyDescent="0.2"/>
    <row r="213" spans="2:2" ht="21.75" customHeight="1" x14ac:dyDescent="0.2"/>
    <row r="214" spans="2:2" ht="16.5" customHeight="1" x14ac:dyDescent="0.2"/>
    <row r="215" spans="2:2" ht="29.25" customHeight="1" x14ac:dyDescent="0.2"/>
    <row r="216" spans="2:2" ht="24.75" customHeight="1" x14ac:dyDescent="0.2"/>
    <row r="217" spans="2:2" ht="33" customHeight="1" x14ac:dyDescent="0.2"/>
    <row r="219" spans="2:2" ht="15" customHeight="1" x14ac:dyDescent="0.2"/>
    <row r="220" spans="2:2" ht="25.5" customHeight="1" x14ac:dyDescent="0.2"/>
    <row r="271" spans="1:1" ht="16" x14ac:dyDescent="0.2">
      <c r="A271" s="8" t="s">
        <v>210</v>
      </c>
    </row>
  </sheetData>
  <mergeCells count="27">
    <mergeCell ref="C194:H194"/>
    <mergeCell ref="B197:B211"/>
    <mergeCell ref="C203:D203"/>
    <mergeCell ref="C206:D206"/>
    <mergeCell ref="C89:K89"/>
    <mergeCell ref="C90:K90"/>
    <mergeCell ref="C101:K101"/>
    <mergeCell ref="C111:K111"/>
    <mergeCell ref="C121:K121"/>
    <mergeCell ref="C132:K132"/>
    <mergeCell ref="C143:K143"/>
    <mergeCell ref="C153:K153"/>
    <mergeCell ref="C163:K163"/>
    <mergeCell ref="C187:G187"/>
    <mergeCell ref="C133:K133"/>
    <mergeCell ref="C68:K68"/>
    <mergeCell ref="C78:K78"/>
    <mergeCell ref="C17:K17"/>
    <mergeCell ref="C27:K27"/>
    <mergeCell ref="C37:K37"/>
    <mergeCell ref="C48:K48"/>
    <mergeCell ref="C49:K49"/>
    <mergeCell ref="B2:G2"/>
    <mergeCell ref="B3:H3"/>
    <mergeCell ref="C6:K6"/>
    <mergeCell ref="C7:K7"/>
    <mergeCell ref="C59:K59"/>
  </mergeCells>
  <conditionalFormatting sqref="D202">
    <cfRule type="cellIs" dxfId="8" priority="3" operator="lessThan">
      <formula>0.15</formula>
    </cfRule>
  </conditionalFormatting>
  <conditionalFormatting sqref="D205">
    <cfRule type="cellIs" dxfId="7" priority="2" operator="lessThan">
      <formula>0.05</formula>
    </cfRule>
  </conditionalFormatting>
  <conditionalFormatting sqref="H199:J199">
    <cfRule type="cellIs" dxfId="6" priority="1" operator="greaterThan">
      <formula>1</formula>
    </cfRule>
  </conditionalFormatting>
  <dataValidations count="6">
    <dataValidation allowBlank="1" showInputMessage="1" showErrorMessage="1" prompt="% Towards Gender Equality and Women's Empowerment Must be Higher than 15%_x000a_" sqref="F202:G202" xr:uid="{5119B88C-E40A-4415-988A-3EB813888E4B}"/>
    <dataValidation allowBlank="1" showInputMessage="1" showErrorMessage="1" prompt="M&amp;E Budget Cannot be Less than 5%_x000a_" sqref="E205:G205" xr:uid="{00889C20-3945-4BCC-8D74-1834B40EBE3F}"/>
    <dataValidation allowBlank="1" showInputMessage="1" showErrorMessage="1" prompt="Insert *text* description of Outcome here" sqref="C6:K6 C48:K48 C89:K89 C132:K132" xr:uid="{44580FBE-E647-4C30-88E8-8E95F78C85FF}"/>
    <dataValidation allowBlank="1" showInputMessage="1" showErrorMessage="1" prompt="Insert *text* description of Output here" sqref="C7 C17 C27 C37 C49 C59 C68 C78 C90:C91 C101 C111 C121 C133 C143 C153 C163" xr:uid="{76D7DAAF-3EA8-4409-804E-240C3B787422}"/>
    <dataValidation allowBlank="1" showInputMessage="1" showErrorMessage="1" prompt="Insert *text* description of Activity here" sqref="C8 C18 C28 C38 C50 C60 C69 C79 C92 C102 C112 C122 C134 C144 C154 C164" xr:uid="{CEF8FC6D-3198-4013-B036-54BA27EBF3A6}"/>
    <dataValidation allowBlank="1" showErrorMessage="1" prompt="% Towards Gender Equality and Women's Empowerment Must be Higher than 15%_x000a_" sqref="D204:G204 D202" xr:uid="{00302833-2BF2-4E57-9AA3-A128278F297B}"/>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89A57-1145-48B6-8D63-49C343FA12DC}">
  <dimension ref="A2:L271"/>
  <sheetViews>
    <sheetView zoomScale="80" zoomScaleNormal="80" workbookViewId="0">
      <selection activeCell="I202" sqref="I202"/>
    </sheetView>
  </sheetViews>
  <sheetFormatPr baseColWidth="10" defaultColWidth="9.1640625" defaultRowHeight="15" x14ac:dyDescent="0.2"/>
  <cols>
    <col min="1" max="1" width="4.33203125" style="8" customWidth="1"/>
    <col min="2" max="2" width="30.6640625" style="8" customWidth="1"/>
    <col min="3" max="3" width="32.33203125" style="11" customWidth="1"/>
    <col min="4" max="7" width="23.1640625" style="8" customWidth="1"/>
    <col min="8" max="8" width="27.83203125" style="8" customWidth="1"/>
    <col min="9" max="9" width="22.33203125" style="13" customWidth="1"/>
    <col min="10" max="10" width="32.33203125" style="13" customWidth="1"/>
    <col min="11" max="11" width="42.33203125" style="8" customWidth="1"/>
    <col min="12" max="12" width="18.83203125" style="8" customWidth="1"/>
    <col min="13" max="13" width="9.1640625" style="8"/>
    <col min="14" max="14" width="17.6640625" style="8" customWidth="1"/>
    <col min="15" max="15" width="26.33203125" style="8" customWidth="1"/>
    <col min="16" max="16" width="22.33203125" style="8" customWidth="1"/>
    <col min="17" max="17" width="29.6640625" style="8" customWidth="1"/>
    <col min="18" max="18" width="23.33203125" style="8" customWidth="1"/>
    <col min="19" max="19" width="18.33203125" style="8" customWidth="1"/>
    <col min="20" max="20" width="17.33203125" style="8" customWidth="1"/>
    <col min="21" max="21" width="25.1640625" style="8" customWidth="1"/>
    <col min="22" max="16384" width="9.1640625" style="8"/>
  </cols>
  <sheetData>
    <row r="2" spans="1:12" ht="29.25" customHeight="1" x14ac:dyDescent="0.55000000000000004">
      <c r="B2" s="136" t="s">
        <v>213</v>
      </c>
      <c r="C2" s="136"/>
      <c r="D2" s="136"/>
      <c r="E2" s="136"/>
      <c r="F2" s="136"/>
      <c r="G2" s="136"/>
      <c r="H2" s="1"/>
      <c r="I2" s="9"/>
      <c r="J2" s="9"/>
      <c r="K2" s="1"/>
    </row>
    <row r="3" spans="1:12" ht="24" customHeight="1" x14ac:dyDescent="0.3">
      <c r="B3" s="116" t="s">
        <v>15</v>
      </c>
      <c r="C3" s="116"/>
      <c r="D3" s="116"/>
      <c r="E3" s="116"/>
      <c r="F3" s="116"/>
      <c r="G3" s="116"/>
      <c r="H3" s="116"/>
      <c r="I3" s="10"/>
      <c r="J3" s="10"/>
    </row>
    <row r="4" spans="1:12" ht="6.75" customHeight="1" x14ac:dyDescent="0.2">
      <c r="D4" s="12"/>
      <c r="E4" s="12"/>
      <c r="F4" s="12"/>
      <c r="G4" s="12"/>
      <c r="K4" s="14"/>
      <c r="L4" s="14"/>
    </row>
    <row r="5" spans="1:12" ht="107.25" customHeight="1" x14ac:dyDescent="0.2">
      <c r="B5" s="15" t="s">
        <v>16</v>
      </c>
      <c r="C5" s="15" t="s">
        <v>17</v>
      </c>
      <c r="D5" s="16" t="s">
        <v>18</v>
      </c>
      <c r="E5" s="16" t="s">
        <v>19</v>
      </c>
      <c r="F5" s="16" t="s">
        <v>20</v>
      </c>
      <c r="G5" s="15" t="s">
        <v>0</v>
      </c>
      <c r="H5" s="15" t="s">
        <v>21</v>
      </c>
      <c r="I5" s="97" t="s">
        <v>22</v>
      </c>
      <c r="J5" s="17" t="s">
        <v>23</v>
      </c>
      <c r="K5" s="15" t="s">
        <v>24</v>
      </c>
      <c r="L5" s="18"/>
    </row>
    <row r="6" spans="1:12" ht="34" customHeight="1" x14ac:dyDescent="0.2">
      <c r="B6" s="19" t="s">
        <v>25</v>
      </c>
      <c r="C6" s="117" t="s">
        <v>26</v>
      </c>
      <c r="D6" s="117"/>
      <c r="E6" s="117"/>
      <c r="F6" s="117"/>
      <c r="G6" s="117"/>
      <c r="H6" s="117"/>
      <c r="I6" s="118"/>
      <c r="J6" s="118"/>
      <c r="K6" s="117"/>
      <c r="L6" s="20"/>
    </row>
    <row r="7" spans="1:12" ht="34" customHeight="1" x14ac:dyDescent="0.2">
      <c r="B7" s="19" t="s">
        <v>27</v>
      </c>
      <c r="C7" s="119" t="s">
        <v>28</v>
      </c>
      <c r="D7" s="119"/>
      <c r="E7" s="119"/>
      <c r="F7" s="119"/>
      <c r="G7" s="119"/>
      <c r="H7" s="119"/>
      <c r="I7" s="120"/>
      <c r="J7" s="120"/>
      <c r="K7" s="119"/>
      <c r="L7" s="21"/>
    </row>
    <row r="8" spans="1:12" ht="102" x14ac:dyDescent="0.2">
      <c r="B8" s="22" t="s">
        <v>29</v>
      </c>
      <c r="C8" s="23" t="s">
        <v>30</v>
      </c>
      <c r="D8" s="24">
        <v>278661</v>
      </c>
      <c r="E8" s="24"/>
      <c r="F8" s="24">
        <v>230000</v>
      </c>
      <c r="G8" s="25">
        <f>SUM(D8:F8)</f>
        <v>508661</v>
      </c>
      <c r="H8" s="26">
        <v>0.38</v>
      </c>
      <c r="I8" s="30"/>
      <c r="J8" s="27" t="s">
        <v>31</v>
      </c>
      <c r="K8" s="28"/>
      <c r="L8" s="29"/>
    </row>
    <row r="9" spans="1:12" ht="153" x14ac:dyDescent="0.2">
      <c r="B9" s="22" t="s">
        <v>32</v>
      </c>
      <c r="C9" s="23" t="s">
        <v>33</v>
      </c>
      <c r="D9" s="24">
        <v>60000</v>
      </c>
      <c r="E9" s="24"/>
      <c r="F9" s="24">
        <v>50000</v>
      </c>
      <c r="G9" s="25">
        <f t="shared" ref="G9:G15" si="0">SUM(D9:F9)</f>
        <v>110000</v>
      </c>
      <c r="H9" s="26">
        <v>0.45</v>
      </c>
      <c r="I9" s="30"/>
      <c r="J9" s="27" t="s">
        <v>34</v>
      </c>
      <c r="K9" s="28"/>
      <c r="L9" s="29"/>
    </row>
    <row r="10" spans="1:12" ht="153" x14ac:dyDescent="0.2">
      <c r="B10" s="22" t="s">
        <v>35</v>
      </c>
      <c r="C10" s="23" t="s">
        <v>36</v>
      </c>
      <c r="D10" s="24">
        <v>0</v>
      </c>
      <c r="E10" s="30">
        <v>120000</v>
      </c>
      <c r="F10" s="30"/>
      <c r="G10" s="25">
        <f t="shared" si="0"/>
        <v>120000</v>
      </c>
      <c r="H10" s="31">
        <v>0.25</v>
      </c>
      <c r="I10" s="30">
        <v>120000</v>
      </c>
      <c r="J10" s="27" t="s">
        <v>37</v>
      </c>
      <c r="K10" s="28" t="s">
        <v>38</v>
      </c>
      <c r="L10" s="29"/>
    </row>
    <row r="11" spans="1:12" ht="119" x14ac:dyDescent="0.2">
      <c r="B11" s="22" t="s">
        <v>39</v>
      </c>
      <c r="C11" s="23" t="s">
        <v>40</v>
      </c>
      <c r="D11" s="24">
        <v>0</v>
      </c>
      <c r="E11" s="30">
        <v>124500</v>
      </c>
      <c r="F11" s="30"/>
      <c r="G11" s="25">
        <f t="shared" si="0"/>
        <v>124500</v>
      </c>
      <c r="H11" s="31">
        <v>0.3</v>
      </c>
      <c r="I11" s="30">
        <v>124500</v>
      </c>
      <c r="J11" s="27" t="s">
        <v>37</v>
      </c>
      <c r="K11" s="32" t="s">
        <v>41</v>
      </c>
      <c r="L11" s="29"/>
    </row>
    <row r="12" spans="1:12" ht="102" x14ac:dyDescent="0.2">
      <c r="B12" s="22" t="s">
        <v>42</v>
      </c>
      <c r="C12" s="23" t="s">
        <v>43</v>
      </c>
      <c r="D12" s="24">
        <v>0</v>
      </c>
      <c r="E12" s="30">
        <v>300000</v>
      </c>
      <c r="F12" s="30"/>
      <c r="G12" s="25">
        <f t="shared" si="0"/>
        <v>300000</v>
      </c>
      <c r="H12" s="33">
        <v>0.35</v>
      </c>
      <c r="I12" s="30">
        <v>300000</v>
      </c>
      <c r="J12" s="27" t="s">
        <v>44</v>
      </c>
      <c r="K12" s="32"/>
      <c r="L12" s="29"/>
    </row>
    <row r="13" spans="1:12" ht="17" hidden="1" customHeight="1" x14ac:dyDescent="0.2">
      <c r="B13" s="22" t="s">
        <v>45</v>
      </c>
      <c r="C13" s="23"/>
      <c r="D13" s="24"/>
      <c r="E13" s="24"/>
      <c r="F13" s="24"/>
      <c r="G13" s="25">
        <f t="shared" si="0"/>
        <v>0</v>
      </c>
      <c r="H13" s="26"/>
      <c r="I13" s="30"/>
      <c r="J13" s="27"/>
      <c r="K13" s="28"/>
      <c r="L13" s="29"/>
    </row>
    <row r="14" spans="1:12" ht="17" hidden="1" customHeight="1" x14ac:dyDescent="0.2">
      <c r="B14" s="22" t="s">
        <v>46</v>
      </c>
      <c r="C14" s="34"/>
      <c r="D14" s="4"/>
      <c r="E14" s="4"/>
      <c r="F14" s="4"/>
      <c r="G14" s="25">
        <f t="shared" si="0"/>
        <v>0</v>
      </c>
      <c r="H14" s="33"/>
      <c r="I14" s="30"/>
      <c r="J14" s="27"/>
      <c r="K14" s="35"/>
      <c r="L14" s="29"/>
    </row>
    <row r="15" spans="1:12" ht="17" hidden="1" customHeight="1" x14ac:dyDescent="0.2">
      <c r="A15" s="14"/>
      <c r="B15" s="22" t="s">
        <v>47</v>
      </c>
      <c r="C15" s="34"/>
      <c r="D15" s="4"/>
      <c r="E15" s="4"/>
      <c r="F15" s="4"/>
      <c r="G15" s="25">
        <f t="shared" si="0"/>
        <v>0</v>
      </c>
      <c r="H15" s="33"/>
      <c r="I15" s="30"/>
      <c r="J15" s="27"/>
      <c r="K15" s="35"/>
    </row>
    <row r="16" spans="1:12" ht="17" x14ac:dyDescent="0.2">
      <c r="A16" s="14"/>
      <c r="C16" s="36" t="s">
        <v>48</v>
      </c>
      <c r="D16" s="37">
        <f>SUM(D8:D15)</f>
        <v>338661</v>
      </c>
      <c r="E16" s="37">
        <f>SUM(E8:E15)</f>
        <v>544500</v>
      </c>
      <c r="F16" s="37">
        <f>SUM(F8:F15)</f>
        <v>280000</v>
      </c>
      <c r="G16" s="37">
        <f>SUM(G8:G15)</f>
        <v>1163161</v>
      </c>
      <c r="H16" s="38">
        <f>(H8*G8)+(H9*G9)+(H10*G10)+(H11*G11)+(H12*G12)+(H13*G13)+(H14*G14)+(H15*G15)</f>
        <v>415141.18</v>
      </c>
      <c r="I16" s="30">
        <f>SUM(I8:I15)</f>
        <v>544500</v>
      </c>
      <c r="J16" s="39"/>
      <c r="K16" s="35"/>
      <c r="L16" s="40"/>
    </row>
    <row r="17" spans="1:12" ht="51" hidden="1" customHeight="1" x14ac:dyDescent="0.2">
      <c r="A17" s="14"/>
      <c r="B17" s="19" t="s">
        <v>49</v>
      </c>
      <c r="C17" s="140"/>
      <c r="D17" s="141"/>
      <c r="E17" s="141"/>
      <c r="F17" s="141"/>
      <c r="G17" s="141"/>
      <c r="H17" s="141"/>
      <c r="I17" s="141"/>
      <c r="J17" s="141"/>
      <c r="K17" s="142"/>
      <c r="L17" s="21"/>
    </row>
    <row r="18" spans="1:12" ht="17" hidden="1" customHeight="1" x14ac:dyDescent="0.2">
      <c r="A18" s="14"/>
      <c r="B18" s="22" t="s">
        <v>50</v>
      </c>
      <c r="C18" s="23"/>
      <c r="D18" s="24"/>
      <c r="E18" s="24"/>
      <c r="F18" s="24"/>
      <c r="G18" s="25">
        <f>SUM(D18:F18)</f>
        <v>0</v>
      </c>
      <c r="H18" s="26"/>
      <c r="I18" s="27"/>
      <c r="J18" s="27"/>
      <c r="K18" s="28"/>
      <c r="L18" s="29"/>
    </row>
    <row r="19" spans="1:12" ht="17" hidden="1" customHeight="1" x14ac:dyDescent="0.2">
      <c r="A19" s="14"/>
      <c r="B19" s="22" t="s">
        <v>51</v>
      </c>
      <c r="C19" s="23"/>
      <c r="D19" s="24"/>
      <c r="E19" s="24"/>
      <c r="F19" s="24"/>
      <c r="G19" s="25">
        <f t="shared" ref="G19:G25" si="1">SUM(D19:F19)</f>
        <v>0</v>
      </c>
      <c r="H19" s="26"/>
      <c r="I19" s="27"/>
      <c r="J19" s="27"/>
      <c r="K19" s="28"/>
      <c r="L19" s="29"/>
    </row>
    <row r="20" spans="1:12" ht="17" hidden="1" customHeight="1" x14ac:dyDescent="0.2">
      <c r="A20" s="14"/>
      <c r="B20" s="22" t="s">
        <v>52</v>
      </c>
      <c r="C20" s="23"/>
      <c r="D20" s="24"/>
      <c r="E20" s="24"/>
      <c r="F20" s="24"/>
      <c r="G20" s="25">
        <f t="shared" si="1"/>
        <v>0</v>
      </c>
      <c r="H20" s="26"/>
      <c r="I20" s="27"/>
      <c r="J20" s="27"/>
      <c r="K20" s="28"/>
      <c r="L20" s="29"/>
    </row>
    <row r="21" spans="1:12" ht="17" hidden="1" customHeight="1" x14ac:dyDescent="0.2">
      <c r="A21" s="14"/>
      <c r="B21" s="22" t="s">
        <v>53</v>
      </c>
      <c r="C21" s="23"/>
      <c r="D21" s="24"/>
      <c r="E21" s="24"/>
      <c r="F21" s="24"/>
      <c r="G21" s="25">
        <f t="shared" si="1"/>
        <v>0</v>
      </c>
      <c r="H21" s="26"/>
      <c r="I21" s="27"/>
      <c r="J21" s="27"/>
      <c r="K21" s="28"/>
      <c r="L21" s="29"/>
    </row>
    <row r="22" spans="1:12" ht="17" hidden="1" customHeight="1" x14ac:dyDescent="0.2">
      <c r="A22" s="14"/>
      <c r="B22" s="22" t="s">
        <v>54</v>
      </c>
      <c r="C22" s="23"/>
      <c r="D22" s="24"/>
      <c r="E22" s="24"/>
      <c r="F22" s="24"/>
      <c r="G22" s="25">
        <f t="shared" si="1"/>
        <v>0</v>
      </c>
      <c r="H22" s="26"/>
      <c r="I22" s="27"/>
      <c r="J22" s="27"/>
      <c r="K22" s="28"/>
      <c r="L22" s="29"/>
    </row>
    <row r="23" spans="1:12" ht="17" hidden="1" customHeight="1" x14ac:dyDescent="0.2">
      <c r="A23" s="14"/>
      <c r="B23" s="22" t="s">
        <v>55</v>
      </c>
      <c r="C23" s="23"/>
      <c r="D23" s="24"/>
      <c r="E23" s="24"/>
      <c r="F23" s="24"/>
      <c r="G23" s="25">
        <f t="shared" si="1"/>
        <v>0</v>
      </c>
      <c r="H23" s="26"/>
      <c r="I23" s="27"/>
      <c r="J23" s="27"/>
      <c r="K23" s="28"/>
      <c r="L23" s="29"/>
    </row>
    <row r="24" spans="1:12" ht="17" hidden="1" customHeight="1" x14ac:dyDescent="0.2">
      <c r="A24" s="14"/>
      <c r="B24" s="22" t="s">
        <v>56</v>
      </c>
      <c r="C24" s="34"/>
      <c r="D24" s="4"/>
      <c r="E24" s="4"/>
      <c r="F24" s="4"/>
      <c r="G24" s="25">
        <f t="shared" si="1"/>
        <v>0</v>
      </c>
      <c r="H24" s="33"/>
      <c r="I24" s="27"/>
      <c r="J24" s="27"/>
      <c r="K24" s="35"/>
      <c r="L24" s="29"/>
    </row>
    <row r="25" spans="1:12" ht="17" hidden="1" customHeight="1" x14ac:dyDescent="0.2">
      <c r="A25" s="14"/>
      <c r="B25" s="22" t="s">
        <v>57</v>
      </c>
      <c r="C25" s="34"/>
      <c r="D25" s="4"/>
      <c r="E25" s="4"/>
      <c r="F25" s="4"/>
      <c r="G25" s="25">
        <f t="shared" si="1"/>
        <v>0</v>
      </c>
      <c r="H25" s="33"/>
      <c r="I25" s="27"/>
      <c r="J25" s="27"/>
      <c r="K25" s="35"/>
      <c r="L25" s="29"/>
    </row>
    <row r="26" spans="1:12" ht="17" hidden="1" customHeight="1" x14ac:dyDescent="0.2">
      <c r="A26" s="14"/>
      <c r="C26" s="36" t="s">
        <v>48</v>
      </c>
      <c r="D26" s="41">
        <f>SUM(D18:D25)</f>
        <v>0</v>
      </c>
      <c r="E26" s="41">
        <f>SUM(E18:E25)</f>
        <v>0</v>
      </c>
      <c r="F26" s="41">
        <f>SUM(F18:F25)</f>
        <v>0</v>
      </c>
      <c r="G26" s="41">
        <f>SUM(G18:G25)</f>
        <v>0</v>
      </c>
      <c r="H26" s="38">
        <f>(H18*G18)+(H19*G19)+(H20*G20)+(H21*G21)+(H22*G22)+(H23*G23)+(H24*G24)+(H25*G25)</f>
        <v>0</v>
      </c>
      <c r="I26" s="39">
        <f>SUM(I18:I25)</f>
        <v>0</v>
      </c>
      <c r="J26" s="39"/>
      <c r="K26" s="35"/>
      <c r="L26" s="40"/>
    </row>
    <row r="27" spans="1:12" ht="51" hidden="1" customHeight="1" x14ac:dyDescent="0.2">
      <c r="A27" s="14"/>
      <c r="B27" s="19" t="s">
        <v>58</v>
      </c>
      <c r="C27" s="140"/>
      <c r="D27" s="141"/>
      <c r="E27" s="141"/>
      <c r="F27" s="141"/>
      <c r="G27" s="141"/>
      <c r="H27" s="141"/>
      <c r="I27" s="141"/>
      <c r="J27" s="141"/>
      <c r="K27" s="142"/>
      <c r="L27" s="21"/>
    </row>
    <row r="28" spans="1:12" ht="17" hidden="1" customHeight="1" x14ac:dyDescent="0.2">
      <c r="A28" s="14"/>
      <c r="B28" s="22" t="s">
        <v>59</v>
      </c>
      <c r="C28" s="23"/>
      <c r="D28" s="24"/>
      <c r="E28" s="24"/>
      <c r="F28" s="24"/>
      <c r="G28" s="25">
        <f>SUM(D28:F28)</f>
        <v>0</v>
      </c>
      <c r="H28" s="26"/>
      <c r="I28" s="27"/>
      <c r="J28" s="27"/>
      <c r="K28" s="28"/>
      <c r="L28" s="29"/>
    </row>
    <row r="29" spans="1:12" ht="17" hidden="1" customHeight="1" x14ac:dyDescent="0.2">
      <c r="A29" s="14"/>
      <c r="B29" s="22" t="s">
        <v>60</v>
      </c>
      <c r="C29" s="23"/>
      <c r="D29" s="24"/>
      <c r="E29" s="24"/>
      <c r="F29" s="24"/>
      <c r="G29" s="25">
        <f t="shared" ref="G29:G35" si="2">SUM(D29:F29)</f>
        <v>0</v>
      </c>
      <c r="H29" s="26"/>
      <c r="I29" s="27"/>
      <c r="J29" s="27"/>
      <c r="K29" s="28"/>
      <c r="L29" s="29"/>
    </row>
    <row r="30" spans="1:12" ht="17" hidden="1" customHeight="1" x14ac:dyDescent="0.2">
      <c r="A30" s="14"/>
      <c r="B30" s="22" t="s">
        <v>61</v>
      </c>
      <c r="C30" s="23"/>
      <c r="D30" s="24"/>
      <c r="E30" s="24"/>
      <c r="F30" s="24"/>
      <c r="G30" s="25">
        <f t="shared" si="2"/>
        <v>0</v>
      </c>
      <c r="H30" s="26"/>
      <c r="I30" s="27"/>
      <c r="J30" s="27"/>
      <c r="K30" s="28"/>
      <c r="L30" s="29"/>
    </row>
    <row r="31" spans="1:12" ht="17" hidden="1" customHeight="1" x14ac:dyDescent="0.2">
      <c r="A31" s="14"/>
      <c r="B31" s="22" t="s">
        <v>62</v>
      </c>
      <c r="C31" s="23"/>
      <c r="D31" s="24"/>
      <c r="E31" s="24"/>
      <c r="F31" s="24"/>
      <c r="G31" s="25">
        <f t="shared" si="2"/>
        <v>0</v>
      </c>
      <c r="H31" s="26"/>
      <c r="I31" s="27"/>
      <c r="J31" s="27"/>
      <c r="K31" s="28"/>
      <c r="L31" s="29"/>
    </row>
    <row r="32" spans="1:12" s="14" customFormat="1" ht="17" hidden="1" customHeight="1" x14ac:dyDescent="0.2">
      <c r="B32" s="22" t="s">
        <v>63</v>
      </c>
      <c r="C32" s="23"/>
      <c r="D32" s="24"/>
      <c r="E32" s="24"/>
      <c r="F32" s="24"/>
      <c r="G32" s="25">
        <f t="shared" si="2"/>
        <v>0</v>
      </c>
      <c r="H32" s="26"/>
      <c r="I32" s="27"/>
      <c r="J32" s="27"/>
      <c r="K32" s="28"/>
      <c r="L32" s="29"/>
    </row>
    <row r="33" spans="1:12" s="14" customFormat="1" ht="17" hidden="1" customHeight="1" x14ac:dyDescent="0.2">
      <c r="B33" s="22" t="s">
        <v>64</v>
      </c>
      <c r="C33" s="23"/>
      <c r="D33" s="24"/>
      <c r="E33" s="24"/>
      <c r="F33" s="24"/>
      <c r="G33" s="25">
        <f t="shared" si="2"/>
        <v>0</v>
      </c>
      <c r="H33" s="26"/>
      <c r="I33" s="27"/>
      <c r="J33" s="27"/>
      <c r="K33" s="28"/>
      <c r="L33" s="29"/>
    </row>
    <row r="34" spans="1:12" s="14" customFormat="1" ht="17" hidden="1" customHeight="1" x14ac:dyDescent="0.2">
      <c r="A34" s="8"/>
      <c r="B34" s="22" t="s">
        <v>65</v>
      </c>
      <c r="C34" s="34"/>
      <c r="D34" s="4"/>
      <c r="E34" s="4"/>
      <c r="F34" s="4"/>
      <c r="G34" s="25">
        <f t="shared" si="2"/>
        <v>0</v>
      </c>
      <c r="H34" s="33"/>
      <c r="I34" s="27"/>
      <c r="J34" s="27"/>
      <c r="K34" s="35"/>
      <c r="L34" s="29"/>
    </row>
    <row r="35" spans="1:12" ht="17" hidden="1" customHeight="1" x14ac:dyDescent="0.2">
      <c r="B35" s="22" t="s">
        <v>66</v>
      </c>
      <c r="C35" s="34"/>
      <c r="D35" s="4"/>
      <c r="E35" s="4"/>
      <c r="F35" s="4"/>
      <c r="G35" s="25">
        <f t="shared" si="2"/>
        <v>0</v>
      </c>
      <c r="H35" s="33"/>
      <c r="I35" s="27"/>
      <c r="J35" s="27"/>
      <c r="K35" s="35"/>
      <c r="L35" s="29"/>
    </row>
    <row r="36" spans="1:12" ht="17" hidden="1" customHeight="1" x14ac:dyDescent="0.2">
      <c r="C36" s="36" t="s">
        <v>48</v>
      </c>
      <c r="D36" s="41">
        <f>SUM(D28:D35)</f>
        <v>0</v>
      </c>
      <c r="E36" s="41">
        <f>SUM(E28:E35)</f>
        <v>0</v>
      </c>
      <c r="F36" s="41">
        <f>SUM(F28:F35)</f>
        <v>0</v>
      </c>
      <c r="G36" s="41">
        <f>SUM(G28:G35)</f>
        <v>0</v>
      </c>
      <c r="H36" s="38">
        <f>(H28*G28)+(H29*G29)+(H30*G30)+(H31*G31)+(H32*G32)+(H33*G33)+(H34*G34)+(H35*G35)</f>
        <v>0</v>
      </c>
      <c r="I36" s="39">
        <f>SUM(I28:I35)</f>
        <v>0</v>
      </c>
      <c r="J36" s="39"/>
      <c r="K36" s="35"/>
      <c r="L36" s="40"/>
    </row>
    <row r="37" spans="1:12" ht="51" hidden="1" customHeight="1" x14ac:dyDescent="0.2">
      <c r="B37" s="19" t="s">
        <v>67</v>
      </c>
      <c r="C37" s="140"/>
      <c r="D37" s="141"/>
      <c r="E37" s="141"/>
      <c r="F37" s="141"/>
      <c r="G37" s="141"/>
      <c r="H37" s="141"/>
      <c r="I37" s="141"/>
      <c r="J37" s="141"/>
      <c r="K37" s="142"/>
      <c r="L37" s="21"/>
    </row>
    <row r="38" spans="1:12" ht="17" hidden="1" customHeight="1" x14ac:dyDescent="0.2">
      <c r="B38" s="22" t="s">
        <v>68</v>
      </c>
      <c r="C38" s="23"/>
      <c r="D38" s="24"/>
      <c r="E38" s="24"/>
      <c r="F38" s="24"/>
      <c r="G38" s="25">
        <f>SUM(D38:F38)</f>
        <v>0</v>
      </c>
      <c r="H38" s="26"/>
      <c r="I38" s="27"/>
      <c r="J38" s="27"/>
      <c r="K38" s="28"/>
      <c r="L38" s="29"/>
    </row>
    <row r="39" spans="1:12" ht="17" hidden="1" customHeight="1" x14ac:dyDescent="0.2">
      <c r="B39" s="22" t="s">
        <v>69</v>
      </c>
      <c r="C39" s="23"/>
      <c r="D39" s="24"/>
      <c r="E39" s="24"/>
      <c r="F39" s="24"/>
      <c r="G39" s="25">
        <f t="shared" ref="G39:G45" si="3">SUM(D39:F39)</f>
        <v>0</v>
      </c>
      <c r="H39" s="26"/>
      <c r="I39" s="27"/>
      <c r="J39" s="27"/>
      <c r="K39" s="28"/>
      <c r="L39" s="29"/>
    </row>
    <row r="40" spans="1:12" ht="17" hidden="1" customHeight="1" x14ac:dyDescent="0.2">
      <c r="B40" s="22" t="s">
        <v>70</v>
      </c>
      <c r="C40" s="23"/>
      <c r="D40" s="24"/>
      <c r="E40" s="24"/>
      <c r="F40" s="24"/>
      <c r="G40" s="25">
        <f t="shared" si="3"/>
        <v>0</v>
      </c>
      <c r="H40" s="26"/>
      <c r="I40" s="27"/>
      <c r="J40" s="27"/>
      <c r="K40" s="28"/>
      <c r="L40" s="29"/>
    </row>
    <row r="41" spans="1:12" ht="17" hidden="1" customHeight="1" x14ac:dyDescent="0.2">
      <c r="B41" s="22" t="s">
        <v>71</v>
      </c>
      <c r="C41" s="23"/>
      <c r="D41" s="24"/>
      <c r="E41" s="24"/>
      <c r="F41" s="24"/>
      <c r="G41" s="25">
        <f t="shared" si="3"/>
        <v>0</v>
      </c>
      <c r="H41" s="26"/>
      <c r="I41" s="27"/>
      <c r="J41" s="27"/>
      <c r="K41" s="28"/>
      <c r="L41" s="29"/>
    </row>
    <row r="42" spans="1:12" ht="17" hidden="1" customHeight="1" x14ac:dyDescent="0.2">
      <c r="B42" s="22" t="s">
        <v>72</v>
      </c>
      <c r="C42" s="23"/>
      <c r="D42" s="24"/>
      <c r="E42" s="24"/>
      <c r="F42" s="24"/>
      <c r="G42" s="25">
        <f t="shared" si="3"/>
        <v>0</v>
      </c>
      <c r="H42" s="26"/>
      <c r="I42" s="27"/>
      <c r="J42" s="27"/>
      <c r="K42" s="28"/>
      <c r="L42" s="29"/>
    </row>
    <row r="43" spans="1:12" ht="17" hidden="1" customHeight="1" x14ac:dyDescent="0.2">
      <c r="A43" s="14"/>
      <c r="B43" s="22" t="s">
        <v>73</v>
      </c>
      <c r="C43" s="23"/>
      <c r="D43" s="24"/>
      <c r="E43" s="24"/>
      <c r="F43" s="24"/>
      <c r="G43" s="25">
        <f t="shared" si="3"/>
        <v>0</v>
      </c>
      <c r="H43" s="26"/>
      <c r="I43" s="27"/>
      <c r="J43" s="27"/>
      <c r="K43" s="28"/>
      <c r="L43" s="29"/>
    </row>
    <row r="44" spans="1:12" s="14" customFormat="1" ht="17" hidden="1" customHeight="1" x14ac:dyDescent="0.2">
      <c r="A44" s="8"/>
      <c r="B44" s="22" t="s">
        <v>74</v>
      </c>
      <c r="C44" s="34"/>
      <c r="D44" s="4"/>
      <c r="E44" s="4"/>
      <c r="F44" s="4"/>
      <c r="G44" s="25">
        <f t="shared" si="3"/>
        <v>0</v>
      </c>
      <c r="H44" s="33"/>
      <c r="I44" s="27"/>
      <c r="J44" s="27"/>
      <c r="K44" s="35"/>
      <c r="L44" s="29"/>
    </row>
    <row r="45" spans="1:12" ht="17" hidden="1" customHeight="1" x14ac:dyDescent="0.2">
      <c r="B45" s="22" t="s">
        <v>75</v>
      </c>
      <c r="C45" s="34"/>
      <c r="D45" s="4"/>
      <c r="E45" s="4"/>
      <c r="F45" s="4"/>
      <c r="G45" s="25">
        <f t="shared" si="3"/>
        <v>0</v>
      </c>
      <c r="H45" s="33"/>
      <c r="I45" s="27"/>
      <c r="J45" s="27"/>
      <c r="K45" s="35"/>
      <c r="L45" s="29"/>
    </row>
    <row r="46" spans="1:12" ht="17" hidden="1" customHeight="1" x14ac:dyDescent="0.2">
      <c r="C46" s="36" t="s">
        <v>48</v>
      </c>
      <c r="D46" s="37">
        <f>SUM(D38:D45)</f>
        <v>0</v>
      </c>
      <c r="E46" s="37">
        <f>SUM(E38:E45)</f>
        <v>0</v>
      </c>
      <c r="F46" s="37">
        <f>SUM(F38:F45)</f>
        <v>0</v>
      </c>
      <c r="G46" s="37">
        <f>SUM(G38:G45)</f>
        <v>0</v>
      </c>
      <c r="H46" s="38">
        <f>(H38*G38)+(H39*G39)+(H40*G40)+(H41*G41)+(H42*G42)+(H43*G43)+(H44*G44)+(H45*G45)</f>
        <v>0</v>
      </c>
      <c r="I46" s="39">
        <f>SUM(I38:I45)</f>
        <v>0</v>
      </c>
      <c r="J46" s="39"/>
      <c r="K46" s="35"/>
      <c r="L46" s="40"/>
    </row>
    <row r="47" spans="1:12" ht="16" x14ac:dyDescent="0.2">
      <c r="B47" s="42"/>
      <c r="C47" s="43"/>
      <c r="D47" s="44"/>
      <c r="E47" s="44"/>
      <c r="F47" s="44"/>
      <c r="G47" s="44"/>
      <c r="H47" s="44"/>
      <c r="I47" s="45"/>
      <c r="J47" s="45"/>
      <c r="K47" s="44"/>
      <c r="L47" s="46"/>
    </row>
    <row r="48" spans="1:12" ht="38.25" customHeight="1" x14ac:dyDescent="0.2">
      <c r="B48" s="36" t="s">
        <v>76</v>
      </c>
      <c r="C48" s="137" t="s">
        <v>77</v>
      </c>
      <c r="D48" s="137"/>
      <c r="E48" s="137"/>
      <c r="F48" s="137"/>
      <c r="G48" s="137"/>
      <c r="H48" s="137"/>
      <c r="I48" s="118"/>
      <c r="J48" s="118"/>
      <c r="K48" s="137"/>
      <c r="L48" s="20"/>
    </row>
    <row r="49" spans="1:12" ht="31" customHeight="1" x14ac:dyDescent="0.2">
      <c r="B49" s="19" t="s">
        <v>1</v>
      </c>
      <c r="C49" s="121" t="s">
        <v>78</v>
      </c>
      <c r="D49" s="121"/>
      <c r="E49" s="121"/>
      <c r="F49" s="121"/>
      <c r="G49" s="121"/>
      <c r="H49" s="121"/>
      <c r="I49" s="120"/>
      <c r="J49" s="120"/>
      <c r="K49" s="121"/>
      <c r="L49" s="21"/>
    </row>
    <row r="50" spans="1:12" ht="85" x14ac:dyDescent="0.2">
      <c r="B50" s="22" t="s">
        <v>79</v>
      </c>
      <c r="C50" s="23" t="s">
        <v>80</v>
      </c>
      <c r="D50" s="24">
        <v>50060</v>
      </c>
      <c r="E50" s="30">
        <v>35000</v>
      </c>
      <c r="F50" s="30">
        <v>45000</v>
      </c>
      <c r="G50" s="25">
        <f>SUM(D50:F50)</f>
        <v>130060</v>
      </c>
      <c r="H50" s="33">
        <v>0.4</v>
      </c>
      <c r="I50" s="98">
        <v>30864</v>
      </c>
      <c r="J50" s="27" t="s">
        <v>81</v>
      </c>
      <c r="K50" s="32"/>
      <c r="L50" s="29"/>
    </row>
    <row r="51" spans="1:12" ht="68" x14ac:dyDescent="0.2">
      <c r="B51" s="22" t="s">
        <v>82</v>
      </c>
      <c r="C51" s="23" t="s">
        <v>83</v>
      </c>
      <c r="D51" s="24">
        <v>56956</v>
      </c>
      <c r="E51" s="24"/>
      <c r="F51" s="24">
        <v>45000</v>
      </c>
      <c r="G51" s="25">
        <f t="shared" ref="G51:G57" si="4">SUM(D51:F51)</f>
        <v>101956</v>
      </c>
      <c r="H51" s="33">
        <v>0.5</v>
      </c>
      <c r="I51" s="99"/>
      <c r="J51" s="27" t="s">
        <v>84</v>
      </c>
      <c r="K51" s="28"/>
      <c r="L51" s="29"/>
    </row>
    <row r="52" spans="1:12" ht="17" hidden="1" x14ac:dyDescent="0.2">
      <c r="B52" s="22" t="s">
        <v>85</v>
      </c>
      <c r="C52" s="23"/>
      <c r="D52" s="24"/>
      <c r="E52" s="24"/>
      <c r="F52" s="24"/>
      <c r="G52" s="25">
        <f t="shared" si="4"/>
        <v>0</v>
      </c>
      <c r="H52" s="26"/>
      <c r="I52" s="30"/>
      <c r="J52" s="27"/>
      <c r="K52" s="28"/>
      <c r="L52" s="29"/>
    </row>
    <row r="53" spans="1:12" ht="17" hidden="1" x14ac:dyDescent="0.2">
      <c r="B53" s="22" t="s">
        <v>86</v>
      </c>
      <c r="C53" s="23"/>
      <c r="D53" s="24"/>
      <c r="E53" s="24"/>
      <c r="F53" s="24"/>
      <c r="G53" s="25">
        <f t="shared" si="4"/>
        <v>0</v>
      </c>
      <c r="H53" s="26"/>
      <c r="I53" s="30"/>
      <c r="J53" s="27"/>
      <c r="K53" s="28"/>
      <c r="L53" s="29"/>
    </row>
    <row r="54" spans="1:12" ht="17" hidden="1" x14ac:dyDescent="0.2">
      <c r="B54" s="22" t="s">
        <v>87</v>
      </c>
      <c r="C54" s="23"/>
      <c r="D54" s="24"/>
      <c r="E54" s="24"/>
      <c r="F54" s="24"/>
      <c r="G54" s="25">
        <f t="shared" si="4"/>
        <v>0</v>
      </c>
      <c r="H54" s="26"/>
      <c r="I54" s="30"/>
      <c r="J54" s="27"/>
      <c r="K54" s="28"/>
      <c r="L54" s="29"/>
    </row>
    <row r="55" spans="1:12" ht="17" hidden="1" x14ac:dyDescent="0.2">
      <c r="B55" s="22" t="s">
        <v>88</v>
      </c>
      <c r="C55" s="23"/>
      <c r="D55" s="24"/>
      <c r="E55" s="24"/>
      <c r="F55" s="24"/>
      <c r="G55" s="25">
        <f t="shared" si="4"/>
        <v>0</v>
      </c>
      <c r="H55" s="26"/>
      <c r="I55" s="30"/>
      <c r="J55" s="27"/>
      <c r="K55" s="28"/>
      <c r="L55" s="29"/>
    </row>
    <row r="56" spans="1:12" ht="17" hidden="1" x14ac:dyDescent="0.2">
      <c r="A56" s="14"/>
      <c r="B56" s="22" t="s">
        <v>89</v>
      </c>
      <c r="C56" s="34"/>
      <c r="D56" s="4"/>
      <c r="E56" s="4"/>
      <c r="F56" s="4"/>
      <c r="G56" s="25">
        <f t="shared" si="4"/>
        <v>0</v>
      </c>
      <c r="H56" s="33"/>
      <c r="I56" s="30"/>
      <c r="J56" s="27"/>
      <c r="K56" s="35"/>
      <c r="L56" s="29"/>
    </row>
    <row r="57" spans="1:12" s="14" customFormat="1" ht="17" hidden="1" x14ac:dyDescent="0.2">
      <c r="B57" s="22" t="s">
        <v>90</v>
      </c>
      <c r="C57" s="34"/>
      <c r="D57" s="4"/>
      <c r="E57" s="4"/>
      <c r="F57" s="4"/>
      <c r="G57" s="25">
        <f t="shared" si="4"/>
        <v>0</v>
      </c>
      <c r="H57" s="33"/>
      <c r="I57" s="30"/>
      <c r="J57" s="27"/>
      <c r="K57" s="35"/>
      <c r="L57" s="29"/>
    </row>
    <row r="58" spans="1:12" s="14" customFormat="1" ht="17" x14ac:dyDescent="0.2">
      <c r="A58" s="8"/>
      <c r="B58" s="8"/>
      <c r="C58" s="36" t="s">
        <v>48</v>
      </c>
      <c r="D58" s="37">
        <f>SUM(D50:D57)</f>
        <v>107016</v>
      </c>
      <c r="E58" s="37">
        <f>SUM(E50:E57)</f>
        <v>35000</v>
      </c>
      <c r="F58" s="37">
        <f>SUM(F50:F57)</f>
        <v>90000</v>
      </c>
      <c r="G58" s="41">
        <f>SUM(G50:G57)</f>
        <v>232016</v>
      </c>
      <c r="H58" s="38">
        <f>(H50*G50)+(H51*G51)+(H52*G52)+(H53*G53)+(H54*G54)+(H55*G55)+(H56*G56)+(H57*G57)</f>
        <v>103002</v>
      </c>
      <c r="I58" s="30">
        <f>SUM(I50:I57)</f>
        <v>30864</v>
      </c>
      <c r="J58" s="39"/>
      <c r="K58" s="35"/>
      <c r="L58" s="40"/>
    </row>
    <row r="59" spans="1:12" ht="37" customHeight="1" x14ac:dyDescent="0.2">
      <c r="B59" s="19" t="s">
        <v>2</v>
      </c>
      <c r="C59" s="121" t="s">
        <v>91</v>
      </c>
      <c r="D59" s="121"/>
      <c r="E59" s="121"/>
      <c r="F59" s="121"/>
      <c r="G59" s="121"/>
      <c r="H59" s="121"/>
      <c r="I59" s="120"/>
      <c r="J59" s="120"/>
      <c r="K59" s="121"/>
      <c r="L59" s="21"/>
    </row>
    <row r="60" spans="1:12" ht="85" x14ac:dyDescent="0.2">
      <c r="B60" s="22" t="s">
        <v>92</v>
      </c>
      <c r="C60" s="23" t="s">
        <v>93</v>
      </c>
      <c r="D60" s="24">
        <v>39840</v>
      </c>
      <c r="E60" s="24"/>
      <c r="F60" s="24">
        <v>0</v>
      </c>
      <c r="G60" s="25">
        <f>SUM(D60:F60)</f>
        <v>39840</v>
      </c>
      <c r="H60" s="26">
        <v>0.3</v>
      </c>
      <c r="I60" s="30"/>
      <c r="J60" s="27" t="s">
        <v>94</v>
      </c>
      <c r="K60" s="28"/>
      <c r="L60" s="29"/>
    </row>
    <row r="61" spans="1:12" ht="17" hidden="1" x14ac:dyDescent="0.2">
      <c r="B61" s="22" t="s">
        <v>95</v>
      </c>
      <c r="C61" s="23"/>
      <c r="D61" s="24"/>
      <c r="E61" s="24"/>
      <c r="F61" s="24"/>
      <c r="G61" s="25">
        <f t="shared" ref="G61:G66" si="5">SUM(D61:F61)</f>
        <v>0</v>
      </c>
      <c r="H61" s="26"/>
      <c r="I61" s="30"/>
      <c r="J61" s="27"/>
      <c r="K61" s="28"/>
      <c r="L61" s="29"/>
    </row>
    <row r="62" spans="1:12" ht="17" hidden="1" x14ac:dyDescent="0.2">
      <c r="B62" s="22" t="s">
        <v>96</v>
      </c>
      <c r="C62" s="23"/>
      <c r="D62" s="24"/>
      <c r="E62" s="24"/>
      <c r="F62" s="24"/>
      <c r="G62" s="25">
        <f t="shared" si="5"/>
        <v>0</v>
      </c>
      <c r="H62" s="26"/>
      <c r="I62" s="30"/>
      <c r="J62" s="27"/>
      <c r="K62" s="28"/>
      <c r="L62" s="29"/>
    </row>
    <row r="63" spans="1:12" ht="17" hidden="1" x14ac:dyDescent="0.2">
      <c r="B63" s="22" t="s">
        <v>97</v>
      </c>
      <c r="C63" s="23"/>
      <c r="D63" s="24"/>
      <c r="E63" s="24"/>
      <c r="F63" s="24"/>
      <c r="G63" s="25">
        <f t="shared" si="5"/>
        <v>0</v>
      </c>
      <c r="H63" s="26"/>
      <c r="I63" s="30"/>
      <c r="J63" s="27"/>
      <c r="K63" s="28"/>
      <c r="L63" s="29"/>
    </row>
    <row r="64" spans="1:12" ht="17" hidden="1" x14ac:dyDescent="0.2">
      <c r="B64" s="22" t="s">
        <v>98</v>
      </c>
      <c r="C64" s="23"/>
      <c r="D64" s="24"/>
      <c r="E64" s="24"/>
      <c r="F64" s="24"/>
      <c r="G64" s="25">
        <f t="shared" si="5"/>
        <v>0</v>
      </c>
      <c r="H64" s="26"/>
      <c r="I64" s="30"/>
      <c r="J64" s="27"/>
      <c r="K64" s="28"/>
      <c r="L64" s="29"/>
    </row>
    <row r="65" spans="1:12" ht="17" hidden="1" x14ac:dyDescent="0.2">
      <c r="B65" s="22" t="s">
        <v>99</v>
      </c>
      <c r="C65" s="34"/>
      <c r="D65" s="4"/>
      <c r="E65" s="4"/>
      <c r="F65" s="4"/>
      <c r="G65" s="25">
        <f t="shared" si="5"/>
        <v>0</v>
      </c>
      <c r="H65" s="33"/>
      <c r="I65" s="30"/>
      <c r="J65" s="27"/>
      <c r="K65" s="35"/>
      <c r="L65" s="29"/>
    </row>
    <row r="66" spans="1:12" ht="17" hidden="1" x14ac:dyDescent="0.2">
      <c r="B66" s="22" t="s">
        <v>100</v>
      </c>
      <c r="C66" s="34"/>
      <c r="D66" s="4"/>
      <c r="E66" s="4"/>
      <c r="F66" s="4"/>
      <c r="G66" s="25">
        <f t="shared" si="5"/>
        <v>0</v>
      </c>
      <c r="H66" s="33"/>
      <c r="I66" s="30"/>
      <c r="J66" s="27"/>
      <c r="K66" s="35"/>
      <c r="L66" s="29"/>
    </row>
    <row r="67" spans="1:12" ht="17" x14ac:dyDescent="0.2">
      <c r="C67" s="36" t="s">
        <v>48</v>
      </c>
      <c r="D67" s="41">
        <f>SUM(D60:D66)</f>
        <v>39840</v>
      </c>
      <c r="E67" s="41">
        <f>SUM(E60:E66)</f>
        <v>0</v>
      </c>
      <c r="F67" s="41">
        <f>SUM(F60:F66)</f>
        <v>0</v>
      </c>
      <c r="G67" s="41">
        <f>SUM(G60:G66)</f>
        <v>39840</v>
      </c>
      <c r="H67" s="38">
        <f>(H60*G60)+(H91*G91)+(H61*G61)+(H62*G62)+(H63*G63)+(H64*G64)+(H65*G65)+(H66*G66)</f>
        <v>45478.15</v>
      </c>
      <c r="I67" s="30">
        <f>SUM(I60:I66)</f>
        <v>0</v>
      </c>
      <c r="J67" s="39"/>
      <c r="K67" s="35"/>
      <c r="L67" s="40"/>
    </row>
    <row r="68" spans="1:12" ht="51" hidden="1" customHeight="1" x14ac:dyDescent="0.2">
      <c r="B68" s="19" t="s">
        <v>3</v>
      </c>
      <c r="C68" s="122"/>
      <c r="D68" s="122"/>
      <c r="E68" s="122"/>
      <c r="F68" s="122"/>
      <c r="G68" s="122"/>
      <c r="H68" s="122"/>
      <c r="I68" s="123"/>
      <c r="J68" s="123"/>
      <c r="K68" s="122"/>
      <c r="L68" s="21"/>
    </row>
    <row r="69" spans="1:12" ht="17" hidden="1" x14ac:dyDescent="0.2">
      <c r="B69" s="22" t="s">
        <v>101</v>
      </c>
      <c r="C69" s="23"/>
      <c r="D69" s="24"/>
      <c r="E69" s="24"/>
      <c r="F69" s="24"/>
      <c r="G69" s="25">
        <f>SUM(D69:F69)</f>
        <v>0</v>
      </c>
      <c r="H69" s="26"/>
      <c r="I69" s="27"/>
      <c r="J69" s="27"/>
      <c r="K69" s="28"/>
      <c r="L69" s="29"/>
    </row>
    <row r="70" spans="1:12" ht="17" hidden="1" x14ac:dyDescent="0.2">
      <c r="B70" s="22" t="s">
        <v>102</v>
      </c>
      <c r="C70" s="23"/>
      <c r="D70" s="24"/>
      <c r="E70" s="24"/>
      <c r="F70" s="24"/>
      <c r="G70" s="25">
        <f t="shared" ref="G70:G76" si="6">SUM(D70:F70)</f>
        <v>0</v>
      </c>
      <c r="H70" s="26"/>
      <c r="I70" s="27"/>
      <c r="J70" s="27"/>
      <c r="K70" s="28"/>
      <c r="L70" s="29"/>
    </row>
    <row r="71" spans="1:12" ht="17" hidden="1" x14ac:dyDescent="0.2">
      <c r="B71" s="22" t="s">
        <v>103</v>
      </c>
      <c r="C71" s="23"/>
      <c r="D71" s="24"/>
      <c r="E71" s="24"/>
      <c r="F71" s="24"/>
      <c r="G71" s="25">
        <f t="shared" si="6"/>
        <v>0</v>
      </c>
      <c r="H71" s="26"/>
      <c r="I71" s="27"/>
      <c r="J71" s="27"/>
      <c r="K71" s="28"/>
      <c r="L71" s="29"/>
    </row>
    <row r="72" spans="1:12" ht="17" hidden="1" x14ac:dyDescent="0.2">
      <c r="A72" s="14"/>
      <c r="B72" s="22" t="s">
        <v>104</v>
      </c>
      <c r="C72" s="23"/>
      <c r="D72" s="24"/>
      <c r="E72" s="24"/>
      <c r="F72" s="24"/>
      <c r="G72" s="25">
        <f t="shared" si="6"/>
        <v>0</v>
      </c>
      <c r="H72" s="26"/>
      <c r="I72" s="27"/>
      <c r="J72" s="27"/>
      <c r="K72" s="28"/>
      <c r="L72" s="29"/>
    </row>
    <row r="73" spans="1:12" s="14" customFormat="1" ht="17" hidden="1" x14ac:dyDescent="0.2">
      <c r="A73" s="8"/>
      <c r="B73" s="22" t="s">
        <v>105</v>
      </c>
      <c r="C73" s="23"/>
      <c r="D73" s="24"/>
      <c r="E73" s="24"/>
      <c r="F73" s="24"/>
      <c r="G73" s="25">
        <f t="shared" si="6"/>
        <v>0</v>
      </c>
      <c r="H73" s="26"/>
      <c r="I73" s="27"/>
      <c r="J73" s="27"/>
      <c r="K73" s="28"/>
      <c r="L73" s="29"/>
    </row>
    <row r="74" spans="1:12" ht="17" hidden="1" x14ac:dyDescent="0.2">
      <c r="B74" s="22" t="s">
        <v>106</v>
      </c>
      <c r="C74" s="23"/>
      <c r="D74" s="24"/>
      <c r="E74" s="24"/>
      <c r="F74" s="24"/>
      <c r="G74" s="25">
        <f t="shared" si="6"/>
        <v>0</v>
      </c>
      <c r="H74" s="26"/>
      <c r="I74" s="27"/>
      <c r="J74" s="27"/>
      <c r="K74" s="28"/>
      <c r="L74" s="29"/>
    </row>
    <row r="75" spans="1:12" ht="17" hidden="1" x14ac:dyDescent="0.2">
      <c r="B75" s="22" t="s">
        <v>107</v>
      </c>
      <c r="C75" s="34"/>
      <c r="D75" s="4"/>
      <c r="E75" s="4"/>
      <c r="F75" s="4"/>
      <c r="G75" s="25">
        <f t="shared" si="6"/>
        <v>0</v>
      </c>
      <c r="H75" s="33"/>
      <c r="I75" s="27"/>
      <c r="J75" s="27"/>
      <c r="K75" s="35"/>
      <c r="L75" s="29"/>
    </row>
    <row r="76" spans="1:12" ht="17" hidden="1" x14ac:dyDescent="0.2">
      <c r="B76" s="22" t="s">
        <v>108</v>
      </c>
      <c r="C76" s="34"/>
      <c r="D76" s="4"/>
      <c r="E76" s="4"/>
      <c r="F76" s="4"/>
      <c r="G76" s="25">
        <f t="shared" si="6"/>
        <v>0</v>
      </c>
      <c r="H76" s="33"/>
      <c r="I76" s="27"/>
      <c r="J76" s="27"/>
      <c r="K76" s="35"/>
      <c r="L76" s="29"/>
    </row>
    <row r="77" spans="1:12" ht="17" hidden="1" x14ac:dyDescent="0.2">
      <c r="C77" s="36" t="s">
        <v>48</v>
      </c>
      <c r="D77" s="41">
        <f>SUM(D69:D76)</f>
        <v>0</v>
      </c>
      <c r="E77" s="41">
        <f>SUM(E69:E76)</f>
        <v>0</v>
      </c>
      <c r="F77" s="41">
        <f>SUM(F69:F76)</f>
        <v>0</v>
      </c>
      <c r="G77" s="41">
        <f>SUM(G69:G76)</f>
        <v>0</v>
      </c>
      <c r="H77" s="38">
        <f>(H69*G69)+(H70*G70)+(H71*G71)+(H72*G72)+(H73*G73)+(H74*G74)+(H75*G75)+(H76*G76)</f>
        <v>0</v>
      </c>
      <c r="I77" s="39">
        <f>SUM(I69:I76)</f>
        <v>0</v>
      </c>
      <c r="J77" s="39"/>
      <c r="K77" s="35"/>
      <c r="L77" s="40"/>
    </row>
    <row r="78" spans="1:12" ht="51" hidden="1" customHeight="1" x14ac:dyDescent="0.2">
      <c r="B78" s="19" t="s">
        <v>4</v>
      </c>
      <c r="C78" s="122"/>
      <c r="D78" s="122"/>
      <c r="E78" s="122"/>
      <c r="F78" s="122"/>
      <c r="G78" s="122"/>
      <c r="H78" s="122"/>
      <c r="I78" s="123"/>
      <c r="J78" s="123"/>
      <c r="K78" s="122"/>
      <c r="L78" s="21"/>
    </row>
    <row r="79" spans="1:12" ht="17" hidden="1" x14ac:dyDescent="0.2">
      <c r="B79" s="22" t="s">
        <v>109</v>
      </c>
      <c r="C79" s="23"/>
      <c r="D79" s="24"/>
      <c r="E79" s="24"/>
      <c r="F79" s="24"/>
      <c r="G79" s="25">
        <f>SUM(D79:F79)</f>
        <v>0</v>
      </c>
      <c r="H79" s="26"/>
      <c r="I79" s="27"/>
      <c r="J79" s="27"/>
      <c r="K79" s="28"/>
      <c r="L79" s="29"/>
    </row>
    <row r="80" spans="1:12" ht="17" hidden="1" x14ac:dyDescent="0.2">
      <c r="B80" s="22" t="s">
        <v>110</v>
      </c>
      <c r="C80" s="23"/>
      <c r="D80" s="24"/>
      <c r="E80" s="24"/>
      <c r="F80" s="24"/>
      <c r="G80" s="25">
        <f t="shared" ref="G80:G86" si="7">SUM(D80:F80)</f>
        <v>0</v>
      </c>
      <c r="H80" s="26"/>
      <c r="I80" s="27"/>
      <c r="J80" s="27"/>
      <c r="K80" s="28"/>
      <c r="L80" s="29"/>
    </row>
    <row r="81" spans="2:12" ht="17" hidden="1" x14ac:dyDescent="0.2">
      <c r="B81" s="22" t="s">
        <v>111</v>
      </c>
      <c r="C81" s="23"/>
      <c r="D81" s="24"/>
      <c r="E81" s="24"/>
      <c r="F81" s="24"/>
      <c r="G81" s="25">
        <f t="shared" si="7"/>
        <v>0</v>
      </c>
      <c r="H81" s="26"/>
      <c r="I81" s="27"/>
      <c r="J81" s="27"/>
      <c r="K81" s="28"/>
      <c r="L81" s="29"/>
    </row>
    <row r="82" spans="2:12" ht="17" hidden="1" x14ac:dyDescent="0.2">
      <c r="B82" s="22" t="s">
        <v>112</v>
      </c>
      <c r="C82" s="23"/>
      <c r="D82" s="24"/>
      <c r="E82" s="24"/>
      <c r="F82" s="24"/>
      <c r="G82" s="25">
        <f t="shared" si="7"/>
        <v>0</v>
      </c>
      <c r="H82" s="26"/>
      <c r="I82" s="27"/>
      <c r="J82" s="27"/>
      <c r="K82" s="28"/>
      <c r="L82" s="29"/>
    </row>
    <row r="83" spans="2:12" ht="17" hidden="1" x14ac:dyDescent="0.2">
      <c r="B83" s="22" t="s">
        <v>113</v>
      </c>
      <c r="C83" s="23"/>
      <c r="D83" s="24"/>
      <c r="E83" s="24"/>
      <c r="F83" s="24"/>
      <c r="G83" s="25">
        <f t="shared" si="7"/>
        <v>0</v>
      </c>
      <c r="H83" s="26"/>
      <c r="I83" s="27"/>
      <c r="J83" s="27"/>
      <c r="K83" s="28"/>
      <c r="L83" s="29"/>
    </row>
    <row r="84" spans="2:12" ht="17" hidden="1" x14ac:dyDescent="0.2">
      <c r="B84" s="22" t="s">
        <v>114</v>
      </c>
      <c r="C84" s="23"/>
      <c r="D84" s="24"/>
      <c r="E84" s="24"/>
      <c r="F84" s="24"/>
      <c r="G84" s="25">
        <f t="shared" si="7"/>
        <v>0</v>
      </c>
      <c r="H84" s="26"/>
      <c r="I84" s="27"/>
      <c r="J84" s="27"/>
      <c r="K84" s="28"/>
      <c r="L84" s="29"/>
    </row>
    <row r="85" spans="2:12" ht="17" hidden="1" x14ac:dyDescent="0.2">
      <c r="B85" s="22" t="s">
        <v>115</v>
      </c>
      <c r="C85" s="34"/>
      <c r="D85" s="4"/>
      <c r="E85" s="4"/>
      <c r="F85" s="4"/>
      <c r="G85" s="25">
        <f t="shared" si="7"/>
        <v>0</v>
      </c>
      <c r="H85" s="33"/>
      <c r="I85" s="27"/>
      <c r="J85" s="27"/>
      <c r="K85" s="35"/>
      <c r="L85" s="29"/>
    </row>
    <row r="86" spans="2:12" ht="17" hidden="1" x14ac:dyDescent="0.2">
      <c r="B86" s="22" t="s">
        <v>116</v>
      </c>
      <c r="C86" s="34"/>
      <c r="D86" s="4"/>
      <c r="E86" s="4"/>
      <c r="F86" s="4"/>
      <c r="G86" s="25">
        <f t="shared" si="7"/>
        <v>0</v>
      </c>
      <c r="H86" s="33"/>
      <c r="I86" s="27"/>
      <c r="J86" s="27"/>
      <c r="K86" s="35"/>
      <c r="L86" s="29"/>
    </row>
    <row r="87" spans="2:12" ht="17" hidden="1" x14ac:dyDescent="0.2">
      <c r="C87" s="36" t="s">
        <v>48</v>
      </c>
      <c r="D87" s="37">
        <f>SUM(D79:D86)</f>
        <v>0</v>
      </c>
      <c r="E87" s="37">
        <f>SUM(E79:E86)</f>
        <v>0</v>
      </c>
      <c r="F87" s="37">
        <f>SUM(F79:F86)</f>
        <v>0</v>
      </c>
      <c r="G87" s="37">
        <f>SUM(G79:G86)</f>
        <v>0</v>
      </c>
      <c r="H87" s="38">
        <f>(H79*G79)+(H80*G80)+(H81*G81)+(H82*G82)+(H83*G83)+(H84*G84)+(H85*G85)+(H86*G86)</f>
        <v>0</v>
      </c>
      <c r="I87" s="39">
        <f>SUM(I79:I86)</f>
        <v>0</v>
      </c>
      <c r="J87" s="39"/>
      <c r="K87" s="35"/>
      <c r="L87" s="40"/>
    </row>
    <row r="88" spans="2:12" ht="15.75" customHeight="1" x14ac:dyDescent="0.2">
      <c r="B88" s="47"/>
      <c r="C88" s="42"/>
      <c r="D88" s="5"/>
      <c r="E88" s="5"/>
      <c r="F88" s="5"/>
      <c r="G88" s="5"/>
      <c r="H88" s="5"/>
      <c r="I88" s="48"/>
      <c r="J88" s="48"/>
      <c r="K88" s="42"/>
      <c r="L88" s="49"/>
    </row>
    <row r="89" spans="2:12" ht="37" customHeight="1" x14ac:dyDescent="0.2">
      <c r="B89" s="36" t="s">
        <v>117</v>
      </c>
      <c r="C89" s="137" t="s">
        <v>118</v>
      </c>
      <c r="D89" s="137"/>
      <c r="E89" s="137"/>
      <c r="F89" s="137"/>
      <c r="G89" s="137"/>
      <c r="H89" s="137"/>
      <c r="I89" s="118"/>
      <c r="J89" s="118"/>
      <c r="K89" s="137"/>
      <c r="L89" s="20"/>
    </row>
    <row r="90" spans="2:12" ht="28" customHeight="1" x14ac:dyDescent="0.2">
      <c r="B90" s="19" t="s">
        <v>5</v>
      </c>
      <c r="C90" s="121" t="s">
        <v>119</v>
      </c>
      <c r="D90" s="121"/>
      <c r="E90" s="121"/>
      <c r="F90" s="121"/>
      <c r="G90" s="121"/>
      <c r="H90" s="121"/>
      <c r="I90" s="120"/>
      <c r="J90" s="120"/>
      <c r="K90" s="121"/>
      <c r="L90" s="21"/>
    </row>
    <row r="91" spans="2:12" ht="85" x14ac:dyDescent="0.2">
      <c r="B91" s="22" t="s">
        <v>120</v>
      </c>
      <c r="C91" s="23" t="s">
        <v>121</v>
      </c>
      <c r="D91" s="24">
        <v>16440</v>
      </c>
      <c r="E91" s="24">
        <v>0</v>
      </c>
      <c r="F91" s="24">
        <v>31454.5</v>
      </c>
      <c r="G91" s="25">
        <f>SUM(D91:F91)</f>
        <v>47894.5</v>
      </c>
      <c r="H91" s="33">
        <v>0.7</v>
      </c>
      <c r="I91" s="99"/>
      <c r="J91" s="27" t="s">
        <v>122</v>
      </c>
      <c r="K91" s="28"/>
      <c r="L91" s="29"/>
    </row>
    <row r="92" spans="2:12" ht="119" x14ac:dyDescent="0.2">
      <c r="B92" s="22" t="s">
        <v>123</v>
      </c>
      <c r="C92" s="23" t="s">
        <v>124</v>
      </c>
      <c r="D92" s="24">
        <v>70000</v>
      </c>
      <c r="E92" s="30">
        <v>154899.54</v>
      </c>
      <c r="F92" s="30">
        <v>100000</v>
      </c>
      <c r="G92" s="25">
        <f>SUM(D92:F92)</f>
        <v>324899.54000000004</v>
      </c>
      <c r="H92" s="33">
        <v>0.44</v>
      </c>
      <c r="I92" s="98">
        <v>154899.54</v>
      </c>
      <c r="J92" s="27" t="s">
        <v>125</v>
      </c>
      <c r="K92" s="32"/>
      <c r="L92" s="29"/>
    </row>
    <row r="93" spans="2:12" ht="17" hidden="1" x14ac:dyDescent="0.2">
      <c r="B93" s="22" t="s">
        <v>123</v>
      </c>
      <c r="C93" s="23"/>
      <c r="D93" s="24"/>
      <c r="E93" s="24"/>
      <c r="F93" s="24"/>
      <c r="G93" s="25">
        <f t="shared" ref="G93:G99" si="8">SUM(D93:F93)</f>
        <v>0</v>
      </c>
      <c r="H93" s="26"/>
      <c r="I93" s="30"/>
      <c r="J93" s="27"/>
      <c r="K93" s="28"/>
      <c r="L93" s="29"/>
    </row>
    <row r="94" spans="2:12" ht="17" hidden="1" x14ac:dyDescent="0.2">
      <c r="B94" s="22" t="s">
        <v>126</v>
      </c>
      <c r="C94" s="23"/>
      <c r="D94" s="24"/>
      <c r="E94" s="24"/>
      <c r="F94" s="24"/>
      <c r="G94" s="25">
        <f t="shared" si="8"/>
        <v>0</v>
      </c>
      <c r="H94" s="26"/>
      <c r="I94" s="30"/>
      <c r="J94" s="27"/>
      <c r="K94" s="28"/>
      <c r="L94" s="29"/>
    </row>
    <row r="95" spans="2:12" ht="17" hidden="1" x14ac:dyDescent="0.2">
      <c r="B95" s="22" t="s">
        <v>127</v>
      </c>
      <c r="C95" s="23"/>
      <c r="D95" s="24"/>
      <c r="E95" s="24"/>
      <c r="F95" s="24"/>
      <c r="G95" s="25">
        <f t="shared" si="8"/>
        <v>0</v>
      </c>
      <c r="H95" s="26"/>
      <c r="I95" s="30"/>
      <c r="J95" s="27"/>
      <c r="K95" s="28"/>
      <c r="L95" s="29"/>
    </row>
    <row r="96" spans="2:12" ht="17" hidden="1" x14ac:dyDescent="0.2">
      <c r="B96" s="22" t="s">
        <v>128</v>
      </c>
      <c r="C96" s="23"/>
      <c r="D96" s="24"/>
      <c r="E96" s="24"/>
      <c r="F96" s="24"/>
      <c r="G96" s="25">
        <f t="shared" si="8"/>
        <v>0</v>
      </c>
      <c r="H96" s="26"/>
      <c r="I96" s="30"/>
      <c r="J96" s="27"/>
      <c r="K96" s="28"/>
      <c r="L96" s="29"/>
    </row>
    <row r="97" spans="2:12" ht="17" hidden="1" x14ac:dyDescent="0.2">
      <c r="B97" s="22" t="s">
        <v>129</v>
      </c>
      <c r="C97" s="23"/>
      <c r="D97" s="24"/>
      <c r="E97" s="24"/>
      <c r="F97" s="24"/>
      <c r="G97" s="25">
        <f t="shared" si="8"/>
        <v>0</v>
      </c>
      <c r="H97" s="26"/>
      <c r="I97" s="30"/>
      <c r="J97" s="27"/>
      <c r="K97" s="28"/>
      <c r="L97" s="29"/>
    </row>
    <row r="98" spans="2:12" ht="17" hidden="1" x14ac:dyDescent="0.2">
      <c r="B98" s="22" t="s">
        <v>130</v>
      </c>
      <c r="C98" s="34"/>
      <c r="D98" s="4"/>
      <c r="E98" s="4"/>
      <c r="F98" s="4"/>
      <c r="G98" s="25">
        <f t="shared" si="8"/>
        <v>0</v>
      </c>
      <c r="H98" s="33"/>
      <c r="I98" s="30"/>
      <c r="J98" s="27"/>
      <c r="K98" s="35"/>
      <c r="L98" s="29"/>
    </row>
    <row r="99" spans="2:12" ht="17" hidden="1" x14ac:dyDescent="0.2">
      <c r="B99" s="22" t="s">
        <v>131</v>
      </c>
      <c r="C99" s="34"/>
      <c r="D99" s="4"/>
      <c r="E99" s="4"/>
      <c r="F99" s="4"/>
      <c r="G99" s="25">
        <f t="shared" si="8"/>
        <v>0</v>
      </c>
      <c r="H99" s="33"/>
      <c r="I99" s="30"/>
      <c r="J99" s="27"/>
      <c r="K99" s="35"/>
      <c r="L99" s="29"/>
    </row>
    <row r="100" spans="2:12" ht="17" x14ac:dyDescent="0.2">
      <c r="C100" s="36" t="s">
        <v>48</v>
      </c>
      <c r="D100" s="37">
        <f>SUM(D91:D99)</f>
        <v>86440</v>
      </c>
      <c r="E100" s="37">
        <f>SUM(E91:E99)</f>
        <v>154899.54</v>
      </c>
      <c r="F100" s="37">
        <f>SUM(F91:F99)</f>
        <v>131454.5</v>
      </c>
      <c r="G100" s="41">
        <f>SUM(G91:G99)</f>
        <v>372794.04000000004</v>
      </c>
      <c r="H100" s="41">
        <f>(H91*G92)+(H92*G92)+(H93*G93)+(H94*G94)+(H95*G95)+(H96*G96)+(H97*G97)+(H98*G98)+(H99*G99)</f>
        <v>370385.47560000001</v>
      </c>
      <c r="I100" s="30">
        <f>SUM(I92:I99)</f>
        <v>154899.54</v>
      </c>
      <c r="J100" s="39"/>
      <c r="K100" s="35"/>
      <c r="L100" s="40"/>
    </row>
    <row r="101" spans="2:12" ht="51" customHeight="1" x14ac:dyDescent="0.2">
      <c r="B101" s="19" t="s">
        <v>132</v>
      </c>
      <c r="C101" s="122" t="s">
        <v>133</v>
      </c>
      <c r="D101" s="122"/>
      <c r="E101" s="122"/>
      <c r="F101" s="122"/>
      <c r="G101" s="122"/>
      <c r="H101" s="122"/>
      <c r="I101" s="123"/>
      <c r="J101" s="123"/>
      <c r="K101" s="122"/>
      <c r="L101" s="21"/>
    </row>
    <row r="102" spans="2:12" ht="102" x14ac:dyDescent="0.2">
      <c r="B102" s="22" t="s">
        <v>134</v>
      </c>
      <c r="C102" s="23" t="s">
        <v>135</v>
      </c>
      <c r="D102" s="24">
        <v>126920</v>
      </c>
      <c r="E102" s="24"/>
      <c r="F102" s="24"/>
      <c r="G102" s="25">
        <f>SUM(D102:F102)</f>
        <v>126920</v>
      </c>
      <c r="H102" s="33">
        <v>0.4</v>
      </c>
      <c r="I102" s="30"/>
      <c r="J102" s="27" t="s">
        <v>136</v>
      </c>
      <c r="K102" s="28"/>
      <c r="L102" s="29"/>
    </row>
    <row r="103" spans="2:12" ht="17" hidden="1" x14ac:dyDescent="0.2">
      <c r="B103" s="22" t="s">
        <v>137</v>
      </c>
      <c r="C103" s="23"/>
      <c r="D103" s="24"/>
      <c r="E103" s="24"/>
      <c r="F103" s="24"/>
      <c r="G103" s="25">
        <f t="shared" ref="G103:G109" si="9">SUM(D103:F103)</f>
        <v>0</v>
      </c>
      <c r="H103" s="26"/>
      <c r="I103" s="30"/>
      <c r="J103" s="27"/>
      <c r="K103" s="28"/>
      <c r="L103" s="29"/>
    </row>
    <row r="104" spans="2:12" ht="17" hidden="1" x14ac:dyDescent="0.2">
      <c r="B104" s="22" t="s">
        <v>138</v>
      </c>
      <c r="C104" s="23"/>
      <c r="D104" s="24"/>
      <c r="E104" s="24"/>
      <c r="F104" s="24"/>
      <c r="G104" s="25">
        <f t="shared" si="9"/>
        <v>0</v>
      </c>
      <c r="H104" s="26"/>
      <c r="I104" s="30"/>
      <c r="J104" s="27"/>
      <c r="K104" s="28"/>
      <c r="L104" s="29"/>
    </row>
    <row r="105" spans="2:12" ht="17" hidden="1" x14ac:dyDescent="0.2">
      <c r="B105" s="22" t="s">
        <v>139</v>
      </c>
      <c r="C105" s="23"/>
      <c r="D105" s="24"/>
      <c r="E105" s="24"/>
      <c r="F105" s="24"/>
      <c r="G105" s="25">
        <f t="shared" si="9"/>
        <v>0</v>
      </c>
      <c r="H105" s="26"/>
      <c r="I105" s="30"/>
      <c r="J105" s="27"/>
      <c r="K105" s="28"/>
      <c r="L105" s="29"/>
    </row>
    <row r="106" spans="2:12" ht="17" hidden="1" x14ac:dyDescent="0.2">
      <c r="B106" s="22" t="s">
        <v>140</v>
      </c>
      <c r="C106" s="23"/>
      <c r="D106" s="24"/>
      <c r="E106" s="24"/>
      <c r="F106" s="24"/>
      <c r="G106" s="25">
        <f t="shared" si="9"/>
        <v>0</v>
      </c>
      <c r="H106" s="26"/>
      <c r="I106" s="30"/>
      <c r="J106" s="27"/>
      <c r="K106" s="28"/>
      <c r="L106" s="29"/>
    </row>
    <row r="107" spans="2:12" ht="17" hidden="1" x14ac:dyDescent="0.2">
      <c r="B107" s="22" t="s">
        <v>141</v>
      </c>
      <c r="C107" s="23"/>
      <c r="D107" s="24"/>
      <c r="E107" s="24"/>
      <c r="F107" s="24"/>
      <c r="G107" s="25">
        <f t="shared" si="9"/>
        <v>0</v>
      </c>
      <c r="H107" s="26"/>
      <c r="I107" s="30"/>
      <c r="J107" s="27"/>
      <c r="K107" s="28"/>
      <c r="L107" s="29"/>
    </row>
    <row r="108" spans="2:12" ht="17" hidden="1" x14ac:dyDescent="0.2">
      <c r="B108" s="22" t="s">
        <v>142</v>
      </c>
      <c r="C108" s="34"/>
      <c r="D108" s="4"/>
      <c r="E108" s="4"/>
      <c r="F108" s="4"/>
      <c r="G108" s="25">
        <f t="shared" si="9"/>
        <v>0</v>
      </c>
      <c r="H108" s="33"/>
      <c r="I108" s="30"/>
      <c r="J108" s="27"/>
      <c r="K108" s="35"/>
      <c r="L108" s="29"/>
    </row>
    <row r="109" spans="2:12" ht="17" hidden="1" x14ac:dyDescent="0.2">
      <c r="B109" s="22" t="s">
        <v>143</v>
      </c>
      <c r="C109" s="34"/>
      <c r="D109" s="4"/>
      <c r="E109" s="4"/>
      <c r="F109" s="4"/>
      <c r="G109" s="25">
        <f t="shared" si="9"/>
        <v>0</v>
      </c>
      <c r="H109" s="33"/>
      <c r="I109" s="30"/>
      <c r="J109" s="27"/>
      <c r="K109" s="35"/>
      <c r="L109" s="29"/>
    </row>
    <row r="110" spans="2:12" ht="17" x14ac:dyDescent="0.2">
      <c r="C110" s="36" t="s">
        <v>48</v>
      </c>
      <c r="D110" s="41">
        <f>SUM(D102:D109)</f>
        <v>126920</v>
      </c>
      <c r="E110" s="41">
        <f>SUM(E102:E109)</f>
        <v>0</v>
      </c>
      <c r="F110" s="41">
        <f>SUM(F102:F109)</f>
        <v>0</v>
      </c>
      <c r="G110" s="41">
        <f>SUM(G102:G109)</f>
        <v>126920</v>
      </c>
      <c r="H110" s="41">
        <f>(H102*G102)+(H103*G103)+(H104*G104)+(H105*G105)+(H106*G106)+(H107*G107)+(H108*G108)+(H109*G109)</f>
        <v>50768</v>
      </c>
      <c r="I110" s="30">
        <f>SUM(I102:I109)</f>
        <v>0</v>
      </c>
      <c r="J110" s="39"/>
      <c r="K110" s="35"/>
      <c r="L110" s="40"/>
    </row>
    <row r="111" spans="2:12" ht="51" hidden="1" customHeight="1" x14ac:dyDescent="0.2">
      <c r="B111" s="50" t="s">
        <v>6</v>
      </c>
      <c r="C111" s="122"/>
      <c r="D111" s="122"/>
      <c r="E111" s="122"/>
      <c r="F111" s="122"/>
      <c r="G111" s="122"/>
      <c r="H111" s="122"/>
      <c r="I111" s="123"/>
      <c r="J111" s="123"/>
      <c r="K111" s="122"/>
      <c r="L111" s="21"/>
    </row>
    <row r="112" spans="2:12" ht="17" hidden="1" x14ac:dyDescent="0.2">
      <c r="B112" s="22" t="s">
        <v>144</v>
      </c>
      <c r="C112" s="23"/>
      <c r="D112" s="24"/>
      <c r="E112" s="24"/>
      <c r="F112" s="24"/>
      <c r="G112" s="25">
        <f>SUM(D112:F112)</f>
        <v>0</v>
      </c>
      <c r="H112" s="26"/>
      <c r="I112" s="27"/>
      <c r="J112" s="27"/>
      <c r="K112" s="28"/>
      <c r="L112" s="29"/>
    </row>
    <row r="113" spans="2:12" ht="17" hidden="1" x14ac:dyDescent="0.2">
      <c r="B113" s="22" t="s">
        <v>145</v>
      </c>
      <c r="C113" s="23"/>
      <c r="D113" s="24"/>
      <c r="E113" s="24"/>
      <c r="F113" s="24"/>
      <c r="G113" s="25">
        <f t="shared" ref="G113:G119" si="10">SUM(D113:F113)</f>
        <v>0</v>
      </c>
      <c r="H113" s="26"/>
      <c r="I113" s="27"/>
      <c r="J113" s="27"/>
      <c r="K113" s="28"/>
      <c r="L113" s="29"/>
    </row>
    <row r="114" spans="2:12" ht="17" hidden="1" x14ac:dyDescent="0.2">
      <c r="B114" s="22" t="s">
        <v>146</v>
      </c>
      <c r="C114" s="23"/>
      <c r="D114" s="24"/>
      <c r="E114" s="24"/>
      <c r="F114" s="24"/>
      <c r="G114" s="25">
        <f t="shared" si="10"/>
        <v>0</v>
      </c>
      <c r="H114" s="26"/>
      <c r="I114" s="27"/>
      <c r="J114" s="27"/>
      <c r="K114" s="28"/>
      <c r="L114" s="29"/>
    </row>
    <row r="115" spans="2:12" ht="17" hidden="1" x14ac:dyDescent="0.2">
      <c r="B115" s="22" t="s">
        <v>147</v>
      </c>
      <c r="C115" s="23"/>
      <c r="D115" s="24"/>
      <c r="E115" s="24"/>
      <c r="F115" s="24"/>
      <c r="G115" s="25">
        <f t="shared" si="10"/>
        <v>0</v>
      </c>
      <c r="H115" s="26"/>
      <c r="I115" s="27"/>
      <c r="J115" s="27"/>
      <c r="K115" s="28"/>
      <c r="L115" s="29"/>
    </row>
    <row r="116" spans="2:12" ht="17" hidden="1" x14ac:dyDescent="0.2">
      <c r="B116" s="22" t="s">
        <v>148</v>
      </c>
      <c r="C116" s="23"/>
      <c r="D116" s="24"/>
      <c r="E116" s="24"/>
      <c r="F116" s="24"/>
      <c r="G116" s="25">
        <f t="shared" si="10"/>
        <v>0</v>
      </c>
      <c r="H116" s="26"/>
      <c r="I116" s="27"/>
      <c r="J116" s="27"/>
      <c r="K116" s="28"/>
      <c r="L116" s="29"/>
    </row>
    <row r="117" spans="2:12" ht="17" hidden="1" x14ac:dyDescent="0.2">
      <c r="B117" s="22" t="s">
        <v>149</v>
      </c>
      <c r="C117" s="23"/>
      <c r="D117" s="24"/>
      <c r="E117" s="24"/>
      <c r="F117" s="24"/>
      <c r="G117" s="25">
        <f t="shared" si="10"/>
        <v>0</v>
      </c>
      <c r="H117" s="26"/>
      <c r="I117" s="27"/>
      <c r="J117" s="27"/>
      <c r="K117" s="28"/>
      <c r="L117" s="29"/>
    </row>
    <row r="118" spans="2:12" ht="17" hidden="1" x14ac:dyDescent="0.2">
      <c r="B118" s="22" t="s">
        <v>150</v>
      </c>
      <c r="C118" s="34"/>
      <c r="D118" s="4"/>
      <c r="E118" s="4"/>
      <c r="F118" s="4"/>
      <c r="G118" s="25">
        <f t="shared" si="10"/>
        <v>0</v>
      </c>
      <c r="H118" s="33"/>
      <c r="I118" s="27"/>
      <c r="J118" s="27"/>
      <c r="K118" s="35"/>
      <c r="L118" s="29"/>
    </row>
    <row r="119" spans="2:12" ht="17" hidden="1" x14ac:dyDescent="0.2">
      <c r="B119" s="22" t="s">
        <v>151</v>
      </c>
      <c r="C119" s="34"/>
      <c r="D119" s="4"/>
      <c r="E119" s="4"/>
      <c r="F119" s="4"/>
      <c r="G119" s="25">
        <f t="shared" si="10"/>
        <v>0</v>
      </c>
      <c r="H119" s="33"/>
      <c r="I119" s="27"/>
      <c r="J119" s="27"/>
      <c r="K119" s="35"/>
      <c r="L119" s="29"/>
    </row>
    <row r="120" spans="2:12" ht="17" hidden="1" x14ac:dyDescent="0.2">
      <c r="C120" s="36" t="s">
        <v>48</v>
      </c>
      <c r="D120" s="41">
        <f>SUM(D112:D119)</f>
        <v>0</v>
      </c>
      <c r="E120" s="41">
        <f>SUM(E112:E119)</f>
        <v>0</v>
      </c>
      <c r="F120" s="41">
        <f>SUM(F112:F119)</f>
        <v>0</v>
      </c>
      <c r="G120" s="41">
        <f>SUM(G112:G119)</f>
        <v>0</v>
      </c>
      <c r="H120" s="38">
        <f>(H112*G112)+(H113*G113)+(H114*G114)+(H115*G115)+(H116*G116)+(H117*G117)+(H118*G118)+(H119*G119)</f>
        <v>0</v>
      </c>
      <c r="I120" s="39">
        <f>SUM(I112:I119)</f>
        <v>0</v>
      </c>
      <c r="J120" s="39"/>
      <c r="K120" s="35"/>
      <c r="L120" s="40"/>
    </row>
    <row r="121" spans="2:12" ht="51" hidden="1" customHeight="1" x14ac:dyDescent="0.2">
      <c r="B121" s="50" t="s">
        <v>7</v>
      </c>
      <c r="C121" s="122"/>
      <c r="D121" s="122"/>
      <c r="E121" s="122"/>
      <c r="F121" s="122"/>
      <c r="G121" s="122"/>
      <c r="H121" s="122"/>
      <c r="I121" s="123"/>
      <c r="J121" s="123"/>
      <c r="K121" s="122"/>
      <c r="L121" s="21"/>
    </row>
    <row r="122" spans="2:12" ht="17" hidden="1" x14ac:dyDescent="0.2">
      <c r="B122" s="22" t="s">
        <v>152</v>
      </c>
      <c r="C122" s="23"/>
      <c r="D122" s="24"/>
      <c r="E122" s="24"/>
      <c r="F122" s="24"/>
      <c r="G122" s="25">
        <f>SUM(D122:F122)</f>
        <v>0</v>
      </c>
      <c r="H122" s="26"/>
      <c r="I122" s="27"/>
      <c r="J122" s="27"/>
      <c r="K122" s="28"/>
      <c r="L122" s="29"/>
    </row>
    <row r="123" spans="2:12" ht="17" hidden="1" x14ac:dyDescent="0.2">
      <c r="B123" s="22" t="s">
        <v>153</v>
      </c>
      <c r="C123" s="23"/>
      <c r="D123" s="24"/>
      <c r="E123" s="24"/>
      <c r="F123" s="24"/>
      <c r="G123" s="25">
        <f t="shared" ref="G123:G129" si="11">SUM(D123:F123)</f>
        <v>0</v>
      </c>
      <c r="H123" s="26"/>
      <c r="I123" s="27"/>
      <c r="J123" s="27"/>
      <c r="K123" s="28"/>
      <c r="L123" s="29"/>
    </row>
    <row r="124" spans="2:12" ht="17" hidden="1" x14ac:dyDescent="0.2">
      <c r="B124" s="22" t="s">
        <v>154</v>
      </c>
      <c r="C124" s="23"/>
      <c r="D124" s="24"/>
      <c r="E124" s="24"/>
      <c r="F124" s="24"/>
      <c r="G124" s="25">
        <f t="shared" si="11"/>
        <v>0</v>
      </c>
      <c r="H124" s="26"/>
      <c r="I124" s="27"/>
      <c r="J124" s="27"/>
      <c r="K124" s="28"/>
      <c r="L124" s="29"/>
    </row>
    <row r="125" spans="2:12" ht="17" hidden="1" x14ac:dyDescent="0.2">
      <c r="B125" s="22" t="s">
        <v>155</v>
      </c>
      <c r="C125" s="23"/>
      <c r="D125" s="24"/>
      <c r="E125" s="24"/>
      <c r="F125" s="24"/>
      <c r="G125" s="25">
        <f t="shared" si="11"/>
        <v>0</v>
      </c>
      <c r="H125" s="26"/>
      <c r="I125" s="27"/>
      <c r="J125" s="27"/>
      <c r="K125" s="28"/>
      <c r="L125" s="29"/>
    </row>
    <row r="126" spans="2:12" ht="17" hidden="1" x14ac:dyDescent="0.2">
      <c r="B126" s="22" t="s">
        <v>156</v>
      </c>
      <c r="C126" s="23"/>
      <c r="D126" s="24"/>
      <c r="E126" s="24"/>
      <c r="F126" s="24"/>
      <c r="G126" s="25">
        <f t="shared" si="11"/>
        <v>0</v>
      </c>
      <c r="H126" s="26"/>
      <c r="I126" s="27"/>
      <c r="J126" s="27"/>
      <c r="K126" s="28"/>
      <c r="L126" s="29"/>
    </row>
    <row r="127" spans="2:12" ht="17" hidden="1" x14ac:dyDescent="0.2">
      <c r="B127" s="22" t="s">
        <v>157</v>
      </c>
      <c r="C127" s="23"/>
      <c r="D127" s="24"/>
      <c r="E127" s="24"/>
      <c r="F127" s="24"/>
      <c r="G127" s="25">
        <f t="shared" si="11"/>
        <v>0</v>
      </c>
      <c r="H127" s="26"/>
      <c r="I127" s="27"/>
      <c r="J127" s="27"/>
      <c r="K127" s="28"/>
      <c r="L127" s="29"/>
    </row>
    <row r="128" spans="2:12" ht="17" hidden="1" x14ac:dyDescent="0.2">
      <c r="B128" s="22" t="s">
        <v>158</v>
      </c>
      <c r="C128" s="34"/>
      <c r="D128" s="4"/>
      <c r="E128" s="4"/>
      <c r="F128" s="4"/>
      <c r="G128" s="25">
        <f t="shared" si="11"/>
        <v>0</v>
      </c>
      <c r="H128" s="33"/>
      <c r="I128" s="27"/>
      <c r="J128" s="27"/>
      <c r="K128" s="35"/>
      <c r="L128" s="29"/>
    </row>
    <row r="129" spans="2:12" ht="17" hidden="1" x14ac:dyDescent="0.2">
      <c r="B129" s="22" t="s">
        <v>159</v>
      </c>
      <c r="C129" s="34"/>
      <c r="D129" s="4"/>
      <c r="E129" s="4"/>
      <c r="F129" s="4"/>
      <c r="G129" s="25">
        <f t="shared" si="11"/>
        <v>0</v>
      </c>
      <c r="H129" s="33"/>
      <c r="I129" s="27"/>
      <c r="J129" s="27"/>
      <c r="K129" s="35"/>
      <c r="L129" s="29"/>
    </row>
    <row r="130" spans="2:12" ht="17" hidden="1" x14ac:dyDescent="0.2">
      <c r="C130" s="36" t="s">
        <v>48</v>
      </c>
      <c r="D130" s="37">
        <f>SUM(D122:D129)</f>
        <v>0</v>
      </c>
      <c r="E130" s="37">
        <f>SUM(E122:E129)</f>
        <v>0</v>
      </c>
      <c r="F130" s="37">
        <f>SUM(F122:F129)</f>
        <v>0</v>
      </c>
      <c r="G130" s="37">
        <f>SUM(G122:G129)</f>
        <v>0</v>
      </c>
      <c r="H130" s="38">
        <f>(H122*G122)+(H123*G123)+(H124*G124)+(H125*G125)+(H126*G126)+(H127*G127)+(H128*G128)+(H129*G129)</f>
        <v>0</v>
      </c>
      <c r="I130" s="39">
        <f>SUM(I122:I129)</f>
        <v>0</v>
      </c>
      <c r="J130" s="39"/>
      <c r="K130" s="35"/>
      <c r="L130" s="40"/>
    </row>
    <row r="131" spans="2:12" ht="15.75" hidden="1" customHeight="1" x14ac:dyDescent="0.2">
      <c r="B131" s="47"/>
      <c r="C131" s="42"/>
      <c r="D131" s="5"/>
      <c r="E131" s="5"/>
      <c r="F131" s="5"/>
      <c r="G131" s="5"/>
      <c r="H131" s="5"/>
      <c r="I131" s="48"/>
      <c r="J131" s="48"/>
      <c r="K131" s="51"/>
      <c r="L131" s="49"/>
    </row>
    <row r="132" spans="2:12" ht="51" hidden="1" customHeight="1" x14ac:dyDescent="0.2">
      <c r="B132" s="36" t="s">
        <v>160</v>
      </c>
      <c r="C132" s="138"/>
      <c r="D132" s="138"/>
      <c r="E132" s="138"/>
      <c r="F132" s="138"/>
      <c r="G132" s="138"/>
      <c r="H132" s="138"/>
      <c r="I132" s="139"/>
      <c r="J132" s="139"/>
      <c r="K132" s="138"/>
      <c r="L132" s="20"/>
    </row>
    <row r="133" spans="2:12" ht="51" hidden="1" customHeight="1" x14ac:dyDescent="0.2">
      <c r="B133" s="19" t="s">
        <v>8</v>
      </c>
      <c r="C133" s="122"/>
      <c r="D133" s="122"/>
      <c r="E133" s="122"/>
      <c r="F133" s="122"/>
      <c r="G133" s="122"/>
      <c r="H133" s="122"/>
      <c r="I133" s="123"/>
      <c r="J133" s="123"/>
      <c r="K133" s="122"/>
      <c r="L133" s="21"/>
    </row>
    <row r="134" spans="2:12" ht="17" hidden="1" x14ac:dyDescent="0.2">
      <c r="B134" s="22" t="s">
        <v>161</v>
      </c>
      <c r="C134" s="23"/>
      <c r="D134" s="24"/>
      <c r="E134" s="24"/>
      <c r="F134" s="24"/>
      <c r="G134" s="25">
        <f>SUM(D134:F134)</f>
        <v>0</v>
      </c>
      <c r="H134" s="26"/>
      <c r="I134" s="27"/>
      <c r="J134" s="27"/>
      <c r="K134" s="28"/>
      <c r="L134" s="29"/>
    </row>
    <row r="135" spans="2:12" ht="17" hidden="1" x14ac:dyDescent="0.2">
      <c r="B135" s="22" t="s">
        <v>162</v>
      </c>
      <c r="C135" s="23"/>
      <c r="D135" s="24"/>
      <c r="E135" s="24"/>
      <c r="F135" s="24"/>
      <c r="G135" s="25">
        <f t="shared" ref="G135:G141" si="12">SUM(D135:F135)</f>
        <v>0</v>
      </c>
      <c r="H135" s="26"/>
      <c r="I135" s="27"/>
      <c r="J135" s="27"/>
      <c r="K135" s="28"/>
      <c r="L135" s="29"/>
    </row>
    <row r="136" spans="2:12" ht="17" hidden="1" x14ac:dyDescent="0.2">
      <c r="B136" s="22" t="s">
        <v>163</v>
      </c>
      <c r="C136" s="23"/>
      <c r="D136" s="24"/>
      <c r="E136" s="24"/>
      <c r="F136" s="24"/>
      <c r="G136" s="25">
        <f t="shared" si="12"/>
        <v>0</v>
      </c>
      <c r="H136" s="26"/>
      <c r="I136" s="27"/>
      <c r="J136" s="27"/>
      <c r="K136" s="28"/>
      <c r="L136" s="29"/>
    </row>
    <row r="137" spans="2:12" ht="17" hidden="1" x14ac:dyDescent="0.2">
      <c r="B137" s="22" t="s">
        <v>164</v>
      </c>
      <c r="C137" s="23"/>
      <c r="D137" s="24"/>
      <c r="E137" s="24"/>
      <c r="F137" s="24"/>
      <c r="G137" s="25">
        <f t="shared" si="12"/>
        <v>0</v>
      </c>
      <c r="H137" s="26"/>
      <c r="I137" s="27"/>
      <c r="J137" s="27"/>
      <c r="K137" s="28"/>
      <c r="L137" s="29"/>
    </row>
    <row r="138" spans="2:12" ht="17" hidden="1" x14ac:dyDescent="0.2">
      <c r="B138" s="22" t="s">
        <v>165</v>
      </c>
      <c r="C138" s="23"/>
      <c r="D138" s="24"/>
      <c r="E138" s="24"/>
      <c r="F138" s="24"/>
      <c r="G138" s="25">
        <f t="shared" si="12"/>
        <v>0</v>
      </c>
      <c r="H138" s="26"/>
      <c r="I138" s="27"/>
      <c r="J138" s="27"/>
      <c r="K138" s="28"/>
      <c r="L138" s="29"/>
    </row>
    <row r="139" spans="2:12" ht="17" hidden="1" x14ac:dyDescent="0.2">
      <c r="B139" s="22" t="s">
        <v>166</v>
      </c>
      <c r="C139" s="23"/>
      <c r="D139" s="24"/>
      <c r="E139" s="24"/>
      <c r="F139" s="24"/>
      <c r="G139" s="25">
        <f t="shared" si="12"/>
        <v>0</v>
      </c>
      <c r="H139" s="26"/>
      <c r="I139" s="27"/>
      <c r="J139" s="27"/>
      <c r="K139" s="28"/>
      <c r="L139" s="29"/>
    </row>
    <row r="140" spans="2:12" ht="17" hidden="1" x14ac:dyDescent="0.2">
      <c r="B140" s="22" t="s">
        <v>167</v>
      </c>
      <c r="C140" s="34"/>
      <c r="D140" s="4"/>
      <c r="E140" s="4"/>
      <c r="F140" s="4"/>
      <c r="G140" s="25">
        <f t="shared" si="12"/>
        <v>0</v>
      </c>
      <c r="H140" s="33"/>
      <c r="I140" s="27"/>
      <c r="J140" s="27"/>
      <c r="K140" s="35"/>
      <c r="L140" s="29"/>
    </row>
    <row r="141" spans="2:12" ht="17" hidden="1" x14ac:dyDescent="0.2">
      <c r="B141" s="22" t="s">
        <v>168</v>
      </c>
      <c r="C141" s="34"/>
      <c r="D141" s="4"/>
      <c r="E141" s="4"/>
      <c r="F141" s="4"/>
      <c r="G141" s="25">
        <f t="shared" si="12"/>
        <v>0</v>
      </c>
      <c r="H141" s="33"/>
      <c r="I141" s="27"/>
      <c r="J141" s="27"/>
      <c r="K141" s="35"/>
      <c r="L141" s="29"/>
    </row>
    <row r="142" spans="2:12" ht="17" hidden="1" x14ac:dyDescent="0.2">
      <c r="C142" s="36" t="s">
        <v>48</v>
      </c>
      <c r="D142" s="37">
        <f>SUM(D134:D141)</f>
        <v>0</v>
      </c>
      <c r="E142" s="37">
        <f>SUM(E134:E141)</f>
        <v>0</v>
      </c>
      <c r="F142" s="37">
        <f>SUM(F134:F141)</f>
        <v>0</v>
      </c>
      <c r="G142" s="41">
        <f>SUM(G134:G141)</f>
        <v>0</v>
      </c>
      <c r="H142" s="38">
        <f>(H134*G134)+(H135*G135)+(H136*G136)+(H137*G137)+(H138*G138)+(H139*G139)+(H140*G140)+(H141*G141)</f>
        <v>0</v>
      </c>
      <c r="I142" s="39">
        <f>SUM(I134:I141)</f>
        <v>0</v>
      </c>
      <c r="J142" s="39"/>
      <c r="K142" s="35"/>
      <c r="L142" s="40"/>
    </row>
    <row r="143" spans="2:12" ht="51" hidden="1" customHeight="1" x14ac:dyDescent="0.2">
      <c r="B143" s="19" t="s">
        <v>9</v>
      </c>
      <c r="C143" s="122"/>
      <c r="D143" s="122"/>
      <c r="E143" s="122"/>
      <c r="F143" s="122"/>
      <c r="G143" s="122"/>
      <c r="H143" s="122"/>
      <c r="I143" s="123"/>
      <c r="J143" s="123"/>
      <c r="K143" s="122"/>
      <c r="L143" s="21"/>
    </row>
    <row r="144" spans="2:12" ht="17" hidden="1" x14ac:dyDescent="0.2">
      <c r="B144" s="22" t="s">
        <v>169</v>
      </c>
      <c r="C144" s="23"/>
      <c r="D144" s="24"/>
      <c r="E144" s="24"/>
      <c r="F144" s="24"/>
      <c r="G144" s="25">
        <f>SUM(D144:F144)</f>
        <v>0</v>
      </c>
      <c r="H144" s="26"/>
      <c r="I144" s="27"/>
      <c r="J144" s="27"/>
      <c r="K144" s="28"/>
      <c r="L144" s="29"/>
    </row>
    <row r="145" spans="2:12" ht="17" hidden="1" x14ac:dyDescent="0.2">
      <c r="B145" s="22" t="s">
        <v>170</v>
      </c>
      <c r="C145" s="23"/>
      <c r="D145" s="24"/>
      <c r="E145" s="24"/>
      <c r="F145" s="24"/>
      <c r="G145" s="25">
        <f t="shared" ref="G145:G151" si="13">SUM(D145:F145)</f>
        <v>0</v>
      </c>
      <c r="H145" s="26"/>
      <c r="I145" s="27"/>
      <c r="J145" s="27"/>
      <c r="K145" s="28"/>
      <c r="L145" s="29"/>
    </row>
    <row r="146" spans="2:12" ht="17" hidden="1" x14ac:dyDescent="0.2">
      <c r="B146" s="22" t="s">
        <v>171</v>
      </c>
      <c r="C146" s="23"/>
      <c r="D146" s="24"/>
      <c r="E146" s="24"/>
      <c r="F146" s="24"/>
      <c r="G146" s="25">
        <f t="shared" si="13"/>
        <v>0</v>
      </c>
      <c r="H146" s="26"/>
      <c r="I146" s="27"/>
      <c r="J146" s="27"/>
      <c r="K146" s="28"/>
      <c r="L146" s="29"/>
    </row>
    <row r="147" spans="2:12" ht="17" hidden="1" x14ac:dyDescent="0.2">
      <c r="B147" s="22" t="s">
        <v>172</v>
      </c>
      <c r="C147" s="23"/>
      <c r="D147" s="24"/>
      <c r="E147" s="24"/>
      <c r="F147" s="24"/>
      <c r="G147" s="25">
        <f t="shared" si="13"/>
        <v>0</v>
      </c>
      <c r="H147" s="26"/>
      <c r="I147" s="27"/>
      <c r="J147" s="27"/>
      <c r="K147" s="28"/>
      <c r="L147" s="29"/>
    </row>
    <row r="148" spans="2:12" ht="17" hidden="1" x14ac:dyDescent="0.2">
      <c r="B148" s="22" t="s">
        <v>173</v>
      </c>
      <c r="C148" s="23"/>
      <c r="D148" s="24"/>
      <c r="E148" s="24"/>
      <c r="F148" s="24"/>
      <c r="G148" s="25">
        <f t="shared" si="13"/>
        <v>0</v>
      </c>
      <c r="H148" s="26"/>
      <c r="I148" s="27"/>
      <c r="J148" s="27"/>
      <c r="K148" s="28"/>
      <c r="L148" s="29"/>
    </row>
    <row r="149" spans="2:12" ht="17" hidden="1" x14ac:dyDescent="0.2">
      <c r="B149" s="22" t="s">
        <v>174</v>
      </c>
      <c r="C149" s="23"/>
      <c r="D149" s="24"/>
      <c r="E149" s="24"/>
      <c r="F149" s="24"/>
      <c r="G149" s="25">
        <f t="shared" si="13"/>
        <v>0</v>
      </c>
      <c r="H149" s="26"/>
      <c r="I149" s="27"/>
      <c r="J149" s="27"/>
      <c r="K149" s="28"/>
      <c r="L149" s="29"/>
    </row>
    <row r="150" spans="2:12" ht="17" hidden="1" x14ac:dyDescent="0.2">
      <c r="B150" s="22" t="s">
        <v>175</v>
      </c>
      <c r="C150" s="34"/>
      <c r="D150" s="4"/>
      <c r="E150" s="4"/>
      <c r="F150" s="4"/>
      <c r="G150" s="25">
        <f t="shared" si="13"/>
        <v>0</v>
      </c>
      <c r="H150" s="33"/>
      <c r="I150" s="27"/>
      <c r="J150" s="27"/>
      <c r="K150" s="35"/>
      <c r="L150" s="29"/>
    </row>
    <row r="151" spans="2:12" ht="17" hidden="1" x14ac:dyDescent="0.2">
      <c r="B151" s="22" t="s">
        <v>176</v>
      </c>
      <c r="C151" s="34"/>
      <c r="D151" s="4"/>
      <c r="E151" s="4"/>
      <c r="F151" s="4"/>
      <c r="G151" s="25">
        <f t="shared" si="13"/>
        <v>0</v>
      </c>
      <c r="H151" s="33"/>
      <c r="I151" s="27"/>
      <c r="J151" s="27"/>
      <c r="K151" s="35"/>
      <c r="L151" s="29"/>
    </row>
    <row r="152" spans="2:12" ht="17" hidden="1" x14ac:dyDescent="0.2">
      <c r="C152" s="36" t="s">
        <v>48</v>
      </c>
      <c r="D152" s="41">
        <f>SUM(D144:D151)</f>
        <v>0</v>
      </c>
      <c r="E152" s="41">
        <f>SUM(E144:E151)</f>
        <v>0</v>
      </c>
      <c r="F152" s="41">
        <f>SUM(F144:F151)</f>
        <v>0</v>
      </c>
      <c r="G152" s="41">
        <f>SUM(G144:G151)</f>
        <v>0</v>
      </c>
      <c r="H152" s="38">
        <f>(H144*G144)+(H145*G145)+(H146*G146)+(H147*G147)+(H148*G148)+(H149*G149)+(H150*G150)+(H151*G151)</f>
        <v>0</v>
      </c>
      <c r="I152" s="39">
        <f>SUM(I144:I151)</f>
        <v>0</v>
      </c>
      <c r="J152" s="39"/>
      <c r="K152" s="35"/>
      <c r="L152" s="40"/>
    </row>
    <row r="153" spans="2:12" ht="51" hidden="1" customHeight="1" x14ac:dyDescent="0.2">
      <c r="B153" s="19" t="s">
        <v>10</v>
      </c>
      <c r="C153" s="122"/>
      <c r="D153" s="122"/>
      <c r="E153" s="122"/>
      <c r="F153" s="122"/>
      <c r="G153" s="122"/>
      <c r="H153" s="122"/>
      <c r="I153" s="123"/>
      <c r="J153" s="123"/>
      <c r="K153" s="122"/>
      <c r="L153" s="21"/>
    </row>
    <row r="154" spans="2:12" ht="17" hidden="1" x14ac:dyDescent="0.2">
      <c r="B154" s="22" t="s">
        <v>177</v>
      </c>
      <c r="C154" s="23"/>
      <c r="D154" s="24"/>
      <c r="E154" s="24"/>
      <c r="F154" s="24"/>
      <c r="G154" s="25">
        <f>SUM(D154:F154)</f>
        <v>0</v>
      </c>
      <c r="H154" s="26"/>
      <c r="I154" s="27"/>
      <c r="J154" s="27"/>
      <c r="K154" s="28"/>
      <c r="L154" s="29"/>
    </row>
    <row r="155" spans="2:12" ht="17" hidden="1" x14ac:dyDescent="0.2">
      <c r="B155" s="22" t="s">
        <v>178</v>
      </c>
      <c r="C155" s="23"/>
      <c r="D155" s="24"/>
      <c r="E155" s="24"/>
      <c r="F155" s="24"/>
      <c r="G155" s="25">
        <f t="shared" ref="G155:G161" si="14">SUM(D155:F155)</f>
        <v>0</v>
      </c>
      <c r="H155" s="26"/>
      <c r="I155" s="27"/>
      <c r="J155" s="27"/>
      <c r="K155" s="28"/>
      <c r="L155" s="29"/>
    </row>
    <row r="156" spans="2:12" ht="17" hidden="1" x14ac:dyDescent="0.2">
      <c r="B156" s="22" t="s">
        <v>179</v>
      </c>
      <c r="C156" s="23"/>
      <c r="D156" s="24"/>
      <c r="E156" s="24"/>
      <c r="F156" s="24"/>
      <c r="G156" s="25">
        <f t="shared" si="14"/>
        <v>0</v>
      </c>
      <c r="H156" s="26"/>
      <c r="I156" s="27"/>
      <c r="J156" s="27"/>
      <c r="K156" s="28"/>
      <c r="L156" s="29"/>
    </row>
    <row r="157" spans="2:12" ht="17" hidden="1" x14ac:dyDescent="0.2">
      <c r="B157" s="22" t="s">
        <v>180</v>
      </c>
      <c r="C157" s="23"/>
      <c r="D157" s="24"/>
      <c r="E157" s="24"/>
      <c r="F157" s="24"/>
      <c r="G157" s="25">
        <f t="shared" si="14"/>
        <v>0</v>
      </c>
      <c r="H157" s="26"/>
      <c r="I157" s="27"/>
      <c r="J157" s="27"/>
      <c r="K157" s="28"/>
      <c r="L157" s="29"/>
    </row>
    <row r="158" spans="2:12" ht="17" hidden="1" x14ac:dyDescent="0.2">
      <c r="B158" s="22" t="s">
        <v>181</v>
      </c>
      <c r="C158" s="23"/>
      <c r="D158" s="24"/>
      <c r="E158" s="24"/>
      <c r="F158" s="24"/>
      <c r="G158" s="25">
        <f t="shared" si="14"/>
        <v>0</v>
      </c>
      <c r="H158" s="26"/>
      <c r="I158" s="27"/>
      <c r="J158" s="27"/>
      <c r="K158" s="28"/>
      <c r="L158" s="29"/>
    </row>
    <row r="159" spans="2:12" ht="17" hidden="1" x14ac:dyDescent="0.2">
      <c r="B159" s="22" t="s">
        <v>182</v>
      </c>
      <c r="C159" s="23"/>
      <c r="D159" s="24"/>
      <c r="E159" s="24"/>
      <c r="F159" s="24"/>
      <c r="G159" s="25">
        <f t="shared" si="14"/>
        <v>0</v>
      </c>
      <c r="H159" s="26"/>
      <c r="I159" s="27"/>
      <c r="J159" s="27"/>
      <c r="K159" s="28"/>
      <c r="L159" s="29"/>
    </row>
    <row r="160" spans="2:12" ht="17" hidden="1" x14ac:dyDescent="0.2">
      <c r="B160" s="22" t="s">
        <v>183</v>
      </c>
      <c r="C160" s="34"/>
      <c r="D160" s="4"/>
      <c r="E160" s="4"/>
      <c r="F160" s="4"/>
      <c r="G160" s="25">
        <f t="shared" si="14"/>
        <v>0</v>
      </c>
      <c r="H160" s="33"/>
      <c r="I160" s="27"/>
      <c r="J160" s="27"/>
      <c r="K160" s="35"/>
      <c r="L160" s="29"/>
    </row>
    <row r="161" spans="2:12" ht="17" hidden="1" x14ac:dyDescent="0.2">
      <c r="B161" s="22" t="s">
        <v>184</v>
      </c>
      <c r="C161" s="34"/>
      <c r="D161" s="4"/>
      <c r="E161" s="4"/>
      <c r="F161" s="4"/>
      <c r="G161" s="25">
        <f t="shared" si="14"/>
        <v>0</v>
      </c>
      <c r="H161" s="33"/>
      <c r="I161" s="27"/>
      <c r="J161" s="27"/>
      <c r="K161" s="35"/>
      <c r="L161" s="29"/>
    </row>
    <row r="162" spans="2:12" ht="17" hidden="1" x14ac:dyDescent="0.2">
      <c r="C162" s="36" t="s">
        <v>48</v>
      </c>
      <c r="D162" s="41">
        <f>SUM(D154:D161)</f>
        <v>0</v>
      </c>
      <c r="E162" s="41">
        <f>SUM(E154:E161)</f>
        <v>0</v>
      </c>
      <c r="F162" s="41">
        <f>SUM(F154:F161)</f>
        <v>0</v>
      </c>
      <c r="G162" s="41">
        <f>SUM(G154:G161)</f>
        <v>0</v>
      </c>
      <c r="H162" s="38">
        <f>(H154*G154)+(H155*G155)+(H156*G156)+(H157*G157)+(H158*G158)+(H159*G159)+(H160*G160)+(H161*G161)</f>
        <v>0</v>
      </c>
      <c r="I162" s="39">
        <f>SUM(I154:I161)</f>
        <v>0</v>
      </c>
      <c r="J162" s="39"/>
      <c r="K162" s="35"/>
      <c r="L162" s="40"/>
    </row>
    <row r="163" spans="2:12" ht="51" hidden="1" customHeight="1" x14ac:dyDescent="0.2">
      <c r="B163" s="19" t="s">
        <v>11</v>
      </c>
      <c r="C163" s="122"/>
      <c r="D163" s="122"/>
      <c r="E163" s="122"/>
      <c r="F163" s="122"/>
      <c r="G163" s="122"/>
      <c r="H163" s="122"/>
      <c r="I163" s="123"/>
      <c r="J163" s="123"/>
      <c r="K163" s="122"/>
      <c r="L163" s="21"/>
    </row>
    <row r="164" spans="2:12" ht="17" hidden="1" x14ac:dyDescent="0.2">
      <c r="B164" s="22" t="s">
        <v>185</v>
      </c>
      <c r="C164" s="23"/>
      <c r="D164" s="24"/>
      <c r="E164" s="24"/>
      <c r="F164" s="24"/>
      <c r="G164" s="25">
        <f>SUM(D164:F164)</f>
        <v>0</v>
      </c>
      <c r="H164" s="26"/>
      <c r="I164" s="27"/>
      <c r="J164" s="27"/>
      <c r="K164" s="28"/>
      <c r="L164" s="29"/>
    </row>
    <row r="165" spans="2:12" ht="17" hidden="1" x14ac:dyDescent="0.2">
      <c r="B165" s="22" t="s">
        <v>186</v>
      </c>
      <c r="C165" s="23"/>
      <c r="D165" s="24"/>
      <c r="E165" s="24"/>
      <c r="F165" s="24"/>
      <c r="G165" s="25">
        <f t="shared" ref="G165:G171" si="15">SUM(D165:F165)</f>
        <v>0</v>
      </c>
      <c r="H165" s="26"/>
      <c r="I165" s="27"/>
      <c r="J165" s="27"/>
      <c r="K165" s="28"/>
      <c r="L165" s="29"/>
    </row>
    <row r="166" spans="2:12" ht="17" hidden="1" x14ac:dyDescent="0.2">
      <c r="B166" s="22" t="s">
        <v>187</v>
      </c>
      <c r="C166" s="23"/>
      <c r="D166" s="24"/>
      <c r="E166" s="24"/>
      <c r="F166" s="24"/>
      <c r="G166" s="25">
        <f t="shared" si="15"/>
        <v>0</v>
      </c>
      <c r="H166" s="26"/>
      <c r="I166" s="27"/>
      <c r="J166" s="27"/>
      <c r="K166" s="28"/>
      <c r="L166" s="29"/>
    </row>
    <row r="167" spans="2:12" ht="17" hidden="1" x14ac:dyDescent="0.2">
      <c r="B167" s="22" t="s">
        <v>188</v>
      </c>
      <c r="C167" s="23"/>
      <c r="D167" s="24"/>
      <c r="E167" s="24"/>
      <c r="F167" s="24"/>
      <c r="G167" s="25">
        <f t="shared" si="15"/>
        <v>0</v>
      </c>
      <c r="H167" s="26"/>
      <c r="I167" s="27"/>
      <c r="J167" s="27"/>
      <c r="K167" s="28"/>
      <c r="L167" s="29"/>
    </row>
    <row r="168" spans="2:12" ht="17" hidden="1" x14ac:dyDescent="0.2">
      <c r="B168" s="22" t="s">
        <v>189</v>
      </c>
      <c r="C168" s="23"/>
      <c r="D168" s="24"/>
      <c r="E168" s="24"/>
      <c r="F168" s="24"/>
      <c r="G168" s="25">
        <f>SUM(D168:F168)</f>
        <v>0</v>
      </c>
      <c r="H168" s="26"/>
      <c r="I168" s="27"/>
      <c r="J168" s="27"/>
      <c r="K168" s="28"/>
      <c r="L168" s="29"/>
    </row>
    <row r="169" spans="2:12" ht="17" hidden="1" x14ac:dyDescent="0.2">
      <c r="B169" s="22" t="s">
        <v>190</v>
      </c>
      <c r="C169" s="23"/>
      <c r="D169" s="24"/>
      <c r="E169" s="24"/>
      <c r="F169" s="24"/>
      <c r="G169" s="25">
        <f t="shared" si="15"/>
        <v>0</v>
      </c>
      <c r="H169" s="26"/>
      <c r="I169" s="27"/>
      <c r="J169" s="27"/>
      <c r="K169" s="28"/>
      <c r="L169" s="29"/>
    </row>
    <row r="170" spans="2:12" ht="17" hidden="1" x14ac:dyDescent="0.2">
      <c r="B170" s="22" t="s">
        <v>191</v>
      </c>
      <c r="C170" s="34"/>
      <c r="D170" s="4"/>
      <c r="E170" s="4"/>
      <c r="F170" s="4"/>
      <c r="G170" s="25">
        <f t="shared" si="15"/>
        <v>0</v>
      </c>
      <c r="H170" s="33"/>
      <c r="I170" s="27"/>
      <c r="J170" s="27"/>
      <c r="K170" s="35"/>
      <c r="L170" s="29"/>
    </row>
    <row r="171" spans="2:12" ht="17" hidden="1" x14ac:dyDescent="0.2">
      <c r="B171" s="22" t="s">
        <v>192</v>
      </c>
      <c r="C171" s="34"/>
      <c r="D171" s="4"/>
      <c r="E171" s="4"/>
      <c r="F171" s="4"/>
      <c r="G171" s="25">
        <f t="shared" si="15"/>
        <v>0</v>
      </c>
      <c r="H171" s="33"/>
      <c r="I171" s="27"/>
      <c r="J171" s="27"/>
      <c r="K171" s="35"/>
      <c r="L171" s="29"/>
    </row>
    <row r="172" spans="2:12" ht="17" hidden="1" x14ac:dyDescent="0.2">
      <c r="C172" s="36" t="s">
        <v>48</v>
      </c>
      <c r="D172" s="37">
        <f>SUM(D164:D171)</f>
        <v>0</v>
      </c>
      <c r="E172" s="37">
        <f>SUM(E164:E171)</f>
        <v>0</v>
      </c>
      <c r="F172" s="37">
        <f>SUM(F164:F171)</f>
        <v>0</v>
      </c>
      <c r="G172" s="37">
        <f>SUM(G164:G171)</f>
        <v>0</v>
      </c>
      <c r="H172" s="38">
        <f>(H164*G164)+(H165*G165)+(H166*G166)+(H167*G167)+(H168*G168)+(H169*G169)+(H170*G170)+(H171*G171)</f>
        <v>0</v>
      </c>
      <c r="I172" s="39">
        <f>SUM(I164:I171)</f>
        <v>0</v>
      </c>
      <c r="J172" s="39"/>
      <c r="K172" s="35"/>
      <c r="L172" s="40"/>
    </row>
    <row r="173" spans="2:12" ht="15.75" customHeight="1" x14ac:dyDescent="0.2">
      <c r="B173" s="47"/>
      <c r="C173" s="42"/>
      <c r="D173" s="5"/>
      <c r="E173" s="5"/>
      <c r="F173" s="5"/>
      <c r="G173" s="5"/>
      <c r="H173" s="5"/>
      <c r="I173" s="48"/>
      <c r="J173" s="48"/>
      <c r="K173" s="42"/>
      <c r="L173" s="49"/>
    </row>
    <row r="174" spans="2:12" ht="15.75" customHeight="1" x14ac:dyDescent="0.2">
      <c r="B174" s="47"/>
      <c r="C174" s="42"/>
      <c r="D174" s="5"/>
      <c r="E174" s="5"/>
      <c r="F174" s="5"/>
      <c r="G174" s="5"/>
      <c r="H174" s="5"/>
      <c r="I174" s="48"/>
      <c r="J174" s="48"/>
      <c r="K174" s="42"/>
      <c r="L174" s="49"/>
    </row>
    <row r="175" spans="2:12" ht="41.25" customHeight="1" x14ac:dyDescent="0.2">
      <c r="B175" s="36" t="s">
        <v>193</v>
      </c>
      <c r="C175" s="52"/>
      <c r="D175" s="30">
        <v>117278.79439252306</v>
      </c>
      <c r="E175" s="30">
        <v>53641</v>
      </c>
      <c r="F175" s="30">
        <v>125000</v>
      </c>
      <c r="G175" s="53">
        <f>SUM(D175:F175)</f>
        <v>295919.79439252306</v>
      </c>
      <c r="H175" s="54"/>
      <c r="I175" s="30">
        <v>53641</v>
      </c>
      <c r="J175" s="55"/>
      <c r="K175" s="56"/>
      <c r="L175" s="40"/>
    </row>
    <row r="176" spans="2:12" ht="41.25" customHeight="1" x14ac:dyDescent="0.2">
      <c r="B176" s="36" t="s">
        <v>194</v>
      </c>
      <c r="C176" s="52"/>
      <c r="D176" s="30">
        <v>139190</v>
      </c>
      <c r="E176" s="30">
        <v>8500</v>
      </c>
      <c r="F176" s="30">
        <v>6000</v>
      </c>
      <c r="G176" s="53">
        <f>SUM(D176:F176)</f>
        <v>153690</v>
      </c>
      <c r="H176" s="54"/>
      <c r="I176" s="30">
        <v>8500</v>
      </c>
      <c r="J176" s="55"/>
      <c r="K176" s="56"/>
      <c r="L176" s="40"/>
    </row>
    <row r="177" spans="2:12" ht="67" customHeight="1" x14ac:dyDescent="0.2">
      <c r="B177" s="36" t="s">
        <v>195</v>
      </c>
      <c r="C177" s="57"/>
      <c r="D177" s="30">
        <v>44000</v>
      </c>
      <c r="E177" s="30">
        <v>35023.65</v>
      </c>
      <c r="F177" s="30">
        <v>30000</v>
      </c>
      <c r="G177" s="53">
        <f>SUM(D177:F177)</f>
        <v>109023.65</v>
      </c>
      <c r="H177" s="54"/>
      <c r="I177" s="30">
        <v>30887.65</v>
      </c>
      <c r="J177" s="55"/>
      <c r="K177" s="109" t="s">
        <v>221</v>
      </c>
      <c r="L177" s="40"/>
    </row>
    <row r="178" spans="2:12" ht="41.25" customHeight="1" x14ac:dyDescent="0.2">
      <c r="B178" s="58" t="s">
        <v>196</v>
      </c>
      <c r="C178" s="52"/>
      <c r="D178" s="30">
        <v>10000</v>
      </c>
      <c r="E178" s="30">
        <v>10000</v>
      </c>
      <c r="F178" s="30">
        <v>10000</v>
      </c>
      <c r="G178" s="53">
        <f>SUM(D178:F178)</f>
        <v>30000</v>
      </c>
      <c r="H178" s="54"/>
      <c r="I178" s="30">
        <v>14136.4</v>
      </c>
      <c r="J178" s="55"/>
      <c r="K178" s="56"/>
      <c r="L178" s="40"/>
    </row>
    <row r="179" spans="2:12" ht="38.25" customHeight="1" x14ac:dyDescent="0.2">
      <c r="B179" s="47"/>
      <c r="C179" s="59" t="s">
        <v>197</v>
      </c>
      <c r="D179" s="37">
        <f>SUM(D175:D178)</f>
        <v>310468.79439252306</v>
      </c>
      <c r="E179" s="37">
        <f>SUM(E175:E178)</f>
        <v>107164.65</v>
      </c>
      <c r="F179" s="37">
        <f>SUM(F175:F178)</f>
        <v>171000</v>
      </c>
      <c r="G179" s="37">
        <f>SUM(G175:G178)</f>
        <v>588633.44439252303</v>
      </c>
      <c r="H179" s="37">
        <f>(H175*G175)+(H176*G176)+(H177*G177)+(H178*G178)</f>
        <v>0</v>
      </c>
      <c r="I179" s="37">
        <f>SUM(I175:I178)</f>
        <v>107165.04999999999</v>
      </c>
      <c r="J179" s="39"/>
      <c r="K179" s="52"/>
      <c r="L179" s="60"/>
    </row>
    <row r="180" spans="2:12" ht="15.75" customHeight="1" x14ac:dyDescent="0.2">
      <c r="B180" s="47"/>
      <c r="C180" s="42"/>
      <c r="D180" s="5"/>
      <c r="E180" s="5"/>
      <c r="F180" s="5"/>
      <c r="G180" s="5"/>
      <c r="H180" s="5"/>
      <c r="I180" s="48"/>
      <c r="J180" s="48"/>
      <c r="K180" s="42"/>
      <c r="L180" s="60"/>
    </row>
    <row r="181" spans="2:12" ht="15.75" customHeight="1" x14ac:dyDescent="0.2">
      <c r="B181" s="47"/>
      <c r="C181" s="42"/>
      <c r="D181" s="5"/>
      <c r="E181" s="5"/>
      <c r="F181" s="5"/>
      <c r="G181" s="5"/>
      <c r="H181" s="5"/>
      <c r="I181" s="48"/>
      <c r="J181" s="48"/>
      <c r="K181" s="42"/>
      <c r="L181" s="60"/>
    </row>
    <row r="182" spans="2:12" ht="15.75" customHeight="1" x14ac:dyDescent="0.2">
      <c r="B182" s="47"/>
      <c r="C182" s="42"/>
      <c r="D182" s="5"/>
      <c r="E182" s="5"/>
      <c r="F182" s="5"/>
      <c r="G182" s="5"/>
      <c r="H182" s="5"/>
      <c r="I182" s="48"/>
      <c r="J182" s="48"/>
      <c r="K182" s="42"/>
      <c r="L182" s="60"/>
    </row>
    <row r="183" spans="2:12" ht="15.75" customHeight="1" x14ac:dyDescent="0.2">
      <c r="B183" s="47"/>
      <c r="C183" s="42"/>
      <c r="D183" s="5"/>
      <c r="E183" s="5"/>
      <c r="F183" s="5"/>
      <c r="G183" s="5"/>
      <c r="H183" s="5"/>
      <c r="I183" s="48"/>
      <c r="J183" s="48"/>
      <c r="K183" s="42"/>
      <c r="L183" s="60"/>
    </row>
    <row r="184" spans="2:12" ht="15.75" customHeight="1" x14ac:dyDescent="0.2">
      <c r="B184" s="47"/>
      <c r="C184" s="42"/>
      <c r="D184" s="5"/>
      <c r="E184" s="5"/>
      <c r="F184" s="5"/>
      <c r="G184" s="5"/>
      <c r="H184" s="5"/>
      <c r="I184" s="48"/>
      <c r="J184" s="48"/>
      <c r="K184" s="42"/>
      <c r="L184" s="60"/>
    </row>
    <row r="185" spans="2:12" ht="15.75" customHeight="1" x14ac:dyDescent="0.2">
      <c r="B185" s="47"/>
      <c r="C185" s="42"/>
      <c r="D185" s="5"/>
      <c r="E185" s="5"/>
      <c r="F185" s="5"/>
      <c r="G185" s="5"/>
      <c r="H185" s="5"/>
      <c r="I185" s="48"/>
      <c r="J185" s="48"/>
      <c r="K185" s="42"/>
      <c r="L185" s="60"/>
    </row>
    <row r="186" spans="2:12" ht="15.75" customHeight="1" thickBot="1" x14ac:dyDescent="0.25">
      <c r="B186" s="47"/>
      <c r="C186" s="42"/>
      <c r="D186" s="5"/>
      <c r="E186" s="5"/>
      <c r="F186" s="5"/>
      <c r="G186" s="5"/>
      <c r="H186" s="5"/>
      <c r="I186" s="48"/>
      <c r="J186" s="48"/>
      <c r="K186" s="42"/>
      <c r="L186" s="60"/>
    </row>
    <row r="187" spans="2:12" ht="16" x14ac:dyDescent="0.2">
      <c r="B187" s="47"/>
      <c r="C187" s="124" t="s">
        <v>12</v>
      </c>
      <c r="D187" s="125"/>
      <c r="E187" s="125"/>
      <c r="F187" s="125"/>
      <c r="G187" s="126"/>
      <c r="H187" s="60"/>
      <c r="I187" s="61"/>
      <c r="J187" s="61"/>
      <c r="K187" s="60"/>
    </row>
    <row r="188" spans="2:12" ht="54.75" customHeight="1" x14ac:dyDescent="0.2">
      <c r="B188" s="47"/>
      <c r="C188" s="62"/>
      <c r="D188" s="2" t="str">
        <f>D5</f>
        <v>OIM Organisation recipiendiaire 1 (budget en USD)</v>
      </c>
      <c r="E188" s="2" t="str">
        <f t="shared" ref="E188:F188" si="16">E5</f>
        <v>HCR Organisation recipiendiaire 2 (budget en USD)</v>
      </c>
      <c r="F188" s="2" t="str">
        <f t="shared" si="16"/>
        <v>ONUDC Organisation recipiendiaire 3 (budget en USD)</v>
      </c>
      <c r="G188" s="63" t="s">
        <v>0</v>
      </c>
      <c r="H188" s="42"/>
      <c r="I188" s="48"/>
      <c r="J188" s="48"/>
      <c r="K188" s="60"/>
    </row>
    <row r="189" spans="2:12" ht="41.25" customHeight="1" x14ac:dyDescent="0.2">
      <c r="B189" s="64"/>
      <c r="C189" s="6" t="s">
        <v>13</v>
      </c>
      <c r="D189" s="65">
        <f>SUM(D16,D26,D36,D46,D58,D67,D77,D87,D100,D110,D120,D130,D142,D152,D162,D172,D175,D176,D177,D178)</f>
        <v>1009345.7943925231</v>
      </c>
      <c r="E189" s="65">
        <f>SUM(E16,E26,E36,E46,E58,E67,E77,E87,E100,E110,E120,E130,E142,E152,E162,E172,E175,E176,E177,E178)</f>
        <v>841564.19000000006</v>
      </c>
      <c r="F189" s="65">
        <f>SUM(F16,F26,F36,F46,F58,F67,F77,F87,F100,F110,F120,F130,F142,F152,F162,F172,F175,F176,F177,F178)</f>
        <v>672454.5</v>
      </c>
      <c r="G189" s="66">
        <f>SUM(D189:F189)</f>
        <v>2523364.4843925233</v>
      </c>
      <c r="H189" s="42"/>
      <c r="I189" s="48"/>
      <c r="J189" s="48"/>
      <c r="K189" s="64"/>
    </row>
    <row r="190" spans="2:12" ht="51.75" customHeight="1" x14ac:dyDescent="0.2">
      <c r="B190" s="67"/>
      <c r="C190" s="6" t="s">
        <v>14</v>
      </c>
      <c r="D190" s="65">
        <f>D189*0.07</f>
        <v>70654.20560747663</v>
      </c>
      <c r="E190" s="65">
        <f>E189*0.07</f>
        <v>58909.493300000009</v>
      </c>
      <c r="F190" s="65">
        <f>F189*0.07</f>
        <v>47071.815000000002</v>
      </c>
      <c r="G190" s="66">
        <f>G189*0.07</f>
        <v>176635.51390747665</v>
      </c>
      <c r="H190" s="67"/>
      <c r="I190" s="48"/>
      <c r="J190" s="48"/>
      <c r="K190" s="68"/>
    </row>
    <row r="191" spans="2:12" ht="51.75" customHeight="1" thickBot="1" x14ac:dyDescent="0.25">
      <c r="B191" s="67"/>
      <c r="C191" s="69" t="s">
        <v>0</v>
      </c>
      <c r="D191" s="37">
        <f>SUM(D189:D190)</f>
        <v>1079999.9999999998</v>
      </c>
      <c r="E191" s="37">
        <f>SUM(E189:E190)</f>
        <v>900473.68330000003</v>
      </c>
      <c r="F191" s="37">
        <f>SUM(F189:F190)</f>
        <v>719526.31499999994</v>
      </c>
      <c r="G191" s="37">
        <f>SUM(G189:G190)</f>
        <v>2699999.9983000001</v>
      </c>
      <c r="H191" s="67"/>
      <c r="I191" s="48"/>
      <c r="J191" s="48"/>
      <c r="K191" s="68"/>
    </row>
    <row r="192" spans="2:12" ht="42" customHeight="1" x14ac:dyDescent="0.2">
      <c r="B192" s="67"/>
      <c r="K192" s="49"/>
      <c r="L192" s="68"/>
    </row>
    <row r="193" spans="2:12" s="14" customFormat="1" ht="29.25" customHeight="1" thickBot="1" x14ac:dyDescent="0.25">
      <c r="B193" s="42"/>
      <c r="C193" s="47"/>
      <c r="D193" s="7"/>
      <c r="E193" s="7"/>
      <c r="F193" s="7"/>
      <c r="G193" s="7"/>
      <c r="H193" s="7"/>
      <c r="I193" s="70"/>
      <c r="J193" s="70"/>
      <c r="K193" s="60"/>
      <c r="L193" s="64"/>
    </row>
    <row r="194" spans="2:12" ht="23.25" customHeight="1" x14ac:dyDescent="0.2">
      <c r="B194" s="68"/>
      <c r="C194" s="127" t="s">
        <v>198</v>
      </c>
      <c r="D194" s="128"/>
      <c r="E194" s="129"/>
      <c r="F194" s="129"/>
      <c r="G194" s="129"/>
      <c r="H194" s="130"/>
      <c r="I194" s="40"/>
      <c r="J194" s="40"/>
      <c r="K194" s="68"/>
    </row>
    <row r="195" spans="2:12" ht="51.75" customHeight="1" x14ac:dyDescent="0.2">
      <c r="B195" s="68"/>
      <c r="C195" s="71"/>
      <c r="D195" s="2" t="str">
        <f>D5</f>
        <v>OIM Organisation recipiendiaire 1 (budget en USD)</v>
      </c>
      <c r="E195" s="2" t="str">
        <f t="shared" ref="E195:F195" si="17">E5</f>
        <v>HCR Organisation recipiendiaire 2 (budget en USD)</v>
      </c>
      <c r="F195" s="2" t="str">
        <f t="shared" si="17"/>
        <v>ONUDC Organisation recipiendiaire 3 (budget en USD)</v>
      </c>
      <c r="G195" s="3" t="s">
        <v>0</v>
      </c>
      <c r="H195" s="72" t="s">
        <v>199</v>
      </c>
      <c r="I195" s="40"/>
      <c r="J195" s="40"/>
      <c r="K195" s="68"/>
    </row>
    <row r="196" spans="2:12" ht="55.5" customHeight="1" x14ac:dyDescent="0.2">
      <c r="B196" s="68"/>
      <c r="C196" s="73" t="s">
        <v>200</v>
      </c>
      <c r="D196" s="37">
        <f>$D$191*H196</f>
        <v>377999.99999999988</v>
      </c>
      <c r="E196" s="37">
        <f>$E$191*H196</f>
        <v>315165.78915500001</v>
      </c>
      <c r="F196" s="37">
        <f>$F$191*H196</f>
        <v>251834.21024999997</v>
      </c>
      <c r="G196" s="37">
        <f>SUM(D196:F196)</f>
        <v>944999.99940499989</v>
      </c>
      <c r="H196" s="74">
        <v>0.35</v>
      </c>
      <c r="I196" s="61"/>
      <c r="J196" s="61"/>
      <c r="K196" s="68"/>
    </row>
    <row r="197" spans="2:12" ht="57.75" customHeight="1" x14ac:dyDescent="0.2">
      <c r="B197" s="131"/>
      <c r="C197" s="75" t="s">
        <v>201</v>
      </c>
      <c r="D197" s="37">
        <f>$D$191*H197</f>
        <v>377999.99999999988</v>
      </c>
      <c r="E197" s="37">
        <f>$E$191*H197</f>
        <v>315165.78915500001</v>
      </c>
      <c r="F197" s="37">
        <f>$F$191*H197</f>
        <v>251834.21024999997</v>
      </c>
      <c r="G197" s="37">
        <f>SUM(D197:F197)</f>
        <v>944999.99940499989</v>
      </c>
      <c r="H197" s="76">
        <v>0.35</v>
      </c>
      <c r="I197" s="61"/>
      <c r="J197" s="61"/>
    </row>
    <row r="198" spans="2:12" ht="57.75" customHeight="1" x14ac:dyDescent="0.2">
      <c r="B198" s="131"/>
      <c r="C198" s="75" t="s">
        <v>202</v>
      </c>
      <c r="D198" s="37">
        <f>$D$191*H198</f>
        <v>323999.99999999994</v>
      </c>
      <c r="E198" s="37">
        <f>$E$191*H198</f>
        <v>270142.10499000002</v>
      </c>
      <c r="F198" s="37">
        <f>$F$191*H198</f>
        <v>215857.89449999997</v>
      </c>
      <c r="G198" s="37">
        <f>SUM(D198:F198)</f>
        <v>809999.99948999984</v>
      </c>
      <c r="H198" s="77">
        <v>0.3</v>
      </c>
      <c r="I198" s="78"/>
      <c r="J198" s="78"/>
    </row>
    <row r="199" spans="2:12" ht="38.25" customHeight="1" thickBot="1" x14ac:dyDescent="0.25">
      <c r="B199" s="131"/>
      <c r="C199" s="69" t="s">
        <v>0</v>
      </c>
      <c r="D199" s="37">
        <f>SUM(D196:D198)</f>
        <v>1079999.9999999998</v>
      </c>
      <c r="E199" s="37">
        <f>SUM(E196:E198)</f>
        <v>900473.68330000003</v>
      </c>
      <c r="F199" s="37">
        <f>SUM(F196:F198)</f>
        <v>719526.31499999994</v>
      </c>
      <c r="G199" s="37">
        <f>SUM(G196:G198)</f>
        <v>2699999.9982999996</v>
      </c>
      <c r="H199" s="79">
        <f>SUM(H196:H198)</f>
        <v>1</v>
      </c>
      <c r="I199" s="21"/>
      <c r="J199" s="21"/>
    </row>
    <row r="200" spans="2:12" ht="21.75" customHeight="1" thickBot="1" x14ac:dyDescent="0.25">
      <c r="B200" s="131"/>
      <c r="C200" s="80"/>
      <c r="D200" s="81"/>
      <c r="E200" s="81"/>
      <c r="F200" s="81"/>
      <c r="G200" s="81"/>
      <c r="H200" s="81"/>
      <c r="I200" s="70"/>
      <c r="J200" s="70"/>
    </row>
    <row r="201" spans="2:12" ht="49.5" customHeight="1" x14ac:dyDescent="0.2">
      <c r="B201" s="131"/>
      <c r="C201" s="82" t="s">
        <v>203</v>
      </c>
      <c r="D201" s="83">
        <f>SUM(H16,H26,H36,H46,H58,H67,H77,H87,H100,H110,H120,H130,H142,H152,H162,H172,H179)*1.07</f>
        <v>1053709.0419920001</v>
      </c>
      <c r="E201" s="7"/>
      <c r="F201" s="7"/>
      <c r="G201" s="7"/>
      <c r="H201" s="84" t="s">
        <v>204</v>
      </c>
      <c r="I201" s="30">
        <f>SUM(I179,I172,I162,I152,I142,I130,I120,I110,I100,I87,I77,I67,I58,I46,I36,I26,I16)</f>
        <v>837428.59</v>
      </c>
      <c r="J201" s="85"/>
    </row>
    <row r="202" spans="2:12" ht="28.5" customHeight="1" thickBot="1" x14ac:dyDescent="0.25">
      <c r="B202" s="131"/>
      <c r="C202" s="86" t="s">
        <v>205</v>
      </c>
      <c r="D202" s="87">
        <f>D201/G191</f>
        <v>0.3902626083909061</v>
      </c>
      <c r="E202" s="88"/>
      <c r="F202" s="89"/>
      <c r="G202" s="88"/>
      <c r="H202" s="90" t="s">
        <v>206</v>
      </c>
      <c r="I202" s="101">
        <f>I201/G189</f>
        <v>0.33186984883858472</v>
      </c>
      <c r="J202" s="91"/>
    </row>
    <row r="203" spans="2:12" ht="28.5" customHeight="1" x14ac:dyDescent="0.2">
      <c r="B203" s="131"/>
      <c r="C203" s="132"/>
      <c r="D203" s="133"/>
      <c r="E203" s="92"/>
      <c r="F203" s="92"/>
      <c r="G203" s="92"/>
    </row>
    <row r="204" spans="2:12" ht="28.5" customHeight="1" x14ac:dyDescent="0.2">
      <c r="B204" s="131"/>
      <c r="C204" s="86" t="s">
        <v>207</v>
      </c>
      <c r="D204" s="93">
        <f>SUM(D177:F178)*1.07</f>
        <v>148755.30550000002</v>
      </c>
      <c r="E204" s="94"/>
      <c r="F204" s="94"/>
      <c r="G204" s="94"/>
    </row>
    <row r="205" spans="2:12" ht="23.25" customHeight="1" x14ac:dyDescent="0.2">
      <c r="B205" s="131"/>
      <c r="C205" s="86" t="s">
        <v>208</v>
      </c>
      <c r="D205" s="87">
        <f>D204/G191</f>
        <v>5.5094557627281764E-2</v>
      </c>
      <c r="E205" s="94"/>
      <c r="F205" s="94"/>
      <c r="G205" s="94"/>
    </row>
    <row r="206" spans="2:12" ht="66.75" customHeight="1" thickBot="1" x14ac:dyDescent="0.25">
      <c r="B206" s="131"/>
      <c r="C206" s="134" t="s">
        <v>209</v>
      </c>
      <c r="D206" s="135"/>
      <c r="E206" s="95"/>
      <c r="F206" s="95"/>
      <c r="G206" s="95"/>
    </row>
    <row r="207" spans="2:12" ht="55.5" customHeight="1" x14ac:dyDescent="0.2">
      <c r="B207" s="131"/>
      <c r="L207" s="14"/>
    </row>
    <row r="208" spans="2:12" ht="42.75" customHeight="1" x14ac:dyDescent="0.2">
      <c r="B208" s="131"/>
    </row>
    <row r="209" spans="2:2" ht="21.75" customHeight="1" x14ac:dyDescent="0.2">
      <c r="B209" s="131"/>
    </row>
    <row r="210" spans="2:2" ht="21.75" customHeight="1" x14ac:dyDescent="0.2">
      <c r="B210" s="131"/>
    </row>
    <row r="211" spans="2:2" ht="23.25" customHeight="1" x14ac:dyDescent="0.2">
      <c r="B211" s="131"/>
    </row>
    <row r="212" spans="2:2" ht="23.25" customHeight="1" x14ac:dyDescent="0.2"/>
    <row r="213" spans="2:2" ht="21.75" customHeight="1" x14ac:dyDescent="0.2"/>
    <row r="214" spans="2:2" ht="16.5" customHeight="1" x14ac:dyDescent="0.2"/>
    <row r="215" spans="2:2" ht="29.25" customHeight="1" x14ac:dyDescent="0.2"/>
    <row r="216" spans="2:2" ht="24.75" customHeight="1" x14ac:dyDescent="0.2"/>
    <row r="217" spans="2:2" ht="33" customHeight="1" x14ac:dyDescent="0.2"/>
    <row r="219" spans="2:2" ht="15" customHeight="1" x14ac:dyDescent="0.2"/>
    <row r="220" spans="2:2" ht="25.5" customHeight="1" x14ac:dyDescent="0.2"/>
    <row r="271" spans="1:1" ht="16" x14ac:dyDescent="0.2">
      <c r="A271" s="8" t="s">
        <v>210</v>
      </c>
    </row>
  </sheetData>
  <mergeCells count="27">
    <mergeCell ref="C194:H194"/>
    <mergeCell ref="B197:B211"/>
    <mergeCell ref="C203:D203"/>
    <mergeCell ref="C206:D206"/>
    <mergeCell ref="C89:K89"/>
    <mergeCell ref="C90:K90"/>
    <mergeCell ref="C101:K101"/>
    <mergeCell ref="C111:K111"/>
    <mergeCell ref="C121:K121"/>
    <mergeCell ref="C132:K132"/>
    <mergeCell ref="C143:K143"/>
    <mergeCell ref="C153:K153"/>
    <mergeCell ref="C163:K163"/>
    <mergeCell ref="C187:G187"/>
    <mergeCell ref="C133:K133"/>
    <mergeCell ref="C68:K68"/>
    <mergeCell ref="C78:K78"/>
    <mergeCell ref="C17:K17"/>
    <mergeCell ref="C27:K27"/>
    <mergeCell ref="C37:K37"/>
    <mergeCell ref="C48:K48"/>
    <mergeCell ref="C49:K49"/>
    <mergeCell ref="B2:G2"/>
    <mergeCell ref="B3:H3"/>
    <mergeCell ref="C6:K6"/>
    <mergeCell ref="C7:K7"/>
    <mergeCell ref="C59:K59"/>
  </mergeCells>
  <conditionalFormatting sqref="D202">
    <cfRule type="cellIs" dxfId="5" priority="3" operator="lessThan">
      <formula>0.15</formula>
    </cfRule>
  </conditionalFormatting>
  <conditionalFormatting sqref="D205">
    <cfRule type="cellIs" dxfId="4" priority="2" operator="lessThan">
      <formula>0.05</formula>
    </cfRule>
  </conditionalFormatting>
  <conditionalFormatting sqref="H199:J199">
    <cfRule type="cellIs" dxfId="3" priority="1" operator="greaterThan">
      <formula>1</formula>
    </cfRule>
  </conditionalFormatting>
  <dataValidations count="6">
    <dataValidation allowBlank="1" showInputMessage="1" showErrorMessage="1" prompt="% Towards Gender Equality and Women's Empowerment Must be Higher than 15%_x000a_" sqref="F202:G202" xr:uid="{FD64134A-8433-4814-A0D5-1C6AA0BEEBCF}"/>
    <dataValidation allowBlank="1" showInputMessage="1" showErrorMessage="1" prompt="M&amp;E Budget Cannot be Less than 5%_x000a_" sqref="E205:G205" xr:uid="{E34BE844-37BC-4F68-9CD1-2D039417B13D}"/>
    <dataValidation allowBlank="1" showInputMessage="1" showErrorMessage="1" prompt="Insert *text* description of Outcome here" sqref="C6:K6 C48:K48 C89:K89 C132:K132" xr:uid="{C8F22635-5CD9-4588-9D6C-856846A502CE}"/>
    <dataValidation allowBlank="1" showInputMessage="1" showErrorMessage="1" prompt="Insert *text* description of Output here" sqref="C7 C17 C27 C37 C49 C59 C68 C78 C90:C91 C101 C111 C121 C133 C143 C153 C163" xr:uid="{D884B842-8AD4-4D80-A29D-175906B371DB}"/>
    <dataValidation allowBlank="1" showInputMessage="1" showErrorMessage="1" prompt="Insert *text* description of Activity here" sqref="C8 C18 C28 C38 C50 C60 C69 C79 C92 C102 C112 C122 C134 C144 C154 C164" xr:uid="{14DF0C31-B34C-40F0-93A5-A386CA381DB3}"/>
    <dataValidation allowBlank="1" showErrorMessage="1" prompt="% Towards Gender Equality and Women's Empowerment Must be Higher than 15%_x000a_" sqref="D204:G204 D202" xr:uid="{0B1CD306-3A18-4AB6-9120-E2564776C7E2}"/>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53F45-2BE3-4213-B031-21CBD9B82DC2}">
  <dimension ref="A2:L271"/>
  <sheetViews>
    <sheetView topLeftCell="A191" zoomScale="80" zoomScaleNormal="80" workbookViewId="0">
      <selection activeCell="J197" sqref="J197"/>
    </sheetView>
  </sheetViews>
  <sheetFormatPr baseColWidth="10" defaultColWidth="9.1640625" defaultRowHeight="15" x14ac:dyDescent="0.2"/>
  <cols>
    <col min="1" max="1" width="4.33203125" style="8" customWidth="1"/>
    <col min="2" max="2" width="30.6640625" style="8" customWidth="1"/>
    <col min="3" max="3" width="32.33203125" style="11" customWidth="1"/>
    <col min="4" max="7" width="23.1640625" style="8" customWidth="1"/>
    <col min="8" max="8" width="27.83203125" style="8" customWidth="1"/>
    <col min="9" max="9" width="22.33203125" style="112" customWidth="1"/>
    <col min="10" max="10" width="32.33203125" style="13" customWidth="1"/>
    <col min="11" max="11" width="42.33203125" style="8" customWidth="1"/>
    <col min="12" max="12" width="18.83203125" style="8" customWidth="1"/>
    <col min="13" max="13" width="9.1640625" style="8"/>
    <col min="14" max="14" width="17.6640625" style="8" customWidth="1"/>
    <col min="15" max="15" width="26.33203125" style="8" customWidth="1"/>
    <col min="16" max="16" width="22.33203125" style="8" customWidth="1"/>
    <col min="17" max="17" width="29.6640625" style="8" customWidth="1"/>
    <col min="18" max="18" width="23.33203125" style="8" customWidth="1"/>
    <col min="19" max="19" width="18.33203125" style="8" customWidth="1"/>
    <col min="20" max="20" width="17.33203125" style="8" customWidth="1"/>
    <col min="21" max="21" width="25.1640625" style="8" customWidth="1"/>
    <col min="22" max="16384" width="9.1640625" style="8"/>
  </cols>
  <sheetData>
    <row r="2" spans="1:12" ht="29.25" customHeight="1" x14ac:dyDescent="0.55000000000000004">
      <c r="B2" s="136" t="s">
        <v>214</v>
      </c>
      <c r="C2" s="136"/>
      <c r="D2" s="136"/>
      <c r="E2" s="136"/>
      <c r="F2" s="136"/>
      <c r="G2" s="136"/>
      <c r="H2" s="1"/>
      <c r="I2" s="110"/>
      <c r="J2" s="9"/>
      <c r="K2" s="1"/>
    </row>
    <row r="3" spans="1:12" ht="24" customHeight="1" x14ac:dyDescent="0.3">
      <c r="B3" s="116" t="s">
        <v>15</v>
      </c>
      <c r="C3" s="116"/>
      <c r="D3" s="116"/>
      <c r="E3" s="116"/>
      <c r="F3" s="116"/>
      <c r="G3" s="116"/>
      <c r="H3" s="116"/>
      <c r="I3" s="111"/>
      <c r="J3" s="10"/>
    </row>
    <row r="4" spans="1:12" ht="6.75" customHeight="1" x14ac:dyDescent="0.2">
      <c r="D4" s="12"/>
      <c r="E4" s="12"/>
      <c r="F4" s="12"/>
      <c r="G4" s="12"/>
      <c r="K4" s="14"/>
      <c r="L4" s="14"/>
    </row>
    <row r="5" spans="1:12" ht="107.25" customHeight="1" x14ac:dyDescent="0.2">
      <c r="B5" s="15" t="s">
        <v>16</v>
      </c>
      <c r="C5" s="15" t="s">
        <v>17</v>
      </c>
      <c r="D5" s="16" t="s">
        <v>18</v>
      </c>
      <c r="E5" s="16" t="s">
        <v>19</v>
      </c>
      <c r="F5" s="16" t="s">
        <v>20</v>
      </c>
      <c r="G5" s="15" t="s">
        <v>0</v>
      </c>
      <c r="H5" s="15" t="s">
        <v>21</v>
      </c>
      <c r="I5" s="17" t="s">
        <v>22</v>
      </c>
      <c r="J5" s="17" t="s">
        <v>23</v>
      </c>
      <c r="K5" s="15" t="s">
        <v>24</v>
      </c>
      <c r="L5" s="18"/>
    </row>
    <row r="6" spans="1:12" ht="34" customHeight="1" x14ac:dyDescent="0.2">
      <c r="B6" s="19" t="s">
        <v>25</v>
      </c>
      <c r="C6" s="117" t="s">
        <v>26</v>
      </c>
      <c r="D6" s="117"/>
      <c r="E6" s="117"/>
      <c r="F6" s="117"/>
      <c r="G6" s="117"/>
      <c r="H6" s="117"/>
      <c r="I6" s="118"/>
      <c r="J6" s="118"/>
      <c r="K6" s="117"/>
      <c r="L6" s="20"/>
    </row>
    <row r="7" spans="1:12" ht="34" customHeight="1" x14ac:dyDescent="0.2">
      <c r="B7" s="19" t="s">
        <v>27</v>
      </c>
      <c r="C7" s="119" t="s">
        <v>28</v>
      </c>
      <c r="D7" s="119"/>
      <c r="E7" s="119"/>
      <c r="F7" s="119"/>
      <c r="G7" s="119"/>
      <c r="H7" s="119"/>
      <c r="I7" s="120"/>
      <c r="J7" s="120"/>
      <c r="K7" s="119"/>
      <c r="L7" s="21"/>
    </row>
    <row r="8" spans="1:12" ht="102" x14ac:dyDescent="0.2">
      <c r="B8" s="22" t="s">
        <v>29</v>
      </c>
      <c r="C8" s="23" t="s">
        <v>30</v>
      </c>
      <c r="D8" s="24">
        <v>278661</v>
      </c>
      <c r="E8" s="24"/>
      <c r="F8" s="24">
        <v>230000</v>
      </c>
      <c r="G8" s="25">
        <f>SUM(D8:F8)</f>
        <v>508661</v>
      </c>
      <c r="H8" s="26">
        <v>0.38</v>
      </c>
      <c r="I8" s="4">
        <v>230000</v>
      </c>
      <c r="J8" s="106"/>
      <c r="K8" s="106"/>
      <c r="L8" s="29"/>
    </row>
    <row r="9" spans="1:12" ht="153" x14ac:dyDescent="0.2">
      <c r="B9" s="22" t="s">
        <v>32</v>
      </c>
      <c r="C9" s="23" t="s">
        <v>33</v>
      </c>
      <c r="D9" s="24">
        <v>60000</v>
      </c>
      <c r="E9" s="24"/>
      <c r="F9" s="24">
        <v>50000</v>
      </c>
      <c r="G9" s="25">
        <f t="shared" ref="G9:G15" si="0">SUM(D9:F9)</f>
        <v>110000</v>
      </c>
      <c r="H9" s="26">
        <v>0.45</v>
      </c>
      <c r="I9" s="4">
        <v>50000</v>
      </c>
      <c r="J9" s="106"/>
      <c r="K9" s="106"/>
      <c r="L9" s="29"/>
    </row>
    <row r="10" spans="1:12" ht="102" x14ac:dyDescent="0.2">
      <c r="B10" s="22" t="s">
        <v>35</v>
      </c>
      <c r="C10" s="23" t="s">
        <v>36</v>
      </c>
      <c r="D10" s="24">
        <v>0</v>
      </c>
      <c r="E10" s="30">
        <v>120000</v>
      </c>
      <c r="F10" s="30"/>
      <c r="G10" s="25">
        <f t="shared" si="0"/>
        <v>120000</v>
      </c>
      <c r="H10" s="31">
        <v>0.25</v>
      </c>
      <c r="I10" s="4"/>
      <c r="J10" s="106"/>
      <c r="K10" s="106"/>
      <c r="L10" s="29"/>
    </row>
    <row r="11" spans="1:12" ht="51" x14ac:dyDescent="0.2">
      <c r="B11" s="22" t="s">
        <v>39</v>
      </c>
      <c r="C11" s="23" t="s">
        <v>40</v>
      </c>
      <c r="D11" s="24">
        <v>0</v>
      </c>
      <c r="E11" s="30">
        <v>124500</v>
      </c>
      <c r="F11" s="30"/>
      <c r="G11" s="25">
        <f t="shared" si="0"/>
        <v>124500</v>
      </c>
      <c r="H11" s="31">
        <v>0.3</v>
      </c>
      <c r="I11" s="4"/>
      <c r="J11" s="106"/>
      <c r="K11" s="106"/>
      <c r="L11" s="29"/>
    </row>
    <row r="12" spans="1:12" ht="102" x14ac:dyDescent="0.2">
      <c r="B12" s="22" t="s">
        <v>42</v>
      </c>
      <c r="C12" s="23" t="s">
        <v>43</v>
      </c>
      <c r="D12" s="24">
        <v>0</v>
      </c>
      <c r="E12" s="30">
        <v>300000</v>
      </c>
      <c r="F12" s="30"/>
      <c r="G12" s="25">
        <f t="shared" si="0"/>
        <v>300000</v>
      </c>
      <c r="H12" s="33">
        <v>0.35</v>
      </c>
      <c r="I12" s="4"/>
      <c r="J12" s="106"/>
      <c r="K12" s="106"/>
      <c r="L12" s="29"/>
    </row>
    <row r="13" spans="1:12" ht="17" hidden="1" x14ac:dyDescent="0.2">
      <c r="B13" s="22" t="s">
        <v>45</v>
      </c>
      <c r="C13" s="23"/>
      <c r="D13" s="24"/>
      <c r="E13" s="24"/>
      <c r="F13" s="24"/>
      <c r="G13" s="25">
        <f t="shared" si="0"/>
        <v>0</v>
      </c>
      <c r="H13" s="26"/>
      <c r="I13" s="4"/>
      <c r="J13" s="27"/>
      <c r="K13" s="28"/>
      <c r="L13" s="29"/>
    </row>
    <row r="14" spans="1:12" ht="17" hidden="1" x14ac:dyDescent="0.2">
      <c r="B14" s="22" t="s">
        <v>46</v>
      </c>
      <c r="C14" s="34"/>
      <c r="D14" s="4"/>
      <c r="E14" s="4"/>
      <c r="F14" s="4"/>
      <c r="G14" s="25">
        <f t="shared" si="0"/>
        <v>0</v>
      </c>
      <c r="H14" s="33"/>
      <c r="I14" s="4"/>
      <c r="J14" s="27"/>
      <c r="K14" s="35"/>
      <c r="L14" s="29"/>
    </row>
    <row r="15" spans="1:12" ht="17" hidden="1" x14ac:dyDescent="0.2">
      <c r="A15" s="14"/>
      <c r="B15" s="22" t="s">
        <v>47</v>
      </c>
      <c r="C15" s="34"/>
      <c r="D15" s="4"/>
      <c r="E15" s="4"/>
      <c r="F15" s="4"/>
      <c r="G15" s="25">
        <f t="shared" si="0"/>
        <v>0</v>
      </c>
      <c r="H15" s="33"/>
      <c r="I15" s="4"/>
      <c r="J15" s="27"/>
      <c r="K15" s="35"/>
    </row>
    <row r="16" spans="1:12" ht="17" x14ac:dyDescent="0.2">
      <c r="A16" s="14"/>
      <c r="B16" s="107"/>
      <c r="C16" s="36" t="s">
        <v>48</v>
      </c>
      <c r="D16" s="37">
        <f>SUM(D8:D15)</f>
        <v>338661</v>
      </c>
      <c r="E16" s="37">
        <f>SUM(E8:E15)</f>
        <v>544500</v>
      </c>
      <c r="F16" s="37">
        <f>SUM(F8:F15)</f>
        <v>280000</v>
      </c>
      <c r="G16" s="37">
        <f>SUM(G8:G15)</f>
        <v>1163161</v>
      </c>
      <c r="H16" s="37">
        <f>(H8*G8)+(H9*G9)+(H10*G10)+(H11*G11)+(H12*G12)+(H13*G13)+(H14*G14)+(H15*G15)</f>
        <v>415141.18</v>
      </c>
      <c r="I16" s="4">
        <f>SUM(I8:I15)</f>
        <v>280000</v>
      </c>
      <c r="J16" s="39"/>
      <c r="K16" s="35"/>
      <c r="L16" s="40"/>
    </row>
    <row r="17" spans="1:12" ht="51" hidden="1" customHeight="1" x14ac:dyDescent="0.2">
      <c r="A17" s="14"/>
      <c r="B17" s="19" t="s">
        <v>49</v>
      </c>
      <c r="C17" s="122"/>
      <c r="D17" s="122"/>
      <c r="E17" s="122"/>
      <c r="F17" s="122"/>
      <c r="G17" s="122"/>
      <c r="H17" s="122"/>
      <c r="I17" s="123"/>
      <c r="J17" s="123"/>
      <c r="K17" s="122"/>
      <c r="L17" s="21"/>
    </row>
    <row r="18" spans="1:12" ht="17" hidden="1" x14ac:dyDescent="0.2">
      <c r="A18" s="14"/>
      <c r="B18" s="22" t="s">
        <v>50</v>
      </c>
      <c r="C18" s="23"/>
      <c r="D18" s="24"/>
      <c r="E18" s="24"/>
      <c r="F18" s="24"/>
      <c r="G18" s="25">
        <f>SUM(D18:F18)</f>
        <v>0</v>
      </c>
      <c r="H18" s="26"/>
      <c r="I18" s="113"/>
      <c r="J18" s="27"/>
      <c r="K18" s="28"/>
      <c r="L18" s="29"/>
    </row>
    <row r="19" spans="1:12" ht="17" hidden="1" x14ac:dyDescent="0.2">
      <c r="A19" s="14"/>
      <c r="B19" s="22" t="s">
        <v>51</v>
      </c>
      <c r="C19" s="23"/>
      <c r="D19" s="24"/>
      <c r="E19" s="24"/>
      <c r="F19" s="24"/>
      <c r="G19" s="25">
        <f t="shared" ref="G19:G25" si="1">SUM(D19:F19)</f>
        <v>0</v>
      </c>
      <c r="H19" s="26"/>
      <c r="I19" s="113"/>
      <c r="J19" s="27"/>
      <c r="K19" s="28"/>
      <c r="L19" s="29"/>
    </row>
    <row r="20" spans="1:12" ht="17" hidden="1" x14ac:dyDescent="0.2">
      <c r="A20" s="14"/>
      <c r="B20" s="22" t="s">
        <v>52</v>
      </c>
      <c r="C20" s="23"/>
      <c r="D20" s="24"/>
      <c r="E20" s="24"/>
      <c r="F20" s="24"/>
      <c r="G20" s="25">
        <f t="shared" si="1"/>
        <v>0</v>
      </c>
      <c r="H20" s="26"/>
      <c r="I20" s="113"/>
      <c r="J20" s="27"/>
      <c r="K20" s="28"/>
      <c r="L20" s="29"/>
    </row>
    <row r="21" spans="1:12" ht="17" hidden="1" x14ac:dyDescent="0.2">
      <c r="A21" s="14"/>
      <c r="B21" s="22" t="s">
        <v>53</v>
      </c>
      <c r="C21" s="23"/>
      <c r="D21" s="24"/>
      <c r="E21" s="24"/>
      <c r="F21" s="24"/>
      <c r="G21" s="25">
        <f t="shared" si="1"/>
        <v>0</v>
      </c>
      <c r="H21" s="26"/>
      <c r="I21" s="113"/>
      <c r="J21" s="27"/>
      <c r="K21" s="28"/>
      <c r="L21" s="29"/>
    </row>
    <row r="22" spans="1:12" ht="17" hidden="1" x14ac:dyDescent="0.2">
      <c r="A22" s="14"/>
      <c r="B22" s="22" t="s">
        <v>54</v>
      </c>
      <c r="C22" s="23"/>
      <c r="D22" s="24"/>
      <c r="E22" s="24"/>
      <c r="F22" s="24"/>
      <c r="G22" s="25">
        <f t="shared" si="1"/>
        <v>0</v>
      </c>
      <c r="H22" s="26"/>
      <c r="I22" s="113"/>
      <c r="J22" s="27"/>
      <c r="K22" s="28"/>
      <c r="L22" s="29"/>
    </row>
    <row r="23" spans="1:12" ht="17" hidden="1" x14ac:dyDescent="0.2">
      <c r="A23" s="14"/>
      <c r="B23" s="22" t="s">
        <v>55</v>
      </c>
      <c r="C23" s="23"/>
      <c r="D23" s="24"/>
      <c r="E23" s="24"/>
      <c r="F23" s="24"/>
      <c r="G23" s="25">
        <f t="shared" si="1"/>
        <v>0</v>
      </c>
      <c r="H23" s="26"/>
      <c r="I23" s="113"/>
      <c r="J23" s="27"/>
      <c r="K23" s="28"/>
      <c r="L23" s="29"/>
    </row>
    <row r="24" spans="1:12" ht="17" hidden="1" x14ac:dyDescent="0.2">
      <c r="A24" s="14"/>
      <c r="B24" s="22" t="s">
        <v>56</v>
      </c>
      <c r="C24" s="34"/>
      <c r="D24" s="4"/>
      <c r="E24" s="4"/>
      <c r="F24" s="4"/>
      <c r="G24" s="25">
        <f t="shared" si="1"/>
        <v>0</v>
      </c>
      <c r="H24" s="33"/>
      <c r="I24" s="113"/>
      <c r="J24" s="27"/>
      <c r="K24" s="35"/>
      <c r="L24" s="29"/>
    </row>
    <row r="25" spans="1:12" ht="17" hidden="1" x14ac:dyDescent="0.2">
      <c r="A25" s="14"/>
      <c r="B25" s="22" t="s">
        <v>57</v>
      </c>
      <c r="C25" s="34"/>
      <c r="D25" s="4"/>
      <c r="E25" s="4"/>
      <c r="F25" s="4"/>
      <c r="G25" s="25">
        <f t="shared" si="1"/>
        <v>0</v>
      </c>
      <c r="H25" s="33"/>
      <c r="I25" s="113"/>
      <c r="J25" s="27"/>
      <c r="K25" s="35"/>
      <c r="L25" s="29"/>
    </row>
    <row r="26" spans="1:12" ht="17" hidden="1" x14ac:dyDescent="0.2">
      <c r="A26" s="14"/>
      <c r="C26" s="36" t="s">
        <v>48</v>
      </c>
      <c r="D26" s="41">
        <f>SUM(D18:D25)</f>
        <v>0</v>
      </c>
      <c r="E26" s="41">
        <f>SUM(E18:E25)</f>
        <v>0</v>
      </c>
      <c r="F26" s="41">
        <f>SUM(F18:F25)</f>
        <v>0</v>
      </c>
      <c r="G26" s="41">
        <f>SUM(G18:G25)</f>
        <v>0</v>
      </c>
      <c r="H26" s="38">
        <f>(H18*G18)+(H19*G19)+(H20*G20)+(H21*G21)+(H22*G22)+(H23*G23)+(H24*G24)+(H25*G25)</f>
        <v>0</v>
      </c>
      <c r="I26" s="114">
        <f>SUM(I18:I25)</f>
        <v>0</v>
      </c>
      <c r="J26" s="39"/>
      <c r="K26" s="35"/>
      <c r="L26" s="40"/>
    </row>
    <row r="27" spans="1:12" ht="51" hidden="1" customHeight="1" x14ac:dyDescent="0.2">
      <c r="A27" s="14"/>
      <c r="B27" s="19" t="s">
        <v>58</v>
      </c>
      <c r="C27" s="122"/>
      <c r="D27" s="122"/>
      <c r="E27" s="122"/>
      <c r="F27" s="122"/>
      <c r="G27" s="122"/>
      <c r="H27" s="122"/>
      <c r="I27" s="123"/>
      <c r="J27" s="123"/>
      <c r="K27" s="122"/>
      <c r="L27" s="21"/>
    </row>
    <row r="28" spans="1:12" ht="17" hidden="1" x14ac:dyDescent="0.2">
      <c r="A28" s="14"/>
      <c r="B28" s="22" t="s">
        <v>59</v>
      </c>
      <c r="C28" s="23"/>
      <c r="D28" s="24"/>
      <c r="E28" s="24"/>
      <c r="F28" s="24"/>
      <c r="G28" s="25">
        <f>SUM(D28:F28)</f>
        <v>0</v>
      </c>
      <c r="H28" s="26"/>
      <c r="I28" s="113"/>
      <c r="J28" s="27"/>
      <c r="K28" s="28"/>
      <c r="L28" s="29"/>
    </row>
    <row r="29" spans="1:12" ht="17" hidden="1" x14ac:dyDescent="0.2">
      <c r="A29" s="14"/>
      <c r="B29" s="22" t="s">
        <v>60</v>
      </c>
      <c r="C29" s="23"/>
      <c r="D29" s="24"/>
      <c r="E29" s="24"/>
      <c r="F29" s="24"/>
      <c r="G29" s="25">
        <f t="shared" ref="G29:G35" si="2">SUM(D29:F29)</f>
        <v>0</v>
      </c>
      <c r="H29" s="26"/>
      <c r="I29" s="113"/>
      <c r="J29" s="27"/>
      <c r="K29" s="28"/>
      <c r="L29" s="29"/>
    </row>
    <row r="30" spans="1:12" ht="17" hidden="1" x14ac:dyDescent="0.2">
      <c r="A30" s="14"/>
      <c r="B30" s="22" t="s">
        <v>61</v>
      </c>
      <c r="C30" s="23"/>
      <c r="D30" s="24"/>
      <c r="E30" s="24"/>
      <c r="F30" s="24"/>
      <c r="G30" s="25">
        <f t="shared" si="2"/>
        <v>0</v>
      </c>
      <c r="H30" s="26"/>
      <c r="I30" s="113"/>
      <c r="J30" s="27"/>
      <c r="K30" s="28"/>
      <c r="L30" s="29"/>
    </row>
    <row r="31" spans="1:12" ht="17" hidden="1" x14ac:dyDescent="0.2">
      <c r="A31" s="14"/>
      <c r="B31" s="22" t="s">
        <v>62</v>
      </c>
      <c r="C31" s="23"/>
      <c r="D31" s="24"/>
      <c r="E31" s="24"/>
      <c r="F31" s="24"/>
      <c r="G31" s="25">
        <f t="shared" si="2"/>
        <v>0</v>
      </c>
      <c r="H31" s="26"/>
      <c r="I31" s="113"/>
      <c r="J31" s="27"/>
      <c r="K31" s="28"/>
      <c r="L31" s="29"/>
    </row>
    <row r="32" spans="1:12" s="14" customFormat="1" ht="17" hidden="1" x14ac:dyDescent="0.2">
      <c r="B32" s="22" t="s">
        <v>63</v>
      </c>
      <c r="C32" s="23"/>
      <c r="D32" s="24"/>
      <c r="E32" s="24"/>
      <c r="F32" s="24"/>
      <c r="G32" s="25">
        <f t="shared" si="2"/>
        <v>0</v>
      </c>
      <c r="H32" s="26"/>
      <c r="I32" s="113"/>
      <c r="J32" s="27"/>
      <c r="K32" s="28"/>
      <c r="L32" s="29"/>
    </row>
    <row r="33" spans="1:12" s="14" customFormat="1" ht="17" hidden="1" x14ac:dyDescent="0.2">
      <c r="B33" s="22" t="s">
        <v>64</v>
      </c>
      <c r="C33" s="23"/>
      <c r="D33" s="24"/>
      <c r="E33" s="24"/>
      <c r="F33" s="24"/>
      <c r="G33" s="25">
        <f t="shared" si="2"/>
        <v>0</v>
      </c>
      <c r="H33" s="26"/>
      <c r="I33" s="113"/>
      <c r="J33" s="27"/>
      <c r="K33" s="28"/>
      <c r="L33" s="29"/>
    </row>
    <row r="34" spans="1:12" s="14" customFormat="1" ht="17" hidden="1" x14ac:dyDescent="0.2">
      <c r="A34" s="8"/>
      <c r="B34" s="22" t="s">
        <v>65</v>
      </c>
      <c r="C34" s="34"/>
      <c r="D34" s="4"/>
      <c r="E34" s="4"/>
      <c r="F34" s="4"/>
      <c r="G34" s="25">
        <f t="shared" si="2"/>
        <v>0</v>
      </c>
      <c r="H34" s="33"/>
      <c r="I34" s="113"/>
      <c r="J34" s="27"/>
      <c r="K34" s="35"/>
      <c r="L34" s="29"/>
    </row>
    <row r="35" spans="1:12" ht="17" hidden="1" x14ac:dyDescent="0.2">
      <c r="B35" s="22" t="s">
        <v>66</v>
      </c>
      <c r="C35" s="34"/>
      <c r="D35" s="4"/>
      <c r="E35" s="4"/>
      <c r="F35" s="4"/>
      <c r="G35" s="25">
        <f t="shared" si="2"/>
        <v>0</v>
      </c>
      <c r="H35" s="33"/>
      <c r="I35" s="113"/>
      <c r="J35" s="27"/>
      <c r="K35" s="35"/>
      <c r="L35" s="29"/>
    </row>
    <row r="36" spans="1:12" ht="17" hidden="1" x14ac:dyDescent="0.2">
      <c r="C36" s="36" t="s">
        <v>48</v>
      </c>
      <c r="D36" s="41">
        <f>SUM(D28:D35)</f>
        <v>0</v>
      </c>
      <c r="E36" s="41">
        <f>SUM(E28:E35)</f>
        <v>0</v>
      </c>
      <c r="F36" s="41">
        <f>SUM(F28:F35)</f>
        <v>0</v>
      </c>
      <c r="G36" s="41">
        <f>SUM(G28:G35)</f>
        <v>0</v>
      </c>
      <c r="H36" s="38">
        <f>(H28*G28)+(H29*G29)+(H30*G30)+(H31*G31)+(H32*G32)+(H33*G33)+(H34*G34)+(H35*G35)</f>
        <v>0</v>
      </c>
      <c r="I36" s="114">
        <f>SUM(I28:I35)</f>
        <v>0</v>
      </c>
      <c r="J36" s="39"/>
      <c r="K36" s="35"/>
      <c r="L36" s="40"/>
    </row>
    <row r="37" spans="1:12" ht="51" hidden="1" customHeight="1" x14ac:dyDescent="0.2">
      <c r="B37" s="19" t="s">
        <v>67</v>
      </c>
      <c r="C37" s="122"/>
      <c r="D37" s="122"/>
      <c r="E37" s="122"/>
      <c r="F37" s="122"/>
      <c r="G37" s="122"/>
      <c r="H37" s="122"/>
      <c r="I37" s="123"/>
      <c r="J37" s="123"/>
      <c r="K37" s="122"/>
      <c r="L37" s="21"/>
    </row>
    <row r="38" spans="1:12" ht="17" hidden="1" x14ac:dyDescent="0.2">
      <c r="B38" s="22" t="s">
        <v>68</v>
      </c>
      <c r="C38" s="23"/>
      <c r="D38" s="24"/>
      <c r="E38" s="24"/>
      <c r="F38" s="24"/>
      <c r="G38" s="25">
        <f>SUM(D38:F38)</f>
        <v>0</v>
      </c>
      <c r="H38" s="26"/>
      <c r="I38" s="113"/>
      <c r="J38" s="27"/>
      <c r="K38" s="28"/>
      <c r="L38" s="29"/>
    </row>
    <row r="39" spans="1:12" ht="17" hidden="1" x14ac:dyDescent="0.2">
      <c r="B39" s="22" t="s">
        <v>69</v>
      </c>
      <c r="C39" s="23"/>
      <c r="D39" s="24"/>
      <c r="E39" s="24"/>
      <c r="F39" s="24"/>
      <c r="G39" s="25">
        <f t="shared" ref="G39:G45" si="3">SUM(D39:F39)</f>
        <v>0</v>
      </c>
      <c r="H39" s="26"/>
      <c r="I39" s="113"/>
      <c r="J39" s="27"/>
      <c r="K39" s="28"/>
      <c r="L39" s="29"/>
    </row>
    <row r="40" spans="1:12" ht="17" hidden="1" x14ac:dyDescent="0.2">
      <c r="B40" s="22" t="s">
        <v>70</v>
      </c>
      <c r="C40" s="23"/>
      <c r="D40" s="24"/>
      <c r="E40" s="24"/>
      <c r="F40" s="24"/>
      <c r="G40" s="25">
        <f t="shared" si="3"/>
        <v>0</v>
      </c>
      <c r="H40" s="26"/>
      <c r="I40" s="113"/>
      <c r="J40" s="27"/>
      <c r="K40" s="28"/>
      <c r="L40" s="29"/>
    </row>
    <row r="41" spans="1:12" ht="17" hidden="1" x14ac:dyDescent="0.2">
      <c r="B41" s="22" t="s">
        <v>71</v>
      </c>
      <c r="C41" s="23"/>
      <c r="D41" s="24"/>
      <c r="E41" s="24"/>
      <c r="F41" s="24"/>
      <c r="G41" s="25">
        <f t="shared" si="3"/>
        <v>0</v>
      </c>
      <c r="H41" s="26"/>
      <c r="I41" s="113"/>
      <c r="J41" s="27"/>
      <c r="K41" s="28"/>
      <c r="L41" s="29"/>
    </row>
    <row r="42" spans="1:12" ht="17" hidden="1" x14ac:dyDescent="0.2">
      <c r="B42" s="22" t="s">
        <v>72</v>
      </c>
      <c r="C42" s="23"/>
      <c r="D42" s="24"/>
      <c r="E42" s="24"/>
      <c r="F42" s="24"/>
      <c r="G42" s="25">
        <f t="shared" si="3"/>
        <v>0</v>
      </c>
      <c r="H42" s="26"/>
      <c r="I42" s="113"/>
      <c r="J42" s="27"/>
      <c r="K42" s="28"/>
      <c r="L42" s="29"/>
    </row>
    <row r="43" spans="1:12" ht="17" hidden="1" x14ac:dyDescent="0.2">
      <c r="A43" s="14"/>
      <c r="B43" s="22" t="s">
        <v>73</v>
      </c>
      <c r="C43" s="23"/>
      <c r="D43" s="24"/>
      <c r="E43" s="24"/>
      <c r="F43" s="24"/>
      <c r="G43" s="25">
        <f t="shared" si="3"/>
        <v>0</v>
      </c>
      <c r="H43" s="26"/>
      <c r="I43" s="113"/>
      <c r="J43" s="27"/>
      <c r="K43" s="28"/>
      <c r="L43" s="29"/>
    </row>
    <row r="44" spans="1:12" s="14" customFormat="1" ht="17" hidden="1" x14ac:dyDescent="0.2">
      <c r="A44" s="8"/>
      <c r="B44" s="22" t="s">
        <v>74</v>
      </c>
      <c r="C44" s="34"/>
      <c r="D44" s="4"/>
      <c r="E44" s="4"/>
      <c r="F44" s="4"/>
      <c r="G44" s="25">
        <f t="shared" si="3"/>
        <v>0</v>
      </c>
      <c r="H44" s="33"/>
      <c r="I44" s="113"/>
      <c r="J44" s="27"/>
      <c r="K44" s="35"/>
      <c r="L44" s="29"/>
    </row>
    <row r="45" spans="1:12" ht="17" hidden="1" x14ac:dyDescent="0.2">
      <c r="B45" s="22" t="s">
        <v>75</v>
      </c>
      <c r="C45" s="34"/>
      <c r="D45" s="4"/>
      <c r="E45" s="4"/>
      <c r="F45" s="4"/>
      <c r="G45" s="25">
        <f t="shared" si="3"/>
        <v>0</v>
      </c>
      <c r="H45" s="33"/>
      <c r="I45" s="113"/>
      <c r="J45" s="27"/>
      <c r="K45" s="35"/>
      <c r="L45" s="29"/>
    </row>
    <row r="46" spans="1:12" ht="17" hidden="1" x14ac:dyDescent="0.2">
      <c r="C46" s="36" t="s">
        <v>48</v>
      </c>
      <c r="D46" s="37">
        <f>SUM(D38:D45)</f>
        <v>0</v>
      </c>
      <c r="E46" s="37">
        <f>SUM(E38:E45)</f>
        <v>0</v>
      </c>
      <c r="F46" s="37">
        <f>SUM(F38:F45)</f>
        <v>0</v>
      </c>
      <c r="G46" s="37">
        <f>SUM(G38:G45)</f>
        <v>0</v>
      </c>
      <c r="H46" s="38">
        <f>(H38*G38)+(H39*G39)+(H40*G40)+(H41*G41)+(H42*G42)+(H43*G43)+(H44*G44)+(H45*G45)</f>
        <v>0</v>
      </c>
      <c r="I46" s="114">
        <f>SUM(I38:I45)</f>
        <v>0</v>
      </c>
      <c r="J46" s="39"/>
      <c r="K46" s="35"/>
      <c r="L46" s="40"/>
    </row>
    <row r="47" spans="1:12" ht="16" x14ac:dyDescent="0.2">
      <c r="B47" s="42"/>
      <c r="C47" s="43"/>
      <c r="D47" s="44"/>
      <c r="E47" s="44"/>
      <c r="F47" s="44"/>
      <c r="G47" s="44"/>
      <c r="H47" s="44"/>
      <c r="I47" s="44"/>
      <c r="J47" s="45"/>
      <c r="K47" s="44"/>
      <c r="L47" s="46"/>
    </row>
    <row r="48" spans="1:12" ht="38.25" customHeight="1" x14ac:dyDescent="0.2">
      <c r="B48" s="36" t="s">
        <v>76</v>
      </c>
      <c r="C48" s="137" t="s">
        <v>77</v>
      </c>
      <c r="D48" s="137"/>
      <c r="E48" s="137"/>
      <c r="F48" s="137"/>
      <c r="G48" s="137"/>
      <c r="H48" s="137"/>
      <c r="I48" s="118"/>
      <c r="J48" s="118"/>
      <c r="K48" s="137"/>
      <c r="L48" s="20"/>
    </row>
    <row r="49" spans="1:12" ht="31" customHeight="1" x14ac:dyDescent="0.2">
      <c r="B49" s="19" t="s">
        <v>1</v>
      </c>
      <c r="C49" s="121" t="s">
        <v>78</v>
      </c>
      <c r="D49" s="121"/>
      <c r="E49" s="121"/>
      <c r="F49" s="121"/>
      <c r="G49" s="121"/>
      <c r="H49" s="121"/>
      <c r="I49" s="120"/>
      <c r="J49" s="120"/>
      <c r="K49" s="121"/>
      <c r="L49" s="21"/>
    </row>
    <row r="50" spans="1:12" ht="85" x14ac:dyDescent="0.2">
      <c r="B50" s="22" t="s">
        <v>79</v>
      </c>
      <c r="C50" s="23" t="s">
        <v>80</v>
      </c>
      <c r="D50" s="24">
        <v>50060</v>
      </c>
      <c r="E50" s="30">
        <v>35000</v>
      </c>
      <c r="F50" s="30">
        <v>45000</v>
      </c>
      <c r="G50" s="25">
        <f>SUM(D50:F50)</f>
        <v>130060</v>
      </c>
      <c r="H50" s="33">
        <v>0.4</v>
      </c>
      <c r="I50" s="4">
        <v>45000</v>
      </c>
      <c r="J50" s="106"/>
      <c r="K50" s="106"/>
      <c r="L50" s="29"/>
    </row>
    <row r="51" spans="1:12" ht="68" x14ac:dyDescent="0.2">
      <c r="B51" s="22" t="s">
        <v>82</v>
      </c>
      <c r="C51" s="23" t="s">
        <v>83</v>
      </c>
      <c r="D51" s="24">
        <v>56956</v>
      </c>
      <c r="E51" s="24"/>
      <c r="F51" s="24">
        <v>45000</v>
      </c>
      <c r="G51" s="25">
        <f t="shared" ref="G51:G57" si="4">SUM(D51:F51)</f>
        <v>101956</v>
      </c>
      <c r="H51" s="33">
        <v>0.5</v>
      </c>
      <c r="I51" s="4">
        <v>45000</v>
      </c>
      <c r="J51" s="106"/>
      <c r="K51" s="106"/>
      <c r="L51" s="29"/>
    </row>
    <row r="52" spans="1:12" ht="17" hidden="1" x14ac:dyDescent="0.2">
      <c r="B52" s="22" t="s">
        <v>85</v>
      </c>
      <c r="C52" s="23"/>
      <c r="D52" s="24"/>
      <c r="E52" s="24"/>
      <c r="F52" s="24"/>
      <c r="G52" s="25">
        <f t="shared" si="4"/>
        <v>0</v>
      </c>
      <c r="H52" s="26"/>
      <c r="I52" s="4"/>
      <c r="J52" s="27"/>
      <c r="K52" s="28"/>
      <c r="L52" s="29"/>
    </row>
    <row r="53" spans="1:12" ht="17" hidden="1" x14ac:dyDescent="0.2">
      <c r="B53" s="22" t="s">
        <v>86</v>
      </c>
      <c r="C53" s="23"/>
      <c r="D53" s="24"/>
      <c r="E53" s="24"/>
      <c r="F53" s="24"/>
      <c r="G53" s="25">
        <f t="shared" si="4"/>
        <v>0</v>
      </c>
      <c r="H53" s="26"/>
      <c r="I53" s="4"/>
      <c r="J53" s="27"/>
      <c r="K53" s="28"/>
      <c r="L53" s="29"/>
    </row>
    <row r="54" spans="1:12" ht="17" hidden="1" x14ac:dyDescent="0.2">
      <c r="B54" s="22" t="s">
        <v>87</v>
      </c>
      <c r="C54" s="23"/>
      <c r="D54" s="24"/>
      <c r="E54" s="24"/>
      <c r="F54" s="24"/>
      <c r="G54" s="25">
        <f t="shared" si="4"/>
        <v>0</v>
      </c>
      <c r="H54" s="26"/>
      <c r="I54" s="4"/>
      <c r="J54" s="27"/>
      <c r="K54" s="28"/>
      <c r="L54" s="29"/>
    </row>
    <row r="55" spans="1:12" ht="17" hidden="1" x14ac:dyDescent="0.2">
      <c r="B55" s="22" t="s">
        <v>88</v>
      </c>
      <c r="C55" s="23"/>
      <c r="D55" s="24"/>
      <c r="E55" s="24"/>
      <c r="F55" s="24"/>
      <c r="G55" s="25">
        <f t="shared" si="4"/>
        <v>0</v>
      </c>
      <c r="H55" s="26"/>
      <c r="I55" s="4"/>
      <c r="J55" s="27"/>
      <c r="K55" s="28"/>
      <c r="L55" s="29"/>
    </row>
    <row r="56" spans="1:12" ht="17" hidden="1" x14ac:dyDescent="0.2">
      <c r="A56" s="14"/>
      <c r="B56" s="22" t="s">
        <v>89</v>
      </c>
      <c r="C56" s="34"/>
      <c r="D56" s="4"/>
      <c r="E56" s="4"/>
      <c r="F56" s="4"/>
      <c r="G56" s="25">
        <f t="shared" si="4"/>
        <v>0</v>
      </c>
      <c r="H56" s="33"/>
      <c r="I56" s="4"/>
      <c r="J56" s="27"/>
      <c r="K56" s="35"/>
      <c r="L56" s="29"/>
    </row>
    <row r="57" spans="1:12" s="14" customFormat="1" ht="17" hidden="1" x14ac:dyDescent="0.2">
      <c r="B57" s="22" t="s">
        <v>90</v>
      </c>
      <c r="C57" s="34"/>
      <c r="D57" s="4"/>
      <c r="E57" s="4"/>
      <c r="F57" s="4"/>
      <c r="G57" s="25">
        <f t="shared" si="4"/>
        <v>0</v>
      </c>
      <c r="H57" s="33"/>
      <c r="I57" s="4"/>
      <c r="J57" s="27"/>
      <c r="K57" s="35"/>
      <c r="L57" s="29"/>
    </row>
    <row r="58" spans="1:12" s="14" customFormat="1" ht="17" x14ac:dyDescent="0.2">
      <c r="A58" s="8"/>
      <c r="B58" s="8"/>
      <c r="C58" s="36" t="s">
        <v>48</v>
      </c>
      <c r="D58" s="37">
        <f>SUM(D50:D57)</f>
        <v>107016</v>
      </c>
      <c r="E58" s="37">
        <f>SUM(E50:E57)</f>
        <v>35000</v>
      </c>
      <c r="F58" s="37">
        <f>SUM(F50:F57)</f>
        <v>90000</v>
      </c>
      <c r="G58" s="41">
        <f>SUM(G50:G57)</f>
        <v>232016</v>
      </c>
      <c r="H58" s="41">
        <f>(H50*G50)+(H51*G51)+(H52*G52)+(H53*G53)+(H54*G54)+(H55*G55)+(H56*G56)+(H57*G57)</f>
        <v>103002</v>
      </c>
      <c r="I58" s="4">
        <f>SUM(I50:I57)</f>
        <v>90000</v>
      </c>
      <c r="J58" s="39"/>
      <c r="K58" s="35"/>
      <c r="L58" s="40"/>
    </row>
    <row r="59" spans="1:12" ht="37" customHeight="1" x14ac:dyDescent="0.2">
      <c r="B59" s="19" t="s">
        <v>2</v>
      </c>
      <c r="C59" s="121" t="s">
        <v>91</v>
      </c>
      <c r="D59" s="121"/>
      <c r="E59" s="121"/>
      <c r="F59" s="121"/>
      <c r="G59" s="121"/>
      <c r="H59" s="121"/>
      <c r="I59" s="120"/>
      <c r="J59" s="120"/>
      <c r="K59" s="121"/>
      <c r="L59" s="21"/>
    </row>
    <row r="60" spans="1:12" ht="85" x14ac:dyDescent="0.2">
      <c r="B60" s="22" t="s">
        <v>92</v>
      </c>
      <c r="C60" s="23" t="s">
        <v>93</v>
      </c>
      <c r="D60" s="24">
        <v>39840</v>
      </c>
      <c r="E60" s="24"/>
      <c r="F60" s="24">
        <v>0</v>
      </c>
      <c r="G60" s="25">
        <f>SUM(D60:F60)</f>
        <v>39840</v>
      </c>
      <c r="H60" s="26">
        <v>0.3</v>
      </c>
      <c r="I60" s="4"/>
      <c r="J60" s="106"/>
      <c r="K60" s="106"/>
      <c r="L60" s="29"/>
    </row>
    <row r="61" spans="1:12" ht="17" hidden="1" x14ac:dyDescent="0.2">
      <c r="B61" s="22" t="s">
        <v>95</v>
      </c>
      <c r="C61" s="23"/>
      <c r="D61" s="24"/>
      <c r="E61" s="24"/>
      <c r="F61" s="24"/>
      <c r="G61" s="25">
        <f t="shared" ref="G61:G66" si="5">SUM(D61:F61)</f>
        <v>0</v>
      </c>
      <c r="H61" s="26"/>
      <c r="I61" s="4"/>
      <c r="J61" s="27"/>
      <c r="K61" s="28"/>
      <c r="L61" s="29"/>
    </row>
    <row r="62" spans="1:12" ht="17" hidden="1" x14ac:dyDescent="0.2">
      <c r="B62" s="22" t="s">
        <v>96</v>
      </c>
      <c r="C62" s="23"/>
      <c r="D62" s="24"/>
      <c r="E62" s="24"/>
      <c r="F62" s="24"/>
      <c r="G62" s="25">
        <f t="shared" si="5"/>
        <v>0</v>
      </c>
      <c r="H62" s="26"/>
      <c r="I62" s="4"/>
      <c r="J62" s="27"/>
      <c r="K62" s="28"/>
      <c r="L62" s="29"/>
    </row>
    <row r="63" spans="1:12" ht="17" hidden="1" x14ac:dyDescent="0.2">
      <c r="B63" s="22" t="s">
        <v>97</v>
      </c>
      <c r="C63" s="23"/>
      <c r="D63" s="24"/>
      <c r="E63" s="24"/>
      <c r="F63" s="24"/>
      <c r="G63" s="25">
        <f t="shared" si="5"/>
        <v>0</v>
      </c>
      <c r="H63" s="26"/>
      <c r="I63" s="4"/>
      <c r="J63" s="27"/>
      <c r="K63" s="28"/>
      <c r="L63" s="29"/>
    </row>
    <row r="64" spans="1:12" ht="17" hidden="1" x14ac:dyDescent="0.2">
      <c r="B64" s="22" t="s">
        <v>98</v>
      </c>
      <c r="C64" s="23"/>
      <c r="D64" s="24"/>
      <c r="E64" s="24"/>
      <c r="F64" s="24"/>
      <c r="G64" s="25">
        <f t="shared" si="5"/>
        <v>0</v>
      </c>
      <c r="H64" s="26"/>
      <c r="I64" s="4"/>
      <c r="J64" s="27"/>
      <c r="K64" s="28"/>
      <c r="L64" s="29"/>
    </row>
    <row r="65" spans="1:12" ht="17" hidden="1" x14ac:dyDescent="0.2">
      <c r="B65" s="22" t="s">
        <v>99</v>
      </c>
      <c r="C65" s="34"/>
      <c r="D65" s="4"/>
      <c r="E65" s="4"/>
      <c r="F65" s="4"/>
      <c r="G65" s="25">
        <f t="shared" si="5"/>
        <v>0</v>
      </c>
      <c r="H65" s="33"/>
      <c r="I65" s="4"/>
      <c r="J65" s="27"/>
      <c r="K65" s="35"/>
      <c r="L65" s="29"/>
    </row>
    <row r="66" spans="1:12" ht="17" hidden="1" x14ac:dyDescent="0.2">
      <c r="B66" s="22" t="s">
        <v>100</v>
      </c>
      <c r="C66" s="34"/>
      <c r="D66" s="4"/>
      <c r="E66" s="4"/>
      <c r="F66" s="4"/>
      <c r="G66" s="25">
        <f t="shared" si="5"/>
        <v>0</v>
      </c>
      <c r="H66" s="33"/>
      <c r="I66" s="4"/>
      <c r="J66" s="27"/>
      <c r="K66" s="35"/>
      <c r="L66" s="29"/>
    </row>
    <row r="67" spans="1:12" ht="17" x14ac:dyDescent="0.2">
      <c r="C67" s="36" t="s">
        <v>48</v>
      </c>
      <c r="D67" s="37">
        <f>SUM(D60:D66)</f>
        <v>39840</v>
      </c>
      <c r="E67" s="37">
        <f>SUM(E60:E66)</f>
        <v>0</v>
      </c>
      <c r="F67" s="37">
        <f>SUM(F60:F66)</f>
        <v>0</v>
      </c>
      <c r="G67" s="37">
        <f>SUM(G60:G66)</f>
        <v>39840</v>
      </c>
      <c r="H67" s="37">
        <f>(H60*G60)+(H91*G91)+(H61*G61)+(H62*G62)+(H63*G63)+(H64*G64)+(H65*G65)+(H66*G66)</f>
        <v>45478.15</v>
      </c>
      <c r="I67" s="4">
        <f>SUM(I60:I66)</f>
        <v>0</v>
      </c>
      <c r="J67" s="39"/>
      <c r="K67" s="35"/>
      <c r="L67" s="40"/>
    </row>
    <row r="68" spans="1:12" ht="51" hidden="1" customHeight="1" x14ac:dyDescent="0.2">
      <c r="B68" s="19" t="s">
        <v>3</v>
      </c>
      <c r="C68" s="122"/>
      <c r="D68" s="122"/>
      <c r="E68" s="122"/>
      <c r="F68" s="122"/>
      <c r="G68" s="122"/>
      <c r="H68" s="122"/>
      <c r="I68" s="123"/>
      <c r="J68" s="123"/>
      <c r="K68" s="122"/>
      <c r="L68" s="21"/>
    </row>
    <row r="69" spans="1:12" ht="17" hidden="1" x14ac:dyDescent="0.2">
      <c r="B69" s="22" t="s">
        <v>101</v>
      </c>
      <c r="C69" s="23"/>
      <c r="D69" s="24"/>
      <c r="E69" s="24"/>
      <c r="F69" s="24"/>
      <c r="G69" s="25">
        <f>SUM(D69:F69)</f>
        <v>0</v>
      </c>
      <c r="H69" s="26"/>
      <c r="I69" s="113"/>
      <c r="J69" s="27"/>
      <c r="K69" s="28"/>
      <c r="L69" s="29"/>
    </row>
    <row r="70" spans="1:12" ht="17" hidden="1" x14ac:dyDescent="0.2">
      <c r="B70" s="22" t="s">
        <v>102</v>
      </c>
      <c r="C70" s="23"/>
      <c r="D70" s="24"/>
      <c r="E70" s="24"/>
      <c r="F70" s="24"/>
      <c r="G70" s="25">
        <f t="shared" ref="G70:G76" si="6">SUM(D70:F70)</f>
        <v>0</v>
      </c>
      <c r="H70" s="26"/>
      <c r="I70" s="113"/>
      <c r="J70" s="27"/>
      <c r="K70" s="28"/>
      <c r="L70" s="29"/>
    </row>
    <row r="71" spans="1:12" ht="17" hidden="1" x14ac:dyDescent="0.2">
      <c r="B71" s="22" t="s">
        <v>103</v>
      </c>
      <c r="C71" s="23"/>
      <c r="D71" s="24"/>
      <c r="E71" s="24"/>
      <c r="F71" s="24"/>
      <c r="G71" s="25">
        <f t="shared" si="6"/>
        <v>0</v>
      </c>
      <c r="H71" s="26"/>
      <c r="I71" s="113"/>
      <c r="J71" s="27"/>
      <c r="K71" s="28"/>
      <c r="L71" s="29"/>
    </row>
    <row r="72" spans="1:12" ht="17" hidden="1" x14ac:dyDescent="0.2">
      <c r="A72" s="14"/>
      <c r="B72" s="22" t="s">
        <v>104</v>
      </c>
      <c r="C72" s="23"/>
      <c r="D72" s="24"/>
      <c r="E72" s="24"/>
      <c r="F72" s="24"/>
      <c r="G72" s="25">
        <f t="shared" si="6"/>
        <v>0</v>
      </c>
      <c r="H72" s="26"/>
      <c r="I72" s="113"/>
      <c r="J72" s="27"/>
      <c r="K72" s="28"/>
      <c r="L72" s="29"/>
    </row>
    <row r="73" spans="1:12" s="14" customFormat="1" ht="17" hidden="1" x14ac:dyDescent="0.2">
      <c r="A73" s="8"/>
      <c r="B73" s="22" t="s">
        <v>105</v>
      </c>
      <c r="C73" s="23"/>
      <c r="D73" s="24"/>
      <c r="E73" s="24"/>
      <c r="F73" s="24"/>
      <c r="G73" s="25">
        <f t="shared" si="6"/>
        <v>0</v>
      </c>
      <c r="H73" s="26"/>
      <c r="I73" s="113"/>
      <c r="J73" s="27"/>
      <c r="K73" s="28"/>
      <c r="L73" s="29"/>
    </row>
    <row r="74" spans="1:12" ht="17" hidden="1" x14ac:dyDescent="0.2">
      <c r="B74" s="22" t="s">
        <v>106</v>
      </c>
      <c r="C74" s="23"/>
      <c r="D74" s="24"/>
      <c r="E74" s="24"/>
      <c r="F74" s="24"/>
      <c r="G74" s="25">
        <f t="shared" si="6"/>
        <v>0</v>
      </c>
      <c r="H74" s="26"/>
      <c r="I74" s="113"/>
      <c r="J74" s="27"/>
      <c r="K74" s="28"/>
      <c r="L74" s="29"/>
    </row>
    <row r="75" spans="1:12" ht="17" hidden="1" x14ac:dyDescent="0.2">
      <c r="B75" s="22" t="s">
        <v>107</v>
      </c>
      <c r="C75" s="34"/>
      <c r="D75" s="4"/>
      <c r="E75" s="4"/>
      <c r="F75" s="4"/>
      <c r="G75" s="25">
        <f t="shared" si="6"/>
        <v>0</v>
      </c>
      <c r="H75" s="33"/>
      <c r="I75" s="113"/>
      <c r="J75" s="27"/>
      <c r="K75" s="35"/>
      <c r="L75" s="29"/>
    </row>
    <row r="76" spans="1:12" ht="17" hidden="1" x14ac:dyDescent="0.2">
      <c r="B76" s="22" t="s">
        <v>108</v>
      </c>
      <c r="C76" s="34"/>
      <c r="D76" s="4"/>
      <c r="E76" s="4"/>
      <c r="F76" s="4"/>
      <c r="G76" s="25">
        <f t="shared" si="6"/>
        <v>0</v>
      </c>
      <c r="H76" s="33"/>
      <c r="I76" s="113"/>
      <c r="J76" s="27"/>
      <c r="K76" s="35"/>
      <c r="L76" s="29"/>
    </row>
    <row r="77" spans="1:12" ht="17" hidden="1" x14ac:dyDescent="0.2">
      <c r="C77" s="36" t="s">
        <v>48</v>
      </c>
      <c r="D77" s="41">
        <f>SUM(D69:D76)</f>
        <v>0</v>
      </c>
      <c r="E77" s="41">
        <f>SUM(E69:E76)</f>
        <v>0</v>
      </c>
      <c r="F77" s="41">
        <f>SUM(F69:F76)</f>
        <v>0</v>
      </c>
      <c r="G77" s="41">
        <f>SUM(G69:G76)</f>
        <v>0</v>
      </c>
      <c r="H77" s="38">
        <f>(H69*G69)+(H70*G70)+(H71*G71)+(H72*G72)+(H73*G73)+(H74*G74)+(H75*G75)+(H76*G76)</f>
        <v>0</v>
      </c>
      <c r="I77" s="114">
        <f>SUM(I69:I76)</f>
        <v>0</v>
      </c>
      <c r="J77" s="39"/>
      <c r="K77" s="35"/>
      <c r="L77" s="40"/>
    </row>
    <row r="78" spans="1:12" ht="51" hidden="1" customHeight="1" x14ac:dyDescent="0.2">
      <c r="B78" s="19" t="s">
        <v>4</v>
      </c>
      <c r="C78" s="122"/>
      <c r="D78" s="122"/>
      <c r="E78" s="122"/>
      <c r="F78" s="122"/>
      <c r="G78" s="122"/>
      <c r="H78" s="122"/>
      <c r="I78" s="123"/>
      <c r="J78" s="123"/>
      <c r="K78" s="122"/>
      <c r="L78" s="21"/>
    </row>
    <row r="79" spans="1:12" ht="17" hidden="1" x14ac:dyDescent="0.2">
      <c r="B79" s="22" t="s">
        <v>109</v>
      </c>
      <c r="C79" s="23"/>
      <c r="D79" s="24"/>
      <c r="E79" s="24"/>
      <c r="F79" s="24"/>
      <c r="G79" s="25">
        <f>SUM(D79:F79)</f>
        <v>0</v>
      </c>
      <c r="H79" s="26"/>
      <c r="I79" s="113"/>
      <c r="J79" s="27"/>
      <c r="K79" s="28"/>
      <c r="L79" s="29"/>
    </row>
    <row r="80" spans="1:12" ht="17" hidden="1" x14ac:dyDescent="0.2">
      <c r="B80" s="22" t="s">
        <v>110</v>
      </c>
      <c r="C80" s="23"/>
      <c r="D80" s="24"/>
      <c r="E80" s="24"/>
      <c r="F80" s="24"/>
      <c r="G80" s="25">
        <f t="shared" ref="G80:G86" si="7">SUM(D80:F80)</f>
        <v>0</v>
      </c>
      <c r="H80" s="26"/>
      <c r="I80" s="113"/>
      <c r="J80" s="27"/>
      <c r="K80" s="28"/>
      <c r="L80" s="29"/>
    </row>
    <row r="81" spans="2:12" ht="17" hidden="1" x14ac:dyDescent="0.2">
      <c r="B81" s="22" t="s">
        <v>111</v>
      </c>
      <c r="C81" s="23"/>
      <c r="D81" s="24"/>
      <c r="E81" s="24"/>
      <c r="F81" s="24"/>
      <c r="G81" s="25">
        <f t="shared" si="7"/>
        <v>0</v>
      </c>
      <c r="H81" s="26"/>
      <c r="I81" s="113"/>
      <c r="J81" s="27"/>
      <c r="K81" s="28"/>
      <c r="L81" s="29"/>
    </row>
    <row r="82" spans="2:12" ht="17" hidden="1" x14ac:dyDescent="0.2">
      <c r="B82" s="22" t="s">
        <v>112</v>
      </c>
      <c r="C82" s="23"/>
      <c r="D82" s="24"/>
      <c r="E82" s="24"/>
      <c r="F82" s="24"/>
      <c r="G82" s="25">
        <f t="shared" si="7"/>
        <v>0</v>
      </c>
      <c r="H82" s="26"/>
      <c r="I82" s="113"/>
      <c r="J82" s="27"/>
      <c r="K82" s="28"/>
      <c r="L82" s="29"/>
    </row>
    <row r="83" spans="2:12" ht="17" hidden="1" x14ac:dyDescent="0.2">
      <c r="B83" s="22" t="s">
        <v>113</v>
      </c>
      <c r="C83" s="23"/>
      <c r="D83" s="24"/>
      <c r="E83" s="24"/>
      <c r="F83" s="24"/>
      <c r="G83" s="25">
        <f t="shared" si="7"/>
        <v>0</v>
      </c>
      <c r="H83" s="26"/>
      <c r="I83" s="113"/>
      <c r="J83" s="27"/>
      <c r="K83" s="28"/>
      <c r="L83" s="29"/>
    </row>
    <row r="84" spans="2:12" ht="17" hidden="1" x14ac:dyDescent="0.2">
      <c r="B84" s="22" t="s">
        <v>114</v>
      </c>
      <c r="C84" s="23"/>
      <c r="D84" s="24"/>
      <c r="E84" s="24"/>
      <c r="F84" s="24"/>
      <c r="G84" s="25">
        <f t="shared" si="7"/>
        <v>0</v>
      </c>
      <c r="H84" s="26"/>
      <c r="I84" s="113"/>
      <c r="J84" s="27"/>
      <c r="K84" s="28"/>
      <c r="L84" s="29"/>
    </row>
    <row r="85" spans="2:12" ht="17" hidden="1" x14ac:dyDescent="0.2">
      <c r="B85" s="22" t="s">
        <v>115</v>
      </c>
      <c r="C85" s="34"/>
      <c r="D85" s="4"/>
      <c r="E85" s="4"/>
      <c r="F85" s="4"/>
      <c r="G85" s="25">
        <f t="shared" si="7"/>
        <v>0</v>
      </c>
      <c r="H85" s="33"/>
      <c r="I85" s="113"/>
      <c r="J85" s="27"/>
      <c r="K85" s="35"/>
      <c r="L85" s="29"/>
    </row>
    <row r="86" spans="2:12" ht="17" hidden="1" x14ac:dyDescent="0.2">
      <c r="B86" s="22" t="s">
        <v>116</v>
      </c>
      <c r="C86" s="34"/>
      <c r="D86" s="4"/>
      <c r="E86" s="4"/>
      <c r="F86" s="4"/>
      <c r="G86" s="25">
        <f t="shared" si="7"/>
        <v>0</v>
      </c>
      <c r="H86" s="33"/>
      <c r="I86" s="113"/>
      <c r="J86" s="27"/>
      <c r="K86" s="35"/>
      <c r="L86" s="29"/>
    </row>
    <row r="87" spans="2:12" ht="17" hidden="1" x14ac:dyDescent="0.2">
      <c r="C87" s="36" t="s">
        <v>48</v>
      </c>
      <c r="D87" s="37">
        <f>SUM(D79:D86)</f>
        <v>0</v>
      </c>
      <c r="E87" s="37">
        <f>SUM(E79:E86)</f>
        <v>0</v>
      </c>
      <c r="F87" s="37">
        <f>SUM(F79:F86)</f>
        <v>0</v>
      </c>
      <c r="G87" s="37">
        <f>SUM(G79:G86)</f>
        <v>0</v>
      </c>
      <c r="H87" s="38">
        <f>(H79*G79)+(H80*G80)+(H81*G81)+(H82*G82)+(H83*G83)+(H84*G84)+(H85*G85)+(H86*G86)</f>
        <v>0</v>
      </c>
      <c r="I87" s="114">
        <f>SUM(I79:I86)</f>
        <v>0</v>
      </c>
      <c r="J87" s="39"/>
      <c r="K87" s="35"/>
      <c r="L87" s="40"/>
    </row>
    <row r="88" spans="2:12" ht="15.75" customHeight="1" x14ac:dyDescent="0.2">
      <c r="B88" s="47"/>
      <c r="C88" s="42"/>
      <c r="D88" s="5"/>
      <c r="E88" s="5"/>
      <c r="F88" s="5"/>
      <c r="G88" s="5"/>
      <c r="H88" s="5"/>
      <c r="I88" s="5"/>
      <c r="J88" s="48"/>
      <c r="K88" s="42"/>
      <c r="L88" s="49"/>
    </row>
    <row r="89" spans="2:12" ht="37" customHeight="1" x14ac:dyDescent="0.2">
      <c r="B89" s="36" t="s">
        <v>117</v>
      </c>
      <c r="C89" s="137" t="s">
        <v>118</v>
      </c>
      <c r="D89" s="137"/>
      <c r="E89" s="137"/>
      <c r="F89" s="137"/>
      <c r="G89" s="137"/>
      <c r="H89" s="137"/>
      <c r="I89" s="118"/>
      <c r="J89" s="118"/>
      <c r="K89" s="137"/>
      <c r="L89" s="20"/>
    </row>
    <row r="90" spans="2:12" ht="28" customHeight="1" x14ac:dyDescent="0.2">
      <c r="B90" s="19" t="s">
        <v>5</v>
      </c>
      <c r="C90" s="121" t="s">
        <v>119</v>
      </c>
      <c r="D90" s="121"/>
      <c r="E90" s="121"/>
      <c r="F90" s="121"/>
      <c r="G90" s="121"/>
      <c r="H90" s="121"/>
      <c r="I90" s="120"/>
      <c r="J90" s="120"/>
      <c r="K90" s="121"/>
      <c r="L90" s="21"/>
    </row>
    <row r="91" spans="2:12" ht="51" x14ac:dyDescent="0.2">
      <c r="B91" s="22" t="s">
        <v>120</v>
      </c>
      <c r="C91" s="23" t="s">
        <v>121</v>
      </c>
      <c r="D91" s="24">
        <v>16440</v>
      </c>
      <c r="E91" s="24">
        <v>0</v>
      </c>
      <c r="F91" s="24">
        <v>31454.5</v>
      </c>
      <c r="G91" s="25">
        <f>SUM(D91:F91)</f>
        <v>47894.5</v>
      </c>
      <c r="H91" s="33">
        <v>0.7</v>
      </c>
      <c r="I91" s="4">
        <v>31454.5</v>
      </c>
      <c r="J91" s="106"/>
      <c r="K91" s="106"/>
      <c r="L91" s="29"/>
    </row>
    <row r="92" spans="2:12" ht="119" x14ac:dyDescent="0.2">
      <c r="B92" s="22" t="s">
        <v>123</v>
      </c>
      <c r="C92" s="23" t="s">
        <v>124</v>
      </c>
      <c r="D92" s="24">
        <v>70000</v>
      </c>
      <c r="E92" s="30">
        <v>154899.54</v>
      </c>
      <c r="F92" s="30">
        <v>100000</v>
      </c>
      <c r="G92" s="25">
        <f>SUM(D92:F92)</f>
        <v>324899.54000000004</v>
      </c>
      <c r="H92" s="33">
        <v>0.44</v>
      </c>
      <c r="I92" s="4">
        <v>100000</v>
      </c>
      <c r="J92" s="106"/>
      <c r="K92" s="106"/>
      <c r="L92" s="29"/>
    </row>
    <row r="93" spans="2:12" ht="17" hidden="1" customHeight="1" x14ac:dyDescent="0.2">
      <c r="B93" s="22" t="s">
        <v>123</v>
      </c>
      <c r="C93" s="23"/>
      <c r="D93" s="24"/>
      <c r="E93" s="24"/>
      <c r="F93" s="24"/>
      <c r="G93" s="25">
        <f t="shared" ref="G93:G99" si="8">SUM(D93:F93)</f>
        <v>0</v>
      </c>
      <c r="H93" s="26"/>
      <c r="I93" s="4"/>
      <c r="J93" s="27"/>
      <c r="K93" s="28"/>
      <c r="L93" s="29"/>
    </row>
    <row r="94" spans="2:12" ht="17" hidden="1" customHeight="1" x14ac:dyDescent="0.2">
      <c r="B94" s="22" t="s">
        <v>126</v>
      </c>
      <c r="C94" s="23"/>
      <c r="D94" s="24"/>
      <c r="E94" s="24"/>
      <c r="F94" s="24"/>
      <c r="G94" s="25">
        <f t="shared" si="8"/>
        <v>0</v>
      </c>
      <c r="H94" s="26"/>
      <c r="I94" s="4"/>
      <c r="J94" s="27"/>
      <c r="K94" s="28"/>
      <c r="L94" s="29"/>
    </row>
    <row r="95" spans="2:12" ht="17" hidden="1" customHeight="1" x14ac:dyDescent="0.2">
      <c r="B95" s="22" t="s">
        <v>127</v>
      </c>
      <c r="C95" s="23"/>
      <c r="D95" s="24"/>
      <c r="E95" s="24"/>
      <c r="F95" s="24"/>
      <c r="G95" s="25">
        <f t="shared" si="8"/>
        <v>0</v>
      </c>
      <c r="H95" s="26"/>
      <c r="I95" s="4"/>
      <c r="J95" s="27"/>
      <c r="K95" s="28"/>
      <c r="L95" s="29"/>
    </row>
    <row r="96" spans="2:12" ht="17" hidden="1" customHeight="1" x14ac:dyDescent="0.2">
      <c r="B96" s="22" t="s">
        <v>128</v>
      </c>
      <c r="C96" s="23"/>
      <c r="D96" s="24"/>
      <c r="E96" s="24"/>
      <c r="F96" s="24"/>
      <c r="G96" s="25">
        <f t="shared" si="8"/>
        <v>0</v>
      </c>
      <c r="H96" s="26"/>
      <c r="I96" s="4"/>
      <c r="J96" s="27"/>
      <c r="K96" s="28"/>
      <c r="L96" s="29"/>
    </row>
    <row r="97" spans="2:12" ht="17" hidden="1" customHeight="1" x14ac:dyDescent="0.2">
      <c r="B97" s="22" t="s">
        <v>129</v>
      </c>
      <c r="C97" s="23"/>
      <c r="D97" s="24"/>
      <c r="E97" s="24"/>
      <c r="F97" s="24"/>
      <c r="G97" s="25">
        <f t="shared" si="8"/>
        <v>0</v>
      </c>
      <c r="H97" s="26"/>
      <c r="I97" s="4"/>
      <c r="J97" s="27"/>
      <c r="K97" s="28"/>
      <c r="L97" s="29"/>
    </row>
    <row r="98" spans="2:12" ht="17" hidden="1" customHeight="1" x14ac:dyDescent="0.2">
      <c r="B98" s="22" t="s">
        <v>130</v>
      </c>
      <c r="C98" s="34"/>
      <c r="D98" s="4"/>
      <c r="E98" s="4"/>
      <c r="F98" s="4"/>
      <c r="G98" s="25">
        <f t="shared" si="8"/>
        <v>0</v>
      </c>
      <c r="H98" s="33"/>
      <c r="I98" s="4"/>
      <c r="J98" s="27"/>
      <c r="K98" s="35"/>
      <c r="L98" s="29"/>
    </row>
    <row r="99" spans="2:12" ht="17" hidden="1" customHeight="1" x14ac:dyDescent="0.2">
      <c r="B99" s="22" t="s">
        <v>131</v>
      </c>
      <c r="C99" s="34"/>
      <c r="D99" s="4"/>
      <c r="E99" s="4"/>
      <c r="F99" s="4"/>
      <c r="G99" s="25">
        <f t="shared" si="8"/>
        <v>0</v>
      </c>
      <c r="H99" s="33"/>
      <c r="I99" s="4"/>
      <c r="J99" s="27"/>
      <c r="K99" s="35"/>
      <c r="L99" s="29"/>
    </row>
    <row r="100" spans="2:12" ht="17" x14ac:dyDescent="0.2">
      <c r="C100" s="36" t="s">
        <v>48</v>
      </c>
      <c r="D100" s="37">
        <f>SUM(D91:D99)</f>
        <v>86440</v>
      </c>
      <c r="E100" s="37">
        <f>SUM(E91:E99)</f>
        <v>154899.54</v>
      </c>
      <c r="F100" s="37">
        <f>SUM(F91:F99)</f>
        <v>131454.5</v>
      </c>
      <c r="G100" s="41">
        <f>SUM(G91:G99)</f>
        <v>372794.04000000004</v>
      </c>
      <c r="H100" s="37">
        <f>(H91*G92)+(H92*G92)+(H93*G93)+(H94*G94)+(H95*G95)+(H96*G96)+(H97*G97)+(H98*G98)+(H99*G99)</f>
        <v>370385.47560000001</v>
      </c>
      <c r="I100" s="4">
        <f>SUM(I92:I99)</f>
        <v>100000</v>
      </c>
      <c r="J100" s="39"/>
      <c r="K100" s="35"/>
      <c r="L100" s="40"/>
    </row>
    <row r="101" spans="2:12" ht="51" customHeight="1" x14ac:dyDescent="0.2">
      <c r="B101" s="19" t="s">
        <v>132</v>
      </c>
      <c r="C101" s="140" t="s">
        <v>133</v>
      </c>
      <c r="D101" s="141"/>
      <c r="E101" s="141"/>
      <c r="F101" s="141"/>
      <c r="G101" s="141"/>
      <c r="H101" s="141"/>
      <c r="I101" s="141"/>
      <c r="J101" s="141"/>
      <c r="K101" s="142"/>
      <c r="L101" s="21"/>
    </row>
    <row r="102" spans="2:12" ht="102" x14ac:dyDescent="0.2">
      <c r="B102" s="22" t="s">
        <v>134</v>
      </c>
      <c r="C102" s="23" t="s">
        <v>135</v>
      </c>
      <c r="D102" s="24">
        <v>126920</v>
      </c>
      <c r="E102" s="24"/>
      <c r="F102" s="24"/>
      <c r="G102" s="25">
        <f>SUM(D102:F102)</f>
        <v>126920</v>
      </c>
      <c r="H102" s="33">
        <v>0.4</v>
      </c>
      <c r="I102" s="4"/>
      <c r="J102" s="106"/>
      <c r="K102" s="106"/>
      <c r="L102" s="29"/>
    </row>
    <row r="103" spans="2:12" ht="17" hidden="1" customHeight="1" x14ac:dyDescent="0.2">
      <c r="B103" s="22" t="s">
        <v>137</v>
      </c>
      <c r="C103" s="23"/>
      <c r="D103" s="24"/>
      <c r="E103" s="24"/>
      <c r="F103" s="24"/>
      <c r="G103" s="25">
        <f t="shared" ref="G103:G109" si="9">SUM(D103:F103)</f>
        <v>0</v>
      </c>
      <c r="H103" s="26"/>
      <c r="I103" s="4"/>
      <c r="J103" s="27"/>
      <c r="K103" s="28"/>
      <c r="L103" s="29"/>
    </row>
    <row r="104" spans="2:12" ht="17" hidden="1" customHeight="1" x14ac:dyDescent="0.2">
      <c r="B104" s="22" t="s">
        <v>138</v>
      </c>
      <c r="C104" s="23"/>
      <c r="D104" s="24"/>
      <c r="E104" s="24"/>
      <c r="F104" s="24"/>
      <c r="G104" s="25">
        <f t="shared" si="9"/>
        <v>0</v>
      </c>
      <c r="H104" s="26"/>
      <c r="I104" s="4"/>
      <c r="J104" s="27"/>
      <c r="K104" s="28"/>
      <c r="L104" s="29"/>
    </row>
    <row r="105" spans="2:12" ht="17" hidden="1" customHeight="1" x14ac:dyDescent="0.2">
      <c r="B105" s="22" t="s">
        <v>139</v>
      </c>
      <c r="C105" s="23"/>
      <c r="D105" s="24"/>
      <c r="E105" s="24"/>
      <c r="F105" s="24"/>
      <c r="G105" s="25">
        <f t="shared" si="9"/>
        <v>0</v>
      </c>
      <c r="H105" s="26"/>
      <c r="I105" s="4"/>
      <c r="J105" s="27"/>
      <c r="K105" s="28"/>
      <c r="L105" s="29"/>
    </row>
    <row r="106" spans="2:12" ht="17" hidden="1" customHeight="1" x14ac:dyDescent="0.2">
      <c r="B106" s="22" t="s">
        <v>140</v>
      </c>
      <c r="C106" s="23"/>
      <c r="D106" s="24"/>
      <c r="E106" s="24"/>
      <c r="F106" s="24"/>
      <c r="G106" s="25">
        <f t="shared" si="9"/>
        <v>0</v>
      </c>
      <c r="H106" s="26"/>
      <c r="I106" s="4"/>
      <c r="J106" s="27"/>
      <c r="K106" s="28"/>
      <c r="L106" s="29"/>
    </row>
    <row r="107" spans="2:12" ht="17" hidden="1" customHeight="1" x14ac:dyDescent="0.2">
      <c r="B107" s="22" t="s">
        <v>141</v>
      </c>
      <c r="C107" s="23"/>
      <c r="D107" s="24"/>
      <c r="E107" s="24"/>
      <c r="F107" s="24"/>
      <c r="G107" s="25">
        <f t="shared" si="9"/>
        <v>0</v>
      </c>
      <c r="H107" s="26"/>
      <c r="I107" s="4"/>
      <c r="J107" s="27"/>
      <c r="K107" s="28"/>
      <c r="L107" s="29"/>
    </row>
    <row r="108" spans="2:12" ht="17" hidden="1" customHeight="1" x14ac:dyDescent="0.2">
      <c r="B108" s="22" t="s">
        <v>142</v>
      </c>
      <c r="C108" s="34"/>
      <c r="D108" s="4"/>
      <c r="E108" s="4"/>
      <c r="F108" s="4"/>
      <c r="G108" s="25">
        <f t="shared" si="9"/>
        <v>0</v>
      </c>
      <c r="H108" s="33"/>
      <c r="I108" s="4"/>
      <c r="J108" s="27"/>
      <c r="K108" s="35"/>
      <c r="L108" s="29"/>
    </row>
    <row r="109" spans="2:12" ht="17" hidden="1" customHeight="1" x14ac:dyDescent="0.2">
      <c r="B109" s="22" t="s">
        <v>143</v>
      </c>
      <c r="C109" s="34"/>
      <c r="D109" s="4"/>
      <c r="E109" s="4"/>
      <c r="F109" s="4"/>
      <c r="G109" s="25">
        <f t="shared" si="9"/>
        <v>0</v>
      </c>
      <c r="H109" s="33"/>
      <c r="I109" s="4"/>
      <c r="J109" s="27"/>
      <c r="K109" s="35"/>
      <c r="L109" s="29"/>
    </row>
    <row r="110" spans="2:12" ht="17" x14ac:dyDescent="0.2">
      <c r="C110" s="36" t="s">
        <v>48</v>
      </c>
      <c r="D110" s="37">
        <f>SUM(D102:D109)</f>
        <v>126920</v>
      </c>
      <c r="E110" s="37">
        <f>SUM(E102:E109)</f>
        <v>0</v>
      </c>
      <c r="F110" s="37">
        <f>SUM(F102:F109)</f>
        <v>0</v>
      </c>
      <c r="G110" s="37">
        <f>SUM(G102:G109)</f>
        <v>126920</v>
      </c>
      <c r="H110" s="37">
        <f>(H102*G102)+(H103*G103)+(H104*G104)+(H105*G105)+(H106*G106)+(H107*G107)+(H108*G108)+(H109*G109)</f>
        <v>50768</v>
      </c>
      <c r="I110" s="4">
        <f>SUM(I102:I109)</f>
        <v>0</v>
      </c>
      <c r="J110" s="39"/>
      <c r="K110" s="35"/>
      <c r="L110" s="40"/>
    </row>
    <row r="111" spans="2:12" ht="51" hidden="1" customHeight="1" x14ac:dyDescent="0.2">
      <c r="B111" s="50" t="s">
        <v>6</v>
      </c>
      <c r="C111" s="140"/>
      <c r="D111" s="141"/>
      <c r="E111" s="141"/>
      <c r="F111" s="141"/>
      <c r="G111" s="141"/>
      <c r="H111" s="141"/>
      <c r="I111" s="141"/>
      <c r="J111" s="141"/>
      <c r="K111" s="142"/>
      <c r="L111" s="21"/>
    </row>
    <row r="112" spans="2:12" ht="17" hidden="1" customHeight="1" x14ac:dyDescent="0.2">
      <c r="B112" s="22" t="s">
        <v>144</v>
      </c>
      <c r="C112" s="23"/>
      <c r="D112" s="24"/>
      <c r="E112" s="24"/>
      <c r="F112" s="24"/>
      <c r="G112" s="25">
        <f>SUM(D112:F112)</f>
        <v>0</v>
      </c>
      <c r="H112" s="26"/>
      <c r="I112" s="113"/>
      <c r="J112" s="27"/>
      <c r="K112" s="28"/>
      <c r="L112" s="29"/>
    </row>
    <row r="113" spans="2:12" ht="17" hidden="1" customHeight="1" x14ac:dyDescent="0.2">
      <c r="B113" s="22" t="s">
        <v>145</v>
      </c>
      <c r="C113" s="23"/>
      <c r="D113" s="24"/>
      <c r="E113" s="24"/>
      <c r="F113" s="24"/>
      <c r="G113" s="25">
        <f t="shared" ref="G113:G119" si="10">SUM(D113:F113)</f>
        <v>0</v>
      </c>
      <c r="H113" s="26"/>
      <c r="I113" s="113"/>
      <c r="J113" s="27"/>
      <c r="K113" s="28"/>
      <c r="L113" s="29"/>
    </row>
    <row r="114" spans="2:12" ht="17" hidden="1" customHeight="1" x14ac:dyDescent="0.2">
      <c r="B114" s="22" t="s">
        <v>146</v>
      </c>
      <c r="C114" s="23"/>
      <c r="D114" s="24"/>
      <c r="E114" s="24"/>
      <c r="F114" s="24"/>
      <c r="G114" s="25">
        <f t="shared" si="10"/>
        <v>0</v>
      </c>
      <c r="H114" s="26"/>
      <c r="I114" s="113"/>
      <c r="J114" s="27"/>
      <c r="K114" s="28"/>
      <c r="L114" s="29"/>
    </row>
    <row r="115" spans="2:12" ht="17" hidden="1" customHeight="1" x14ac:dyDescent="0.2">
      <c r="B115" s="22" t="s">
        <v>147</v>
      </c>
      <c r="C115" s="23"/>
      <c r="D115" s="24"/>
      <c r="E115" s="24"/>
      <c r="F115" s="24"/>
      <c r="G115" s="25">
        <f t="shared" si="10"/>
        <v>0</v>
      </c>
      <c r="H115" s="26"/>
      <c r="I115" s="113"/>
      <c r="J115" s="27"/>
      <c r="K115" s="28"/>
      <c r="L115" s="29"/>
    </row>
    <row r="116" spans="2:12" ht="17" hidden="1" customHeight="1" x14ac:dyDescent="0.2">
      <c r="B116" s="22" t="s">
        <v>148</v>
      </c>
      <c r="C116" s="23"/>
      <c r="D116" s="24"/>
      <c r="E116" s="24"/>
      <c r="F116" s="24"/>
      <c r="G116" s="25">
        <f t="shared" si="10"/>
        <v>0</v>
      </c>
      <c r="H116" s="26"/>
      <c r="I116" s="113"/>
      <c r="J116" s="27"/>
      <c r="K116" s="28"/>
      <c r="L116" s="29"/>
    </row>
    <row r="117" spans="2:12" ht="17" hidden="1" customHeight="1" x14ac:dyDescent="0.2">
      <c r="B117" s="22" t="s">
        <v>149</v>
      </c>
      <c r="C117" s="23"/>
      <c r="D117" s="24"/>
      <c r="E117" s="24"/>
      <c r="F117" s="24"/>
      <c r="G117" s="25">
        <f t="shared" si="10"/>
        <v>0</v>
      </c>
      <c r="H117" s="26"/>
      <c r="I117" s="113"/>
      <c r="J117" s="27"/>
      <c r="K117" s="28"/>
      <c r="L117" s="29"/>
    </row>
    <row r="118" spans="2:12" ht="17" hidden="1" customHeight="1" x14ac:dyDescent="0.2">
      <c r="B118" s="22" t="s">
        <v>150</v>
      </c>
      <c r="C118" s="34"/>
      <c r="D118" s="4"/>
      <c r="E118" s="4"/>
      <c r="F118" s="4"/>
      <c r="G118" s="25">
        <f t="shared" si="10"/>
        <v>0</v>
      </c>
      <c r="H118" s="33"/>
      <c r="I118" s="113"/>
      <c r="J118" s="27"/>
      <c r="K118" s="35"/>
      <c r="L118" s="29"/>
    </row>
    <row r="119" spans="2:12" ht="17" hidden="1" customHeight="1" x14ac:dyDescent="0.2">
      <c r="B119" s="22" t="s">
        <v>151</v>
      </c>
      <c r="C119" s="34"/>
      <c r="D119" s="4"/>
      <c r="E119" s="4"/>
      <c r="F119" s="4"/>
      <c r="G119" s="25">
        <f t="shared" si="10"/>
        <v>0</v>
      </c>
      <c r="H119" s="33"/>
      <c r="I119" s="113"/>
      <c r="J119" s="27"/>
      <c r="K119" s="35"/>
      <c r="L119" s="29"/>
    </row>
    <row r="120" spans="2:12" ht="17" hidden="1" customHeight="1" x14ac:dyDescent="0.2">
      <c r="C120" s="36" t="s">
        <v>48</v>
      </c>
      <c r="D120" s="41">
        <f>SUM(D112:D119)</f>
        <v>0</v>
      </c>
      <c r="E120" s="41">
        <f>SUM(E112:E119)</f>
        <v>0</v>
      </c>
      <c r="F120" s="41">
        <f>SUM(F112:F119)</f>
        <v>0</v>
      </c>
      <c r="G120" s="41">
        <f>SUM(G112:G119)</f>
        <v>0</v>
      </c>
      <c r="H120" s="38">
        <f>(H112*G112)+(H113*G113)+(H114*G114)+(H115*G115)+(H116*G116)+(H117*G117)+(H118*G118)+(H119*G119)</f>
        <v>0</v>
      </c>
      <c r="I120" s="114">
        <f>SUM(I112:I119)</f>
        <v>0</v>
      </c>
      <c r="J120" s="39"/>
      <c r="K120" s="35"/>
      <c r="L120" s="40"/>
    </row>
    <row r="121" spans="2:12" ht="51" hidden="1" customHeight="1" x14ac:dyDescent="0.2">
      <c r="B121" s="50" t="s">
        <v>7</v>
      </c>
      <c r="C121" s="140"/>
      <c r="D121" s="141"/>
      <c r="E121" s="141"/>
      <c r="F121" s="141"/>
      <c r="G121" s="141"/>
      <c r="H121" s="141"/>
      <c r="I121" s="141"/>
      <c r="J121" s="141"/>
      <c r="K121" s="142"/>
      <c r="L121" s="21"/>
    </row>
    <row r="122" spans="2:12" ht="17" hidden="1" customHeight="1" x14ac:dyDescent="0.2">
      <c r="B122" s="22" t="s">
        <v>152</v>
      </c>
      <c r="C122" s="23"/>
      <c r="D122" s="24"/>
      <c r="E122" s="24"/>
      <c r="F122" s="24"/>
      <c r="G122" s="25">
        <f>SUM(D122:F122)</f>
        <v>0</v>
      </c>
      <c r="H122" s="26"/>
      <c r="I122" s="113"/>
      <c r="J122" s="27"/>
      <c r="K122" s="28"/>
      <c r="L122" s="29"/>
    </row>
    <row r="123" spans="2:12" ht="17" hidden="1" customHeight="1" x14ac:dyDescent="0.2">
      <c r="B123" s="22" t="s">
        <v>153</v>
      </c>
      <c r="C123" s="23"/>
      <c r="D123" s="24"/>
      <c r="E123" s="24"/>
      <c r="F123" s="24"/>
      <c r="G123" s="25">
        <f t="shared" ref="G123:G129" si="11">SUM(D123:F123)</f>
        <v>0</v>
      </c>
      <c r="H123" s="26"/>
      <c r="I123" s="113"/>
      <c r="J123" s="27"/>
      <c r="K123" s="28"/>
      <c r="L123" s="29"/>
    </row>
    <row r="124" spans="2:12" ht="17" hidden="1" customHeight="1" x14ac:dyDescent="0.2">
      <c r="B124" s="22" t="s">
        <v>154</v>
      </c>
      <c r="C124" s="23"/>
      <c r="D124" s="24"/>
      <c r="E124" s="24"/>
      <c r="F124" s="24"/>
      <c r="G124" s="25">
        <f t="shared" si="11"/>
        <v>0</v>
      </c>
      <c r="H124" s="26"/>
      <c r="I124" s="113"/>
      <c r="J124" s="27"/>
      <c r="K124" s="28"/>
      <c r="L124" s="29"/>
    </row>
    <row r="125" spans="2:12" ht="17" hidden="1" customHeight="1" x14ac:dyDescent="0.2">
      <c r="B125" s="22" t="s">
        <v>155</v>
      </c>
      <c r="C125" s="23"/>
      <c r="D125" s="24"/>
      <c r="E125" s="24"/>
      <c r="F125" s="24"/>
      <c r="G125" s="25">
        <f t="shared" si="11"/>
        <v>0</v>
      </c>
      <c r="H125" s="26"/>
      <c r="I125" s="113"/>
      <c r="J125" s="27"/>
      <c r="K125" s="28"/>
      <c r="L125" s="29"/>
    </row>
    <row r="126" spans="2:12" ht="17" hidden="1" customHeight="1" x14ac:dyDescent="0.2">
      <c r="B126" s="22" t="s">
        <v>156</v>
      </c>
      <c r="C126" s="23"/>
      <c r="D126" s="24"/>
      <c r="E126" s="24"/>
      <c r="F126" s="24"/>
      <c r="G126" s="25">
        <f t="shared" si="11"/>
        <v>0</v>
      </c>
      <c r="H126" s="26"/>
      <c r="I126" s="113"/>
      <c r="J126" s="27"/>
      <c r="K126" s="28"/>
      <c r="L126" s="29"/>
    </row>
    <row r="127" spans="2:12" ht="17" hidden="1" customHeight="1" x14ac:dyDescent="0.2">
      <c r="B127" s="22" t="s">
        <v>157</v>
      </c>
      <c r="C127" s="23"/>
      <c r="D127" s="24"/>
      <c r="E127" s="24"/>
      <c r="F127" s="24"/>
      <c r="G127" s="25">
        <f t="shared" si="11"/>
        <v>0</v>
      </c>
      <c r="H127" s="26"/>
      <c r="I127" s="113"/>
      <c r="J127" s="27"/>
      <c r="K127" s="28"/>
      <c r="L127" s="29"/>
    </row>
    <row r="128" spans="2:12" ht="17" hidden="1" customHeight="1" x14ac:dyDescent="0.2">
      <c r="B128" s="22" t="s">
        <v>158</v>
      </c>
      <c r="C128" s="34"/>
      <c r="D128" s="4"/>
      <c r="E128" s="4"/>
      <c r="F128" s="4"/>
      <c r="G128" s="25">
        <f t="shared" si="11"/>
        <v>0</v>
      </c>
      <c r="H128" s="33"/>
      <c r="I128" s="113"/>
      <c r="J128" s="27"/>
      <c r="K128" s="35"/>
      <c r="L128" s="29"/>
    </row>
    <row r="129" spans="2:12" ht="17" hidden="1" customHeight="1" x14ac:dyDescent="0.2">
      <c r="B129" s="22" t="s">
        <v>159</v>
      </c>
      <c r="C129" s="34"/>
      <c r="D129" s="4"/>
      <c r="E129" s="4"/>
      <c r="F129" s="4"/>
      <c r="G129" s="25">
        <f t="shared" si="11"/>
        <v>0</v>
      </c>
      <c r="H129" s="33"/>
      <c r="I129" s="113"/>
      <c r="J129" s="27"/>
      <c r="K129" s="35"/>
      <c r="L129" s="29"/>
    </row>
    <row r="130" spans="2:12" ht="17" hidden="1" customHeight="1" x14ac:dyDescent="0.2">
      <c r="C130" s="36" t="s">
        <v>48</v>
      </c>
      <c r="D130" s="37">
        <f>SUM(D122:D129)</f>
        <v>0</v>
      </c>
      <c r="E130" s="37">
        <f>SUM(E122:E129)</f>
        <v>0</v>
      </c>
      <c r="F130" s="37">
        <f>SUM(F122:F129)</f>
        <v>0</v>
      </c>
      <c r="G130" s="37">
        <f>SUM(G122:G129)</f>
        <v>0</v>
      </c>
      <c r="H130" s="38">
        <f>(H122*G122)+(H123*G123)+(H124*G124)+(H125*G125)+(H126*G126)+(H127*G127)+(H128*G128)+(H129*G129)</f>
        <v>0</v>
      </c>
      <c r="I130" s="114">
        <f>SUM(I122:I129)</f>
        <v>0</v>
      </c>
      <c r="J130" s="39"/>
      <c r="K130" s="35"/>
      <c r="L130" s="40"/>
    </row>
    <row r="131" spans="2:12" ht="15.75" hidden="1" customHeight="1" x14ac:dyDescent="0.2">
      <c r="B131" s="47"/>
      <c r="C131" s="42"/>
      <c r="D131" s="5"/>
      <c r="E131" s="5"/>
      <c r="F131" s="5"/>
      <c r="G131" s="5"/>
      <c r="H131" s="5"/>
      <c r="I131" s="5"/>
      <c r="J131" s="48"/>
      <c r="K131" s="51"/>
      <c r="L131" s="49"/>
    </row>
    <row r="132" spans="2:12" ht="51" hidden="1" customHeight="1" x14ac:dyDescent="0.2">
      <c r="B132" s="36" t="s">
        <v>160</v>
      </c>
      <c r="C132" s="143"/>
      <c r="D132" s="144"/>
      <c r="E132" s="144"/>
      <c r="F132" s="144"/>
      <c r="G132" s="144"/>
      <c r="H132" s="144"/>
      <c r="I132" s="144"/>
      <c r="J132" s="144"/>
      <c r="K132" s="145"/>
      <c r="L132" s="20"/>
    </row>
    <row r="133" spans="2:12" ht="51" hidden="1" customHeight="1" x14ac:dyDescent="0.2">
      <c r="B133" s="19" t="s">
        <v>8</v>
      </c>
      <c r="C133" s="140"/>
      <c r="D133" s="141"/>
      <c r="E133" s="141"/>
      <c r="F133" s="141"/>
      <c r="G133" s="141"/>
      <c r="H133" s="141"/>
      <c r="I133" s="141"/>
      <c r="J133" s="141"/>
      <c r="K133" s="142"/>
      <c r="L133" s="21"/>
    </row>
    <row r="134" spans="2:12" ht="17" hidden="1" customHeight="1" x14ac:dyDescent="0.2">
      <c r="B134" s="22" t="s">
        <v>161</v>
      </c>
      <c r="C134" s="23"/>
      <c r="D134" s="24"/>
      <c r="E134" s="24"/>
      <c r="F134" s="24"/>
      <c r="G134" s="25">
        <f>SUM(D134:F134)</f>
        <v>0</v>
      </c>
      <c r="H134" s="26"/>
      <c r="I134" s="113"/>
      <c r="J134" s="27"/>
      <c r="K134" s="28"/>
      <c r="L134" s="29"/>
    </row>
    <row r="135" spans="2:12" ht="17" hidden="1" customHeight="1" x14ac:dyDescent="0.2">
      <c r="B135" s="22" t="s">
        <v>162</v>
      </c>
      <c r="C135" s="23"/>
      <c r="D135" s="24"/>
      <c r="E135" s="24"/>
      <c r="F135" s="24"/>
      <c r="G135" s="25">
        <f t="shared" ref="G135:G141" si="12">SUM(D135:F135)</f>
        <v>0</v>
      </c>
      <c r="H135" s="26"/>
      <c r="I135" s="113"/>
      <c r="J135" s="27"/>
      <c r="K135" s="28"/>
      <c r="L135" s="29"/>
    </row>
    <row r="136" spans="2:12" ht="17" hidden="1" customHeight="1" x14ac:dyDescent="0.2">
      <c r="B136" s="22" t="s">
        <v>163</v>
      </c>
      <c r="C136" s="23"/>
      <c r="D136" s="24"/>
      <c r="E136" s="24"/>
      <c r="F136" s="24"/>
      <c r="G136" s="25">
        <f t="shared" si="12"/>
        <v>0</v>
      </c>
      <c r="H136" s="26"/>
      <c r="I136" s="113"/>
      <c r="J136" s="27"/>
      <c r="K136" s="28"/>
      <c r="L136" s="29"/>
    </row>
    <row r="137" spans="2:12" ht="17" hidden="1" customHeight="1" x14ac:dyDescent="0.2">
      <c r="B137" s="22" t="s">
        <v>164</v>
      </c>
      <c r="C137" s="23"/>
      <c r="D137" s="24"/>
      <c r="E137" s="24"/>
      <c r="F137" s="24"/>
      <c r="G137" s="25">
        <f t="shared" si="12"/>
        <v>0</v>
      </c>
      <c r="H137" s="26"/>
      <c r="I137" s="113"/>
      <c r="J137" s="27"/>
      <c r="K137" s="28"/>
      <c r="L137" s="29"/>
    </row>
    <row r="138" spans="2:12" ht="17" hidden="1" customHeight="1" x14ac:dyDescent="0.2">
      <c r="B138" s="22" t="s">
        <v>165</v>
      </c>
      <c r="C138" s="23"/>
      <c r="D138" s="24"/>
      <c r="E138" s="24"/>
      <c r="F138" s="24"/>
      <c r="G138" s="25">
        <f t="shared" si="12"/>
        <v>0</v>
      </c>
      <c r="H138" s="26"/>
      <c r="I138" s="113"/>
      <c r="J138" s="27"/>
      <c r="K138" s="28"/>
      <c r="L138" s="29"/>
    </row>
    <row r="139" spans="2:12" ht="17" hidden="1" customHeight="1" x14ac:dyDescent="0.2">
      <c r="B139" s="22" t="s">
        <v>166</v>
      </c>
      <c r="C139" s="23"/>
      <c r="D139" s="24"/>
      <c r="E139" s="24"/>
      <c r="F139" s="24"/>
      <c r="G139" s="25">
        <f t="shared" si="12"/>
        <v>0</v>
      </c>
      <c r="H139" s="26"/>
      <c r="I139" s="113"/>
      <c r="J139" s="27"/>
      <c r="K139" s="28"/>
      <c r="L139" s="29"/>
    </row>
    <row r="140" spans="2:12" ht="17" hidden="1" customHeight="1" x14ac:dyDescent="0.2">
      <c r="B140" s="22" t="s">
        <v>167</v>
      </c>
      <c r="C140" s="34"/>
      <c r="D140" s="4"/>
      <c r="E140" s="4"/>
      <c r="F140" s="4"/>
      <c r="G140" s="25">
        <f t="shared" si="12"/>
        <v>0</v>
      </c>
      <c r="H140" s="33"/>
      <c r="I140" s="113"/>
      <c r="J140" s="27"/>
      <c r="K140" s="35"/>
      <c r="L140" s="29"/>
    </row>
    <row r="141" spans="2:12" ht="17" hidden="1" customHeight="1" x14ac:dyDescent="0.2">
      <c r="B141" s="22" t="s">
        <v>168</v>
      </c>
      <c r="C141" s="34"/>
      <c r="D141" s="4"/>
      <c r="E141" s="4"/>
      <c r="F141" s="4"/>
      <c r="G141" s="25">
        <f t="shared" si="12"/>
        <v>0</v>
      </c>
      <c r="H141" s="33"/>
      <c r="I141" s="113"/>
      <c r="J141" s="27"/>
      <c r="K141" s="35"/>
      <c r="L141" s="29"/>
    </row>
    <row r="142" spans="2:12" ht="17" hidden="1" customHeight="1" x14ac:dyDescent="0.2">
      <c r="C142" s="36" t="s">
        <v>48</v>
      </c>
      <c r="D142" s="37">
        <f>SUM(D134:D141)</f>
        <v>0</v>
      </c>
      <c r="E142" s="37">
        <f>SUM(E134:E141)</f>
        <v>0</v>
      </c>
      <c r="F142" s="37">
        <f>SUM(F134:F141)</f>
        <v>0</v>
      </c>
      <c r="G142" s="41">
        <f>SUM(G134:G141)</f>
        <v>0</v>
      </c>
      <c r="H142" s="38">
        <f>(H134*G134)+(H135*G135)+(H136*G136)+(H137*G137)+(H138*G138)+(H139*G139)+(H140*G140)+(H141*G141)</f>
        <v>0</v>
      </c>
      <c r="I142" s="114">
        <f>SUM(I134:I141)</f>
        <v>0</v>
      </c>
      <c r="J142" s="39"/>
      <c r="K142" s="35"/>
      <c r="L142" s="40"/>
    </row>
    <row r="143" spans="2:12" ht="51" hidden="1" customHeight="1" x14ac:dyDescent="0.2">
      <c r="B143" s="19" t="s">
        <v>9</v>
      </c>
      <c r="C143" s="140"/>
      <c r="D143" s="141"/>
      <c r="E143" s="141"/>
      <c r="F143" s="141"/>
      <c r="G143" s="141"/>
      <c r="H143" s="141"/>
      <c r="I143" s="141"/>
      <c r="J143" s="141"/>
      <c r="K143" s="142"/>
      <c r="L143" s="21"/>
    </row>
    <row r="144" spans="2:12" ht="17" hidden="1" customHeight="1" x14ac:dyDescent="0.2">
      <c r="B144" s="22" t="s">
        <v>169</v>
      </c>
      <c r="C144" s="23"/>
      <c r="D144" s="24"/>
      <c r="E144" s="24"/>
      <c r="F144" s="24"/>
      <c r="G144" s="25">
        <f>SUM(D144:F144)</f>
        <v>0</v>
      </c>
      <c r="H144" s="26"/>
      <c r="I144" s="113"/>
      <c r="J144" s="27"/>
      <c r="K144" s="28"/>
      <c r="L144" s="29"/>
    </row>
    <row r="145" spans="2:12" ht="17" hidden="1" customHeight="1" x14ac:dyDescent="0.2">
      <c r="B145" s="22" t="s">
        <v>170</v>
      </c>
      <c r="C145" s="23"/>
      <c r="D145" s="24"/>
      <c r="E145" s="24"/>
      <c r="F145" s="24"/>
      <c r="G145" s="25">
        <f t="shared" ref="G145:G151" si="13">SUM(D145:F145)</f>
        <v>0</v>
      </c>
      <c r="H145" s="26"/>
      <c r="I145" s="113"/>
      <c r="J145" s="27"/>
      <c r="K145" s="28"/>
      <c r="L145" s="29"/>
    </row>
    <row r="146" spans="2:12" ht="17" hidden="1" customHeight="1" x14ac:dyDescent="0.2">
      <c r="B146" s="22" t="s">
        <v>171</v>
      </c>
      <c r="C146" s="23"/>
      <c r="D146" s="24"/>
      <c r="E146" s="24"/>
      <c r="F146" s="24"/>
      <c r="G146" s="25">
        <f t="shared" si="13"/>
        <v>0</v>
      </c>
      <c r="H146" s="26"/>
      <c r="I146" s="113"/>
      <c r="J146" s="27"/>
      <c r="K146" s="28"/>
      <c r="L146" s="29"/>
    </row>
    <row r="147" spans="2:12" ht="17" hidden="1" customHeight="1" x14ac:dyDescent="0.2">
      <c r="B147" s="22" t="s">
        <v>172</v>
      </c>
      <c r="C147" s="23"/>
      <c r="D147" s="24"/>
      <c r="E147" s="24"/>
      <c r="F147" s="24"/>
      <c r="G147" s="25">
        <f t="shared" si="13"/>
        <v>0</v>
      </c>
      <c r="H147" s="26"/>
      <c r="I147" s="113"/>
      <c r="J147" s="27"/>
      <c r="K147" s="28"/>
      <c r="L147" s="29"/>
    </row>
    <row r="148" spans="2:12" ht="17" hidden="1" customHeight="1" x14ac:dyDescent="0.2">
      <c r="B148" s="22" t="s">
        <v>173</v>
      </c>
      <c r="C148" s="23"/>
      <c r="D148" s="24"/>
      <c r="E148" s="24"/>
      <c r="F148" s="24"/>
      <c r="G148" s="25">
        <f t="shared" si="13"/>
        <v>0</v>
      </c>
      <c r="H148" s="26"/>
      <c r="I148" s="113"/>
      <c r="J148" s="27"/>
      <c r="K148" s="28"/>
      <c r="L148" s="29"/>
    </row>
    <row r="149" spans="2:12" ht="17" hidden="1" customHeight="1" x14ac:dyDescent="0.2">
      <c r="B149" s="22" t="s">
        <v>174</v>
      </c>
      <c r="C149" s="23"/>
      <c r="D149" s="24"/>
      <c r="E149" s="24"/>
      <c r="F149" s="24"/>
      <c r="G149" s="25">
        <f t="shared" si="13"/>
        <v>0</v>
      </c>
      <c r="H149" s="26"/>
      <c r="I149" s="113"/>
      <c r="J149" s="27"/>
      <c r="K149" s="28"/>
      <c r="L149" s="29"/>
    </row>
    <row r="150" spans="2:12" ht="17" hidden="1" customHeight="1" x14ac:dyDescent="0.2">
      <c r="B150" s="22" t="s">
        <v>175</v>
      </c>
      <c r="C150" s="34"/>
      <c r="D150" s="4"/>
      <c r="E150" s="4"/>
      <c r="F150" s="4"/>
      <c r="G150" s="25">
        <f t="shared" si="13"/>
        <v>0</v>
      </c>
      <c r="H150" s="33"/>
      <c r="I150" s="113"/>
      <c r="J150" s="27"/>
      <c r="K150" s="35"/>
      <c r="L150" s="29"/>
    </row>
    <row r="151" spans="2:12" ht="17" hidden="1" customHeight="1" x14ac:dyDescent="0.2">
      <c r="B151" s="22" t="s">
        <v>176</v>
      </c>
      <c r="C151" s="34"/>
      <c r="D151" s="4"/>
      <c r="E151" s="4"/>
      <c r="F151" s="4"/>
      <c r="G151" s="25">
        <f t="shared" si="13"/>
        <v>0</v>
      </c>
      <c r="H151" s="33"/>
      <c r="I151" s="113"/>
      <c r="J151" s="27"/>
      <c r="K151" s="35"/>
      <c r="L151" s="29"/>
    </row>
    <row r="152" spans="2:12" ht="17" hidden="1" customHeight="1" x14ac:dyDescent="0.2">
      <c r="C152" s="36" t="s">
        <v>48</v>
      </c>
      <c r="D152" s="41">
        <f>SUM(D144:D151)</f>
        <v>0</v>
      </c>
      <c r="E152" s="41">
        <f>SUM(E144:E151)</f>
        <v>0</v>
      </c>
      <c r="F152" s="41">
        <f>SUM(F144:F151)</f>
        <v>0</v>
      </c>
      <c r="G152" s="41">
        <f>SUM(G144:G151)</f>
        <v>0</v>
      </c>
      <c r="H152" s="38">
        <f>(H144*G144)+(H145*G145)+(H146*G146)+(H147*G147)+(H148*G148)+(H149*G149)+(H150*G150)+(H151*G151)</f>
        <v>0</v>
      </c>
      <c r="I152" s="114">
        <f>SUM(I144:I151)</f>
        <v>0</v>
      </c>
      <c r="J152" s="39"/>
      <c r="K152" s="35"/>
      <c r="L152" s="40"/>
    </row>
    <row r="153" spans="2:12" ht="51" hidden="1" customHeight="1" x14ac:dyDescent="0.2">
      <c r="B153" s="19" t="s">
        <v>10</v>
      </c>
      <c r="C153" s="140"/>
      <c r="D153" s="141"/>
      <c r="E153" s="141"/>
      <c r="F153" s="141"/>
      <c r="G153" s="141"/>
      <c r="H153" s="141"/>
      <c r="I153" s="141"/>
      <c r="J153" s="141"/>
      <c r="K153" s="142"/>
      <c r="L153" s="21"/>
    </row>
    <row r="154" spans="2:12" ht="17" hidden="1" customHeight="1" x14ac:dyDescent="0.2">
      <c r="B154" s="22" t="s">
        <v>177</v>
      </c>
      <c r="C154" s="23"/>
      <c r="D154" s="24"/>
      <c r="E154" s="24"/>
      <c r="F154" s="24"/>
      <c r="G154" s="25">
        <f>SUM(D154:F154)</f>
        <v>0</v>
      </c>
      <c r="H154" s="26"/>
      <c r="I154" s="113"/>
      <c r="J154" s="27"/>
      <c r="K154" s="28"/>
      <c r="L154" s="29"/>
    </row>
    <row r="155" spans="2:12" ht="17" hidden="1" customHeight="1" x14ac:dyDescent="0.2">
      <c r="B155" s="22" t="s">
        <v>178</v>
      </c>
      <c r="C155" s="23"/>
      <c r="D155" s="24"/>
      <c r="E155" s="24"/>
      <c r="F155" s="24"/>
      <c r="G155" s="25">
        <f t="shared" ref="G155:G161" si="14">SUM(D155:F155)</f>
        <v>0</v>
      </c>
      <c r="H155" s="26"/>
      <c r="I155" s="113"/>
      <c r="J155" s="27"/>
      <c r="K155" s="28"/>
      <c r="L155" s="29"/>
    </row>
    <row r="156" spans="2:12" ht="17" hidden="1" customHeight="1" x14ac:dyDescent="0.2">
      <c r="B156" s="22" t="s">
        <v>179</v>
      </c>
      <c r="C156" s="23"/>
      <c r="D156" s="24"/>
      <c r="E156" s="24"/>
      <c r="F156" s="24"/>
      <c r="G156" s="25">
        <f t="shared" si="14"/>
        <v>0</v>
      </c>
      <c r="H156" s="26"/>
      <c r="I156" s="113"/>
      <c r="J156" s="27"/>
      <c r="K156" s="28"/>
      <c r="L156" s="29"/>
    </row>
    <row r="157" spans="2:12" ht="17" hidden="1" customHeight="1" x14ac:dyDescent="0.2">
      <c r="B157" s="22" t="s">
        <v>180</v>
      </c>
      <c r="C157" s="23"/>
      <c r="D157" s="24"/>
      <c r="E157" s="24"/>
      <c r="F157" s="24"/>
      <c r="G157" s="25">
        <f t="shared" si="14"/>
        <v>0</v>
      </c>
      <c r="H157" s="26"/>
      <c r="I157" s="113"/>
      <c r="J157" s="27"/>
      <c r="K157" s="28"/>
      <c r="L157" s="29"/>
    </row>
    <row r="158" spans="2:12" ht="17" hidden="1" customHeight="1" x14ac:dyDescent="0.2">
      <c r="B158" s="22" t="s">
        <v>181</v>
      </c>
      <c r="C158" s="23"/>
      <c r="D158" s="24"/>
      <c r="E158" s="24"/>
      <c r="F158" s="24"/>
      <c r="G158" s="25">
        <f t="shared" si="14"/>
        <v>0</v>
      </c>
      <c r="H158" s="26"/>
      <c r="I158" s="113"/>
      <c r="J158" s="27"/>
      <c r="K158" s="28"/>
      <c r="L158" s="29"/>
    </row>
    <row r="159" spans="2:12" ht="17" hidden="1" customHeight="1" x14ac:dyDescent="0.2">
      <c r="B159" s="22" t="s">
        <v>182</v>
      </c>
      <c r="C159" s="23"/>
      <c r="D159" s="24"/>
      <c r="E159" s="24"/>
      <c r="F159" s="24"/>
      <c r="G159" s="25">
        <f t="shared" si="14"/>
        <v>0</v>
      </c>
      <c r="H159" s="26"/>
      <c r="I159" s="113"/>
      <c r="J159" s="27"/>
      <c r="K159" s="28"/>
      <c r="L159" s="29"/>
    </row>
    <row r="160" spans="2:12" ht="17" hidden="1" customHeight="1" x14ac:dyDescent="0.2">
      <c r="B160" s="22" t="s">
        <v>183</v>
      </c>
      <c r="C160" s="34"/>
      <c r="D160" s="4"/>
      <c r="E160" s="4"/>
      <c r="F160" s="4"/>
      <c r="G160" s="25">
        <f t="shared" si="14"/>
        <v>0</v>
      </c>
      <c r="H160" s="33"/>
      <c r="I160" s="113"/>
      <c r="J160" s="27"/>
      <c r="K160" s="35"/>
      <c r="L160" s="29"/>
    </row>
    <row r="161" spans="2:12" ht="17" hidden="1" customHeight="1" x14ac:dyDescent="0.2">
      <c r="B161" s="22" t="s">
        <v>184</v>
      </c>
      <c r="C161" s="34"/>
      <c r="D161" s="4"/>
      <c r="E161" s="4"/>
      <c r="F161" s="4"/>
      <c r="G161" s="25">
        <f t="shared" si="14"/>
        <v>0</v>
      </c>
      <c r="H161" s="33"/>
      <c r="I161" s="113"/>
      <c r="J161" s="27"/>
      <c r="K161" s="35"/>
      <c r="L161" s="29"/>
    </row>
    <row r="162" spans="2:12" ht="17" hidden="1" customHeight="1" x14ac:dyDescent="0.2">
      <c r="C162" s="36" t="s">
        <v>48</v>
      </c>
      <c r="D162" s="41">
        <f>SUM(D154:D161)</f>
        <v>0</v>
      </c>
      <c r="E162" s="41">
        <f>SUM(E154:E161)</f>
        <v>0</v>
      </c>
      <c r="F162" s="41">
        <f>SUM(F154:F161)</f>
        <v>0</v>
      </c>
      <c r="G162" s="41">
        <f>SUM(G154:G161)</f>
        <v>0</v>
      </c>
      <c r="H162" s="38">
        <f>(H154*G154)+(H155*G155)+(H156*G156)+(H157*G157)+(H158*G158)+(H159*G159)+(H160*G160)+(H161*G161)</f>
        <v>0</v>
      </c>
      <c r="I162" s="114">
        <f>SUM(I154:I161)</f>
        <v>0</v>
      </c>
      <c r="J162" s="39"/>
      <c r="K162" s="35"/>
      <c r="L162" s="40"/>
    </row>
    <row r="163" spans="2:12" ht="51" hidden="1" customHeight="1" x14ac:dyDescent="0.2">
      <c r="B163" s="19" t="s">
        <v>11</v>
      </c>
      <c r="C163" s="140"/>
      <c r="D163" s="141"/>
      <c r="E163" s="141"/>
      <c r="F163" s="141"/>
      <c r="G163" s="141"/>
      <c r="H163" s="141"/>
      <c r="I163" s="141"/>
      <c r="J163" s="141"/>
      <c r="K163" s="142"/>
      <c r="L163" s="21"/>
    </row>
    <row r="164" spans="2:12" ht="17" hidden="1" customHeight="1" x14ac:dyDescent="0.2">
      <c r="B164" s="22" t="s">
        <v>185</v>
      </c>
      <c r="C164" s="23"/>
      <c r="D164" s="24"/>
      <c r="E164" s="24"/>
      <c r="F164" s="24"/>
      <c r="G164" s="25">
        <f>SUM(D164:F164)</f>
        <v>0</v>
      </c>
      <c r="H164" s="26"/>
      <c r="I164" s="113"/>
      <c r="J164" s="27"/>
      <c r="K164" s="28"/>
      <c r="L164" s="29"/>
    </row>
    <row r="165" spans="2:12" ht="17" hidden="1" customHeight="1" x14ac:dyDescent="0.2">
      <c r="B165" s="22" t="s">
        <v>186</v>
      </c>
      <c r="C165" s="23"/>
      <c r="D165" s="24"/>
      <c r="E165" s="24"/>
      <c r="F165" s="24"/>
      <c r="G165" s="25">
        <f t="shared" ref="G165:G171" si="15">SUM(D165:F165)</f>
        <v>0</v>
      </c>
      <c r="H165" s="26"/>
      <c r="I165" s="113"/>
      <c r="J165" s="27"/>
      <c r="K165" s="28"/>
      <c r="L165" s="29"/>
    </row>
    <row r="166" spans="2:12" ht="17" hidden="1" customHeight="1" x14ac:dyDescent="0.2">
      <c r="B166" s="22" t="s">
        <v>187</v>
      </c>
      <c r="C166" s="23"/>
      <c r="D166" s="24"/>
      <c r="E166" s="24"/>
      <c r="F166" s="24"/>
      <c r="G166" s="25">
        <f t="shared" si="15"/>
        <v>0</v>
      </c>
      <c r="H166" s="26"/>
      <c r="I166" s="113"/>
      <c r="J166" s="27"/>
      <c r="K166" s="28"/>
      <c r="L166" s="29"/>
    </row>
    <row r="167" spans="2:12" ht="17" hidden="1" customHeight="1" x14ac:dyDescent="0.2">
      <c r="B167" s="22" t="s">
        <v>188</v>
      </c>
      <c r="C167" s="23"/>
      <c r="D167" s="24"/>
      <c r="E167" s="24"/>
      <c r="F167" s="24"/>
      <c r="G167" s="25">
        <f t="shared" si="15"/>
        <v>0</v>
      </c>
      <c r="H167" s="26"/>
      <c r="I167" s="113"/>
      <c r="J167" s="27"/>
      <c r="K167" s="28"/>
      <c r="L167" s="29"/>
    </row>
    <row r="168" spans="2:12" ht="17" hidden="1" customHeight="1" x14ac:dyDescent="0.2">
      <c r="B168" s="22" t="s">
        <v>189</v>
      </c>
      <c r="C168" s="23"/>
      <c r="D168" s="24"/>
      <c r="E168" s="24"/>
      <c r="F168" s="24"/>
      <c r="G168" s="25">
        <f>SUM(D168:F168)</f>
        <v>0</v>
      </c>
      <c r="H168" s="26"/>
      <c r="I168" s="113"/>
      <c r="J168" s="27"/>
      <c r="K168" s="28"/>
      <c r="L168" s="29"/>
    </row>
    <row r="169" spans="2:12" ht="17" hidden="1" customHeight="1" x14ac:dyDescent="0.2">
      <c r="B169" s="22" t="s">
        <v>190</v>
      </c>
      <c r="C169" s="23"/>
      <c r="D169" s="24"/>
      <c r="E169" s="24"/>
      <c r="F169" s="24"/>
      <c r="G169" s="25">
        <f t="shared" si="15"/>
        <v>0</v>
      </c>
      <c r="H169" s="26"/>
      <c r="I169" s="113"/>
      <c r="J169" s="27"/>
      <c r="K169" s="28"/>
      <c r="L169" s="29"/>
    </row>
    <row r="170" spans="2:12" ht="17" hidden="1" customHeight="1" x14ac:dyDescent="0.2">
      <c r="B170" s="22" t="s">
        <v>191</v>
      </c>
      <c r="C170" s="34"/>
      <c r="D170" s="4"/>
      <c r="E170" s="4"/>
      <c r="F170" s="4"/>
      <c r="G170" s="25">
        <f t="shared" si="15"/>
        <v>0</v>
      </c>
      <c r="H170" s="33"/>
      <c r="I170" s="113"/>
      <c r="J170" s="27"/>
      <c r="K170" s="35"/>
      <c r="L170" s="29"/>
    </row>
    <row r="171" spans="2:12" ht="17" hidden="1" customHeight="1" x14ac:dyDescent="0.2">
      <c r="B171" s="22" t="s">
        <v>192</v>
      </c>
      <c r="C171" s="34"/>
      <c r="D171" s="4"/>
      <c r="E171" s="4"/>
      <c r="F171" s="4"/>
      <c r="G171" s="25">
        <f t="shared" si="15"/>
        <v>0</v>
      </c>
      <c r="H171" s="33"/>
      <c r="I171" s="113"/>
      <c r="J171" s="27"/>
      <c r="K171" s="35"/>
      <c r="L171" s="29"/>
    </row>
    <row r="172" spans="2:12" ht="17" hidden="1" customHeight="1" x14ac:dyDescent="0.2">
      <c r="C172" s="36" t="s">
        <v>48</v>
      </c>
      <c r="D172" s="37">
        <f>SUM(D164:D171)</f>
        <v>0</v>
      </c>
      <c r="E172" s="37">
        <f>SUM(E164:E171)</f>
        <v>0</v>
      </c>
      <c r="F172" s="37">
        <f>SUM(F164:F171)</f>
        <v>0</v>
      </c>
      <c r="G172" s="37">
        <f>SUM(G164:G171)</f>
        <v>0</v>
      </c>
      <c r="H172" s="38">
        <f>(H164*G164)+(H165*G165)+(H166*G166)+(H167*G167)+(H168*G168)+(H169*G169)+(H170*G170)+(H171*G171)</f>
        <v>0</v>
      </c>
      <c r="I172" s="114">
        <f>SUM(I164:I171)</f>
        <v>0</v>
      </c>
      <c r="J172" s="39"/>
      <c r="K172" s="35"/>
      <c r="L172" s="40"/>
    </row>
    <row r="173" spans="2:12" ht="15.75" customHeight="1" x14ac:dyDescent="0.2">
      <c r="B173" s="47"/>
      <c r="C173" s="42"/>
      <c r="D173" s="5"/>
      <c r="E173" s="5"/>
      <c r="F173" s="5"/>
      <c r="G173" s="5"/>
      <c r="H173" s="5"/>
      <c r="I173" s="5"/>
      <c r="J173" s="48"/>
      <c r="K173" s="42"/>
      <c r="L173" s="49"/>
    </row>
    <row r="174" spans="2:12" ht="15.75" customHeight="1" x14ac:dyDescent="0.2">
      <c r="B174" s="47"/>
      <c r="C174" s="42"/>
      <c r="D174" s="5"/>
      <c r="E174" s="5"/>
      <c r="F174" s="5"/>
      <c r="G174" s="5"/>
      <c r="H174" s="5"/>
      <c r="I174" s="5"/>
      <c r="J174" s="48"/>
      <c r="K174" s="42"/>
      <c r="L174" s="49"/>
    </row>
    <row r="175" spans="2:12" ht="41.25" customHeight="1" x14ac:dyDescent="0.2">
      <c r="B175" s="36" t="s">
        <v>193</v>
      </c>
      <c r="C175" s="52"/>
      <c r="D175" s="24">
        <v>117278.79439252306</v>
      </c>
      <c r="E175" s="24">
        <v>53641</v>
      </c>
      <c r="F175" s="24">
        <v>125000</v>
      </c>
      <c r="G175" s="25">
        <f>SUM(D175:F175)</f>
        <v>295919.79439252306</v>
      </c>
      <c r="H175" s="54"/>
      <c r="I175" s="4">
        <v>125000</v>
      </c>
      <c r="J175" s="55"/>
      <c r="K175" s="56"/>
      <c r="L175" s="40"/>
    </row>
    <row r="176" spans="2:12" ht="41.25" customHeight="1" x14ac:dyDescent="0.2">
      <c r="B176" s="36" t="s">
        <v>194</v>
      </c>
      <c r="C176" s="52"/>
      <c r="D176" s="24">
        <v>139190</v>
      </c>
      <c r="E176" s="24">
        <v>8500</v>
      </c>
      <c r="F176" s="24">
        <v>6000</v>
      </c>
      <c r="G176" s="25">
        <f>SUM(D176:F176)</f>
        <v>153690</v>
      </c>
      <c r="H176" s="54"/>
      <c r="I176" s="4">
        <v>45331.29</v>
      </c>
      <c r="J176" s="55"/>
      <c r="K176" s="56"/>
      <c r="L176" s="40"/>
    </row>
    <row r="177" spans="2:12" ht="41.25" customHeight="1" x14ac:dyDescent="0.2">
      <c r="B177" s="36" t="s">
        <v>195</v>
      </c>
      <c r="C177" s="57"/>
      <c r="D177" s="24">
        <v>44000</v>
      </c>
      <c r="E177" s="24">
        <v>35023.65</v>
      </c>
      <c r="F177" s="24">
        <v>30000</v>
      </c>
      <c r="G177" s="25">
        <f>SUM(D177:F177)</f>
        <v>109023.65</v>
      </c>
      <c r="H177" s="54"/>
      <c r="I177" s="4">
        <v>30000</v>
      </c>
      <c r="J177" s="55"/>
      <c r="K177" s="56"/>
      <c r="L177" s="40"/>
    </row>
    <row r="178" spans="2:12" ht="41.25" customHeight="1" x14ac:dyDescent="0.2">
      <c r="B178" s="58" t="s">
        <v>196</v>
      </c>
      <c r="C178" s="52"/>
      <c r="D178" s="24">
        <v>10000</v>
      </c>
      <c r="E178" s="24">
        <v>10000</v>
      </c>
      <c r="F178" s="24">
        <v>10000</v>
      </c>
      <c r="G178" s="25">
        <f>SUM(D178:F178)</f>
        <v>30000</v>
      </c>
      <c r="H178" s="54"/>
      <c r="I178" s="4">
        <v>14000</v>
      </c>
      <c r="J178" s="55"/>
      <c r="K178" s="56"/>
      <c r="L178" s="40"/>
    </row>
    <row r="179" spans="2:12" ht="38.25" customHeight="1" x14ac:dyDescent="0.2">
      <c r="B179" s="47"/>
      <c r="C179" s="59" t="s">
        <v>197</v>
      </c>
      <c r="D179" s="37">
        <f>SUM(D175:D178)</f>
        <v>310468.79439252306</v>
      </c>
      <c r="E179" s="37">
        <f>SUM(E175:E178)</f>
        <v>107164.65</v>
      </c>
      <c r="F179" s="37">
        <f>SUM(F175:F178)</f>
        <v>171000</v>
      </c>
      <c r="G179" s="37">
        <f>SUM(G175:G178)</f>
        <v>588633.44439252303</v>
      </c>
      <c r="H179" s="37">
        <f>(H175*G175)+(H176*G176)+(H177*G177)+(H178*G178)</f>
        <v>0</v>
      </c>
      <c r="I179" s="4">
        <f>SUM(I175:I178)</f>
        <v>214331.29</v>
      </c>
      <c r="J179" s="39"/>
      <c r="K179" s="52"/>
      <c r="L179" s="60"/>
    </row>
    <row r="180" spans="2:12" ht="15.75" customHeight="1" x14ac:dyDescent="0.2">
      <c r="B180" s="47"/>
      <c r="C180" s="42"/>
      <c r="D180" s="5"/>
      <c r="E180" s="5"/>
      <c r="F180" s="5"/>
      <c r="G180" s="5"/>
      <c r="H180" s="5"/>
      <c r="I180" s="42"/>
      <c r="J180" s="48"/>
      <c r="K180" s="42"/>
      <c r="L180" s="60"/>
    </row>
    <row r="181" spans="2:12" ht="15.75" customHeight="1" x14ac:dyDescent="0.2">
      <c r="B181" s="47"/>
      <c r="C181" s="42"/>
      <c r="D181" s="5"/>
      <c r="E181" s="5"/>
      <c r="F181" s="5"/>
      <c r="G181" s="5"/>
      <c r="H181" s="5"/>
      <c r="I181" s="42"/>
      <c r="J181" s="48"/>
      <c r="K181" s="42"/>
      <c r="L181" s="60"/>
    </row>
    <row r="182" spans="2:12" ht="15.75" customHeight="1" x14ac:dyDescent="0.2">
      <c r="B182" s="47"/>
      <c r="C182" s="42"/>
      <c r="D182" s="5"/>
      <c r="E182" s="5"/>
      <c r="F182" s="5"/>
      <c r="G182" s="5"/>
      <c r="H182" s="5"/>
      <c r="I182" s="42"/>
      <c r="J182" s="48"/>
      <c r="K182" s="42"/>
      <c r="L182" s="60"/>
    </row>
    <row r="183" spans="2:12" ht="15.75" customHeight="1" x14ac:dyDescent="0.2">
      <c r="B183" s="47"/>
      <c r="C183" s="42"/>
      <c r="D183" s="5"/>
      <c r="E183" s="5"/>
      <c r="F183" s="5"/>
      <c r="G183" s="5"/>
      <c r="H183" s="5"/>
      <c r="I183" s="42"/>
      <c r="J183" s="48"/>
      <c r="K183" s="42"/>
      <c r="L183" s="60"/>
    </row>
    <row r="184" spans="2:12" ht="15.75" customHeight="1" x14ac:dyDescent="0.2">
      <c r="B184" s="47"/>
      <c r="C184" s="42"/>
      <c r="D184" s="5"/>
      <c r="E184" s="5"/>
      <c r="F184" s="5"/>
      <c r="G184" s="5"/>
      <c r="H184" s="5"/>
      <c r="I184" s="42"/>
      <c r="J184" s="48"/>
      <c r="K184" s="42"/>
      <c r="L184" s="60"/>
    </row>
    <row r="185" spans="2:12" ht="15.75" customHeight="1" x14ac:dyDescent="0.2">
      <c r="B185" s="47"/>
      <c r="C185" s="42"/>
      <c r="D185" s="5"/>
      <c r="E185" s="5"/>
      <c r="F185" s="5"/>
      <c r="G185" s="5"/>
      <c r="H185" s="5"/>
      <c r="I185" s="42"/>
      <c r="J185" s="48"/>
      <c r="K185" s="42"/>
      <c r="L185" s="60"/>
    </row>
    <row r="186" spans="2:12" ht="15.75" customHeight="1" thickBot="1" x14ac:dyDescent="0.25">
      <c r="B186" s="47"/>
      <c r="C186" s="42"/>
      <c r="D186" s="5"/>
      <c r="E186" s="5"/>
      <c r="F186" s="5"/>
      <c r="G186" s="5"/>
      <c r="H186" s="5"/>
      <c r="I186" s="42"/>
      <c r="J186" s="48"/>
      <c r="K186" s="42"/>
      <c r="L186" s="60"/>
    </row>
    <row r="187" spans="2:12" ht="16" x14ac:dyDescent="0.2">
      <c r="B187" s="47"/>
      <c r="C187" s="124" t="s">
        <v>12</v>
      </c>
      <c r="D187" s="125"/>
      <c r="E187" s="125"/>
      <c r="F187" s="125"/>
      <c r="G187" s="126"/>
      <c r="H187" s="60"/>
      <c r="I187" s="42"/>
      <c r="J187" s="61"/>
      <c r="K187" s="60"/>
    </row>
    <row r="188" spans="2:12" ht="54.75" customHeight="1" x14ac:dyDescent="0.2">
      <c r="B188" s="47"/>
      <c r="C188" s="62"/>
      <c r="D188" s="2" t="str">
        <f>D5</f>
        <v>OIM Organisation recipiendiaire 1 (budget en USD)</v>
      </c>
      <c r="E188" s="2" t="str">
        <f t="shared" ref="E188:F188" si="16">E5</f>
        <v>HCR Organisation recipiendiaire 2 (budget en USD)</v>
      </c>
      <c r="F188" s="2" t="str">
        <f t="shared" si="16"/>
        <v>ONUDC Organisation recipiendiaire 3 (budget en USD)</v>
      </c>
      <c r="G188" s="63" t="s">
        <v>0</v>
      </c>
      <c r="H188" s="42"/>
      <c r="I188" s="42"/>
      <c r="J188" s="48"/>
      <c r="K188" s="60"/>
    </row>
    <row r="189" spans="2:12" ht="41.25" customHeight="1" x14ac:dyDescent="0.2">
      <c r="B189" s="64"/>
      <c r="C189" s="6" t="s">
        <v>13</v>
      </c>
      <c r="D189" s="65">
        <f>SUM(D16,D26,D36,D46,D58,D67,D77,D87,D100,D110,D120,D130,D142,D152,D162,D172,D175,D176,D177,D178)</f>
        <v>1009345.7943925231</v>
      </c>
      <c r="E189" s="65">
        <f>SUM(E16,E26,E36,E46,E58,E67,E77,E87,E100,E110,E120,E130,E142,E152,E162,E172,E175,E176,E177,E178)</f>
        <v>841564.19000000006</v>
      </c>
      <c r="F189" s="65">
        <f>SUM(F16,F26,F36,F46,F58,F67,F77,F87,F100,F110,F120,F130,F142,F152,F162,F172,F175,F176,F177,F178)</f>
        <v>672454.5</v>
      </c>
      <c r="G189" s="66">
        <f>SUM(D189:F189)</f>
        <v>2523364.4843925233</v>
      </c>
      <c r="H189" s="42"/>
      <c r="I189" s="42"/>
      <c r="J189" s="48"/>
      <c r="K189" s="64"/>
    </row>
    <row r="190" spans="2:12" ht="51.75" customHeight="1" x14ac:dyDescent="0.2">
      <c r="B190" s="67"/>
      <c r="C190" s="6" t="s">
        <v>14</v>
      </c>
      <c r="D190" s="65">
        <f>D189*0.07</f>
        <v>70654.20560747663</v>
      </c>
      <c r="E190" s="65">
        <f>E189*0.07</f>
        <v>58909.493300000009</v>
      </c>
      <c r="F190" s="65">
        <f>F189*0.07</f>
        <v>47071.815000000002</v>
      </c>
      <c r="G190" s="66">
        <f>G189*0.07</f>
        <v>176635.51390747665</v>
      </c>
      <c r="H190" s="67"/>
      <c r="I190" s="42"/>
      <c r="J190" s="48"/>
      <c r="K190" s="68"/>
    </row>
    <row r="191" spans="2:12" ht="51.75" customHeight="1" thickBot="1" x14ac:dyDescent="0.25">
      <c r="B191" s="67"/>
      <c r="C191" s="69" t="s">
        <v>0</v>
      </c>
      <c r="D191" s="37">
        <f>SUM(D189:D190)</f>
        <v>1079999.9999999998</v>
      </c>
      <c r="E191" s="37">
        <f>SUM(E189:E190)</f>
        <v>900473.68330000003</v>
      </c>
      <c r="F191" s="37">
        <f>SUM(F189:F190)</f>
        <v>719526.31499999994</v>
      </c>
      <c r="G191" s="37">
        <f>SUM(G189:G190)</f>
        <v>2699999.9983000001</v>
      </c>
      <c r="H191" s="67"/>
      <c r="I191" s="42"/>
      <c r="J191" s="48"/>
      <c r="K191" s="68"/>
    </row>
    <row r="192" spans="2:12" ht="42" customHeight="1" x14ac:dyDescent="0.2">
      <c r="B192" s="67"/>
      <c r="I192" s="42"/>
      <c r="K192" s="49"/>
      <c r="L192" s="68"/>
    </row>
    <row r="193" spans="2:12" s="14" customFormat="1" ht="29.25" customHeight="1" thickBot="1" x14ac:dyDescent="0.25">
      <c r="B193" s="42"/>
      <c r="C193" s="47"/>
      <c r="D193" s="7"/>
      <c r="E193" s="7"/>
      <c r="F193" s="7"/>
      <c r="G193" s="7"/>
      <c r="H193" s="7"/>
      <c r="I193" s="42"/>
      <c r="J193" s="70"/>
      <c r="K193" s="60"/>
      <c r="L193" s="64"/>
    </row>
    <row r="194" spans="2:12" ht="23.25" customHeight="1" x14ac:dyDescent="0.2">
      <c r="B194" s="68"/>
      <c r="C194" s="127" t="s">
        <v>198</v>
      </c>
      <c r="D194" s="128"/>
      <c r="E194" s="129"/>
      <c r="F194" s="129"/>
      <c r="G194" s="129"/>
      <c r="H194" s="130"/>
      <c r="I194" s="42"/>
      <c r="J194" s="40"/>
      <c r="K194" s="68"/>
    </row>
    <row r="195" spans="2:12" ht="51.75" customHeight="1" x14ac:dyDescent="0.2">
      <c r="B195" s="68"/>
      <c r="C195" s="71"/>
      <c r="D195" s="2" t="str">
        <f>D5</f>
        <v>OIM Organisation recipiendiaire 1 (budget en USD)</v>
      </c>
      <c r="E195" s="2" t="str">
        <f t="shared" ref="E195:F195" si="17">E5</f>
        <v>HCR Organisation recipiendiaire 2 (budget en USD)</v>
      </c>
      <c r="F195" s="2" t="str">
        <f t="shared" si="17"/>
        <v>ONUDC Organisation recipiendiaire 3 (budget en USD)</v>
      </c>
      <c r="G195" s="3" t="s">
        <v>0</v>
      </c>
      <c r="H195" s="72" t="s">
        <v>199</v>
      </c>
      <c r="I195" s="42"/>
      <c r="J195" s="40"/>
      <c r="K195" s="68"/>
    </row>
    <row r="196" spans="2:12" ht="55.5" customHeight="1" x14ac:dyDescent="0.2">
      <c r="B196" s="68"/>
      <c r="C196" s="73" t="s">
        <v>200</v>
      </c>
      <c r="D196" s="37">
        <f>$D$191*H196</f>
        <v>377999.99999999988</v>
      </c>
      <c r="E196" s="37">
        <f>$E$191*H196</f>
        <v>315165.78915500001</v>
      </c>
      <c r="F196" s="37">
        <f>$F$191*H196</f>
        <v>251834.21024999997</v>
      </c>
      <c r="G196" s="37">
        <f>SUM(D196:F196)</f>
        <v>944999.99940499989</v>
      </c>
      <c r="H196" s="74">
        <v>0.35</v>
      </c>
      <c r="I196" s="42"/>
      <c r="J196" s="61"/>
      <c r="K196" s="68"/>
    </row>
    <row r="197" spans="2:12" ht="57.75" customHeight="1" x14ac:dyDescent="0.2">
      <c r="B197" s="131"/>
      <c r="C197" s="75" t="s">
        <v>201</v>
      </c>
      <c r="D197" s="37">
        <f>$D$191*H197</f>
        <v>377999.99999999988</v>
      </c>
      <c r="E197" s="37">
        <f>$E$191*H197</f>
        <v>315165.78915500001</v>
      </c>
      <c r="F197" s="37">
        <f>$F$191*H197</f>
        <v>251834.21024999997</v>
      </c>
      <c r="G197" s="37">
        <f>SUM(D197:F197)</f>
        <v>944999.99940499989</v>
      </c>
      <c r="H197" s="76">
        <v>0.35</v>
      </c>
      <c r="I197" s="42"/>
      <c r="J197" s="61"/>
    </row>
    <row r="198" spans="2:12" ht="57.75" customHeight="1" x14ac:dyDescent="0.2">
      <c r="B198" s="131"/>
      <c r="C198" s="75" t="s">
        <v>202</v>
      </c>
      <c r="D198" s="37">
        <f>$D$191*H198</f>
        <v>323999.99999999994</v>
      </c>
      <c r="E198" s="37">
        <f>$E$191*H198</f>
        <v>270142.10499000002</v>
      </c>
      <c r="F198" s="37">
        <f>$F$191*H198</f>
        <v>215857.89449999997</v>
      </c>
      <c r="G198" s="37">
        <f>SUM(D198:F198)</f>
        <v>809999.99948999984</v>
      </c>
      <c r="H198" s="77">
        <v>0.3</v>
      </c>
      <c r="I198" s="42"/>
      <c r="J198" s="78"/>
    </row>
    <row r="199" spans="2:12" ht="38.25" customHeight="1" thickBot="1" x14ac:dyDescent="0.25">
      <c r="B199" s="131"/>
      <c r="C199" s="69" t="s">
        <v>0</v>
      </c>
      <c r="D199" s="37">
        <f>SUM(D196:D198)</f>
        <v>1079999.9999999998</v>
      </c>
      <c r="E199" s="37">
        <f>SUM(E196:E198)</f>
        <v>900473.68330000003</v>
      </c>
      <c r="F199" s="37">
        <f>SUM(F196:F198)</f>
        <v>719526.31499999994</v>
      </c>
      <c r="G199" s="37">
        <f>SUM(G196:G198)</f>
        <v>2699999.9982999996</v>
      </c>
      <c r="H199" s="79">
        <f>SUM(H196:H198)</f>
        <v>1</v>
      </c>
      <c r="I199" s="42"/>
      <c r="J199" s="21"/>
    </row>
    <row r="200" spans="2:12" ht="21.75" customHeight="1" thickBot="1" x14ac:dyDescent="0.25">
      <c r="B200" s="131"/>
      <c r="C200" s="80"/>
      <c r="D200" s="81"/>
      <c r="E200" s="81"/>
      <c r="F200" s="81"/>
      <c r="G200" s="81"/>
      <c r="H200" s="81"/>
      <c r="I200" s="42"/>
      <c r="J200" s="70"/>
    </row>
    <row r="201" spans="2:12" ht="49.5" customHeight="1" x14ac:dyDescent="0.2">
      <c r="B201" s="131"/>
      <c r="C201" s="82" t="s">
        <v>203</v>
      </c>
      <c r="D201" s="83">
        <f>SUM(H16,H26,H36,H46,H58,H67,H77,H87,H100,H110,H120,H130,H142,H152,H162,H172,H179)*1.07</f>
        <v>1053709.0419920001</v>
      </c>
      <c r="E201" s="7"/>
      <c r="F201" s="7"/>
      <c r="G201" s="7"/>
      <c r="H201" s="84" t="s">
        <v>204</v>
      </c>
      <c r="I201" s="30">
        <f>SUM(I179,I172,I162,I152,I142,I130,I120,I110,I100,I87,I77,I67,I58,I46,I36,I26,I16)</f>
        <v>684331.29</v>
      </c>
      <c r="J201" s="85"/>
    </row>
    <row r="202" spans="2:12" ht="28.5" customHeight="1" thickBot="1" x14ac:dyDescent="0.25">
      <c r="B202" s="131"/>
      <c r="C202" s="86" t="s">
        <v>205</v>
      </c>
      <c r="D202" s="87">
        <f>D201/G191</f>
        <v>0.3902626083909061</v>
      </c>
      <c r="E202" s="88"/>
      <c r="F202" s="89"/>
      <c r="G202" s="88"/>
      <c r="H202" s="90" t="s">
        <v>206</v>
      </c>
      <c r="I202" s="101">
        <f>I201/G189</f>
        <v>0.27119795583742096</v>
      </c>
      <c r="J202" s="91"/>
    </row>
    <row r="203" spans="2:12" ht="28.5" customHeight="1" x14ac:dyDescent="0.2">
      <c r="B203" s="131"/>
      <c r="C203" s="132"/>
      <c r="D203" s="133"/>
      <c r="E203" s="92"/>
      <c r="F203" s="92"/>
      <c r="G203" s="92"/>
      <c r="I203" s="42"/>
    </row>
    <row r="204" spans="2:12" ht="28.5" customHeight="1" x14ac:dyDescent="0.2">
      <c r="B204" s="131"/>
      <c r="C204" s="86" t="s">
        <v>207</v>
      </c>
      <c r="D204" s="93">
        <f>SUM(D177:F178)*1.07</f>
        <v>148755.30550000002</v>
      </c>
      <c r="E204" s="94"/>
      <c r="F204" s="94"/>
      <c r="G204" s="94"/>
      <c r="I204" s="42"/>
    </row>
    <row r="205" spans="2:12" ht="23.25" customHeight="1" x14ac:dyDescent="0.2">
      <c r="B205" s="131"/>
      <c r="C205" s="86" t="s">
        <v>208</v>
      </c>
      <c r="D205" s="87">
        <f>D204/G191</f>
        <v>5.5094557627281764E-2</v>
      </c>
      <c r="E205" s="94"/>
      <c r="F205" s="94"/>
      <c r="G205" s="94"/>
      <c r="I205" s="42"/>
    </row>
    <row r="206" spans="2:12" ht="66.75" customHeight="1" thickBot="1" x14ac:dyDescent="0.25">
      <c r="B206" s="131"/>
      <c r="C206" s="134" t="s">
        <v>209</v>
      </c>
      <c r="D206" s="135"/>
      <c r="E206" s="95"/>
      <c r="F206" s="95"/>
      <c r="G206" s="95"/>
      <c r="I206" s="42"/>
    </row>
    <row r="207" spans="2:12" ht="55.5" customHeight="1" x14ac:dyDescent="0.2">
      <c r="B207" s="131"/>
      <c r="I207" s="42"/>
      <c r="L207" s="14"/>
    </row>
    <row r="208" spans="2:12" ht="42.75" customHeight="1" x14ac:dyDescent="0.2">
      <c r="B208" s="131"/>
      <c r="I208" s="42"/>
    </row>
    <row r="209" spans="2:9" ht="21.75" customHeight="1" x14ac:dyDescent="0.2">
      <c r="B209" s="131"/>
      <c r="I209" s="42"/>
    </row>
    <row r="210" spans="2:9" ht="21.75" customHeight="1" x14ac:dyDescent="0.2">
      <c r="B210" s="131"/>
      <c r="I210" s="42"/>
    </row>
    <row r="211" spans="2:9" ht="23.25" customHeight="1" x14ac:dyDescent="0.2">
      <c r="B211" s="131"/>
      <c r="I211" s="42"/>
    </row>
    <row r="212" spans="2:9" ht="23.25" customHeight="1" x14ac:dyDescent="0.2">
      <c r="I212" s="42"/>
    </row>
    <row r="213" spans="2:9" ht="21.75" customHeight="1" x14ac:dyDescent="0.2">
      <c r="I213" s="42"/>
    </row>
    <row r="214" spans="2:9" ht="16.5" customHeight="1" x14ac:dyDescent="0.2">
      <c r="I214" s="42"/>
    </row>
    <row r="215" spans="2:9" ht="29.25" customHeight="1" x14ac:dyDescent="0.2">
      <c r="I215" s="42"/>
    </row>
    <row r="216" spans="2:9" ht="24.75" customHeight="1" x14ac:dyDescent="0.2">
      <c r="I216" s="42"/>
    </row>
    <row r="217" spans="2:9" ht="33" customHeight="1" x14ac:dyDescent="0.2">
      <c r="I217" s="42"/>
    </row>
    <row r="218" spans="2:9" ht="16" x14ac:dyDescent="0.2">
      <c r="I218" s="42"/>
    </row>
    <row r="219" spans="2:9" ht="15" customHeight="1" x14ac:dyDescent="0.2">
      <c r="I219" s="42"/>
    </row>
    <row r="220" spans="2:9" ht="25.5" customHeight="1" x14ac:dyDescent="0.2">
      <c r="I220" s="42"/>
    </row>
    <row r="221" spans="2:9" ht="16" x14ac:dyDescent="0.2">
      <c r="I221" s="42"/>
    </row>
    <row r="222" spans="2:9" ht="16" x14ac:dyDescent="0.2">
      <c r="I222" s="42"/>
    </row>
    <row r="223" spans="2:9" ht="16" x14ac:dyDescent="0.2">
      <c r="I223" s="42"/>
    </row>
    <row r="224" spans="2:9" ht="16" x14ac:dyDescent="0.2">
      <c r="I224" s="42"/>
    </row>
    <row r="225" spans="9:9" ht="16" x14ac:dyDescent="0.2">
      <c r="I225" s="42"/>
    </row>
    <row r="226" spans="9:9" ht="16" x14ac:dyDescent="0.2">
      <c r="I226" s="42"/>
    </row>
    <row r="227" spans="9:9" ht="16" x14ac:dyDescent="0.2">
      <c r="I227" s="42"/>
    </row>
    <row r="228" spans="9:9" ht="16" x14ac:dyDescent="0.2">
      <c r="I228" s="42"/>
    </row>
    <row r="229" spans="9:9" ht="16" x14ac:dyDescent="0.2">
      <c r="I229" s="42"/>
    </row>
    <row r="230" spans="9:9" ht="16" x14ac:dyDescent="0.2">
      <c r="I230" s="42"/>
    </row>
    <row r="231" spans="9:9" ht="16" x14ac:dyDescent="0.2">
      <c r="I231" s="42"/>
    </row>
    <row r="232" spans="9:9" ht="16" x14ac:dyDescent="0.2">
      <c r="I232" s="42"/>
    </row>
    <row r="233" spans="9:9" ht="16" x14ac:dyDescent="0.2">
      <c r="I233" s="42"/>
    </row>
    <row r="234" spans="9:9" ht="16" x14ac:dyDescent="0.2">
      <c r="I234" s="42"/>
    </row>
    <row r="235" spans="9:9" ht="16" x14ac:dyDescent="0.2">
      <c r="I235" s="42"/>
    </row>
    <row r="236" spans="9:9" ht="16" x14ac:dyDescent="0.2">
      <c r="I236" s="42"/>
    </row>
    <row r="237" spans="9:9" ht="16" x14ac:dyDescent="0.2">
      <c r="I237" s="42"/>
    </row>
    <row r="238" spans="9:9" ht="16" x14ac:dyDescent="0.2">
      <c r="I238" s="42"/>
    </row>
    <row r="239" spans="9:9" ht="16" x14ac:dyDescent="0.2">
      <c r="I239" s="42"/>
    </row>
    <row r="240" spans="9:9" ht="16" x14ac:dyDescent="0.2">
      <c r="I240" s="42"/>
    </row>
    <row r="241" spans="9:9" ht="16" x14ac:dyDescent="0.2">
      <c r="I241" s="42"/>
    </row>
    <row r="242" spans="9:9" ht="16" x14ac:dyDescent="0.2">
      <c r="I242" s="42"/>
    </row>
    <row r="243" spans="9:9" ht="16" x14ac:dyDescent="0.2">
      <c r="I243" s="42"/>
    </row>
    <row r="244" spans="9:9" ht="16" x14ac:dyDescent="0.2">
      <c r="I244" s="42"/>
    </row>
    <row r="245" spans="9:9" ht="16" x14ac:dyDescent="0.2">
      <c r="I245" s="42"/>
    </row>
    <row r="246" spans="9:9" ht="16" x14ac:dyDescent="0.2">
      <c r="I246" s="42"/>
    </row>
    <row r="247" spans="9:9" ht="16" x14ac:dyDescent="0.2">
      <c r="I247" s="42"/>
    </row>
    <row r="248" spans="9:9" ht="16" x14ac:dyDescent="0.2">
      <c r="I248" s="42"/>
    </row>
    <row r="249" spans="9:9" ht="16" x14ac:dyDescent="0.2">
      <c r="I249" s="42"/>
    </row>
    <row r="250" spans="9:9" ht="16" x14ac:dyDescent="0.2">
      <c r="I250" s="42"/>
    </row>
    <row r="251" spans="9:9" ht="16" x14ac:dyDescent="0.2">
      <c r="I251" s="42"/>
    </row>
    <row r="252" spans="9:9" ht="16" x14ac:dyDescent="0.2">
      <c r="I252" s="42"/>
    </row>
    <row r="253" spans="9:9" ht="16" x14ac:dyDescent="0.2">
      <c r="I253" s="42"/>
    </row>
    <row r="254" spans="9:9" ht="16" x14ac:dyDescent="0.2">
      <c r="I254" s="42"/>
    </row>
    <row r="255" spans="9:9" ht="16" x14ac:dyDescent="0.2">
      <c r="I255" s="42"/>
    </row>
    <row r="256" spans="9:9" ht="16" x14ac:dyDescent="0.2">
      <c r="I256" s="42"/>
    </row>
    <row r="257" spans="1:9" ht="16" x14ac:dyDescent="0.2">
      <c r="I257" s="42"/>
    </row>
    <row r="258" spans="1:9" ht="16" x14ac:dyDescent="0.2">
      <c r="I258" s="42"/>
    </row>
    <row r="259" spans="1:9" ht="16" x14ac:dyDescent="0.2">
      <c r="I259" s="42"/>
    </row>
    <row r="260" spans="1:9" ht="16" x14ac:dyDescent="0.2">
      <c r="I260" s="42"/>
    </row>
    <row r="261" spans="1:9" ht="16" x14ac:dyDescent="0.2">
      <c r="I261" s="42"/>
    </row>
    <row r="262" spans="1:9" ht="16" x14ac:dyDescent="0.2">
      <c r="I262" s="42"/>
    </row>
    <row r="263" spans="1:9" ht="16" x14ac:dyDescent="0.2">
      <c r="I263" s="42"/>
    </row>
    <row r="264" spans="1:9" ht="16" x14ac:dyDescent="0.2">
      <c r="I264" s="42"/>
    </row>
    <row r="265" spans="1:9" ht="16" x14ac:dyDescent="0.2">
      <c r="I265" s="42"/>
    </row>
    <row r="266" spans="1:9" ht="16" x14ac:dyDescent="0.2">
      <c r="I266" s="42"/>
    </row>
    <row r="267" spans="1:9" ht="16" x14ac:dyDescent="0.2">
      <c r="I267" s="42"/>
    </row>
    <row r="268" spans="1:9" ht="16" x14ac:dyDescent="0.2">
      <c r="I268" s="42"/>
    </row>
    <row r="269" spans="1:9" ht="16" x14ac:dyDescent="0.2">
      <c r="I269" s="42"/>
    </row>
    <row r="270" spans="1:9" ht="16" x14ac:dyDescent="0.2">
      <c r="I270" s="42"/>
    </row>
    <row r="271" spans="1:9" ht="16" x14ac:dyDescent="0.2">
      <c r="A271" s="8" t="s">
        <v>210</v>
      </c>
      <c r="I271" s="42"/>
    </row>
  </sheetData>
  <mergeCells count="27">
    <mergeCell ref="C194:H194"/>
    <mergeCell ref="B197:B211"/>
    <mergeCell ref="C203:D203"/>
    <mergeCell ref="C206:D206"/>
    <mergeCell ref="C89:K89"/>
    <mergeCell ref="C90:K90"/>
    <mergeCell ref="C101:K101"/>
    <mergeCell ref="C111:K111"/>
    <mergeCell ref="C121:K121"/>
    <mergeCell ref="C132:K132"/>
    <mergeCell ref="C143:K143"/>
    <mergeCell ref="C153:K153"/>
    <mergeCell ref="C163:K163"/>
    <mergeCell ref="C187:G187"/>
    <mergeCell ref="C133:K133"/>
    <mergeCell ref="C68:K68"/>
    <mergeCell ref="C78:K78"/>
    <mergeCell ref="C17:K17"/>
    <mergeCell ref="C27:K27"/>
    <mergeCell ref="C37:K37"/>
    <mergeCell ref="C48:K48"/>
    <mergeCell ref="C49:K49"/>
    <mergeCell ref="B2:G2"/>
    <mergeCell ref="B3:H3"/>
    <mergeCell ref="C6:K6"/>
    <mergeCell ref="C7:K7"/>
    <mergeCell ref="C59:K59"/>
  </mergeCells>
  <conditionalFormatting sqref="D202">
    <cfRule type="cellIs" dxfId="2" priority="3" operator="lessThan">
      <formula>0.15</formula>
    </cfRule>
  </conditionalFormatting>
  <conditionalFormatting sqref="D205">
    <cfRule type="cellIs" dxfId="1" priority="2" operator="lessThan">
      <formula>0.05</formula>
    </cfRule>
  </conditionalFormatting>
  <conditionalFormatting sqref="H199 J199">
    <cfRule type="cellIs" dxfId="0" priority="1" operator="greaterThan">
      <formula>1</formula>
    </cfRule>
  </conditionalFormatting>
  <dataValidations count="6">
    <dataValidation allowBlank="1" showInputMessage="1" showErrorMessage="1" prompt="% Towards Gender Equality and Women's Empowerment Must be Higher than 15%_x000a_" sqref="F202:G202" xr:uid="{96BF72B5-6DBE-4684-B99A-70F0649C4EBA}"/>
    <dataValidation allowBlank="1" showInputMessage="1" showErrorMessage="1" prompt="M&amp;E Budget Cannot be Less than 5%_x000a_" sqref="E205:G205" xr:uid="{48754504-84C1-4A38-8F84-C2B2C690687A}"/>
    <dataValidation allowBlank="1" showInputMessage="1" showErrorMessage="1" prompt="Insert *text* description of Outcome here" sqref="C6:K6 C48:K48 C89:K89 C132:K132" xr:uid="{EB562024-0960-46C7-B6C8-97B418092B72}"/>
    <dataValidation allowBlank="1" showInputMessage="1" showErrorMessage="1" prompt="Insert *text* description of Output here" sqref="C7 C17 C27 C37 C49 C59 C68 C78 C90:C91 C101 C111 C121 C133 C143 C153 C163" xr:uid="{EE3BFE8E-ACCE-470B-A003-93975D275F1C}"/>
    <dataValidation allowBlank="1" showInputMessage="1" showErrorMessage="1" prompt="Insert *text* description of Activity here" sqref="C8 C18 C28 C38 C50 C60 C69 C79 C92 C102 C112 C122 C134 C144 C154 C164" xr:uid="{01A02686-7199-45FB-8F97-4C3B2063CDDC}"/>
    <dataValidation allowBlank="1" showErrorMessage="1" prompt="% Towards Gender Equality and Women's Empowerment Must be Higher than 15%_x000a_" sqref="D204:G204 D202" xr:uid="{4ACDD028-2A42-4260-A422-FF6C9E963B8F}"/>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abdel.mbohou@undp.org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MPTF_00006_00822</ProjectId>
    <FundCode xmlns="f9695bc1-6109-4dcd-a27a-f8a0370b00e2">MPTF_00006</FundCode>
    <Comments xmlns="f9695bc1-6109-4dcd-a27a-f8a0370b00e2">Annual financial report 2023</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1C0D95C5-C4B9-46A5-B0F6-7EC6DF5E13D7}"/>
</file>

<file path=customXml/itemProps2.xml><?xml version="1.0" encoding="utf-8"?>
<ds:datastoreItem xmlns:ds="http://schemas.openxmlformats.org/officeDocument/2006/customXml" ds:itemID="{5BF7674A-F21C-4FA2-A68B-E5D6AE4C7FC8}"/>
</file>

<file path=customXml/itemProps3.xml><?xml version="1.0" encoding="utf-8"?>
<ds:datastoreItem xmlns:ds="http://schemas.openxmlformats.org/officeDocument/2006/customXml" ds:itemID="{FA45AC66-8F9F-417F-950E-09A750406B2C}"/>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Rapport Fin global</vt:lpstr>
      <vt:lpstr>IOM</vt:lpstr>
      <vt:lpstr>UNHCR</vt:lpstr>
      <vt:lpstr>ONUDC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annual report 00128163.xlsx</dc:title>
  <dc:creator>MBARTOUA Yannick</dc:creator>
  <cp:lastModifiedBy>MBARTOUA Yannick</cp:lastModifiedBy>
  <dcterms:created xsi:type="dcterms:W3CDTF">2022-05-10T15:26:55Z</dcterms:created>
  <dcterms:modified xsi:type="dcterms:W3CDTF">2023-11-23T10:11:32Z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2023-05-29T08:28:25Z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cdfde22a-6cee-433e-a07a-b2e88f9f5eea</vt:lpwstr>
  </property>
  <property fmtid="{D5CDD505-2E9C-101B-9397-08002B2CF9AE}" pid="8" name="MSIP_Label_2059aa38-f392-4105-be92-628035578272_ContentBits">
    <vt:lpwstr>0</vt:lpwstr>
  </property>
  <property fmtid="{D5CDD505-2E9C-101B-9397-08002B2CF9AE}" pid="9" name="ContentTypeId">
    <vt:lpwstr>0x010100A20E1B0FB969FA4DB37D3562DA9CC146</vt:lpwstr>
  </property>
</Properties>
</file>