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fpa User\Desktop\Rapport PBF_Nov 2023\"/>
    </mc:Choice>
  </mc:AlternateContent>
  <bookViews>
    <workbookView xWindow="0" yWindow="0" windowWidth="19200" windowHeight="8010" activeTab="1"/>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62913" concurrentCalc="0"/>
</workbook>
</file>

<file path=xl/calcChain.xml><?xml version="1.0" encoding="utf-8"?>
<calcChain xmlns="http://schemas.openxmlformats.org/spreadsheetml/2006/main">
  <c r="E15" i="5" l="1"/>
  <c r="D15" i="5"/>
  <c r="D16" i="1"/>
  <c r="D26" i="1"/>
  <c r="D36" i="1"/>
  <c r="D46" i="1"/>
  <c r="D58" i="1"/>
  <c r="D68" i="1"/>
  <c r="D78" i="1"/>
  <c r="D88" i="1"/>
  <c r="D100" i="1"/>
  <c r="D110" i="1"/>
  <c r="D120" i="1"/>
  <c r="D130" i="1"/>
  <c r="D142" i="1"/>
  <c r="D152" i="1"/>
  <c r="D162" i="1"/>
  <c r="D172" i="1"/>
  <c r="D189" i="1"/>
  <c r="D190" i="1"/>
  <c r="D191" i="1"/>
  <c r="D196" i="1"/>
  <c r="E16" i="1"/>
  <c r="E26" i="1"/>
  <c r="E36" i="1"/>
  <c r="E46" i="1"/>
  <c r="E58" i="1"/>
  <c r="E68" i="1"/>
  <c r="E78" i="1"/>
  <c r="E88" i="1"/>
  <c r="E100" i="1"/>
  <c r="E110" i="1"/>
  <c r="E120" i="1"/>
  <c r="E130" i="1"/>
  <c r="E142" i="1"/>
  <c r="E152" i="1"/>
  <c r="E162" i="1"/>
  <c r="E172" i="1"/>
  <c r="E189" i="1"/>
  <c r="E190" i="1"/>
  <c r="E191" i="1"/>
  <c r="E196" i="1"/>
  <c r="F16" i="1"/>
  <c r="F26" i="1"/>
  <c r="F36" i="1"/>
  <c r="F46" i="1"/>
  <c r="F58" i="1"/>
  <c r="F68" i="1"/>
  <c r="F78" i="1"/>
  <c r="F88" i="1"/>
  <c r="F100" i="1"/>
  <c r="F110" i="1"/>
  <c r="F120" i="1"/>
  <c r="F130" i="1"/>
  <c r="F142" i="1"/>
  <c r="F152" i="1"/>
  <c r="F162" i="1"/>
  <c r="F172" i="1"/>
  <c r="F189" i="1"/>
  <c r="F190" i="1"/>
  <c r="F191" i="1"/>
  <c r="F196" i="1"/>
  <c r="G196" i="1"/>
  <c r="D197" i="1"/>
  <c r="E197" i="1"/>
  <c r="F197" i="1"/>
  <c r="G197" i="1"/>
  <c r="D198" i="1"/>
  <c r="E198" i="1"/>
  <c r="F198" i="1"/>
  <c r="G198" i="1"/>
  <c r="G199" i="1"/>
  <c r="F23" i="4"/>
  <c r="F199" i="1"/>
  <c r="E23" i="4"/>
  <c r="E199" i="1"/>
  <c r="D23" i="4"/>
  <c r="D199" i="1"/>
  <c r="C23" i="4"/>
  <c r="G22" i="4"/>
  <c r="F22" i="4"/>
  <c r="E22" i="4"/>
  <c r="D22" i="4"/>
  <c r="C22" i="4"/>
  <c r="G21" i="4"/>
  <c r="F21" i="4"/>
  <c r="E21" i="4"/>
  <c r="D21" i="4"/>
  <c r="C21" i="4"/>
  <c r="G20" i="4"/>
  <c r="F20" i="4"/>
  <c r="E20" i="4"/>
  <c r="D20" i="4"/>
  <c r="C20" i="4"/>
  <c r="E19" i="4"/>
  <c r="D19" i="4"/>
  <c r="C19" i="4"/>
  <c r="D198" i="5"/>
  <c r="C7" i="4"/>
  <c r="D199" i="5"/>
  <c r="C8" i="4"/>
  <c r="D200" i="5"/>
  <c r="C9" i="4"/>
  <c r="D201" i="5"/>
  <c r="C10" i="4"/>
  <c r="D202" i="5"/>
  <c r="C11" i="4"/>
  <c r="D203" i="5"/>
  <c r="C12" i="4"/>
  <c r="D204" i="5"/>
  <c r="C13" i="4"/>
  <c r="C14" i="4"/>
  <c r="E198" i="5"/>
  <c r="D7" i="4"/>
  <c r="E199" i="5"/>
  <c r="D8" i="4"/>
  <c r="E200" i="5"/>
  <c r="D9" i="4"/>
  <c r="E201" i="5"/>
  <c r="D10" i="4"/>
  <c r="E202" i="5"/>
  <c r="D11" i="4"/>
  <c r="E203" i="5"/>
  <c r="D12" i="4"/>
  <c r="E204" i="5"/>
  <c r="D13" i="4"/>
  <c r="D14" i="4"/>
  <c r="F198" i="5"/>
  <c r="E7" i="4"/>
  <c r="F199" i="5"/>
  <c r="E8" i="4"/>
  <c r="F200" i="5"/>
  <c r="E9" i="4"/>
  <c r="F201" i="5"/>
  <c r="E10" i="4"/>
  <c r="F202" i="5"/>
  <c r="E11" i="4"/>
  <c r="F203" i="5"/>
  <c r="E12" i="4"/>
  <c r="F204" i="5"/>
  <c r="E13" i="4"/>
  <c r="E14" i="4"/>
  <c r="F14" i="4"/>
  <c r="F15" i="4"/>
  <c r="F16" i="4"/>
  <c r="E15" i="4"/>
  <c r="E16" i="4"/>
  <c r="D15" i="4"/>
  <c r="D16" i="4"/>
  <c r="C15" i="4"/>
  <c r="C16" i="4"/>
  <c r="F13" i="4"/>
  <c r="F12" i="4"/>
  <c r="F11" i="4"/>
  <c r="F10" i="4"/>
  <c r="F9" i="4"/>
  <c r="F8" i="4"/>
  <c r="F7" i="4"/>
  <c r="E6" i="4"/>
  <c r="D6" i="4"/>
  <c r="C6" i="4"/>
  <c r="C40" i="6"/>
  <c r="D47" i="6"/>
  <c r="D46" i="6"/>
  <c r="D45" i="6"/>
  <c r="D44" i="6"/>
  <c r="D43" i="6"/>
  <c r="C41" i="6"/>
  <c r="C29" i="6"/>
  <c r="D36" i="6"/>
  <c r="D35" i="6"/>
  <c r="D34" i="6"/>
  <c r="D33" i="6"/>
  <c r="D32" i="6"/>
  <c r="C30" i="6"/>
  <c r="C18" i="6"/>
  <c r="D25" i="6"/>
  <c r="D24" i="6"/>
  <c r="D23" i="6"/>
  <c r="D22" i="6"/>
  <c r="D21" i="6"/>
  <c r="C19" i="6"/>
  <c r="C7" i="6"/>
  <c r="D14" i="6"/>
  <c r="D13" i="6"/>
  <c r="D12" i="6"/>
  <c r="D11" i="6"/>
  <c r="D10" i="6"/>
  <c r="C8" i="6"/>
  <c r="D205" i="5"/>
  <c r="E205" i="5"/>
  <c r="F205" i="5"/>
  <c r="G205" i="5"/>
  <c r="G206" i="5"/>
  <c r="G207" i="5"/>
  <c r="F206" i="5"/>
  <c r="F207" i="5"/>
  <c r="E206" i="5"/>
  <c r="E207" i="5"/>
  <c r="D206" i="5"/>
  <c r="D207" i="5"/>
  <c r="G204" i="5"/>
  <c r="G203" i="5"/>
  <c r="G202" i="5"/>
  <c r="G201" i="5"/>
  <c r="G200" i="5"/>
  <c r="G199" i="5"/>
  <c r="G198" i="5"/>
  <c r="F197" i="5"/>
  <c r="E197" i="5"/>
  <c r="D197" i="5"/>
  <c r="D194" i="5"/>
  <c r="E194" i="5"/>
  <c r="F194" i="5"/>
  <c r="G194" i="5"/>
  <c r="G193" i="5"/>
  <c r="G192" i="5"/>
  <c r="G191" i="5"/>
  <c r="G190" i="5"/>
  <c r="G189" i="5"/>
  <c r="G188" i="5"/>
  <c r="G187" i="5"/>
  <c r="D179" i="1"/>
  <c r="D186" i="5"/>
  <c r="E179" i="1"/>
  <c r="E186" i="5"/>
  <c r="F179" i="1"/>
  <c r="F186" i="5"/>
  <c r="G186" i="5"/>
  <c r="D183" i="5"/>
  <c r="E183" i="5"/>
  <c r="F183" i="5"/>
  <c r="G183" i="5"/>
  <c r="G182" i="5"/>
  <c r="G181" i="5"/>
  <c r="G180" i="5"/>
  <c r="G179" i="5"/>
  <c r="G178" i="5"/>
  <c r="G177" i="5"/>
  <c r="G176" i="5"/>
  <c r="D175" i="5"/>
  <c r="E175" i="5"/>
  <c r="F175" i="5"/>
  <c r="G175" i="5"/>
  <c r="D172" i="5"/>
  <c r="E172" i="5"/>
  <c r="F172" i="5"/>
  <c r="G172" i="5"/>
  <c r="G171" i="5"/>
  <c r="G170" i="5"/>
  <c r="G169" i="5"/>
  <c r="G168" i="5"/>
  <c r="G167" i="5"/>
  <c r="G166" i="5"/>
  <c r="G165" i="5"/>
  <c r="D164" i="5"/>
  <c r="E164" i="5"/>
  <c r="F164" i="5"/>
  <c r="G164" i="5"/>
  <c r="D161" i="5"/>
  <c r="E161" i="5"/>
  <c r="F161" i="5"/>
  <c r="G161" i="5"/>
  <c r="G160" i="5"/>
  <c r="G159" i="5"/>
  <c r="G158" i="5"/>
  <c r="G157" i="5"/>
  <c r="G156" i="5"/>
  <c r="G155" i="5"/>
  <c r="G154" i="5"/>
  <c r="D153" i="5"/>
  <c r="E153" i="5"/>
  <c r="F153" i="5"/>
  <c r="G153" i="5"/>
  <c r="D150" i="5"/>
  <c r="E150" i="5"/>
  <c r="F150" i="5"/>
  <c r="G150" i="5"/>
  <c r="G149" i="5"/>
  <c r="G148" i="5"/>
  <c r="G147" i="5"/>
  <c r="G146" i="5"/>
  <c r="G145" i="5"/>
  <c r="G144" i="5"/>
  <c r="G143" i="5"/>
  <c r="D142" i="5"/>
  <c r="E142" i="5"/>
  <c r="F142" i="5"/>
  <c r="G142" i="5"/>
  <c r="D138" i="5"/>
  <c r="E138" i="5"/>
  <c r="F138" i="5"/>
  <c r="G138" i="5"/>
  <c r="G137" i="5"/>
  <c r="G136" i="5"/>
  <c r="G135" i="5"/>
  <c r="G134" i="5"/>
  <c r="G133" i="5"/>
  <c r="G132" i="5"/>
  <c r="G131" i="5"/>
  <c r="D130" i="5"/>
  <c r="E130" i="5"/>
  <c r="F130" i="5"/>
  <c r="G130" i="5"/>
  <c r="D127" i="5"/>
  <c r="E127" i="5"/>
  <c r="F127" i="5"/>
  <c r="G127" i="5"/>
  <c r="G126" i="5"/>
  <c r="G125" i="5"/>
  <c r="G124" i="5"/>
  <c r="G123" i="5"/>
  <c r="G122" i="5"/>
  <c r="G121" i="5"/>
  <c r="G120" i="5"/>
  <c r="D119" i="5"/>
  <c r="E119" i="5"/>
  <c r="F119" i="5"/>
  <c r="G119" i="5"/>
  <c r="D116" i="5"/>
  <c r="E116" i="5"/>
  <c r="F116" i="5"/>
  <c r="G116" i="5"/>
  <c r="G115" i="5"/>
  <c r="G114" i="5"/>
  <c r="G113" i="5"/>
  <c r="G112" i="5"/>
  <c r="G111" i="5"/>
  <c r="G110" i="5"/>
  <c r="G109" i="5"/>
  <c r="D108" i="5"/>
  <c r="E108" i="5"/>
  <c r="F108" i="5"/>
  <c r="G108" i="5"/>
  <c r="D105" i="5"/>
  <c r="E105" i="5"/>
  <c r="F105" i="5"/>
  <c r="G105" i="5"/>
  <c r="G104" i="5"/>
  <c r="G103" i="5"/>
  <c r="G102" i="5"/>
  <c r="G101" i="5"/>
  <c r="G100" i="5"/>
  <c r="G99" i="5"/>
  <c r="G98" i="5"/>
  <c r="D97" i="5"/>
  <c r="E97" i="5"/>
  <c r="F97" i="5"/>
  <c r="G97" i="5"/>
  <c r="D93" i="5"/>
  <c r="E93" i="5"/>
  <c r="F93" i="5"/>
  <c r="G93" i="5"/>
  <c r="G92" i="5"/>
  <c r="G91" i="5"/>
  <c r="G90" i="5"/>
  <c r="G89" i="5"/>
  <c r="G88" i="5"/>
  <c r="G87" i="5"/>
  <c r="G86" i="5"/>
  <c r="D85" i="5"/>
  <c r="E85" i="5"/>
  <c r="F85" i="5"/>
  <c r="G85" i="5"/>
  <c r="D82" i="5"/>
  <c r="E82" i="5"/>
  <c r="F82" i="5"/>
  <c r="G82" i="5"/>
  <c r="G81" i="5"/>
  <c r="G80" i="5"/>
  <c r="G79" i="5"/>
  <c r="G78" i="5"/>
  <c r="G77" i="5"/>
  <c r="G76" i="5"/>
  <c r="G75" i="5"/>
  <c r="D74" i="5"/>
  <c r="E74" i="5"/>
  <c r="F74" i="5"/>
  <c r="G74" i="5"/>
  <c r="D71" i="5"/>
  <c r="E71" i="5"/>
  <c r="F71" i="5"/>
  <c r="G71" i="5"/>
  <c r="G70" i="5"/>
  <c r="G69" i="5"/>
  <c r="G68" i="5"/>
  <c r="G67" i="5"/>
  <c r="G66" i="5"/>
  <c r="G65" i="5"/>
  <c r="G64" i="5"/>
  <c r="D63" i="5"/>
  <c r="E63" i="5"/>
  <c r="F63" i="5"/>
  <c r="G63" i="5"/>
  <c r="D60" i="5"/>
  <c r="E60" i="5"/>
  <c r="F60" i="5"/>
  <c r="G60" i="5"/>
  <c r="G59" i="5"/>
  <c r="G58" i="5"/>
  <c r="G57" i="5"/>
  <c r="G56" i="5"/>
  <c r="G55" i="5"/>
  <c r="G54" i="5"/>
  <c r="G53" i="5"/>
  <c r="D52" i="5"/>
  <c r="E52" i="5"/>
  <c r="F52" i="5"/>
  <c r="G52" i="5"/>
  <c r="D48" i="5"/>
  <c r="E48" i="5"/>
  <c r="F48" i="5"/>
  <c r="G48" i="5"/>
  <c r="G47" i="5"/>
  <c r="G46" i="5"/>
  <c r="G45" i="5"/>
  <c r="G44" i="5"/>
  <c r="G43" i="5"/>
  <c r="G42" i="5"/>
  <c r="G41" i="5"/>
  <c r="D40" i="5"/>
  <c r="E40" i="5"/>
  <c r="F40" i="5"/>
  <c r="G40" i="5"/>
  <c r="D37" i="5"/>
  <c r="E37" i="5"/>
  <c r="F37" i="5"/>
  <c r="G37" i="5"/>
  <c r="G36" i="5"/>
  <c r="G35" i="5"/>
  <c r="G34" i="5"/>
  <c r="G33" i="5"/>
  <c r="G32" i="5"/>
  <c r="G31" i="5"/>
  <c r="G30" i="5"/>
  <c r="D29" i="5"/>
  <c r="E29" i="5"/>
  <c r="F29" i="5"/>
  <c r="G29" i="5"/>
  <c r="D26" i="5"/>
  <c r="E26" i="5"/>
  <c r="F26" i="5"/>
  <c r="G26" i="5"/>
  <c r="G25" i="5"/>
  <c r="G24" i="5"/>
  <c r="G23" i="5"/>
  <c r="G22" i="5"/>
  <c r="G21" i="5"/>
  <c r="G20" i="5"/>
  <c r="G19" i="5"/>
  <c r="D18" i="5"/>
  <c r="E18" i="5"/>
  <c r="F18" i="5"/>
  <c r="G18" i="5"/>
  <c r="F15" i="5"/>
  <c r="G15" i="5"/>
  <c r="G14" i="5"/>
  <c r="G13" i="5"/>
  <c r="G12" i="5"/>
  <c r="G11" i="5"/>
  <c r="G10" i="5"/>
  <c r="G9" i="5"/>
  <c r="G8" i="5"/>
  <c r="D7" i="5"/>
  <c r="E7" i="5"/>
  <c r="F7" i="5"/>
  <c r="G7" i="5"/>
  <c r="F4" i="5"/>
  <c r="E4" i="5"/>
  <c r="D4" i="5"/>
  <c r="D204" i="1"/>
  <c r="G189" i="1"/>
  <c r="G190" i="1"/>
  <c r="G191" i="1"/>
  <c r="D205" i="1"/>
  <c r="I179" i="1"/>
  <c r="I172" i="1"/>
  <c r="I162" i="1"/>
  <c r="I152" i="1"/>
  <c r="I142" i="1"/>
  <c r="I130" i="1"/>
  <c r="I120" i="1"/>
  <c r="I110" i="1"/>
  <c r="I100" i="1"/>
  <c r="I88" i="1"/>
  <c r="I78" i="1"/>
  <c r="I68" i="1"/>
  <c r="I58" i="1"/>
  <c r="I46" i="1"/>
  <c r="I36" i="1"/>
  <c r="I26" i="1"/>
  <c r="I16" i="1"/>
  <c r="I201" i="1"/>
  <c r="I202" i="1"/>
  <c r="G8" i="1"/>
  <c r="G9" i="1"/>
  <c r="G10" i="1"/>
  <c r="G11" i="1"/>
  <c r="G12" i="1"/>
  <c r="G13" i="1"/>
  <c r="G14" i="1"/>
  <c r="G15" i="1"/>
  <c r="H16" i="1"/>
  <c r="G18" i="1"/>
  <c r="G19" i="1"/>
  <c r="G20" i="1"/>
  <c r="G21" i="1"/>
  <c r="G22" i="1"/>
  <c r="G23" i="1"/>
  <c r="G24" i="1"/>
  <c r="G25" i="1"/>
  <c r="H26" i="1"/>
  <c r="G28" i="1"/>
  <c r="G29" i="1"/>
  <c r="G30" i="1"/>
  <c r="G31" i="1"/>
  <c r="G32" i="1"/>
  <c r="G33" i="1"/>
  <c r="G34" i="1"/>
  <c r="G35" i="1"/>
  <c r="H36" i="1"/>
  <c r="G38" i="1"/>
  <c r="G39" i="1"/>
  <c r="G40" i="1"/>
  <c r="G41" i="1"/>
  <c r="G42" i="1"/>
  <c r="G43" i="1"/>
  <c r="G44" i="1"/>
  <c r="G45" i="1"/>
  <c r="H46" i="1"/>
  <c r="G50" i="1"/>
  <c r="G51" i="1"/>
  <c r="G52" i="1"/>
  <c r="G53" i="1"/>
  <c r="G54" i="1"/>
  <c r="G55" i="1"/>
  <c r="G56" i="1"/>
  <c r="G57" i="1"/>
  <c r="H58" i="1"/>
  <c r="G60" i="1"/>
  <c r="G61" i="1"/>
  <c r="G62" i="1"/>
  <c r="G63" i="1"/>
  <c r="G64" i="1"/>
  <c r="G65" i="1"/>
  <c r="G66" i="1"/>
  <c r="G67" i="1"/>
  <c r="H68" i="1"/>
  <c r="G70" i="1"/>
  <c r="G71" i="1"/>
  <c r="G72" i="1"/>
  <c r="G73" i="1"/>
  <c r="G74" i="1"/>
  <c r="G75" i="1"/>
  <c r="G76" i="1"/>
  <c r="G77" i="1"/>
  <c r="H78" i="1"/>
  <c r="G80" i="1"/>
  <c r="G81" i="1"/>
  <c r="G82" i="1"/>
  <c r="G83" i="1"/>
  <c r="G84" i="1"/>
  <c r="G85" i="1"/>
  <c r="G86" i="1"/>
  <c r="G87" i="1"/>
  <c r="H88" i="1"/>
  <c r="G92" i="1"/>
  <c r="G93" i="1"/>
  <c r="G94" i="1"/>
  <c r="G95" i="1"/>
  <c r="G96" i="1"/>
  <c r="G97" i="1"/>
  <c r="G98" i="1"/>
  <c r="G99" i="1"/>
  <c r="H100" i="1"/>
  <c r="G102" i="1"/>
  <c r="G103" i="1"/>
  <c r="G104" i="1"/>
  <c r="G105" i="1"/>
  <c r="G106" i="1"/>
  <c r="G107" i="1"/>
  <c r="G108" i="1"/>
  <c r="G109" i="1"/>
  <c r="H110" i="1"/>
  <c r="G112" i="1"/>
  <c r="G113" i="1"/>
  <c r="G114" i="1"/>
  <c r="G115" i="1"/>
  <c r="G116" i="1"/>
  <c r="G117" i="1"/>
  <c r="G118" i="1"/>
  <c r="G119" i="1"/>
  <c r="H120" i="1"/>
  <c r="G122" i="1"/>
  <c r="G123" i="1"/>
  <c r="G124" i="1"/>
  <c r="G125" i="1"/>
  <c r="G126" i="1"/>
  <c r="G127" i="1"/>
  <c r="G128" i="1"/>
  <c r="G129" i="1"/>
  <c r="H130" i="1"/>
  <c r="G134" i="1"/>
  <c r="G135" i="1"/>
  <c r="G136" i="1"/>
  <c r="G137" i="1"/>
  <c r="G138" i="1"/>
  <c r="G139" i="1"/>
  <c r="G140" i="1"/>
  <c r="G141" i="1"/>
  <c r="H142" i="1"/>
  <c r="G144" i="1"/>
  <c r="G145" i="1"/>
  <c r="G146" i="1"/>
  <c r="G147" i="1"/>
  <c r="G148" i="1"/>
  <c r="G149" i="1"/>
  <c r="G150" i="1"/>
  <c r="G151" i="1"/>
  <c r="H152" i="1"/>
  <c r="G154" i="1"/>
  <c r="G155" i="1"/>
  <c r="G156" i="1"/>
  <c r="G157" i="1"/>
  <c r="G158" i="1"/>
  <c r="G159" i="1"/>
  <c r="G160" i="1"/>
  <c r="G161" i="1"/>
  <c r="H162" i="1"/>
  <c r="G164" i="1"/>
  <c r="G165" i="1"/>
  <c r="G166" i="1"/>
  <c r="G167" i="1"/>
  <c r="G168" i="1"/>
  <c r="G169" i="1"/>
  <c r="G170" i="1"/>
  <c r="G171" i="1"/>
  <c r="H172" i="1"/>
  <c r="G175" i="1"/>
  <c r="G176" i="1"/>
  <c r="G177" i="1"/>
  <c r="G178" i="1"/>
  <c r="H179" i="1"/>
  <c r="D201" i="1"/>
  <c r="D202" i="1"/>
  <c r="H199" i="1"/>
  <c r="F195" i="1"/>
  <c r="E195" i="1"/>
  <c r="D195" i="1"/>
  <c r="F188" i="1"/>
  <c r="E188" i="1"/>
  <c r="D188" i="1"/>
  <c r="G179" i="1"/>
  <c r="G172" i="1"/>
  <c r="G162" i="1"/>
  <c r="G152" i="1"/>
  <c r="G142" i="1"/>
  <c r="G130" i="1"/>
  <c r="G120" i="1"/>
  <c r="G110" i="1"/>
  <c r="G100" i="1"/>
  <c r="G88" i="1"/>
  <c r="G78" i="1"/>
  <c r="G68" i="1"/>
  <c r="G58" i="1"/>
  <c r="G46" i="1"/>
  <c r="G36" i="1"/>
  <c r="G26" i="1"/>
  <c r="G16" i="1"/>
</calcChain>
</file>

<file path=xl/sharedStrings.xml><?xml version="1.0" encoding="utf-8"?>
<sst xmlns="http://schemas.openxmlformats.org/spreadsheetml/2006/main" count="823" uniqueCount="632">
  <si>
    <t>Annex D - PBF Project Budget</t>
  </si>
  <si>
    <r>
      <rPr>
        <b/>
        <u/>
        <sz val="18"/>
        <color theme="1"/>
        <rFont val="Calibri"/>
        <charset val="134"/>
        <scheme val="minor"/>
      </rPr>
      <t>Instructions</t>
    </r>
    <r>
      <rPr>
        <b/>
        <sz val="28"/>
        <color theme="1"/>
        <rFont val="Calibri"/>
        <charset val="134"/>
        <scheme val="minor"/>
      </rPr>
      <t xml:space="preserve">
</t>
    </r>
    <r>
      <rPr>
        <b/>
        <sz val="12"/>
        <color theme="1"/>
        <rFont val="Calibri"/>
        <charset val="134"/>
        <scheme val="minor"/>
      </rPr>
      <t xml:space="preserve">1. Ne remplissez que les cellules blanches. Les cellules grises sont verrouillées et / ou contiennent des formules de feuille de calcul.
2. Remplissez les feuilles 1 et 2.
</t>
    </r>
    <r>
      <rPr>
        <sz val="12"/>
        <color theme="1"/>
        <rFont val="Calibri"/>
        <charset val="134"/>
        <scheme val="minor"/>
      </rPr>
      <t xml:space="preserve">a) Premièrement, préparez un </t>
    </r>
    <r>
      <rPr>
        <b/>
        <sz val="12"/>
        <color theme="1"/>
        <rFont val="Calibri"/>
        <charset val="134"/>
        <scheme val="minor"/>
      </rPr>
      <t xml:space="preserve">budget organisé par activité / produit / résultat dans la feuille 1. </t>
    </r>
    <r>
      <rPr>
        <sz val="12"/>
        <color theme="1"/>
        <rFont val="Calibri"/>
        <charset val="134"/>
        <scheme val="minor"/>
      </rPr>
      <t>(Les montants des activités peuvent être estimations indicatives.)</t>
    </r>
    <r>
      <rPr>
        <b/>
        <sz val="12"/>
        <color theme="1"/>
        <rFont val="Calibri"/>
        <charset val="134"/>
        <scheme val="minor"/>
      </rPr>
      <t xml:space="preserve">
</t>
    </r>
    <r>
      <rPr>
        <sz val="12"/>
        <color theme="1"/>
        <rFont val="Calibri"/>
        <charset val="134"/>
        <scheme val="minor"/>
      </rPr>
      <t>b) Ensuite, divisez chaque budget</t>
    </r>
    <r>
      <rPr>
        <b/>
        <sz val="12"/>
        <color theme="1"/>
        <rFont val="Calibri"/>
        <charset val="134"/>
        <scheme val="minor"/>
      </rPr>
      <t xml:space="preserve"> en fonction des catégories de budget des Nations Unies dans la feuille 2.
3. N'utilisez pas les feuilles 4 ou 5,</t>
    </r>
    <r>
      <rPr>
        <sz val="12"/>
        <color theme="1"/>
        <rFont val="Calibri"/>
        <charset val="134"/>
        <scheme val="minor"/>
      </rPr>
      <t xml:space="preserve"> qui sont destinées au MPTF et au PBSO.</t>
    </r>
    <r>
      <rPr>
        <b/>
        <sz val="12"/>
        <color theme="1"/>
        <rFont val="Calibri"/>
        <charset val="134"/>
        <scheme val="minor"/>
      </rPr>
      <t xml:space="preserve">
</t>
    </r>
    <r>
      <rPr>
        <sz val="12"/>
        <color theme="1"/>
        <rFont val="Calibri"/>
        <charset val="134"/>
        <scheme val="minor"/>
      </rPr>
      <t xml:space="preserve">4. Laissez  en blanc toutes les organisations / résultats / réalisations / activités qui ne sont pas nécessaires. </t>
    </r>
    <r>
      <rPr>
        <b/>
        <sz val="12"/>
        <color theme="1"/>
        <rFont val="Calibri"/>
        <charset val="134"/>
        <scheme val="minor"/>
      </rPr>
      <t xml:space="preserve">NE PAS supprimer les cellules.
</t>
    </r>
    <r>
      <rPr>
        <sz val="14"/>
        <color theme="1"/>
        <rFont val="Calibri"/>
        <charset val="134"/>
        <scheme val="minor"/>
      </rPr>
      <t xml:space="preserve">
</t>
    </r>
    <r>
      <rPr>
        <i/>
        <sz val="14"/>
        <color theme="1"/>
        <rFont val="Calibri"/>
        <charset val="134"/>
        <scheme val="minor"/>
      </rPr>
      <t>Pour la feuille 1</t>
    </r>
    <r>
      <rPr>
        <b/>
        <sz val="14"/>
        <color theme="1"/>
        <rFont val="Calibri"/>
        <charset val="134"/>
        <scheme val="minor"/>
      </rPr>
      <t xml:space="preserve">
</t>
    </r>
    <r>
      <rPr>
        <sz val="12"/>
        <color theme="1"/>
        <rFont val="Calibri"/>
        <charset val="134"/>
        <scheme val="minor"/>
      </rPr>
      <t xml:space="preserve">1. Assurez-vous d’inclure </t>
    </r>
    <r>
      <rPr>
        <b/>
        <sz val="12"/>
        <color theme="1"/>
        <rFont val="Calibri"/>
        <charset val="134"/>
        <scheme val="minor"/>
      </rPr>
      <t xml:space="preserve">% en faveur de l’égalité des sexes et de l’autonomisation des femmes (GEWE) et une justification
2. Ne pas ajuster les montants des tranches </t>
    </r>
    <r>
      <rPr>
        <sz val="12"/>
        <color theme="1"/>
        <rFont val="Calibri"/>
        <charset val="134"/>
        <scheme val="minor"/>
      </rPr>
      <t xml:space="preserve">sans consulter PBSO.
</t>
    </r>
    <r>
      <rPr>
        <sz val="14"/>
        <color theme="1"/>
        <rFont val="Calibri"/>
        <charset val="134"/>
        <scheme val="minor"/>
      </rPr>
      <t xml:space="preserve">
</t>
    </r>
    <r>
      <rPr>
        <i/>
        <sz val="14"/>
        <color theme="1"/>
        <rFont val="Calibri"/>
        <charset val="134"/>
        <scheme val="minor"/>
      </rPr>
      <t>Pour la feuille 2</t>
    </r>
    <r>
      <rPr>
        <b/>
        <sz val="14"/>
        <color theme="1"/>
        <rFont val="Calibri"/>
        <charset val="134"/>
        <scheme val="minor"/>
      </rPr>
      <t xml:space="preserve">
</t>
    </r>
    <r>
      <rPr>
        <sz val="12"/>
        <color theme="1"/>
        <rFont val="Calibri"/>
        <charset val="134"/>
        <scheme val="minor"/>
      </rPr>
      <t xml:space="preserve">1. Divisez chaque budget en fonction des catégories de budget des Nations Unies </t>
    </r>
    <r>
      <rPr>
        <b/>
        <sz val="12"/>
        <color theme="1"/>
        <rFont val="Calibri"/>
        <charset val="134"/>
        <scheme val="minor"/>
      </rPr>
      <t xml:space="preserve">
2. </t>
    </r>
    <r>
      <rPr>
        <sz val="12"/>
        <color theme="1"/>
        <rFont val="Calibri"/>
        <charset val="134"/>
        <scheme val="minor"/>
      </rPr>
      <t xml:space="preserve"> À titre de référence, les totaux des produits ont été transférés du tableau 1. </t>
    </r>
    <r>
      <rPr>
        <b/>
        <sz val="12"/>
        <color theme="1"/>
        <rFont val="Calibri"/>
        <charset val="134"/>
        <scheme val="minor"/>
      </rPr>
      <t>Les totaux des produits doivent correspondre et seront sinon affichés en</t>
    </r>
    <r>
      <rPr>
        <sz val="12"/>
        <color theme="1"/>
        <rFont val="Calibri"/>
        <charset val="134"/>
        <scheme val="minor"/>
      </rPr>
      <t xml:space="preserve"> </t>
    </r>
    <r>
      <rPr>
        <b/>
        <sz val="12"/>
        <color rgb="FFFF0000"/>
        <rFont val="Calibri"/>
        <charset val="134"/>
        <scheme val="minor"/>
      </rPr>
      <t>rouge</t>
    </r>
    <r>
      <rPr>
        <sz val="12"/>
        <color theme="1"/>
        <rFont val="Calibri"/>
        <charset val="134"/>
        <scheme val="minor"/>
      </rPr>
      <t>.</t>
    </r>
  </si>
  <si>
    <t>Annexe D - Budget du projet PBF</t>
  </si>
  <si>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</si>
  <si>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</si>
  <si>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</si>
  <si>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</si>
  <si>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</si>
  <si>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</si>
  <si>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</si>
  <si>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</si>
  <si>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</si>
  <si>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b/>
        <sz val="12"/>
        <color theme="1"/>
        <rFont val="Calibri"/>
        <charset val="134"/>
        <scheme val="minor"/>
      </rPr>
      <t>Justification du montant à GEWE</t>
    </r>
    <r>
      <rPr>
        <sz val="12"/>
        <color theme="1"/>
        <rFont val="Calibri"/>
        <charset val="134"/>
        <scheme val="minor"/>
      </rPr>
      <t xml:space="preserve"> (par exemple, la formation comprend une session sur l'égalité des sexes, des efforts spécifiques déployés pour assurer une représentation égale des femmes et des hommes, etc.)</t>
    </r>
  </si>
  <si>
    <r>
      <rPr>
        <b/>
        <sz val="12"/>
        <color theme="1"/>
        <rFont val="Calibri"/>
        <charset val="134"/>
        <scheme val="minor"/>
      </rPr>
      <t>Notes quelconque le cas echeant</t>
    </r>
    <r>
      <rPr>
        <sz val="12"/>
        <color theme="1"/>
        <rFont val="Calibri"/>
        <charset val="134"/>
        <scheme val="minor"/>
      </rPr>
      <t xml:space="preserve"> (e.g sur types des entrants ou justification du budget)</t>
    </r>
  </si>
  <si>
    <t xml:space="preserve">RESULTAT 1: </t>
  </si>
  <si>
    <t>Produit 1.1:</t>
  </si>
  <si>
    <t>Activite 1.1.1:</t>
  </si>
  <si>
    <t>Activite 1.1.2:</t>
  </si>
  <si>
    <t>Activite 1.1.3:</t>
  </si>
  <si>
    <t>Activite 1.1.4</t>
  </si>
  <si>
    <t>Activite 1.1.5</t>
  </si>
  <si>
    <t>Activite 1.1.6</t>
  </si>
  <si>
    <t>Activite 1.1.7</t>
  </si>
  <si>
    <t>Activite 1.1.8</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</si>
  <si>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</si>
  <si>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</si>
  <si>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</si>
  <si>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</si>
  <si>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</si>
  <si>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</si>
  <si>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</si>
  <si>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</si>
  <si>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</si>
  <si>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</si>
  <si>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</si>
  <si>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</si>
  <si>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</si>
  <si>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</si>
  <si>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</si>
  <si>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</si>
  <si>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</si>
  <si>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</si>
  <si>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</si>
  <si>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</si>
  <si>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</si>
  <si>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</si>
  <si>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</si>
  <si>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</si>
  <si>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</si>
  <si>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</si>
  <si>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</si>
  <si>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</si>
  <si>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</si>
  <si>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</si>
  <si>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</si>
  <si>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</si>
  <si>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</si>
  <si>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</si>
  <si>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</si>
  <si>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</si>
  <si>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</si>
  <si>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</si>
  <si>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</si>
  <si>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</si>
  <si>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</si>
  <si>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</si>
  <si>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</si>
  <si>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</si>
  <si>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</si>
  <si>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</si>
  <si>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</si>
  <si>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</si>
  <si>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</si>
  <si>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</si>
  <si>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</si>
  <si>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</si>
  <si>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</si>
  <si>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</si>
  <si>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</si>
  <si>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</si>
  <si>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</si>
  <si>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</si>
  <si>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</si>
  <si>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</si>
  <si>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</si>
  <si>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</si>
  <si>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</si>
  <si>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</si>
  <si>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</si>
  <si>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</si>
  <si>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</si>
  <si>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</si>
  <si>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</si>
  <si>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</si>
  <si>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</si>
  <si>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</si>
  <si>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</si>
  <si>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</si>
  <si>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</si>
  <si>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</si>
  <si>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</si>
  <si>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</si>
  <si>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</si>
  <si>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</si>
  <si>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</si>
  <si>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</si>
  <si>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</si>
  <si>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</si>
  <si>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</si>
  <si>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</si>
  <si>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</si>
  <si>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</si>
  <si>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</si>
  <si>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</si>
  <si>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</si>
  <si>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</si>
  <si>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</si>
  <si>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</si>
  <si>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</si>
  <si>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</si>
  <si>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</si>
  <si>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</si>
  <si>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</si>
  <si>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</si>
  <si>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</si>
  <si>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</si>
  <si>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</si>
  <si>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</si>
  <si>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</si>
  <si>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</si>
  <si>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</si>
  <si>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</si>
  <si>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</si>
  <si>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</si>
  <si>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</si>
  <si>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</si>
  <si>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</si>
  <si>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</si>
  <si>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</si>
  <si>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</si>
  <si>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</si>
  <si>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</si>
  <si>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</si>
  <si>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</si>
  <si>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</si>
  <si>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</si>
  <si>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</si>
  <si>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</si>
  <si>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</si>
  <si>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</si>
  <si>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</si>
  <si>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</si>
  <si>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</si>
  <si>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</si>
  <si>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</si>
  <si>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</si>
  <si>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</si>
  <si>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</si>
  <si>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</si>
  <si>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</si>
  <si>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</si>
  <si>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</si>
  <si>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</si>
  <si>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</si>
  <si>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</si>
  <si>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</si>
  <si>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</si>
  <si>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</si>
  <si>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</si>
  <si>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</si>
  <si>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</si>
  <si>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</si>
  <si>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</si>
  <si>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</si>
  <si>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</si>
  <si>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</si>
  <si>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rPr>
        <b/>
        <sz val="11"/>
        <color theme="1"/>
        <rFont val="Calibri"/>
        <charset val="134"/>
        <scheme val="minor"/>
      </rPr>
      <t xml:space="preserve">$ alloué à GEWE </t>
    </r>
    <r>
      <rPr>
        <sz val="11"/>
        <color theme="1"/>
        <rFont val="Calibri"/>
        <charset val="134"/>
        <scheme val="minor"/>
      </rPr>
      <t>(inclut coûts indirects)</t>
    </r>
  </si>
  <si>
    <t>Total des dépenses</t>
  </si>
  <si>
    <t>% alloué à GEWE</t>
  </si>
  <si>
    <t>Taux d'exécution</t>
  </si>
  <si>
    <r>
      <rPr>
        <b/>
        <sz val="11"/>
        <color theme="1"/>
        <rFont val="Calibri"/>
        <charset val="134"/>
        <scheme val="minor"/>
      </rPr>
      <t xml:space="preserve">$ alloué à S&amp;E </t>
    </r>
    <r>
      <rPr>
        <sz val="11"/>
        <color theme="1"/>
        <rFont val="Calibri"/>
        <charset val="134"/>
        <scheme val="minor"/>
      </rPr>
      <t>(inclut coûts indirects)</t>
    </r>
  </si>
  <si>
    <t>% alloué à S&amp;E</t>
  </si>
  <si>
    <r>
      <rPr>
        <sz val="11"/>
        <color theme="1"/>
        <rFont val="Calibri"/>
        <charset val="134"/>
        <scheme val="minor"/>
      </rPr>
      <t xml:space="preserve">Note: Le PBF n'accepte pas les projets avec moins de 5% pour le S&amp;E et moins 15% pour le GEWE. Ces chiffres apparaîtront </t>
    </r>
    <r>
      <rPr>
        <sz val="11"/>
        <color rgb="FFFF0000"/>
        <rFont val="Calibri"/>
        <charset val="134"/>
        <scheme val="minor"/>
      </rPr>
      <t>en</t>
    </r>
    <r>
      <rPr>
        <sz val="11"/>
        <color theme="1"/>
        <rFont val="Calibri"/>
        <charset val="134"/>
        <scheme val="minor"/>
      </rPr>
      <t xml:space="preserve"> </t>
    </r>
    <r>
      <rPr>
        <sz val="11"/>
        <color rgb="FFFF0000"/>
        <rFont val="Calibri"/>
        <charset val="134"/>
        <scheme val="minor"/>
      </rPr>
      <t>rouge</t>
    </r>
    <r>
      <rPr>
        <sz val="11"/>
        <color theme="1"/>
        <rFont val="Calibri"/>
        <charset val="134"/>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</si>
  <si>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</si>
  <si>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</si>
  <si>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</si>
  <si>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</si>
  <si>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</si>
  <si>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</si>
  <si>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</si>
  <si>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</si>
  <si>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</si>
  <si>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</si>
  <si>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</si>
  <si>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</si>
  <si>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</si>
  <si>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</si>
  <si>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</si>
  <si>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</si>
  <si>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</si>
  <si>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</si>
  <si>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</si>
  <si>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</si>
  <si>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</si>
  <si>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</si>
  <si>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</si>
  <si>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</si>
  <si>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</si>
  <si>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</si>
  <si>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</si>
  <si>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</si>
  <si>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</si>
  <si>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</si>
  <si>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</si>
  <si>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</si>
  <si>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</si>
  <si>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</si>
  <si>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</si>
  <si>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</si>
  <si>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</si>
  <si>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</si>
  <si>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</si>
  <si>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rPr>
        <b/>
        <sz val="11"/>
        <color theme="1"/>
        <rFont val="Calibri"/>
        <charset val="134"/>
        <scheme val="minor"/>
      </rPr>
      <t xml:space="preserve">1. Frais d’équipe et dépenses du personnel : </t>
    </r>
    <r>
      <rPr>
        <sz val="11"/>
        <color theme="1"/>
        <rFont val="Calibri"/>
        <charset val="134"/>
        <scheme val="minor"/>
      </rPr>
      <t>inclus tout frais liés aux dépenses de l’équipe, comprenant les salaires, les ajustements et les droits de l’équipe</t>
    </r>
    <r>
      <rPr>
        <b/>
        <sz val="11"/>
        <color theme="1"/>
        <rFont val="Calibri"/>
        <charset val="134"/>
        <scheme val="minor"/>
      </rPr>
      <t>.</t>
    </r>
  </si>
  <si>
    <r>
      <rPr>
        <b/>
        <sz val="11"/>
        <color theme="1"/>
        <rFont val="Calibri"/>
        <charset val="134"/>
        <scheme val="minor"/>
      </rPr>
      <t>2. Provisions, produits de base, matériaux :</t>
    </r>
    <r>
      <rPr>
        <sz val="11"/>
        <color theme="1"/>
        <rFont val="Calibri"/>
        <charset val="134"/>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</si>
  <si>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charset val="134"/>
        <scheme val="minor"/>
      </rPr>
      <t xml:space="preserve">3. L’équipement, véhicules et fournitures incluant leur perte de valeur : </t>
    </r>
    <r>
      <rPr>
        <sz val="11"/>
        <color theme="1"/>
        <rFont val="Calibri"/>
        <charset val="134"/>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</si>
  <si>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charset val="134"/>
        <scheme val="minor"/>
      </rPr>
      <t xml:space="preserve">4. Services contractuels : </t>
    </r>
    <r>
      <rPr>
        <sz val="11"/>
        <color theme="1"/>
        <rFont val="Calibri"/>
        <charset val="134"/>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</si>
  <si>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charset val="134"/>
        <scheme val="minor"/>
      </rPr>
      <t>5. Déplacements :</t>
    </r>
    <r>
      <rPr>
        <sz val="11"/>
        <color theme="1"/>
        <rFont val="Calibri"/>
        <charset val="134"/>
        <scheme val="minor"/>
      </rPr>
      <t xml:space="preserve"> comprend les déplacements du personnel et des autres agents payés par l’organisation directement liée au projet.</t>
    </r>
  </si>
  <si>
    <r>
      <rPr>
        <b/>
        <sz val="11"/>
        <color theme="1"/>
        <rFont val="Calibri"/>
        <charset val="134"/>
        <scheme val="minor"/>
      </rPr>
      <t xml:space="preserve">6. Transferts et subventions aux homologues : </t>
    </r>
    <r>
      <rPr>
        <sz val="11"/>
        <color theme="1"/>
        <rFont val="Calibri"/>
        <charset val="134"/>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</si>
  <si>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charset val="134"/>
        <scheme val="minor"/>
      </rPr>
      <t>7. Frais généraux de fonctionnement et autres coûts directs :</t>
    </r>
    <r>
      <rPr>
        <sz val="11"/>
        <color theme="1"/>
        <rFont val="Calibri"/>
        <charset val="134"/>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</si>
  <si>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</si>
  <si>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</si>
  <si>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</si>
  <si>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</si>
  <si>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</si>
  <si>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</si>
  <si>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</si>
  <si>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</si>
  <si>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</si>
  <si>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</si>
  <si>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</si>
  <si>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</si>
  <si>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</si>
  <si>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</si>
  <si>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</si>
  <si>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</si>
  <si>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</si>
  <si>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</si>
  <si>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</si>
  <si>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</si>
  <si>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</si>
  <si>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</si>
  <si>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</si>
  <si>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</si>
  <si>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</si>
  <si>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</si>
  <si>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</si>
  <si>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</si>
  <si>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</si>
  <si>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</si>
  <si>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</si>
  <si>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</si>
  <si>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</si>
  <si>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</si>
  <si>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</si>
  <si>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</si>
  <si>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</si>
  <si>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</si>
  <si>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</si>
  <si>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</si>
  <si>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</si>
  <si>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</si>
  <si>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</si>
  <si>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</si>
  <si>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</si>
  <si>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</si>
  <si>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</si>
  <si>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</si>
  <si>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</si>
  <si>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</si>
  <si>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</si>
  <si>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</si>
  <si>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</si>
  <si>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</si>
  <si>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</si>
  <si>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</si>
  <si>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</si>
  <si>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</si>
  <si>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</si>
  <si>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</si>
  <si>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</si>
  <si>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</si>
  <si>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</si>
  <si>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</si>
  <si>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</si>
  <si>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</si>
  <si>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</si>
  <si>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</si>
  <si>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</si>
  <si>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</si>
  <si>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</si>
  <si>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</si>
  <si>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</si>
  <si>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</si>
  <si>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</si>
  <si>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</si>
  <si>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</si>
  <si>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</si>
  <si>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</si>
  <si>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</si>
  <si>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</si>
  <si>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</si>
  <si>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</si>
  <si>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</si>
  <si>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</si>
  <si>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</si>
  <si>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</si>
  <si>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</si>
  <si>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</si>
  <si>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</si>
  <si>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</si>
  <si>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</si>
  <si>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</si>
  <si>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</si>
  <si>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</si>
  <si>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</si>
  <si>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</si>
  <si>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</si>
  <si>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</si>
  <si>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</si>
  <si>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</si>
  <si>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</si>
  <si>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</si>
  <si>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</si>
  <si>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</si>
  <si>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</si>
  <si>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</si>
  <si>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</si>
  <si>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</si>
  <si>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</si>
  <si>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</si>
  <si>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</si>
  <si>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</si>
  <si>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</si>
  <si>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</si>
  <si>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</si>
  <si>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</si>
  <si>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</si>
  <si>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</si>
  <si>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</si>
  <si>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</si>
  <si>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</si>
  <si>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</si>
  <si>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</si>
  <si>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</si>
  <si>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</si>
  <si>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</si>
  <si>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</si>
  <si>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</si>
  <si>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</si>
  <si>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</si>
  <si>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</si>
  <si>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</si>
  <si>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</si>
  <si>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</si>
  <si>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</si>
  <si>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</si>
  <si>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</si>
  <si>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</si>
  <si>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</si>
  <si>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</si>
  <si>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</si>
  <si>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</si>
  <si>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</si>
  <si>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</si>
  <si>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</si>
  <si>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</si>
  <si>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</si>
  <si>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</si>
  <si>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</si>
  <si>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</si>
  <si>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</si>
  <si>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</si>
  <si>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</si>
  <si>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</si>
  <si>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</si>
  <si>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</si>
  <si>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</si>
  <si>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</si>
  <si>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</si>
  <si>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</si>
  <si>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</si>
  <si>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</si>
  <si>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</si>
  <si>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</si>
  <si>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</si>
  <si>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</si>
  <si>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</si>
  <si>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</si>
  <si>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</si>
  <si>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</si>
  <si>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</si>
  <si>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</si>
  <si>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</si>
  <si>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</si>
  <si>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</si>
  <si>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</si>
  <si>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</si>
  <si>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</si>
  <si>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</si>
  <si>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</si>
  <si>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</si>
  <si>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</si>
  <si>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</si>
  <si>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</si>
  <si>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</si>
  <si>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</si>
  <si>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</si>
  <si>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</si>
  <si>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</si>
  <si>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</si>
  <si>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</si>
  <si>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</si>
  <si>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</si>
  <si>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</si>
  <si>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</si>
  <si>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</si>
  <si>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</si>
  <si>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</si>
  <si>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</si>
  <si>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</si>
  <si>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</si>
  <si>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</si>
  <si>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</si>
  <si>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</si>
  <si>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</si>
  <si>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</si>
  <si>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</si>
  <si>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</si>
  <si>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</si>
  <si>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</si>
  <si>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</si>
  <si>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</si>
  <si>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</si>
  <si>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</si>
  <si>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</si>
  <si>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</si>
  <si>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</si>
  <si>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</si>
  <si>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</si>
  <si>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</si>
  <si>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</si>
  <si>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</si>
  <si>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</si>
  <si>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</si>
  <si>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</si>
  <si>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</si>
  <si>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</si>
  <si>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</si>
  <si>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</si>
  <si>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</si>
  <si>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</si>
  <si>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</si>
  <si>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</si>
  <si>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</si>
  <si>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</si>
  <si>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</si>
  <si>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</si>
  <si>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</si>
  <si>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</si>
  <si>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</si>
  <si>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</si>
  <si>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</si>
  <si>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</si>
  <si>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</si>
  <si>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</si>
  <si>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</si>
  <si>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</si>
  <si>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</si>
  <si>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</si>
  <si>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</si>
  <si>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</si>
  <si>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</si>
  <si>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</si>
  <si>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</si>
  <si>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</si>
  <si>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</si>
  <si>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</si>
  <si>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</si>
  <si>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</si>
  <si>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</si>
  <si>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</si>
  <si>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</si>
  <si>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</si>
  <si>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</si>
  <si>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</si>
  <si>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</si>
  <si>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</si>
  <si>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</si>
  <si>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</si>
  <si>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</si>
  <si>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</si>
  <si>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</si>
  <si>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</si>
  <si>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</si>
  <si>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</si>
  <si>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</si>
  <si>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</si>
  <si>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</si>
  <si>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</si>
  <si>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</si>
  <si>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</si>
  <si>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</si>
  <si>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</si>
  <si>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</si>
  <si>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</si>
  <si>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</si>
  <si>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</si>
  <si>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</si>
  <si>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</si>
  <si>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</si>
  <si>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</si>
  <si>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</si>
  <si>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</si>
  <si>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</si>
  <si>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</si>
  <si>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</si>
  <si>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</si>
  <si>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</si>
  <si>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</si>
  <si>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</si>
  <si>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</si>
  <si>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</si>
  <si>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</si>
  <si>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</si>
  <si>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</si>
  <si>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</si>
  <si>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</si>
  <si>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</si>
  <si>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</si>
  <si>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</si>
  <si>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</si>
  <si>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</si>
  <si>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</si>
  <si>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</si>
  <si>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</si>
  <si>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</si>
  <si>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</si>
  <si>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</si>
  <si>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</si>
  <si>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</si>
  <si>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</si>
  <si>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</si>
  <si>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</si>
  <si>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</si>
  <si>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</si>
  <si>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</si>
  <si>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</si>
  <si>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</si>
  <si>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</si>
  <si>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</si>
  <si>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</si>
  <si>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</si>
  <si>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</si>
  <si>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</si>
  <si>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</si>
  <si>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</si>
  <si>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</si>
  <si>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</si>
  <si>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</si>
  <si>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</si>
  <si>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</si>
  <si>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</si>
  <si>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</si>
  <si>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</si>
  <si>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</si>
  <si>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</si>
  <si>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</si>
  <si>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</si>
  <si>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</si>
  <si>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</si>
  <si>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</si>
  <si>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</si>
  <si>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</si>
  <si>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</si>
  <si>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</si>
  <si>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</si>
  <si>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</si>
  <si>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</si>
  <si>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</si>
  <si>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</si>
  <si>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</si>
  <si>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</si>
  <si>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</si>
  <si>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</si>
  <si>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Les jeunes hommes et les jeunes femmes des zones d'acceuil, les retournes les retournés et les communautés d'origine ou d'adoption vivent en symbiose et dans la paix.</t>
  </si>
  <si>
    <t>Les capacités des structures socio sanitaires et les jeunes hommes et femmes des zones d'aceuil et les retournés sont renforcées en matière de sensibilisation, prevention et de prise en charge des troubles mentaux, violence sexuelle et la promotion des bonnes pratiques.</t>
  </si>
  <si>
    <t>Réaliser une étude sur les facteurs de détresse psychologique, l’ampleur des traumatismes psychologiques et mentaux liés aux conflits et leurs répercussions sur les violences communautaires et le processus de paix</t>
  </si>
  <si>
    <t>Former les prestataires de soins des structures socio-sanitaires (médecins, infirmiers, travailleurs sociaux) sur la prise en charge des troubles mentaux (mhGAP), la prévention et la réponse aux violences sexuelles</t>
  </si>
  <si>
    <t>Doter 04 structures socio-sanitaires en outils et médicaments pour la prise en charge adéquate des troubles mentaux et problèmes de violence sexuelles des jeunes</t>
  </si>
  <si>
    <t>Former les jeunes hommes et femmes sur la sensibilisation, l’identification et la promotion des bonnes pratiques en matière de santé mentale, et de violence sexuelle</t>
  </si>
  <si>
    <t>Appuyer les prestataires et les membres communautaires formées à participer à des processus de guérison (Interventions de santé mentale axées sur les groupes, telles que les thérapies de groupe, ou des dialogues de guérison de la communauté, appui psychosocial, prise en charge médicale…)</t>
  </si>
  <si>
    <t>Renforcer les capacités des leaders jeunes garçons sur la masculinité positive au sein des communautés</t>
  </si>
  <si>
    <t xml:space="preserve">Organiser des campagnes de sensibilisation et de promotion des bonnes pratiques en matière de santé mentale, de lutte contre les violences sexuelles auprès des jeunes hommes et femmes des villages et des établissements scolaires </t>
  </si>
  <si>
    <t>Monitorer, superviser et coordonner les actions des jeunes et prestataires de soins et travailleurs sociaux impliqués dans la lutte contre les troubles mentaux et les violences sexuelles des jeunes.</t>
  </si>
  <si>
    <t>Les jeunes hommes et les jeunes femmes des zones d'acceuil, les retournes sont en mesure de sensibiliser, de faire la promotion des bonnes pratiques afin de prevenir les troubles mentaux et les violences sexuelles</t>
  </si>
  <si>
    <t>Réaliser une étude sur les déterminants de l’engagement et de l’implication des jeunes dans les conflits dans les villes couvertes par le projet</t>
  </si>
  <si>
    <t>Organiser des séances régulières d’échanges, de causeries éducatives et d’engagement pour la paix entre les jeunes des zones d’accueil, les retournés et les différentes composantes de la communauté (Femmes, jeunes, Hommes etc…)</t>
  </si>
  <si>
    <t>Assurer des activités d’éducation des différentes composantes de la population (Leaders traditionnels, Organisations des jeunes et femmes, élus locaux, Communautés) sur les thématiques Réconciliation/Paix sociale/Développement communautaire/ Santé mentale, réduction de la violence</t>
  </si>
  <si>
    <t xml:space="preserve"> Organiser des rencontres intergénérationnelles sur les problématiques de la consolidation de la paix, le vivre ensemble et la cohésion sociale dans chaque préfecture couverte par le projet.</t>
  </si>
  <si>
    <t>Les relations inter et intra communautaires, le vivre ensemble entre les jeunes de toutes les catégories, les autorités et les communautés sont consolidées autour des initiatives de developpement local sensible à la cohésion sociale et la consolidation de la paix</t>
  </si>
  <si>
    <t>Les jeunes hommes et les jeunes femmes des zones d'acceuil ou d'adoption, et les retournés disposent des capacités pour promouvoir la consolidation de la paix, la cohésion sociale à travers le renforcement des capacités institutionnelles et techniques des structures de gouvernance et d'offres de services.</t>
  </si>
  <si>
    <t>Renforcer les capacités techniques de 04 structures communautaires de prise de décision, à travers l’intégration et la prise en compte des dispositions de la Politique Nationale de la Jeunesse, les Résolutions 2250 et 1325, et les dispositions pertinentes de l’Accord Politique pour la Paix et la Réconciliation</t>
  </si>
  <si>
    <t>Institutionnaliser des cadres formels de dialogue inclusifs et permanents entre les Jeunes et les responsables religieux, communautaires sur la paix, la réconciliation et le développement local</t>
  </si>
  <si>
    <r>
      <rPr>
        <sz val="7"/>
        <color rgb="FF000000"/>
        <rFont val="Times New Roman"/>
        <family val="1"/>
      </rPr>
      <t xml:space="preserve"> </t>
    </r>
    <r>
      <rPr>
        <sz val="11"/>
        <color rgb="FF000000"/>
        <rFont val="Times New Roman"/>
        <family val="1"/>
      </rPr>
      <t>vulgariser les dispositions en faveur de la protection des droits et participation des jeunes à la prise de décision dans les structures décentralisées.</t>
    </r>
  </si>
  <si>
    <t>Créer et rendre fonctionnel deux espaces sûrs pour l’accompagnement des jeunes filles très vulnérables</t>
  </si>
  <si>
    <t xml:space="preserve"> Les initiatives de developpement au niveau local et communautaire intègrent la problématique de cohésion sociale et consolidation de la apix, à travers les jeunes des zones d'acceuil et les retournés, l'équité de genre.</t>
  </si>
  <si>
    <t>Appui technique au processus de développement locaux pour l’intégration des dispositions sensibles au genre et à l’âge</t>
  </si>
  <si>
    <t>Organiser des activités communautaires dans le cadre de la réintégration des jeunes retournés</t>
  </si>
  <si>
    <t>Former au moins 400 jeunes, inclut ceux des zones d’accueil et les retournés, sur la vie associative, la cohésion sociale et la culture de la paix</t>
  </si>
  <si>
    <t>Organiser 10 ateliers d’identification des opportunités pour l’engagement des jeunes dans les activités communautaires</t>
  </si>
  <si>
    <t xml:space="preserve"> L’engagement citoyen pour la consolidation de la paix et la cohésion sociale est promu et développé en milieu jeunes, et contribue à l’inclusion et la participation active des jeunes, notamment des jeunes filles aux élections locales et communales. </t>
  </si>
  <si>
    <t>Former 300 jeunes (dont 40% de filles) en leadership, médiation, genre et droits humains, à la prise de parole en public, à la communication/mobilisation etc.</t>
  </si>
  <si>
    <r>
      <rPr>
        <sz val="7"/>
        <color theme="1"/>
        <rFont val="Times New Roman"/>
        <family val="1"/>
      </rPr>
      <t xml:space="preserve"> </t>
    </r>
    <r>
      <rPr>
        <sz val="11"/>
        <color theme="1"/>
        <rFont val="Times New Roman"/>
        <family val="1"/>
      </rPr>
      <t>Appuyer la mise en œuvre d’initiatives citoyennes sélectionnées par les jeunes.</t>
    </r>
  </si>
  <si>
    <t xml:space="preserve">Organiser des évènements/concours d’oration (« Peace Talks ») </t>
  </si>
  <si>
    <t>Réaliser des capsules vidéo en vue de documenter et promouvoir un leadership alternatif à celui fondé sur la violence</t>
  </si>
  <si>
    <t xml:space="preserve">Organiser un concours de chants en langue nationale sur la cohésion sociale </t>
  </si>
  <si>
    <t>Les capactés des jeunes ( notamment des jeunes filles) à lancer des initiatives citoyennes agissant en faveur de la cohésion sociale sont renforcées.</t>
  </si>
  <si>
    <t xml:space="preserve"> L’inclusion et la participation active des jeunes notamment des jeunes filles dans le processus des élections locales et communales, sont une réalité dans les localités couvertes par le projet</t>
  </si>
  <si>
    <t>Organiser des réunions d’information et de plaidoyer avec les membres des démembrements de l’Autorité Nationale des Elections dans les localités couvertes par le projet.</t>
  </si>
  <si>
    <t xml:space="preserve">Organiser des réunions de plaidoyer et de lobbying auprès des membres des bureaux des organisations et regroupements politiques engagés dans les élections locales et communales.  </t>
  </si>
  <si>
    <t>Organiser 2 sessions d’atelier sur la problématique de la participation citoyenne des jeunes, notamment des jeunes filles au processus des élections locales et communales.</t>
  </si>
  <si>
    <t xml:space="preserve">Organiser un renforcement institutionnel des associations des jeunes, parties prenantes au projet (revue des documents légaux, directives administratives et financières, formation à la vie associative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</si>
</sst>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quot;$&quot;* #,##0_);_(&quot;$&quot;* \(#,##0\);_(&quot;$&quot;* &quot;-&quot;??_);_(@_)"/>
  </numFmts>
  <fonts count="28">
    <font>
      <sz val="11"/>
      <color theme="1"/>
      <name val="Calibri"/>
      <charset val="134"/>
      <scheme val="minor"/>
    </font>
    <font>
      <sz val="9"/>
      <color theme="1"/>
      <name val="Calibri"/>
      <charset val="134"/>
      <scheme val="minor"/>
    </font>
    <font>
      <sz val="11"/>
      <name val="Calibri"/>
      <charset val="134"/>
      <scheme val="minor"/>
    </font>
    <font>
      <sz val="12"/>
      <color theme="1"/>
      <name val="Calibri"/>
      <charset val="134"/>
      <scheme val="minor"/>
    </font>
    <font>
      <b/>
      <sz val="12"/>
      <color theme="1"/>
      <name val="Calibri"/>
      <charset val="134"/>
      <scheme val="minor"/>
    </font>
    <font>
      <b/>
      <sz val="12"/>
      <color theme="1"/>
      <name val="Calibri"/>
      <charset val="134"/>
    </font>
    <font>
      <b/>
      <sz val="11"/>
      <color theme="1"/>
      <name val="Calibri"/>
      <charset val="134"/>
      <scheme val="minor"/>
    </font>
    <font>
      <b/>
      <sz val="24"/>
      <color rgb="FF00B0F0"/>
      <name val="Calibri"/>
      <charset val="134"/>
      <scheme val="minor"/>
    </font>
    <font>
      <b/>
      <sz val="36"/>
      <color theme="1"/>
      <name val="Calibri"/>
      <charset val="134"/>
      <scheme val="minor"/>
    </font>
    <font>
      <sz val="36"/>
      <color theme="1"/>
      <name val="Calibri"/>
      <charset val="134"/>
      <scheme val="minor"/>
    </font>
    <font>
      <b/>
      <sz val="14"/>
      <color theme="1"/>
      <name val="Calibri"/>
      <charset val="134"/>
      <scheme val="minor"/>
    </font>
    <font>
      <sz val="12"/>
      <color theme="1"/>
      <name val="Calibri"/>
      <charset val="134"/>
    </font>
    <font>
      <b/>
      <u/>
      <sz val="14"/>
      <color theme="1"/>
      <name val="Calibri"/>
      <charset val="134"/>
      <scheme val="minor"/>
    </font>
    <font>
      <b/>
      <sz val="20"/>
      <color theme="1"/>
      <name val="Calibri"/>
      <charset val="134"/>
      <scheme val="minor"/>
    </font>
    <font>
      <b/>
      <sz val="12"/>
      <color rgb="FFFF0000"/>
      <name val="Calibri"/>
      <charset val="134"/>
      <scheme val="minor"/>
    </font>
    <font>
      <sz val="12"/>
      <color rgb="FFFF0000"/>
      <name val="Calibri"/>
      <charset val="134"/>
      <scheme val="minor"/>
    </font>
    <font>
      <b/>
      <sz val="28"/>
      <color theme="1"/>
      <name val="Calibri"/>
      <charset val="134"/>
      <scheme val="minor"/>
    </font>
    <font>
      <sz val="11"/>
      <color theme="1"/>
      <name val="Calibri"/>
      <charset val="134"/>
      <scheme val="minor"/>
    </font>
    <font>
      <sz val="11"/>
      <color rgb="FFFF0000"/>
      <name val="Calibri"/>
      <charset val="134"/>
      <scheme val="minor"/>
    </font>
    <font>
      <b/>
      <u/>
      <sz val="18"/>
      <color theme="1"/>
      <name val="Calibri"/>
      <charset val="134"/>
      <scheme val="minor"/>
    </font>
    <font>
      <sz val="14"/>
      <color theme="1"/>
      <name val="Calibri"/>
      <charset val="134"/>
      <scheme val="minor"/>
    </font>
    <font>
      <i/>
      <sz val="14"/>
      <color theme="1"/>
      <name val="Calibri"/>
      <charset val="134"/>
      <scheme val="minor"/>
    </font>
    <font>
      <sz val="12"/>
      <color theme="1"/>
      <name val="Calibri"/>
      <family val="2"/>
      <scheme val="minor"/>
    </font>
    <font>
      <sz val="11"/>
      <color rgb="FF000000"/>
      <name val="Calibri"/>
      <family val="2"/>
      <scheme val="minor"/>
    </font>
    <font>
      <sz val="11"/>
      <color rgb="FF000000"/>
      <name val="Times New Roman"/>
      <family val="1"/>
    </font>
    <font>
      <sz val="7"/>
      <color rgb="FF000000"/>
      <name val="Times New Roman"/>
      <family val="1"/>
    </font>
    <font>
      <sz val="11"/>
      <color theme="1"/>
      <name val="Times New Roman"/>
      <family val="1"/>
    </font>
    <font>
      <sz val="7"/>
      <color theme="1"/>
      <name val="Times New Roman"/>
      <family val="1"/>
    </font>
  </fonts>
  <fills count="10">
    <fill>
      <patternFill patternType="none"/>
    </fill>
    <fill>
      <patternFill patternType="gray125"/>
    </fill>
    <fill>
      <patternFill patternType="solid">
        <fgColor theme="8"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39994506668294322"/>
        <bgColor indexed="64"/>
      </patternFill>
    </fill>
  </fills>
  <borders count="5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s>
  <cellStyleXfs count="3">
    <xf numFmtId="0" fontId="0" fillId="0" borderId="0"/>
    <xf numFmtId="164" fontId="17" fillId="0" borderId="0" applyFont="0" applyFill="0" applyBorder="0" applyAlignment="0" applyProtection="0"/>
    <xf numFmtId="9" fontId="17" fillId="0" borderId="0" applyFont="0" applyFill="0" applyBorder="0" applyAlignment="0" applyProtection="0"/>
  </cellStyleXfs>
  <cellXfs count="317">
    <xf numFmtId="0" fontId="0" fillId="0" borderId="0" xfId="0"/>
    <xf numFmtId="0" fontId="1" fillId="0" borderId="0" xfId="0" applyFont="1" applyAlignment="1"/>
    <xf numFmtId="49" fontId="0" fillId="0" borderId="0" xfId="0" applyNumberFormat="1"/>
    <xf numFmtId="0" fontId="1" fillId="0" borderId="0" xfId="0" applyFont="1" applyAlignment="1">
      <alignment vertical="center"/>
    </xf>
    <xf numFmtId="49" fontId="2" fillId="0" borderId="0" xfId="0" applyNumberFormat="1" applyFont="1" applyAlignment="1">
      <alignment horizontal="left"/>
    </xf>
    <xf numFmtId="49" fontId="2" fillId="0" borderId="0" xfId="0" applyNumberFormat="1" applyFont="1" applyAlignment="1">
      <alignment horizontal="left" wrapText="1"/>
    </xf>
    <xf numFmtId="49" fontId="2" fillId="0" borderId="0" xfId="0" applyNumberFormat="1" applyFont="1" applyFill="1" applyAlignment="1">
      <alignment horizontal="left" wrapText="1"/>
    </xf>
    <xf numFmtId="9" fontId="0" fillId="0" borderId="0" xfId="2" applyFont="1"/>
    <xf numFmtId="0" fontId="3" fillId="0" borderId="0" xfId="0" applyFont="1"/>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0" fontId="4" fillId="3" borderId="11" xfId="0" applyFont="1" applyFill="1" applyBorder="1" applyAlignment="1">
      <alignment horizontal="center" vertical="center" wrapText="1"/>
    </xf>
    <xf numFmtId="0" fontId="5" fillId="3" borderId="12" xfId="0" applyFont="1" applyFill="1" applyBorder="1" applyAlignment="1" applyProtection="1">
      <alignment vertical="center" wrapText="1"/>
    </xf>
    <xf numFmtId="164" fontId="3" fillId="3" borderId="10" xfId="0" applyNumberFormat="1" applyFont="1" applyFill="1" applyBorder="1" applyAlignment="1">
      <alignment wrapText="1"/>
    </xf>
    <xf numFmtId="164" fontId="4" fillId="3" borderId="13" xfId="0" applyNumberFormat="1" applyFont="1" applyFill="1" applyBorder="1" applyAlignment="1">
      <alignment wrapText="1"/>
    </xf>
    <xf numFmtId="164" fontId="4" fillId="3" borderId="14" xfId="0" applyNumberFormat="1" applyFont="1" applyFill="1" applyBorder="1" applyAlignment="1">
      <alignment wrapText="1"/>
    </xf>
    <xf numFmtId="0" fontId="5" fillId="3" borderId="12" xfId="0" applyFont="1" applyFill="1" applyBorder="1" applyAlignment="1" applyProtection="1">
      <alignment vertical="center" wrapText="1"/>
      <protection locked="0"/>
    </xf>
    <xf numFmtId="0" fontId="5" fillId="3" borderId="15" xfId="0" applyFont="1" applyFill="1" applyBorder="1" applyAlignment="1" applyProtection="1">
      <alignment vertical="center" wrapText="1"/>
    </xf>
    <xf numFmtId="164" fontId="3" fillId="3" borderId="16" xfId="0" applyNumberFormat="1" applyFont="1" applyFill="1" applyBorder="1" applyAlignment="1">
      <alignment wrapText="1"/>
    </xf>
    <xf numFmtId="164" fontId="4" fillId="3" borderId="17" xfId="0" applyNumberFormat="1" applyFont="1" applyFill="1" applyBorder="1" applyAlignment="1">
      <alignment wrapText="1"/>
    </xf>
    <xf numFmtId="164" fontId="3" fillId="3" borderId="18" xfId="1" applyFont="1" applyFill="1" applyBorder="1" applyAlignment="1" applyProtection="1">
      <alignment wrapText="1"/>
    </xf>
    <xf numFmtId="164" fontId="3" fillId="3" borderId="19" xfId="1" applyNumberFormat="1" applyFont="1" applyFill="1" applyBorder="1" applyAlignment="1">
      <alignment wrapText="1"/>
    </xf>
    <xf numFmtId="164" fontId="3" fillId="3" borderId="20" xfId="0" applyNumberFormat="1" applyFont="1" applyFill="1" applyBorder="1" applyAlignment="1">
      <alignment wrapText="1"/>
    </xf>
    <xf numFmtId="164" fontId="3" fillId="3" borderId="12" xfId="1" applyFont="1" applyFill="1" applyBorder="1" applyAlignment="1" applyProtection="1">
      <alignment wrapText="1"/>
    </xf>
    <xf numFmtId="164" fontId="4" fillId="3" borderId="11" xfId="1" applyNumberFormat="1" applyFont="1" applyFill="1" applyBorder="1" applyAlignment="1">
      <alignment wrapText="1"/>
    </xf>
    <xf numFmtId="164" fontId="4" fillId="3" borderId="14" xfId="1" applyNumberFormat="1" applyFont="1" applyFill="1" applyBorder="1" applyAlignment="1">
      <alignment wrapText="1"/>
    </xf>
    <xf numFmtId="164" fontId="4" fillId="3" borderId="21" xfId="1" applyFont="1" applyFill="1" applyBorder="1" applyAlignment="1" applyProtection="1">
      <alignment wrapText="1"/>
    </xf>
    <xf numFmtId="164" fontId="4" fillId="3" borderId="22" xfId="1" applyNumberFormat="1" applyFont="1" applyFill="1" applyBorder="1" applyAlignment="1">
      <alignment wrapText="1"/>
    </xf>
    <xf numFmtId="164" fontId="4" fillId="3" borderId="23" xfId="1" applyNumberFormat="1" applyFont="1" applyFill="1" applyBorder="1" applyAlignment="1">
      <alignment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2" xfId="0" applyFont="1" applyFill="1" applyBorder="1" applyAlignment="1">
      <alignment vertical="center" wrapText="1"/>
    </xf>
    <xf numFmtId="164" fontId="4" fillId="3" borderId="11" xfId="1" applyFont="1" applyFill="1" applyBorder="1" applyAlignment="1">
      <alignment vertical="center" wrapText="1"/>
    </xf>
    <xf numFmtId="164" fontId="4" fillId="3" borderId="14" xfId="2" applyNumberFormat="1" applyFont="1" applyFill="1" applyBorder="1" applyAlignment="1">
      <alignment vertical="center" wrapText="1"/>
    </xf>
    <xf numFmtId="9" fontId="4" fillId="3" borderId="24" xfId="2" applyFont="1" applyFill="1" applyBorder="1" applyAlignment="1">
      <alignment vertical="center" wrapText="1"/>
    </xf>
    <xf numFmtId="9" fontId="4" fillId="3" borderId="25" xfId="2" applyFont="1" applyFill="1" applyBorder="1" applyAlignment="1">
      <alignment vertical="center" wrapText="1"/>
    </xf>
    <xf numFmtId="0" fontId="4" fillId="3" borderId="21" xfId="0" applyFont="1" applyFill="1" applyBorder="1" applyAlignment="1">
      <alignment vertical="center" wrapText="1"/>
    </xf>
    <xf numFmtId="164" fontId="6" fillId="3" borderId="22" xfId="0" applyNumberFormat="1" applyFont="1" applyFill="1" applyBorder="1"/>
    <xf numFmtId="0" fontId="6" fillId="3" borderId="31" xfId="0" applyFont="1" applyFill="1" applyBorder="1" applyAlignment="1"/>
    <xf numFmtId="0" fontId="6" fillId="3" borderId="12" xfId="0" applyFont="1" applyFill="1" applyBorder="1"/>
    <xf numFmtId="0" fontId="6" fillId="3" borderId="11" xfId="0" applyFont="1" applyFill="1" applyBorder="1"/>
    <xf numFmtId="0" fontId="6" fillId="3" borderId="14" xfId="0" applyFont="1" applyFill="1" applyBorder="1" applyAlignment="1"/>
    <xf numFmtId="0" fontId="0" fillId="3" borderId="12" xfId="0" applyFill="1" applyBorder="1" applyAlignment="1">
      <alignment vertical="top" wrapText="1"/>
    </xf>
    <xf numFmtId="9" fontId="0" fillId="3" borderId="11" xfId="2" applyFont="1" applyFill="1" applyBorder="1" applyAlignment="1">
      <alignment vertical="center"/>
    </xf>
    <xf numFmtId="164" fontId="0" fillId="3" borderId="14" xfId="0" applyNumberFormat="1" applyFill="1" applyBorder="1" applyAlignment="1">
      <alignment vertical="center"/>
    </xf>
    <xf numFmtId="0" fontId="0" fillId="3" borderId="12" xfId="0" applyFill="1" applyBorder="1" applyAlignment="1">
      <alignment vertical="top"/>
    </xf>
    <xf numFmtId="0" fontId="0" fillId="3" borderId="21" xfId="0" applyFill="1" applyBorder="1" applyAlignment="1">
      <alignment vertical="top"/>
    </xf>
    <xf numFmtId="164" fontId="0" fillId="3" borderId="23" xfId="0" applyNumberFormat="1" applyFill="1" applyBorder="1" applyAlignment="1">
      <alignment vertical="center"/>
    </xf>
    <xf numFmtId="0" fontId="0" fillId="3" borderId="12" xfId="0" applyFill="1" applyBorder="1" applyAlignment="1">
      <alignment vertical="center" wrapText="1"/>
    </xf>
    <xf numFmtId="0" fontId="0" fillId="3" borderId="12" xfId="0" applyFill="1" applyBorder="1" applyAlignment="1">
      <alignment wrapText="1"/>
    </xf>
    <xf numFmtId="0" fontId="0" fillId="3" borderId="12" xfId="0" applyFill="1" applyBorder="1"/>
    <xf numFmtId="0" fontId="0" fillId="3" borderId="21" xfId="0" applyFill="1" applyBorder="1"/>
    <xf numFmtId="0" fontId="6" fillId="3" borderId="35" xfId="0" applyFont="1" applyFill="1" applyBorder="1" applyAlignment="1">
      <alignment horizontal="center" vertical="center"/>
    </xf>
    <xf numFmtId="0" fontId="0" fillId="0" borderId="0" xfId="0" applyBorder="1"/>
    <xf numFmtId="0" fontId="6" fillId="3" borderId="36" xfId="0" applyFont="1" applyFill="1" applyBorder="1" applyAlignment="1">
      <alignment vertical="center" wrapText="1"/>
    </xf>
    <xf numFmtId="0" fontId="0" fillId="3" borderId="36" xfId="0" applyFill="1" applyBorder="1" applyAlignment="1">
      <alignment wrapText="1"/>
    </xf>
    <xf numFmtId="0" fontId="6" fillId="3" borderId="36" xfId="0" applyFont="1" applyFill="1" applyBorder="1" applyAlignment="1">
      <alignment wrapText="1"/>
    </xf>
    <xf numFmtId="0" fontId="6" fillId="3" borderId="37" xfId="0" applyFont="1" applyFill="1" applyBorder="1" applyAlignment="1">
      <alignment wrapText="1"/>
    </xf>
    <xf numFmtId="0" fontId="3" fillId="4" borderId="0" xfId="0" applyFont="1" applyFill="1" applyBorder="1" applyAlignment="1">
      <alignment wrapText="1"/>
    </xf>
    <xf numFmtId="0" fontId="3" fillId="0" borderId="0" xfId="0" applyFont="1" applyFill="1" applyBorder="1" applyAlignment="1">
      <alignment wrapText="1"/>
    </xf>
    <xf numFmtId="0" fontId="3" fillId="0" borderId="0" xfId="0" applyFont="1" applyBorder="1" applyAlignment="1">
      <alignment wrapText="1"/>
    </xf>
    <xf numFmtId="0" fontId="8" fillId="0" borderId="0" xfId="0" applyFont="1" applyBorder="1" applyAlignment="1">
      <alignment wrapText="1"/>
    </xf>
    <xf numFmtId="0" fontId="9" fillId="0" borderId="0" xfId="0" applyFont="1" applyBorder="1" applyAlignment="1">
      <alignment wrapText="1"/>
    </xf>
    <xf numFmtId="0" fontId="4" fillId="4" borderId="0" xfId="0" applyFont="1" applyFill="1" applyBorder="1" applyAlignment="1">
      <alignment horizontal="left" wrapText="1"/>
    </xf>
    <xf numFmtId="164" fontId="4" fillId="3" borderId="11" xfId="1" applyFont="1" applyFill="1" applyBorder="1" applyAlignment="1" applyProtection="1">
      <alignment horizontal="center" vertical="center" wrapText="1"/>
      <protection locked="0"/>
    </xf>
    <xf numFmtId="0" fontId="4" fillId="3" borderId="16" xfId="0" applyFont="1" applyFill="1" applyBorder="1" applyAlignment="1">
      <alignment horizontal="center" vertical="center" wrapText="1"/>
    </xf>
    <xf numFmtId="0" fontId="4" fillId="3" borderId="22" xfId="0" applyFont="1" applyFill="1" applyBorder="1" applyAlignment="1">
      <alignment horizontal="left" wrapText="1"/>
    </xf>
    <xf numFmtId="164" fontId="4" fillId="3" borderId="22" xfId="0" applyNumberFormat="1" applyFont="1" applyFill="1" applyBorder="1" applyAlignment="1">
      <alignment horizontal="center" wrapText="1"/>
    </xf>
    <xf numFmtId="164" fontId="4" fillId="3" borderId="22" xfId="0" applyNumberFormat="1" applyFont="1" applyFill="1" applyBorder="1" applyAlignment="1">
      <alignment wrapText="1"/>
    </xf>
    <xf numFmtId="0" fontId="11" fillId="3" borderId="10" xfId="0" applyFont="1" applyFill="1" applyBorder="1" applyAlignment="1" applyProtection="1">
      <alignment vertical="center" wrapText="1"/>
    </xf>
    <xf numFmtId="164" fontId="3" fillId="0" borderId="10" xfId="0" applyNumberFormat="1" applyFont="1" applyBorder="1" applyAlignment="1" applyProtection="1">
      <alignment wrapText="1"/>
      <protection locked="0"/>
    </xf>
    <xf numFmtId="164" fontId="3" fillId="4" borderId="10" xfId="1" applyNumberFormat="1" applyFont="1" applyFill="1" applyBorder="1" applyAlignment="1" applyProtection="1">
      <alignment horizontal="center" vertical="center" wrapText="1"/>
      <protection locked="0"/>
    </xf>
    <xf numFmtId="164" fontId="4" fillId="3" borderId="10" xfId="0" applyNumberFormat="1" applyFont="1" applyFill="1" applyBorder="1" applyAlignment="1">
      <alignment wrapText="1"/>
    </xf>
    <xf numFmtId="0" fontId="11" fillId="3" borderId="11" xfId="0" applyFont="1" applyFill="1" applyBorder="1" applyAlignment="1" applyProtection="1">
      <alignment vertical="center" wrapText="1"/>
    </xf>
    <xf numFmtId="164" fontId="3" fillId="0" borderId="11" xfId="0" applyNumberFormat="1" applyFont="1" applyBorder="1" applyAlignment="1" applyProtection="1">
      <alignment wrapText="1"/>
      <protection locked="0"/>
    </xf>
    <xf numFmtId="164" fontId="3" fillId="4" borderId="11" xfId="1" applyNumberFormat="1" applyFont="1" applyFill="1" applyBorder="1" applyAlignment="1" applyProtection="1">
      <alignment horizontal="center" vertical="center" wrapText="1"/>
      <protection locked="0"/>
    </xf>
    <xf numFmtId="164" fontId="4" fillId="3" borderId="11" xfId="0" applyNumberFormat="1" applyFont="1" applyFill="1" applyBorder="1" applyAlignment="1">
      <alignment wrapText="1"/>
    </xf>
    <xf numFmtId="0" fontId="11" fillId="3" borderId="11" xfId="0" applyFont="1" applyFill="1" applyBorder="1" applyAlignment="1" applyProtection="1">
      <alignment vertical="center" wrapText="1"/>
      <protection locked="0"/>
    </xf>
    <xf numFmtId="164" fontId="4" fillId="5" borderId="11" xfId="1" applyFont="1" applyFill="1" applyBorder="1" applyAlignment="1" applyProtection="1">
      <alignment wrapText="1"/>
    </xf>
    <xf numFmtId="164" fontId="4" fillId="5" borderId="11" xfId="1" applyNumberFormat="1" applyFont="1" applyFill="1" applyBorder="1" applyAlignment="1">
      <alignment wrapText="1"/>
    </xf>
    <xf numFmtId="164" fontId="4" fillId="3" borderId="34" xfId="0" applyNumberFormat="1" applyFont="1" applyFill="1" applyBorder="1" applyAlignment="1">
      <alignment wrapText="1"/>
    </xf>
    <xf numFmtId="164" fontId="4" fillId="4" borderId="34" xfId="1" applyFont="1" applyFill="1" applyBorder="1" applyAlignment="1" applyProtection="1">
      <alignment wrapText="1"/>
    </xf>
    <xf numFmtId="164" fontId="4" fillId="4" borderId="39" xfId="1" applyNumberFormat="1" applyFont="1" applyFill="1" applyBorder="1" applyAlignment="1">
      <alignment wrapText="1"/>
    </xf>
    <xf numFmtId="164" fontId="4" fillId="4" borderId="39" xfId="0" applyNumberFormat="1" applyFont="1" applyFill="1" applyBorder="1" applyAlignment="1">
      <alignment wrapText="1"/>
    </xf>
    <xf numFmtId="164" fontId="4" fillId="4" borderId="40" xfId="0" applyNumberFormat="1" applyFont="1" applyFill="1" applyBorder="1" applyAlignment="1">
      <alignment wrapText="1"/>
    </xf>
    <xf numFmtId="164" fontId="4" fillId="5" borderId="16" xfId="1" applyFont="1" applyFill="1" applyBorder="1" applyAlignment="1" applyProtection="1">
      <alignment wrapText="1"/>
    </xf>
    <xf numFmtId="164" fontId="4" fillId="5" borderId="16" xfId="1" applyNumberFormat="1" applyFont="1" applyFill="1" applyBorder="1" applyAlignment="1">
      <alignment wrapText="1"/>
    </xf>
    <xf numFmtId="164" fontId="4" fillId="3" borderId="16" xfId="0" applyNumberFormat="1" applyFont="1" applyFill="1" applyBorder="1" applyAlignment="1">
      <alignment wrapText="1"/>
    </xf>
    <xf numFmtId="0" fontId="3" fillId="0" borderId="34" xfId="0" applyFont="1" applyBorder="1" applyAlignment="1">
      <alignment wrapText="1"/>
    </xf>
    <xf numFmtId="0" fontId="3" fillId="4" borderId="39" xfId="0" applyFont="1" applyFill="1" applyBorder="1" applyAlignment="1">
      <alignment wrapText="1"/>
    </xf>
    <xf numFmtId="0" fontId="3" fillId="0" borderId="40" xfId="0" applyFont="1" applyBorder="1" applyAlignment="1">
      <alignment wrapText="1"/>
    </xf>
    <xf numFmtId="164" fontId="4" fillId="4" borderId="39" xfId="1" applyFont="1" applyFill="1" applyBorder="1" applyAlignment="1" applyProtection="1">
      <alignment wrapText="1"/>
    </xf>
    <xf numFmtId="164" fontId="5" fillId="4" borderId="0" xfId="1" applyFont="1" applyFill="1" applyBorder="1" applyAlignment="1" applyProtection="1">
      <alignment vertical="center" wrapText="1"/>
    </xf>
    <xf numFmtId="0" fontId="11" fillId="0" borderId="0" xfId="0" applyFont="1" applyFill="1" applyBorder="1" applyAlignment="1">
      <alignment vertical="center" wrapText="1"/>
    </xf>
    <xf numFmtId="0" fontId="4" fillId="3" borderId="43" xfId="0" applyFont="1" applyFill="1" applyBorder="1" applyAlignment="1">
      <alignment horizontal="center" vertical="center" wrapText="1"/>
    </xf>
    <xf numFmtId="0" fontId="5" fillId="3" borderId="44" xfId="0" applyFont="1" applyFill="1" applyBorder="1" applyAlignment="1" applyProtection="1">
      <alignment vertical="center" wrapText="1"/>
    </xf>
    <xf numFmtId="164" fontId="3" fillId="3" borderId="11" xfId="0" applyNumberFormat="1" applyFont="1" applyFill="1" applyBorder="1" applyAlignment="1">
      <alignment wrapText="1"/>
    </xf>
    <xf numFmtId="0" fontId="5" fillId="3" borderId="45" xfId="0" applyFont="1" applyFill="1" applyBorder="1" applyAlignment="1" applyProtection="1">
      <alignment vertical="center" wrapText="1"/>
    </xf>
    <xf numFmtId="0" fontId="5" fillId="3" borderId="45" xfId="0" applyFont="1" applyFill="1" applyBorder="1" applyAlignment="1" applyProtection="1">
      <alignment vertical="center" wrapText="1"/>
      <protection locked="0"/>
    </xf>
    <xf numFmtId="164" fontId="3" fillId="4" borderId="0" xfId="1" applyFont="1" applyFill="1" applyBorder="1" applyAlignment="1" applyProtection="1">
      <alignment vertical="center" wrapText="1"/>
      <protection locked="0"/>
    </xf>
    <xf numFmtId="0" fontId="3" fillId="3" borderId="12" xfId="0" applyFont="1" applyFill="1" applyBorder="1" applyAlignment="1" applyProtection="1">
      <alignment vertical="center" wrapText="1"/>
    </xf>
    <xf numFmtId="164" fontId="3" fillId="3" borderId="11" xfId="1" applyNumberFormat="1" applyFont="1" applyFill="1" applyBorder="1" applyAlignment="1">
      <alignment wrapText="1"/>
    </xf>
    <xf numFmtId="164" fontId="3" fillId="3" borderId="14" xfId="0" applyNumberFormat="1" applyFont="1" applyFill="1" applyBorder="1" applyAlignment="1">
      <alignment wrapText="1"/>
    </xf>
    <xf numFmtId="164" fontId="3" fillId="3" borderId="22" xfId="0" applyNumberFormat="1" applyFont="1" applyFill="1" applyBorder="1" applyAlignment="1">
      <alignment wrapText="1"/>
    </xf>
    <xf numFmtId="164" fontId="3" fillId="3" borderId="23" xfId="0" applyNumberFormat="1" applyFont="1" applyFill="1" applyBorder="1" applyAlignment="1">
      <alignment wrapText="1"/>
    </xf>
    <xf numFmtId="164" fontId="4" fillId="4" borderId="0" xfId="0" applyNumberFormat="1" applyFont="1" applyFill="1" applyBorder="1" applyAlignment="1">
      <alignment vertical="center" wrapText="1"/>
    </xf>
    <xf numFmtId="0" fontId="4" fillId="3" borderId="46" xfId="0" applyFont="1" applyFill="1" applyBorder="1" applyAlignment="1">
      <alignment wrapText="1"/>
    </xf>
    <xf numFmtId="164" fontId="4" fillId="3" borderId="47" xfId="0" applyNumberFormat="1" applyFont="1" applyFill="1" applyBorder="1" applyAlignment="1">
      <alignment wrapText="1"/>
    </xf>
    <xf numFmtId="164" fontId="4" fillId="3" borderId="48" xfId="0" applyNumberFormat="1" applyFont="1" applyFill="1" applyBorder="1" applyAlignment="1">
      <alignment wrapText="1"/>
    </xf>
    <xf numFmtId="0" fontId="4" fillId="0"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3" fillId="4" borderId="0" xfId="1" applyFont="1" applyFill="1" applyBorder="1" applyAlignment="1" applyProtection="1">
      <alignment vertical="center" wrapText="1"/>
    </xf>
    <xf numFmtId="164" fontId="3" fillId="4" borderId="0" xfId="0" applyNumberFormat="1" applyFont="1" applyFill="1" applyBorder="1" applyAlignment="1">
      <alignment vertical="center" wrapText="1"/>
    </xf>
    <xf numFmtId="164" fontId="4" fillId="0" borderId="0" xfId="0" applyNumberFormat="1" applyFont="1" applyFill="1" applyBorder="1" applyAlignment="1">
      <alignment wrapText="1"/>
    </xf>
    <xf numFmtId="164" fontId="11" fillId="0" borderId="0" xfId="1" applyFont="1" applyFill="1" applyBorder="1" applyAlignment="1">
      <alignment horizontal="right" vertical="center" wrapText="1"/>
    </xf>
    <xf numFmtId="0" fontId="0" fillId="4" borderId="0" xfId="0" applyFont="1" applyFill="1" applyBorder="1" applyAlignment="1">
      <alignment wrapText="1"/>
    </xf>
    <xf numFmtId="0" fontId="0" fillId="0" borderId="0" xfId="0" applyFont="1" applyFill="1" applyBorder="1" applyAlignment="1">
      <alignment wrapText="1"/>
    </xf>
    <xf numFmtId="0" fontId="0" fillId="0" borderId="0" xfId="0"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0" fontId="0" fillId="0" borderId="0" xfId="0" applyFont="1" applyFill="1" applyBorder="1" applyAlignment="1">
      <alignment horizontal="center" wrapText="1"/>
    </xf>
    <xf numFmtId="0" fontId="4" fillId="3" borderId="11" xfId="0" applyFont="1" applyFill="1" applyBorder="1" applyAlignment="1" applyProtection="1">
      <alignment horizontal="center" vertical="center" wrapText="1"/>
    </xf>
    <xf numFmtId="0" fontId="4" fillId="6" borderId="11" xfId="0" applyFont="1" applyFill="1" applyBorder="1" applyAlignment="1" applyProtection="1">
      <alignment vertical="center" wrapText="1"/>
    </xf>
    <xf numFmtId="0" fontId="3" fillId="6" borderId="11" xfId="0" applyFont="1" applyFill="1" applyBorder="1" applyAlignment="1" applyProtection="1">
      <alignment vertical="center" wrapText="1"/>
    </xf>
    <xf numFmtId="0" fontId="3" fillId="0" borderId="11" xfId="0" applyFont="1" applyBorder="1" applyAlignment="1" applyProtection="1">
      <alignment horizontal="left" vertical="top" wrapText="1"/>
      <protection locked="0"/>
    </xf>
    <xf numFmtId="164" fontId="3" fillId="0" borderId="11" xfId="1" applyNumberFormat="1" applyFont="1" applyBorder="1" applyAlignment="1" applyProtection="1">
      <alignment horizontal="center" vertical="center" wrapText="1"/>
      <protection locked="0"/>
    </xf>
    <xf numFmtId="164" fontId="3" fillId="3" borderId="11" xfId="1" applyNumberFormat="1" applyFont="1" applyFill="1" applyBorder="1" applyAlignment="1" applyProtection="1">
      <alignment horizontal="center" vertical="center" wrapText="1"/>
    </xf>
    <xf numFmtId="9" fontId="3" fillId="0" borderId="11" xfId="2" applyFont="1" applyBorder="1" applyAlignment="1" applyProtection="1">
      <alignment horizontal="center" vertical="center" wrapText="1"/>
      <protection locked="0"/>
    </xf>
    <xf numFmtId="0" fontId="3" fillId="4" borderId="11" xfId="0" applyFont="1" applyFill="1" applyBorder="1" applyAlignment="1" applyProtection="1">
      <alignment horizontal="left" vertical="top" wrapText="1"/>
      <protection locked="0"/>
    </xf>
    <xf numFmtId="9" fontId="3" fillId="4" borderId="11" xfId="2" applyFont="1" applyFill="1" applyBorder="1" applyAlignment="1" applyProtection="1">
      <alignment horizontal="center" vertical="center" wrapText="1"/>
      <protection locked="0"/>
    </xf>
    <xf numFmtId="0" fontId="4" fillId="3" borderId="11" xfId="0" applyFont="1" applyFill="1" applyBorder="1" applyAlignment="1" applyProtection="1">
      <alignment vertical="center" wrapText="1"/>
    </xf>
    <xf numFmtId="164" fontId="4" fillId="3" borderId="11" xfId="1" applyNumberFormat="1" applyFont="1" applyFill="1" applyBorder="1" applyAlignment="1" applyProtection="1">
      <alignment horizontal="center" vertical="center" wrapText="1"/>
    </xf>
    <xf numFmtId="164" fontId="4" fillId="3" borderId="11" xfId="1" applyFont="1" applyFill="1" applyBorder="1" applyAlignment="1" applyProtection="1">
      <alignment horizontal="center" vertical="center" wrapText="1"/>
    </xf>
    <xf numFmtId="164" fontId="4" fillId="3" borderId="16" xfId="1" applyNumberFormat="1" applyFont="1" applyFill="1" applyBorder="1" applyAlignment="1" applyProtection="1">
      <alignment horizontal="center" vertical="center" wrapText="1"/>
    </xf>
    <xf numFmtId="0" fontId="3" fillId="4" borderId="0" xfId="0" applyFont="1" applyFill="1" applyBorder="1" applyAlignment="1" applyProtection="1">
      <alignment vertical="center" wrapText="1"/>
      <protection locked="0"/>
    </xf>
    <xf numFmtId="0" fontId="3" fillId="4" borderId="0" xfId="0" applyFont="1" applyFill="1" applyBorder="1" applyAlignment="1" applyProtection="1">
      <alignment horizontal="left" vertical="top" wrapText="1"/>
      <protection locked="0"/>
    </xf>
    <xf numFmtId="164" fontId="3" fillId="4" borderId="0" xfId="1" applyFont="1" applyFill="1" applyBorder="1" applyAlignment="1" applyProtection="1">
      <alignment horizontal="center" vertical="center" wrapText="1"/>
      <protection locked="0"/>
    </xf>
    <xf numFmtId="164" fontId="9" fillId="0" borderId="0" xfId="1" applyFont="1" applyBorder="1" applyAlignment="1">
      <alignment wrapText="1"/>
    </xf>
    <xf numFmtId="164" fontId="9" fillId="0" borderId="0" xfId="1" applyFont="1" applyFill="1" applyBorder="1" applyAlignment="1">
      <alignment wrapText="1"/>
    </xf>
    <xf numFmtId="164" fontId="13" fillId="4" borderId="0" xfId="1" applyFont="1" applyFill="1" applyBorder="1" applyAlignment="1">
      <alignment horizontal="left" wrapText="1"/>
    </xf>
    <xf numFmtId="164" fontId="13" fillId="0" borderId="0" xfId="1" applyFont="1" applyFill="1" applyBorder="1" applyAlignment="1">
      <alignment horizontal="left" wrapText="1"/>
    </xf>
    <xf numFmtId="0" fontId="4" fillId="7" borderId="11"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164" fontId="15" fillId="0" borderId="0" xfId="1" applyFont="1" applyFill="1" applyBorder="1" applyAlignment="1" applyProtection="1">
      <alignment vertical="center" wrapText="1"/>
    </xf>
    <xf numFmtId="164" fontId="4" fillId="0" borderId="0" xfId="1" applyFont="1" applyFill="1" applyBorder="1" applyAlignment="1" applyProtection="1">
      <alignment vertical="center" wrapText="1"/>
    </xf>
    <xf numFmtId="164" fontId="3" fillId="0" borderId="11" xfId="1" applyFont="1" applyBorder="1" applyAlignment="1" applyProtection="1">
      <alignment horizontal="center" vertical="center" wrapText="1"/>
      <protection locked="0"/>
    </xf>
    <xf numFmtId="164" fontId="3" fillId="0" borderId="11" xfId="1" applyFont="1" applyFill="1" applyBorder="1" applyAlignment="1" applyProtection="1">
      <alignment horizontal="center" vertical="center" wrapText="1"/>
      <protection locked="0"/>
    </xf>
    <xf numFmtId="49" fontId="3" fillId="0" borderId="11" xfId="1" applyNumberFormat="1" applyFont="1" applyBorder="1" applyAlignment="1" applyProtection="1">
      <alignment horizontal="left" wrapText="1"/>
      <protection locked="0"/>
    </xf>
    <xf numFmtId="164" fontId="3" fillId="0" borderId="0" xfId="1" applyNumberFormat="1" applyFont="1" applyFill="1" applyBorder="1" applyAlignment="1" applyProtection="1">
      <alignment horizontal="center" vertical="center" wrapText="1"/>
    </xf>
    <xf numFmtId="164" fontId="3" fillId="4" borderId="11" xfId="1" applyFont="1" applyFill="1" applyBorder="1" applyAlignment="1" applyProtection="1">
      <alignment horizontal="center" vertical="center" wrapText="1"/>
      <protection locked="0"/>
    </xf>
    <xf numFmtId="49" fontId="3" fillId="4" borderId="11" xfId="1" applyNumberFormat="1" applyFont="1" applyFill="1" applyBorder="1" applyAlignment="1" applyProtection="1">
      <alignment horizontal="left" wrapText="1"/>
      <protection locked="0"/>
    </xf>
    <xf numFmtId="164" fontId="4" fillId="0" borderId="11" xfId="1" applyFont="1" applyFill="1" applyBorder="1" applyAlignment="1" applyProtection="1">
      <alignment horizontal="center" vertical="center" wrapText="1"/>
    </xf>
    <xf numFmtId="164" fontId="4"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protection locked="0"/>
    </xf>
    <xf numFmtId="164" fontId="3" fillId="0" borderId="0" xfId="1"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4" fillId="8" borderId="11" xfId="0" applyFont="1" applyFill="1" applyBorder="1" applyAlignment="1" applyProtection="1">
      <alignment vertical="center" wrapText="1"/>
    </xf>
    <xf numFmtId="164" fontId="3" fillId="0" borderId="0" xfId="1"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3" fillId="4" borderId="11" xfId="0" applyFont="1" applyFill="1" applyBorder="1" applyAlignment="1" applyProtection="1">
      <alignment vertical="center" wrapText="1"/>
      <protection locked="0"/>
    </xf>
    <xf numFmtId="164" fontId="3" fillId="0" borderId="11" xfId="1" applyFont="1" applyBorder="1" applyAlignment="1" applyProtection="1">
      <alignment vertical="center" wrapText="1"/>
      <protection locked="0"/>
    </xf>
    <xf numFmtId="164" fontId="3" fillId="3" borderId="11" xfId="1" applyFont="1" applyFill="1" applyBorder="1" applyAlignment="1" applyProtection="1">
      <alignment vertical="center" wrapText="1"/>
    </xf>
    <xf numFmtId="9" fontId="3" fillId="0" borderId="11" xfId="2" applyFont="1" applyBorder="1" applyAlignment="1" applyProtection="1">
      <alignment vertical="center" wrapText="1"/>
      <protection locked="0"/>
    </xf>
    <xf numFmtId="0" fontId="3" fillId="4" borderId="40"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xf>
    <xf numFmtId="0" fontId="4" fillId="5" borderId="11" xfId="0" applyFont="1" applyFill="1" applyBorder="1" applyAlignment="1" applyProtection="1">
      <alignment vertical="center" wrapText="1"/>
      <protection locked="0"/>
    </xf>
    <xf numFmtId="164" fontId="4" fillId="5" borderId="11" xfId="1" applyFont="1" applyFill="1" applyBorder="1" applyAlignment="1" applyProtection="1">
      <alignment vertical="center" wrapText="1"/>
    </xf>
    <xf numFmtId="0" fontId="4" fillId="4" borderId="0" xfId="0" applyFont="1" applyFill="1" applyBorder="1" applyAlignment="1" applyProtection="1">
      <alignment vertical="center" wrapText="1"/>
      <protection locked="0"/>
    </xf>
    <xf numFmtId="0" fontId="3" fillId="3" borderId="15" xfId="0" applyFont="1" applyFill="1" applyBorder="1" applyAlignment="1" applyProtection="1">
      <alignment horizontal="center" vertical="center" wrapText="1"/>
    </xf>
    <xf numFmtId="164" fontId="4" fillId="3" borderId="17" xfId="1" applyFont="1" applyFill="1" applyBorder="1" applyAlignment="1" applyProtection="1">
      <alignment horizontal="center" vertical="center" wrapText="1"/>
    </xf>
    <xf numFmtId="0" fontId="3" fillId="4" borderId="0" xfId="0" applyFont="1" applyFill="1" applyBorder="1" applyAlignment="1" applyProtection="1">
      <alignment vertical="center" wrapText="1"/>
    </xf>
    <xf numFmtId="164" fontId="3" fillId="3" borderId="11" xfId="0" applyNumberFormat="1" applyFont="1" applyFill="1" applyBorder="1" applyAlignment="1" applyProtection="1">
      <alignment vertical="center" wrapText="1"/>
    </xf>
    <xf numFmtId="164" fontId="3" fillId="3" borderId="14" xfId="0" applyNumberFormat="1" applyFont="1" applyFill="1" applyBorder="1" applyAlignment="1" applyProtection="1">
      <alignment vertical="center" wrapText="1"/>
    </xf>
    <xf numFmtId="0" fontId="3" fillId="0" borderId="0" xfId="0" applyFont="1" applyFill="1" applyBorder="1" applyAlignment="1" applyProtection="1">
      <alignment vertical="center" wrapText="1"/>
      <protection locked="0"/>
    </xf>
    <xf numFmtId="0" fontId="4" fillId="3" borderId="21" xfId="0" applyFont="1" applyFill="1" applyBorder="1" applyAlignment="1" applyProtection="1">
      <alignment vertical="center" wrapText="1"/>
    </xf>
    <xf numFmtId="164" fontId="4" fillId="3" borderId="22" xfId="1" applyFont="1" applyFill="1" applyBorder="1" applyAlignment="1" applyProtection="1">
      <alignment vertical="center" wrapText="1"/>
    </xf>
    <xf numFmtId="164" fontId="4" fillId="3" borderId="23" xfId="1" applyFont="1" applyFill="1" applyBorder="1" applyAlignment="1" applyProtection="1">
      <alignment vertical="center" wrapText="1"/>
    </xf>
    <xf numFmtId="0" fontId="3" fillId="4" borderId="39" xfId="0" applyFont="1" applyFill="1" applyBorder="1" applyAlignment="1" applyProtection="1">
      <alignment vertical="center" wrapText="1"/>
      <protection locked="0"/>
    </xf>
    <xf numFmtId="164" fontId="3" fillId="0" borderId="11" xfId="1" applyFont="1" applyFill="1" applyBorder="1" applyAlignment="1" applyProtection="1">
      <alignment vertical="center" wrapText="1"/>
      <protection locked="0"/>
    </xf>
    <xf numFmtId="49" fontId="3" fillId="0" borderId="11" xfId="0" applyNumberFormat="1" applyFont="1" applyBorder="1" applyAlignment="1" applyProtection="1">
      <alignment horizontal="left" wrapText="1"/>
      <protection locked="0"/>
    </xf>
    <xf numFmtId="164" fontId="4" fillId="4" borderId="0" xfId="1" applyFont="1" applyFill="1" applyBorder="1" applyAlignment="1" applyProtection="1">
      <alignment vertical="center" wrapText="1"/>
      <protection locked="0"/>
    </xf>
    <xf numFmtId="164" fontId="4" fillId="0" borderId="0" xfId="1" applyFont="1" applyFill="1" applyBorder="1" applyAlignment="1" applyProtection="1">
      <alignment vertical="center" wrapText="1"/>
      <protection locked="0"/>
    </xf>
    <xf numFmtId="0" fontId="3" fillId="4" borderId="0" xfId="0" applyFont="1" applyFill="1" applyBorder="1" applyAlignment="1">
      <alignment vertical="center" wrapText="1"/>
    </xf>
    <xf numFmtId="0" fontId="3" fillId="0" borderId="0" xfId="0" applyFont="1" applyFill="1" applyBorder="1" applyAlignment="1">
      <alignment vertical="center" wrapText="1"/>
    </xf>
    <xf numFmtId="0" fontId="4" fillId="4" borderId="0" xfId="0" applyFont="1" applyFill="1" applyBorder="1" applyAlignment="1">
      <alignment vertical="center" wrapText="1"/>
    </xf>
    <xf numFmtId="0" fontId="4" fillId="3" borderId="12"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12" xfId="0" applyFont="1" applyFill="1" applyBorder="1" applyAlignment="1" applyProtection="1">
      <alignment vertical="center" wrapText="1"/>
    </xf>
    <xf numFmtId="164" fontId="4" fillId="3" borderId="11" xfId="1" applyFont="1" applyFill="1" applyBorder="1" applyAlignment="1" applyProtection="1">
      <alignment vertical="center" wrapText="1"/>
    </xf>
    <xf numFmtId="164" fontId="4" fillId="3" borderId="34" xfId="1" applyFont="1" applyFill="1" applyBorder="1" applyAlignment="1" applyProtection="1">
      <alignment vertical="center" wrapText="1"/>
    </xf>
    <xf numFmtId="9" fontId="4" fillId="4" borderId="14" xfId="2" applyFont="1" applyFill="1" applyBorder="1" applyAlignment="1" applyProtection="1">
      <alignment vertical="center" wrapText="1"/>
      <protection locked="0"/>
    </xf>
    <xf numFmtId="0" fontId="4" fillId="3" borderId="15" xfId="0" applyFont="1" applyFill="1" applyBorder="1" applyAlignment="1" applyProtection="1">
      <alignment vertical="center" wrapText="1"/>
    </xf>
    <xf numFmtId="164" fontId="4" fillId="3" borderId="50" xfId="1" applyFont="1" applyFill="1" applyBorder="1" applyAlignment="1" applyProtection="1">
      <alignment vertical="center" wrapText="1"/>
    </xf>
    <xf numFmtId="9" fontId="4" fillId="4" borderId="17" xfId="2" applyFont="1" applyFill="1" applyBorder="1" applyAlignment="1" applyProtection="1">
      <alignment horizontal="right" vertical="center" wrapText="1"/>
      <protection locked="0"/>
    </xf>
    <xf numFmtId="9" fontId="4" fillId="3" borderId="23" xfId="2" applyFont="1" applyFill="1" applyBorder="1" applyAlignment="1" applyProtection="1">
      <alignment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0" fontId="6" fillId="3" borderId="18" xfId="0" applyFont="1" applyFill="1" applyBorder="1" applyAlignment="1" applyProtection="1">
      <alignment horizontal="left" vertical="center" wrapText="1"/>
    </xf>
    <xf numFmtId="164" fontId="4" fillId="3" borderId="20" xfId="0" applyNumberFormat="1" applyFont="1" applyFill="1" applyBorder="1" applyAlignment="1" applyProtection="1">
      <alignment vertical="center" wrapText="1"/>
    </xf>
    <xf numFmtId="164" fontId="4" fillId="3" borderId="18" xfId="0" applyNumberFormat="1" applyFont="1" applyFill="1" applyBorder="1" applyAlignment="1">
      <alignment vertical="center" wrapText="1"/>
    </xf>
    <xf numFmtId="0" fontId="6" fillId="3" borderId="12" xfId="0" applyFont="1" applyFill="1" applyBorder="1" applyAlignment="1" applyProtection="1">
      <alignment horizontal="left" vertical="center" wrapText="1"/>
    </xf>
    <xf numFmtId="10" fontId="4" fillId="3" borderId="14" xfId="2" applyNumberFormat="1" applyFont="1" applyFill="1" applyBorder="1" applyAlignment="1" applyProtection="1">
      <alignment wrapText="1"/>
    </xf>
    <xf numFmtId="9" fontId="4" fillId="4" borderId="0" xfId="2" applyFont="1" applyFill="1" applyBorder="1" applyAlignment="1">
      <alignment wrapText="1"/>
    </xf>
    <xf numFmtId="0" fontId="0" fillId="3" borderId="21" xfId="0" applyFont="1" applyFill="1" applyBorder="1" applyAlignment="1">
      <alignment wrapText="1"/>
    </xf>
    <xf numFmtId="0" fontId="6" fillId="4" borderId="0" xfId="0" applyFont="1" applyFill="1" applyBorder="1" applyAlignment="1">
      <alignment horizontal="center" vertical="center" wrapText="1"/>
    </xf>
    <xf numFmtId="164" fontId="4" fillId="3" borderId="14" xfId="2" applyNumberFormat="1" applyFont="1" applyFill="1" applyBorder="1" applyAlignment="1" applyProtection="1">
      <alignment wrapText="1"/>
    </xf>
    <xf numFmtId="164" fontId="4" fillId="4" borderId="0" xfId="2" applyNumberFormat="1" applyFont="1" applyFill="1" applyBorder="1" applyAlignment="1">
      <alignment wrapText="1"/>
    </xf>
    <xf numFmtId="0" fontId="0" fillId="4" borderId="0" xfId="0" applyFont="1" applyFill="1" applyBorder="1" applyAlignment="1">
      <alignment horizontal="center" vertical="center" wrapText="1"/>
    </xf>
    <xf numFmtId="164" fontId="4" fillId="4" borderId="0" xfId="1" applyFont="1" applyFill="1" applyBorder="1" applyAlignment="1">
      <alignment vertical="center" wrapText="1"/>
    </xf>
    <xf numFmtId="164" fontId="4" fillId="0" borderId="0" xfId="1" applyFont="1" applyFill="1" applyBorder="1" applyAlignment="1">
      <alignment vertical="center" wrapText="1"/>
    </xf>
    <xf numFmtId="164" fontId="4" fillId="4" borderId="0" xfId="1" applyFont="1" applyFill="1" applyBorder="1" applyAlignment="1" applyProtection="1">
      <alignment horizontal="center" vertical="center" wrapText="1"/>
    </xf>
    <xf numFmtId="164" fontId="4" fillId="4" borderId="0" xfId="1" applyFont="1" applyFill="1" applyBorder="1" applyAlignment="1" applyProtection="1">
      <alignment horizontal="right" vertical="center" wrapText="1"/>
      <protection locked="0"/>
    </xf>
    <xf numFmtId="164" fontId="4" fillId="0" borderId="0" xfId="1" applyFont="1" applyFill="1" applyBorder="1" applyAlignment="1" applyProtection="1">
      <alignment horizontal="right" vertical="center" wrapText="1"/>
      <protection locked="0"/>
    </xf>
    <xf numFmtId="164" fontId="4" fillId="4" borderId="0" xfId="1" applyFont="1" applyFill="1" applyBorder="1" applyAlignment="1" applyProtection="1">
      <alignment vertical="center" wrapText="1"/>
    </xf>
    <xf numFmtId="164" fontId="0" fillId="3" borderId="20" xfId="1" applyFont="1" applyFill="1" applyBorder="1" applyAlignment="1">
      <alignment vertical="center" wrapText="1"/>
    </xf>
    <xf numFmtId="164" fontId="0" fillId="0" borderId="0" xfId="1" applyFont="1" applyFill="1" applyBorder="1" applyAlignment="1">
      <alignment vertical="center" wrapText="1"/>
    </xf>
    <xf numFmtId="9" fontId="0" fillId="3" borderId="23" xfId="2" applyFont="1" applyFill="1" applyBorder="1" applyAlignment="1">
      <alignment wrapText="1"/>
    </xf>
    <xf numFmtId="9" fontId="0" fillId="0" borderId="0" xfId="2" applyFont="1" applyFill="1" applyBorder="1" applyAlignment="1">
      <alignment wrapText="1"/>
    </xf>
    <xf numFmtId="0" fontId="16" fillId="2" borderId="35" xfId="0" applyFont="1" applyFill="1" applyBorder="1" applyAlignment="1">
      <alignment vertical="top" wrapText="1"/>
    </xf>
    <xf numFmtId="0" fontId="0" fillId="0" borderId="11" xfId="0" applyFont="1" applyBorder="1" applyAlignment="1" applyProtection="1">
      <alignment horizontal="justify" vertical="top"/>
      <protection locked="0"/>
    </xf>
    <xf numFmtId="0" fontId="0" fillId="0" borderId="0" xfId="0" applyFont="1" applyAlignment="1" applyProtection="1">
      <alignment vertical="center" wrapText="1"/>
      <protection locked="0"/>
    </xf>
    <xf numFmtId="0" fontId="0" fillId="0" borderId="11" xfId="0" applyFont="1" applyBorder="1" applyAlignment="1" applyProtection="1">
      <alignment horizontal="justify" vertical="center"/>
      <protection locked="0"/>
    </xf>
    <xf numFmtId="0" fontId="0" fillId="0" borderId="0" xfId="0" applyFont="1" applyAlignment="1" applyProtection="1">
      <alignment vertical="top" wrapText="1"/>
      <protection locked="0"/>
    </xf>
    <xf numFmtId="0" fontId="0" fillId="0" borderId="11" xfId="0" applyFont="1" applyBorder="1" applyAlignment="1" applyProtection="1">
      <alignment horizontal="left" vertical="top" wrapText="1"/>
      <protection locked="0"/>
    </xf>
    <xf numFmtId="164" fontId="22" fillId="0" borderId="11" xfId="1" applyFont="1" applyBorder="1" applyAlignment="1" applyProtection="1">
      <alignment horizontal="center" vertical="center" wrapText="1"/>
      <protection locked="0"/>
    </xf>
    <xf numFmtId="164" fontId="22" fillId="4" borderId="11" xfId="1" applyFont="1" applyFill="1" applyBorder="1" applyAlignment="1" applyProtection="1">
      <alignment horizontal="center" vertical="center" wrapText="1"/>
      <protection locked="0"/>
    </xf>
    <xf numFmtId="0" fontId="23" fillId="0" borderId="0" xfId="0" applyFont="1" applyAlignment="1" applyProtection="1">
      <alignment horizontal="justify" vertical="top"/>
      <protection locked="0"/>
    </xf>
    <xf numFmtId="0" fontId="23" fillId="0" borderId="11" xfId="0" applyFont="1" applyBorder="1" applyAlignment="1" applyProtection="1">
      <alignment horizontal="justify" vertical="top"/>
      <protection locked="0"/>
    </xf>
    <xf numFmtId="0" fontId="23" fillId="0" borderId="0" xfId="0" applyFont="1" applyAlignment="1" applyProtection="1">
      <alignment vertical="top" wrapText="1"/>
      <protection locked="0"/>
    </xf>
    <xf numFmtId="0" fontId="24" fillId="0" borderId="11" xfId="0" applyFont="1" applyBorder="1" applyAlignment="1" applyProtection="1">
      <alignment horizontal="justify" vertical="center"/>
      <protection locked="0"/>
    </xf>
    <xf numFmtId="0" fontId="24" fillId="0" borderId="11" xfId="0" applyFont="1" applyBorder="1" applyAlignment="1" applyProtection="1">
      <alignment vertical="center" wrapText="1"/>
      <protection locked="0"/>
    </xf>
    <xf numFmtId="0" fontId="24" fillId="0" borderId="0" xfId="0" applyFont="1" applyAlignment="1" applyProtection="1">
      <alignment horizontal="left" vertical="center" wrapText="1"/>
      <protection locked="0"/>
    </xf>
    <xf numFmtId="0" fontId="26" fillId="0" borderId="11" xfId="0" applyFont="1" applyFill="1" applyBorder="1" applyAlignment="1" applyProtection="1">
      <alignment horizontal="left" vertical="top" wrapText="1"/>
      <protection locked="0"/>
    </xf>
    <xf numFmtId="0" fontId="24" fillId="0" borderId="11" xfId="0" applyFont="1" applyBorder="1" applyAlignment="1" applyProtection="1">
      <alignment horizontal="justify" vertical="top"/>
      <protection locked="0"/>
    </xf>
    <xf numFmtId="0" fontId="24" fillId="0" borderId="11" xfId="0" applyFont="1" applyBorder="1" applyAlignment="1" applyProtection="1">
      <alignment horizontal="left" vertical="center" wrapText="1"/>
      <protection locked="0"/>
    </xf>
    <xf numFmtId="0" fontId="24" fillId="0" borderId="11" xfId="0" applyFont="1" applyBorder="1" applyAlignment="1" applyProtection="1">
      <alignment wrapText="1"/>
      <protection locked="0"/>
    </xf>
    <xf numFmtId="0" fontId="26" fillId="0" borderId="0" xfId="0" applyFont="1" applyAlignment="1" applyProtection="1">
      <alignment vertical="center" wrapText="1"/>
      <protection locked="0"/>
    </xf>
    <xf numFmtId="0" fontId="26" fillId="0" borderId="11" xfId="0" applyFont="1" applyBorder="1" applyAlignment="1" applyProtection="1">
      <alignment horizontal="justify" vertical="center"/>
      <protection locked="0"/>
    </xf>
    <xf numFmtId="0" fontId="26" fillId="0" borderId="11" xfId="0" applyFont="1" applyBorder="1" applyAlignment="1" applyProtection="1">
      <alignment horizontal="left" vertical="top" wrapText="1"/>
      <protection locked="0"/>
    </xf>
    <xf numFmtId="0" fontId="26" fillId="0" borderId="0" xfId="0" applyFont="1" applyAlignment="1" applyProtection="1">
      <alignment wrapText="1"/>
      <protection locked="0"/>
    </xf>
    <xf numFmtId="0" fontId="26" fillId="0" borderId="11" xfId="0" applyFont="1" applyBorder="1" applyAlignment="1" applyProtection="1">
      <alignment vertical="center" wrapText="1"/>
      <protection locked="0"/>
    </xf>
    <xf numFmtId="164" fontId="22" fillId="0" borderId="11" xfId="1" applyFont="1" applyFill="1" applyBorder="1" applyAlignment="1" applyProtection="1">
      <alignment vertical="center" wrapText="1"/>
      <protection locked="0"/>
    </xf>
    <xf numFmtId="164" fontId="22" fillId="0" borderId="11" xfId="1" applyFont="1" applyBorder="1" applyAlignment="1" applyProtection="1">
      <alignment vertical="center" wrapText="1"/>
      <protection locked="0"/>
    </xf>
    <xf numFmtId="9" fontId="22" fillId="0" borderId="11" xfId="2" applyFont="1" applyBorder="1" applyAlignment="1" applyProtection="1">
      <alignment horizontal="center" vertical="center" wrapText="1"/>
      <protection locked="0"/>
    </xf>
    <xf numFmtId="9" fontId="22" fillId="4" borderId="11" xfId="2" applyFont="1" applyFill="1" applyBorder="1" applyAlignment="1" applyProtection="1">
      <alignment horizontal="center" vertical="center" wrapText="1"/>
      <protection locked="0"/>
    </xf>
    <xf numFmtId="0" fontId="4" fillId="0" borderId="11" xfId="0" applyFont="1" applyFill="1" applyBorder="1" applyAlignment="1" applyProtection="1">
      <alignment horizontal="left" vertical="center" wrapText="1"/>
      <protection locked="0"/>
    </xf>
    <xf numFmtId="164" fontId="22" fillId="0" borderId="10" xfId="0" applyNumberFormat="1" applyFont="1" applyBorder="1" applyAlignment="1" applyProtection="1">
      <alignment wrapText="1"/>
      <protection locked="0"/>
    </xf>
    <xf numFmtId="164" fontId="22" fillId="0" borderId="11" xfId="0" applyNumberFormat="1" applyFont="1" applyBorder="1" applyAlignment="1" applyProtection="1">
      <alignment wrapText="1"/>
      <protection locked="0"/>
    </xf>
    <xf numFmtId="164" fontId="22" fillId="4" borderId="10" xfId="1" applyFont="1" applyFill="1" applyBorder="1" applyAlignment="1" applyProtection="1">
      <alignment horizontal="center" vertical="center" wrapText="1"/>
      <protection locked="0"/>
    </xf>
    <xf numFmtId="164" fontId="22" fillId="0" borderId="10" xfId="0" applyNumberFormat="1" applyFont="1" applyBorder="1" applyAlignment="1" applyProtection="1">
      <alignment vertical="center" wrapText="1"/>
      <protection locked="0"/>
    </xf>
    <xf numFmtId="164" fontId="22" fillId="0" borderId="11" xfId="0" applyNumberFormat="1" applyFont="1" applyBorder="1" applyAlignment="1" applyProtection="1">
      <alignment vertical="center" wrapText="1"/>
      <protection locked="0"/>
    </xf>
    <xf numFmtId="165" fontId="3" fillId="4" borderId="11" xfId="1" applyNumberFormat="1" applyFont="1" applyFill="1" applyBorder="1" applyAlignment="1" applyProtection="1">
      <alignment horizontal="center" vertical="center" wrapText="1"/>
      <protection locked="0"/>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12" fillId="0" borderId="0" xfId="0" applyFont="1" applyFill="1" applyBorder="1" applyAlignment="1">
      <alignment horizontal="left" wrapText="1"/>
    </xf>
    <xf numFmtId="49" fontId="4" fillId="4" borderId="34" xfId="0" applyNumberFormat="1" applyFont="1" applyFill="1" applyBorder="1" applyAlignment="1" applyProtection="1">
      <alignment horizontal="left" vertical="top" wrapText="1"/>
      <protection locked="0"/>
    </xf>
    <xf numFmtId="49" fontId="4" fillId="4" borderId="39" xfId="0" applyNumberFormat="1" applyFont="1" applyFill="1" applyBorder="1" applyAlignment="1" applyProtection="1">
      <alignment horizontal="left" vertical="top" wrapText="1"/>
      <protection locked="0"/>
    </xf>
    <xf numFmtId="49" fontId="4" fillId="4" borderId="40" xfId="0" applyNumberFormat="1" applyFont="1" applyFill="1" applyBorder="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164" fontId="3" fillId="4" borderId="11" xfId="1"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4" fillId="4" borderId="11" xfId="0" applyNumberFormat="1" applyFont="1" applyFill="1" applyBorder="1" applyAlignment="1" applyProtection="1">
      <alignment horizontal="left" vertical="top" wrapText="1"/>
      <protection locked="0"/>
    </xf>
    <xf numFmtId="164" fontId="4" fillId="4" borderId="11" xfId="1"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0" fillId="9" borderId="21" xfId="0" applyFont="1" applyFill="1" applyBorder="1" applyAlignment="1" applyProtection="1">
      <alignment horizontal="center" vertical="center" wrapText="1"/>
    </xf>
    <xf numFmtId="0" fontId="0" fillId="9" borderId="2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0" fontId="4" fillId="5" borderId="28"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3" borderId="49"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6" fillId="3" borderId="51"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10" fillId="0" borderId="38" xfId="0" applyFont="1" applyFill="1" applyBorder="1" applyAlignment="1">
      <alignment horizontal="left" wrapText="1"/>
    </xf>
    <xf numFmtId="0" fontId="4" fillId="3" borderId="34" xfId="0" applyFont="1" applyFill="1" applyBorder="1" applyAlignment="1">
      <alignment horizontal="left" wrapText="1"/>
    </xf>
    <xf numFmtId="0" fontId="4" fillId="3" borderId="39" xfId="0" applyFont="1" applyFill="1" applyBorder="1" applyAlignment="1">
      <alignment horizontal="left" wrapText="1"/>
    </xf>
    <xf numFmtId="0" fontId="4" fillId="3" borderId="40" xfId="0" applyFont="1" applyFill="1" applyBorder="1" applyAlignment="1">
      <alignment horizontal="left" wrapText="1"/>
    </xf>
    <xf numFmtId="0" fontId="4" fillId="3" borderId="32" xfId="0" applyFont="1" applyFill="1" applyBorder="1" applyAlignment="1">
      <alignment horizontal="left" wrapText="1"/>
    </xf>
    <xf numFmtId="0" fontId="4" fillId="3" borderId="38" xfId="0" applyFont="1" applyFill="1" applyBorder="1" applyAlignment="1">
      <alignment horizontal="left" wrapText="1"/>
    </xf>
    <xf numFmtId="0" fontId="4" fillId="3" borderId="41" xfId="0" applyFont="1" applyFill="1" applyBorder="1" applyAlignment="1">
      <alignment horizontal="left"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4" fillId="3" borderId="42" xfId="0" applyFont="1" applyFill="1" applyBorder="1" applyAlignment="1">
      <alignment horizontal="center" wrapText="1"/>
    </xf>
    <xf numFmtId="0" fontId="6" fillId="3" borderId="26" xfId="0" applyFont="1" applyFill="1" applyBorder="1" applyAlignment="1">
      <alignment horizontal="left"/>
    </xf>
    <xf numFmtId="0" fontId="6" fillId="3" borderId="27" xfId="0" applyFont="1" applyFill="1" applyBorder="1" applyAlignment="1">
      <alignment horizontal="left"/>
    </xf>
    <xf numFmtId="0" fontId="6" fillId="3" borderId="28" xfId="0" applyFont="1" applyFill="1" applyBorder="1" applyAlignment="1">
      <alignment horizontal="left"/>
    </xf>
    <xf numFmtId="164" fontId="6" fillId="3" borderId="34" xfId="0" applyNumberFormat="1" applyFont="1" applyFill="1" applyBorder="1" applyAlignment="1">
      <alignment horizontal="center"/>
    </xf>
    <xf numFmtId="164" fontId="6" fillId="3" borderId="24" xfId="0" applyNumberFormat="1"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164" fontId="6" fillId="3" borderId="32" xfId="0" applyNumberFormat="1" applyFont="1" applyFill="1" applyBorder="1" applyAlignment="1">
      <alignment horizontal="center"/>
    </xf>
    <xf numFmtId="164" fontId="6" fillId="3" borderId="33" xfId="0" applyNumberFormat="1" applyFont="1" applyFill="1" applyBorder="1" applyAlignment="1">
      <alignment horizontal="center"/>
    </xf>
    <xf numFmtId="49" fontId="0" fillId="3" borderId="29" xfId="0" applyNumberFormat="1" applyFill="1" applyBorder="1" applyAlignment="1">
      <alignment horizontal="center" wrapText="1"/>
    </xf>
    <xf numFmtId="49" fontId="0" fillId="3" borderId="30" xfId="0" applyNumberFormat="1" applyFill="1" applyBorder="1" applyAlignment="1">
      <alignment horizontal="center" wrapText="1"/>
    </xf>
    <xf numFmtId="49" fontId="0" fillId="3" borderId="25" xfId="0" applyNumberFormat="1" applyFill="1" applyBorder="1" applyAlignment="1">
      <alignment horizontal="center" wrapText="1"/>
    </xf>
    <xf numFmtId="0" fontId="0" fillId="3" borderId="29" xfId="0" applyNumberFormat="1" applyFill="1" applyBorder="1" applyAlignment="1">
      <alignment horizontal="center" wrapText="1"/>
    </xf>
    <xf numFmtId="0" fontId="0" fillId="3" borderId="30" xfId="0" applyNumberFormat="1" applyFill="1" applyBorder="1" applyAlignment="1">
      <alignment horizontal="center" wrapText="1"/>
    </xf>
    <xf numFmtId="0" fontId="0" fillId="3" borderId="25" xfId="0" applyNumberFormat="1" applyFill="1" applyBorder="1" applyAlignment="1">
      <alignment horizontal="center" wrapText="1"/>
    </xf>
    <xf numFmtId="0" fontId="4" fillId="3" borderId="3" xfId="0" applyFont="1" applyFill="1" applyBorder="1" applyAlignment="1">
      <alignment horizont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cellXfs>
  <cellStyles count="3">
    <cellStyle name="Monétaire" xfId="1" builtinId="4"/>
    <cellStyle name="Normal" xfId="0" builtinId="0"/>
    <cellStyle name="Pourcentage" xfId="2" builtinId="5"/>
  </cellStyles>
  <dxfs count="2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5117038483843"/>
  </sheetPr>
  <dimension ref="B2:E3"/>
  <sheetViews>
    <sheetView showGridLines="0" zoomScale="80" zoomScaleNormal="80" workbookViewId="0"/>
  </sheetViews>
  <sheetFormatPr baseColWidth="10" defaultColWidth="9" defaultRowHeight="14.5"/>
  <cols>
    <col min="2" max="2" width="133.453125" customWidth="1"/>
  </cols>
  <sheetData>
    <row r="2" spans="2:5" ht="36.75" customHeight="1">
      <c r="B2" s="254" t="s">
        <v>0</v>
      </c>
      <c r="C2" s="254"/>
      <c r="D2" s="254"/>
      <c r="E2" s="254"/>
    </row>
    <row r="3" spans="2:5" ht="361.5" customHeight="1">
      <c r="B3" s="220" t="s">
        <v>1</v>
      </c>
    </row>
  </sheetData>
  <sheetProtection sheet="1" objects="1" scenarios="1"/>
  <mergeCells count="1">
    <mergeCell ref="B2:E2"/>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271"/>
  <sheetViews>
    <sheetView showGridLines="0" showZeros="0" tabSelected="1" zoomScale="80" zoomScaleNormal="80" workbookViewId="0">
      <pane ySplit="5" topLeftCell="A6" activePane="bottomLeft" state="frozen"/>
      <selection pane="bottomLeft" activeCell="J10" sqref="J10"/>
    </sheetView>
  </sheetViews>
  <sheetFormatPr baseColWidth="10" defaultColWidth="9.08984375" defaultRowHeight="14.5"/>
  <cols>
    <col min="1" max="1" width="4.26953125" style="118" customWidth="1"/>
    <col min="2" max="2" width="20.7265625" style="118" customWidth="1"/>
    <col min="3" max="3" width="43.7265625" style="118" customWidth="1"/>
    <col min="4" max="4" width="15.81640625" style="118" customWidth="1"/>
    <col min="5" max="5" width="16.90625" style="118" customWidth="1"/>
    <col min="6" max="6" width="15.6328125" style="118" customWidth="1"/>
    <col min="7" max="7" width="16.26953125" style="118" customWidth="1"/>
    <col min="8" max="8" width="22.453125" style="118" customWidth="1"/>
    <col min="9" max="9" width="22.453125" style="119" customWidth="1"/>
    <col min="10" max="10" width="29.54296875" style="120" customWidth="1"/>
    <col min="11" max="11" width="27.6328125" style="118" customWidth="1"/>
    <col min="12" max="12" width="18.81640625" style="118" customWidth="1"/>
    <col min="13" max="13" width="9.08984375" style="118"/>
    <col min="14" max="14" width="17.7265625" style="118" customWidth="1"/>
    <col min="15" max="15" width="26.453125" style="118" customWidth="1"/>
    <col min="16" max="16" width="22.453125" style="118" customWidth="1"/>
    <col min="17" max="17" width="29.7265625" style="118" customWidth="1"/>
    <col min="18" max="18" width="23.453125" style="118" customWidth="1"/>
    <col min="19" max="19" width="18.453125" style="118" customWidth="1"/>
    <col min="20" max="20" width="17.453125" style="118" customWidth="1"/>
    <col min="21" max="21" width="25.08984375" style="118" customWidth="1"/>
    <col min="22" max="16384" width="9.08984375" style="118"/>
  </cols>
  <sheetData>
    <row r="2" spans="1:12" ht="29.25" customHeight="1">
      <c r="B2" s="255" t="s">
        <v>2</v>
      </c>
      <c r="C2" s="255"/>
      <c r="D2" s="255"/>
      <c r="E2" s="255"/>
      <c r="F2" s="62"/>
      <c r="G2" s="62"/>
      <c r="H2" s="63"/>
      <c r="I2" s="138"/>
      <c r="J2" s="139"/>
      <c r="K2" s="63"/>
    </row>
    <row r="3" spans="1:12" ht="24" customHeight="1">
      <c r="B3" s="256" t="s">
        <v>3</v>
      </c>
      <c r="C3" s="256"/>
      <c r="D3" s="256"/>
      <c r="E3" s="256"/>
      <c r="F3" s="256"/>
      <c r="G3" s="256"/>
      <c r="H3" s="256"/>
      <c r="I3" s="140"/>
      <c r="J3" s="141"/>
    </row>
    <row r="4" spans="1:12" ht="6.75" customHeight="1">
      <c r="D4" s="121"/>
      <c r="E4" s="121"/>
      <c r="F4" s="121"/>
      <c r="G4" s="121"/>
      <c r="H4" s="117"/>
      <c r="I4" s="120"/>
      <c r="K4" s="116"/>
      <c r="L4" s="116"/>
    </row>
    <row r="5" spans="1:12" ht="129.5" customHeight="1">
      <c r="B5" s="122" t="s">
        <v>4</v>
      </c>
      <c r="C5" s="122" t="s">
        <v>5</v>
      </c>
      <c r="D5" s="247" t="s">
        <v>6</v>
      </c>
      <c r="E5" s="247" t="s">
        <v>7</v>
      </c>
      <c r="F5" s="247" t="s">
        <v>8</v>
      </c>
      <c r="G5" s="122" t="s">
        <v>9</v>
      </c>
      <c r="H5" s="122" t="s">
        <v>10</v>
      </c>
      <c r="I5" s="122" t="s">
        <v>11</v>
      </c>
      <c r="J5" s="142" t="s">
        <v>12</v>
      </c>
      <c r="K5" s="122" t="s">
        <v>13</v>
      </c>
      <c r="L5" s="143"/>
    </row>
    <row r="6" spans="1:12" ht="29" customHeight="1">
      <c r="B6" s="123" t="s">
        <v>14</v>
      </c>
      <c r="C6" s="257" t="s">
        <v>594</v>
      </c>
      <c r="D6" s="258"/>
      <c r="E6" s="258"/>
      <c r="F6" s="258"/>
      <c r="G6" s="258"/>
      <c r="H6" s="258"/>
      <c r="I6" s="258"/>
      <c r="J6" s="258"/>
      <c r="K6" s="259"/>
      <c r="L6" s="144"/>
    </row>
    <row r="7" spans="1:12" ht="34" customHeight="1">
      <c r="B7" s="123" t="s">
        <v>15</v>
      </c>
      <c r="C7" s="260" t="s">
        <v>595</v>
      </c>
      <c r="D7" s="260"/>
      <c r="E7" s="260"/>
      <c r="F7" s="260"/>
      <c r="G7" s="260"/>
      <c r="H7" s="260"/>
      <c r="I7" s="261"/>
      <c r="J7" s="261"/>
      <c r="K7" s="260"/>
      <c r="L7" s="145"/>
    </row>
    <row r="8" spans="1:12" ht="78.5" customHeight="1">
      <c r="B8" s="124" t="s">
        <v>16</v>
      </c>
      <c r="C8" s="221" t="s">
        <v>596</v>
      </c>
      <c r="D8" s="226"/>
      <c r="E8" s="226">
        <v>60000</v>
      </c>
      <c r="F8" s="126"/>
      <c r="G8" s="127">
        <f>SUM(D8:F8)</f>
        <v>60000</v>
      </c>
      <c r="H8" s="245">
        <v>0.8</v>
      </c>
      <c r="I8" s="146"/>
      <c r="J8" s="147"/>
      <c r="K8" s="148"/>
      <c r="L8" s="149"/>
    </row>
    <row r="9" spans="1:12" ht="72.5">
      <c r="B9" s="124" t="s">
        <v>17</v>
      </c>
      <c r="C9" s="222" t="s">
        <v>597</v>
      </c>
      <c r="D9" s="226">
        <v>30000</v>
      </c>
      <c r="E9" s="226">
        <v>30000</v>
      </c>
      <c r="F9" s="126"/>
      <c r="G9" s="127">
        <f t="shared" ref="G9:G15" si="0">SUM(D9:F9)</f>
        <v>60000</v>
      </c>
      <c r="H9" s="245">
        <v>0.75</v>
      </c>
      <c r="I9" s="146"/>
      <c r="J9" s="147"/>
      <c r="K9" s="148"/>
      <c r="L9" s="149"/>
    </row>
    <row r="10" spans="1:12" ht="80.5" customHeight="1">
      <c r="B10" s="124" t="s">
        <v>18</v>
      </c>
      <c r="C10" s="223" t="s">
        <v>598</v>
      </c>
      <c r="D10" s="226">
        <v>100000</v>
      </c>
      <c r="E10" s="226">
        <v>100000</v>
      </c>
      <c r="F10" s="126"/>
      <c r="G10" s="127">
        <f t="shared" si="0"/>
        <v>200000</v>
      </c>
      <c r="H10" s="245">
        <v>0.7</v>
      </c>
      <c r="I10" s="146">
        <v>80000</v>
      </c>
      <c r="J10" s="147"/>
      <c r="K10" s="148"/>
      <c r="L10" s="149"/>
    </row>
    <row r="11" spans="1:12" ht="64" customHeight="1">
      <c r="B11" s="124" t="s">
        <v>19</v>
      </c>
      <c r="C11" s="221" t="s">
        <v>599</v>
      </c>
      <c r="D11" s="226">
        <v>30000</v>
      </c>
      <c r="E11" s="226">
        <v>30000</v>
      </c>
      <c r="F11" s="126"/>
      <c r="G11" s="127">
        <f t="shared" si="0"/>
        <v>60000</v>
      </c>
      <c r="H11" s="245">
        <v>0.8</v>
      </c>
      <c r="I11" s="146"/>
      <c r="J11" s="147"/>
      <c r="K11" s="148"/>
      <c r="L11" s="149"/>
    </row>
    <row r="12" spans="1:12" ht="108" customHeight="1">
      <c r="B12" s="124" t="s">
        <v>20</v>
      </c>
      <c r="C12" s="224" t="s">
        <v>600</v>
      </c>
      <c r="D12" s="226">
        <v>0</v>
      </c>
      <c r="E12" s="226">
        <v>68450</v>
      </c>
      <c r="F12" s="126"/>
      <c r="G12" s="127">
        <f t="shared" si="0"/>
        <v>68450</v>
      </c>
      <c r="H12" s="245">
        <v>0.85</v>
      </c>
      <c r="I12" s="146"/>
      <c r="J12" s="147"/>
      <c r="K12" s="148"/>
      <c r="L12" s="149"/>
    </row>
    <row r="13" spans="1:12" ht="43.5">
      <c r="B13" s="124" t="s">
        <v>21</v>
      </c>
      <c r="C13" s="225" t="s">
        <v>601</v>
      </c>
      <c r="D13" s="226">
        <v>30000</v>
      </c>
      <c r="E13" s="226">
        <v>0</v>
      </c>
      <c r="F13" s="126"/>
      <c r="G13" s="127">
        <f t="shared" si="0"/>
        <v>30000</v>
      </c>
      <c r="H13" s="245">
        <v>1</v>
      </c>
      <c r="I13" s="146"/>
      <c r="J13" s="147"/>
      <c r="K13" s="148"/>
      <c r="L13" s="149"/>
    </row>
    <row r="14" spans="1:12" ht="79" customHeight="1">
      <c r="B14" s="124" t="s">
        <v>22</v>
      </c>
      <c r="C14" s="225" t="s">
        <v>602</v>
      </c>
      <c r="D14" s="226">
        <v>40000</v>
      </c>
      <c r="E14" s="226">
        <v>40000</v>
      </c>
      <c r="F14" s="253"/>
      <c r="G14" s="127">
        <f t="shared" si="0"/>
        <v>80000</v>
      </c>
      <c r="H14" s="245">
        <v>0.8</v>
      </c>
      <c r="I14" s="150"/>
      <c r="J14" s="147"/>
      <c r="K14" s="151"/>
      <c r="L14" s="149"/>
    </row>
    <row r="15" spans="1:12" ht="64.5" customHeight="1">
      <c r="A15" s="116"/>
      <c r="B15" s="124" t="s">
        <v>23</v>
      </c>
      <c r="C15" s="224" t="s">
        <v>603</v>
      </c>
      <c r="D15" s="227">
        <v>39994.65</v>
      </c>
      <c r="E15" s="227">
        <v>25000</v>
      </c>
      <c r="F15" s="76"/>
      <c r="G15" s="127">
        <f t="shared" si="0"/>
        <v>64994.65</v>
      </c>
      <c r="H15" s="246">
        <v>0.7</v>
      </c>
      <c r="I15" s="150"/>
      <c r="J15" s="147"/>
      <c r="K15" s="151"/>
      <c r="L15" s="117"/>
    </row>
    <row r="16" spans="1:12" ht="15.5">
      <c r="A16" s="116"/>
      <c r="C16" s="131" t="s">
        <v>24</v>
      </c>
      <c r="D16" s="132">
        <f>SUM(D8:D15)</f>
        <v>269994.65000000002</v>
      </c>
      <c r="E16" s="132">
        <f>SUM(E8:E15)</f>
        <v>353450</v>
      </c>
      <c r="F16" s="132">
        <f>SUM(F8:F15)</f>
        <v>0</v>
      </c>
      <c r="G16" s="132">
        <f>SUM(G8:G15)</f>
        <v>623444.65</v>
      </c>
      <c r="H16" s="133">
        <f>(H8*G8)+(H9*G9)+(H10*G10)+(H11*G11)+(H12*G12)+(H13*G13)+(H14*G14)+(H15*G15)</f>
        <v>478678.755</v>
      </c>
      <c r="I16" s="133">
        <f>SUM(I8:I15)</f>
        <v>80000</v>
      </c>
      <c r="J16" s="152"/>
      <c r="K16" s="151"/>
      <c r="L16" s="153"/>
    </row>
    <row r="17" spans="1:12" ht="29" customHeight="1">
      <c r="A17" s="116"/>
      <c r="B17" s="123" t="s">
        <v>25</v>
      </c>
      <c r="C17" s="262" t="s">
        <v>604</v>
      </c>
      <c r="D17" s="262"/>
      <c r="E17" s="262"/>
      <c r="F17" s="262"/>
      <c r="G17" s="262"/>
      <c r="H17" s="262"/>
      <c r="I17" s="261"/>
      <c r="J17" s="261"/>
      <c r="K17" s="262"/>
      <c r="L17" s="145"/>
    </row>
    <row r="18" spans="1:12" ht="43.5">
      <c r="A18" s="116"/>
      <c r="B18" s="124" t="s">
        <v>26</v>
      </c>
      <c r="C18" s="228" t="s">
        <v>605</v>
      </c>
      <c r="D18" s="226">
        <v>50000</v>
      </c>
      <c r="E18" s="226">
        <v>0</v>
      </c>
      <c r="F18" s="126"/>
      <c r="G18" s="127">
        <f>SUM(D18:F18)</f>
        <v>50000</v>
      </c>
      <c r="H18" s="245">
        <v>0.7</v>
      </c>
      <c r="I18" s="146">
        <v>50000</v>
      </c>
      <c r="J18" s="147"/>
      <c r="K18" s="148"/>
      <c r="L18" s="149"/>
    </row>
    <row r="19" spans="1:12" ht="81" customHeight="1">
      <c r="A19" s="116"/>
      <c r="B19" s="124" t="s">
        <v>27</v>
      </c>
      <c r="C19" s="229" t="s">
        <v>606</v>
      </c>
      <c r="D19" s="226">
        <v>40000</v>
      </c>
      <c r="E19" s="226">
        <v>0</v>
      </c>
      <c r="F19" s="126"/>
      <c r="G19" s="127">
        <f t="shared" ref="G19:G25" si="1">SUM(D19:F19)</f>
        <v>40000</v>
      </c>
      <c r="H19" s="245">
        <v>0.8</v>
      </c>
      <c r="I19" s="146"/>
      <c r="J19" s="147"/>
      <c r="K19" s="148"/>
      <c r="L19" s="149"/>
    </row>
    <row r="20" spans="1:12" ht="106.5" customHeight="1">
      <c r="A20" s="116"/>
      <c r="B20" s="124" t="s">
        <v>28</v>
      </c>
      <c r="C20" s="230" t="s">
        <v>607</v>
      </c>
      <c r="D20" s="226">
        <v>50000</v>
      </c>
      <c r="E20" s="226">
        <v>30000</v>
      </c>
      <c r="F20" s="126"/>
      <c r="G20" s="127">
        <f t="shared" si="1"/>
        <v>80000</v>
      </c>
      <c r="H20" s="245">
        <v>0.8</v>
      </c>
      <c r="I20" s="146"/>
      <c r="J20" s="147"/>
      <c r="K20" s="148"/>
      <c r="L20" s="149"/>
    </row>
    <row r="21" spans="1:12" ht="67.5" customHeight="1">
      <c r="A21" s="116"/>
      <c r="B21" s="124" t="s">
        <v>29</v>
      </c>
      <c r="C21" s="225" t="s">
        <v>608</v>
      </c>
      <c r="D21" s="226">
        <v>40000</v>
      </c>
      <c r="E21" s="226">
        <v>0</v>
      </c>
      <c r="F21" s="126"/>
      <c r="G21" s="127">
        <f t="shared" si="1"/>
        <v>40000</v>
      </c>
      <c r="H21" s="245">
        <v>0.7</v>
      </c>
      <c r="I21" s="146">
        <v>40000</v>
      </c>
      <c r="J21" s="147"/>
      <c r="K21" s="148"/>
      <c r="L21" s="149"/>
    </row>
    <row r="22" spans="1:12" ht="15.5">
      <c r="A22" s="116"/>
      <c r="B22" s="124" t="s">
        <v>30</v>
      </c>
      <c r="C22" s="228"/>
      <c r="D22" s="126"/>
      <c r="E22" s="126"/>
      <c r="F22" s="126"/>
      <c r="G22" s="127">
        <f t="shared" si="1"/>
        <v>0</v>
      </c>
      <c r="H22" s="128"/>
      <c r="I22" s="146"/>
      <c r="J22" s="147"/>
      <c r="K22" s="148"/>
      <c r="L22" s="149"/>
    </row>
    <row r="23" spans="1:12" ht="15.5">
      <c r="A23" s="116"/>
      <c r="B23" s="124" t="s">
        <v>31</v>
      </c>
      <c r="C23" s="229"/>
      <c r="D23" s="126"/>
      <c r="E23" s="126"/>
      <c r="F23" s="126"/>
      <c r="G23" s="127">
        <f t="shared" si="1"/>
        <v>0</v>
      </c>
      <c r="H23" s="128"/>
      <c r="I23" s="146"/>
      <c r="J23" s="147"/>
      <c r="K23" s="148"/>
      <c r="L23" s="149"/>
    </row>
    <row r="24" spans="1:12" ht="15.5">
      <c r="A24" s="116"/>
      <c r="B24" s="124" t="s">
        <v>32</v>
      </c>
      <c r="C24" s="230"/>
      <c r="D24" s="76"/>
      <c r="E24" s="76"/>
      <c r="F24" s="76"/>
      <c r="G24" s="127">
        <f t="shared" si="1"/>
        <v>0</v>
      </c>
      <c r="H24" s="130"/>
      <c r="I24" s="150"/>
      <c r="J24" s="147"/>
      <c r="K24" s="151"/>
      <c r="L24" s="149"/>
    </row>
    <row r="25" spans="1:12" ht="15.5">
      <c r="A25" s="116"/>
      <c r="B25" s="124" t="s">
        <v>33</v>
      </c>
      <c r="C25" s="225"/>
      <c r="D25" s="76"/>
      <c r="E25" s="76"/>
      <c r="F25" s="76"/>
      <c r="G25" s="127">
        <f t="shared" si="1"/>
        <v>0</v>
      </c>
      <c r="H25" s="130"/>
      <c r="I25" s="150"/>
      <c r="J25" s="147"/>
      <c r="K25" s="151"/>
      <c r="L25" s="149"/>
    </row>
    <row r="26" spans="1:12" ht="15.5">
      <c r="A26" s="116"/>
      <c r="C26" s="131" t="s">
        <v>24</v>
      </c>
      <c r="D26" s="134">
        <f>SUM(D18:D25)</f>
        <v>180000</v>
      </c>
      <c r="E26" s="134">
        <f>SUM(E18:E25)</f>
        <v>30000</v>
      </c>
      <c r="F26" s="134">
        <f>SUM(F18:F25)</f>
        <v>0</v>
      </c>
      <c r="G26" s="134">
        <f>SUM(G18:G25)</f>
        <v>210000</v>
      </c>
      <c r="H26" s="133">
        <f>(H18*G18)+(H19*G19)+(H20*G20)+(H21*G21)+(H22*G22)+(H23*G23)+(H24*G24)+(H25*G25)</f>
        <v>159000</v>
      </c>
      <c r="I26" s="133">
        <f>SUM(I18:I25)</f>
        <v>90000</v>
      </c>
      <c r="J26" s="152"/>
      <c r="K26" s="151"/>
      <c r="L26" s="153"/>
    </row>
    <row r="27" spans="1:12" ht="51" customHeight="1">
      <c r="A27" s="116"/>
      <c r="B27" s="123" t="s">
        <v>34</v>
      </c>
      <c r="C27" s="262"/>
      <c r="D27" s="262"/>
      <c r="E27" s="262"/>
      <c r="F27" s="262"/>
      <c r="G27" s="262"/>
      <c r="H27" s="262"/>
      <c r="I27" s="261"/>
      <c r="J27" s="261"/>
      <c r="K27" s="262"/>
      <c r="L27" s="145"/>
    </row>
    <row r="28" spans="1:12" ht="15.5">
      <c r="A28" s="116"/>
      <c r="B28" s="124" t="s">
        <v>35</v>
      </c>
      <c r="C28" s="125"/>
      <c r="D28" s="126"/>
      <c r="E28" s="126"/>
      <c r="F28" s="126"/>
      <c r="G28" s="127">
        <f>SUM(D28:F28)</f>
        <v>0</v>
      </c>
      <c r="H28" s="128"/>
      <c r="I28" s="146"/>
      <c r="J28" s="147"/>
      <c r="K28" s="148"/>
      <c r="L28" s="149"/>
    </row>
    <row r="29" spans="1:12" ht="15.5">
      <c r="A29" s="116"/>
      <c r="B29" s="124" t="s">
        <v>36</v>
      </c>
      <c r="C29" s="125"/>
      <c r="D29" s="126"/>
      <c r="E29" s="126"/>
      <c r="F29" s="126"/>
      <c r="G29" s="127">
        <f t="shared" ref="G29:G35" si="2">SUM(D29:F29)</f>
        <v>0</v>
      </c>
      <c r="H29" s="128"/>
      <c r="I29" s="146"/>
      <c r="J29" s="147"/>
      <c r="K29" s="148"/>
      <c r="L29" s="149"/>
    </row>
    <row r="30" spans="1:12" ht="15.5">
      <c r="A30" s="116"/>
      <c r="B30" s="124" t="s">
        <v>37</v>
      </c>
      <c r="C30" s="125"/>
      <c r="D30" s="126"/>
      <c r="E30" s="126"/>
      <c r="F30" s="126"/>
      <c r="G30" s="127">
        <f t="shared" si="2"/>
        <v>0</v>
      </c>
      <c r="H30" s="128"/>
      <c r="I30" s="146"/>
      <c r="J30" s="147"/>
      <c r="K30" s="148"/>
      <c r="L30" s="149"/>
    </row>
    <row r="31" spans="1:12" ht="15.5">
      <c r="A31" s="116"/>
      <c r="B31" s="124" t="s">
        <v>38</v>
      </c>
      <c r="C31" s="125"/>
      <c r="D31" s="126"/>
      <c r="E31" s="126"/>
      <c r="F31" s="126"/>
      <c r="G31" s="127">
        <f t="shared" si="2"/>
        <v>0</v>
      </c>
      <c r="H31" s="128"/>
      <c r="I31" s="146"/>
      <c r="J31" s="147"/>
      <c r="K31" s="148"/>
      <c r="L31" s="149"/>
    </row>
    <row r="32" spans="1:12" s="116" customFormat="1" ht="15.5">
      <c r="B32" s="124" t="s">
        <v>39</v>
      </c>
      <c r="C32" s="125"/>
      <c r="D32" s="126"/>
      <c r="E32" s="126"/>
      <c r="F32" s="126"/>
      <c r="G32" s="127">
        <f t="shared" si="2"/>
        <v>0</v>
      </c>
      <c r="H32" s="128"/>
      <c r="I32" s="146"/>
      <c r="J32" s="147"/>
      <c r="K32" s="148"/>
      <c r="L32" s="149"/>
    </row>
    <row r="33" spans="1:12" s="116" customFormat="1" ht="15.5">
      <c r="B33" s="124" t="s">
        <v>40</v>
      </c>
      <c r="C33" s="125"/>
      <c r="D33" s="126"/>
      <c r="E33" s="126"/>
      <c r="F33" s="126"/>
      <c r="G33" s="127">
        <f t="shared" si="2"/>
        <v>0</v>
      </c>
      <c r="H33" s="128"/>
      <c r="I33" s="146"/>
      <c r="J33" s="147"/>
      <c r="K33" s="148"/>
      <c r="L33" s="149"/>
    </row>
    <row r="34" spans="1:12" s="116" customFormat="1" ht="15.5">
      <c r="A34" s="118"/>
      <c r="B34" s="124" t="s">
        <v>41</v>
      </c>
      <c r="C34" s="129"/>
      <c r="D34" s="76"/>
      <c r="E34" s="76"/>
      <c r="F34" s="76"/>
      <c r="G34" s="127">
        <f t="shared" si="2"/>
        <v>0</v>
      </c>
      <c r="H34" s="130"/>
      <c r="I34" s="150"/>
      <c r="J34" s="147"/>
      <c r="K34" s="151"/>
      <c r="L34" s="149"/>
    </row>
    <row r="35" spans="1:12" ht="15.5">
      <c r="B35" s="124" t="s">
        <v>42</v>
      </c>
      <c r="C35" s="129"/>
      <c r="D35" s="76"/>
      <c r="E35" s="76"/>
      <c r="F35" s="76"/>
      <c r="G35" s="127">
        <f t="shared" si="2"/>
        <v>0</v>
      </c>
      <c r="H35" s="130"/>
      <c r="I35" s="150"/>
      <c r="J35" s="147"/>
      <c r="K35" s="151"/>
      <c r="L35" s="149"/>
    </row>
    <row r="36" spans="1:12" ht="15.5">
      <c r="C36" s="131" t="s">
        <v>24</v>
      </c>
      <c r="D36" s="134">
        <f>SUM(D28:D35)</f>
        <v>0</v>
      </c>
      <c r="E36" s="134">
        <f>SUM(E28:E35)</f>
        <v>0</v>
      </c>
      <c r="F36" s="134">
        <f>SUM(F28:F35)</f>
        <v>0</v>
      </c>
      <c r="G36" s="134">
        <f>SUM(G28:G35)</f>
        <v>0</v>
      </c>
      <c r="H36" s="133">
        <f>(H28*G28)+(H29*G29)+(H30*G30)+(H31*G31)+(H32*G32)+(H33*G33)+(H34*G34)+(H35*G35)</f>
        <v>0</v>
      </c>
      <c r="I36" s="133">
        <f>SUM(I28:I35)</f>
        <v>0</v>
      </c>
      <c r="J36" s="152"/>
      <c r="K36" s="151"/>
      <c r="L36" s="153"/>
    </row>
    <row r="37" spans="1:12" ht="28" customHeight="1">
      <c r="B37" s="123" t="s">
        <v>43</v>
      </c>
      <c r="C37" s="262"/>
      <c r="D37" s="262"/>
      <c r="E37" s="262"/>
      <c r="F37" s="262"/>
      <c r="G37" s="262"/>
      <c r="H37" s="262"/>
      <c r="I37" s="261"/>
      <c r="J37" s="261"/>
      <c r="K37" s="262"/>
      <c r="L37" s="145"/>
    </row>
    <row r="38" spans="1:12" ht="15.5">
      <c r="B38" s="124" t="s">
        <v>44</v>
      </c>
      <c r="C38" s="125"/>
      <c r="D38" s="126"/>
      <c r="E38" s="126"/>
      <c r="F38" s="126"/>
      <c r="G38" s="127">
        <f>SUM(D38:F38)</f>
        <v>0</v>
      </c>
      <c r="H38" s="128"/>
      <c r="I38" s="146"/>
      <c r="J38" s="147"/>
      <c r="K38" s="148"/>
      <c r="L38" s="149"/>
    </row>
    <row r="39" spans="1:12" ht="15.5">
      <c r="B39" s="124" t="s">
        <v>45</v>
      </c>
      <c r="C39" s="125"/>
      <c r="D39" s="126"/>
      <c r="E39" s="126"/>
      <c r="F39" s="126"/>
      <c r="G39" s="127">
        <f t="shared" ref="G39:G45" si="3">SUM(D39:F39)</f>
        <v>0</v>
      </c>
      <c r="H39" s="128"/>
      <c r="I39" s="146"/>
      <c r="J39" s="147"/>
      <c r="K39" s="148"/>
      <c r="L39" s="149"/>
    </row>
    <row r="40" spans="1:12" ht="15.5">
      <c r="B40" s="124" t="s">
        <v>46</v>
      </c>
      <c r="C40" s="125"/>
      <c r="D40" s="126"/>
      <c r="E40" s="126"/>
      <c r="F40" s="126"/>
      <c r="G40" s="127">
        <f t="shared" si="3"/>
        <v>0</v>
      </c>
      <c r="H40" s="128"/>
      <c r="I40" s="146"/>
      <c r="J40" s="147"/>
      <c r="K40" s="148"/>
      <c r="L40" s="149"/>
    </row>
    <row r="41" spans="1:12" ht="15.5">
      <c r="B41" s="124" t="s">
        <v>47</v>
      </c>
      <c r="C41" s="125"/>
      <c r="D41" s="126"/>
      <c r="E41" s="126"/>
      <c r="F41" s="126"/>
      <c r="G41" s="127">
        <f t="shared" si="3"/>
        <v>0</v>
      </c>
      <c r="H41" s="128"/>
      <c r="I41" s="146"/>
      <c r="J41" s="147"/>
      <c r="K41" s="148"/>
      <c r="L41" s="149"/>
    </row>
    <row r="42" spans="1:12" ht="15.5">
      <c r="B42" s="124" t="s">
        <v>48</v>
      </c>
      <c r="C42" s="125"/>
      <c r="D42" s="126"/>
      <c r="E42" s="126"/>
      <c r="F42" s="126"/>
      <c r="G42" s="127">
        <f t="shared" si="3"/>
        <v>0</v>
      </c>
      <c r="H42" s="128"/>
      <c r="I42" s="146"/>
      <c r="J42" s="147"/>
      <c r="K42" s="148"/>
      <c r="L42" s="149"/>
    </row>
    <row r="43" spans="1:12" ht="15.5">
      <c r="A43" s="116"/>
      <c r="B43" s="124" t="s">
        <v>49</v>
      </c>
      <c r="C43" s="125"/>
      <c r="D43" s="126"/>
      <c r="E43" s="126"/>
      <c r="F43" s="126"/>
      <c r="G43" s="127">
        <f t="shared" si="3"/>
        <v>0</v>
      </c>
      <c r="H43" s="128"/>
      <c r="I43" s="146"/>
      <c r="J43" s="147"/>
      <c r="K43" s="148"/>
      <c r="L43" s="149"/>
    </row>
    <row r="44" spans="1:12" s="116" customFormat="1" ht="15.5">
      <c r="A44" s="118"/>
      <c r="B44" s="124" t="s">
        <v>50</v>
      </c>
      <c r="C44" s="129"/>
      <c r="D44" s="76"/>
      <c r="E44" s="76"/>
      <c r="F44" s="76"/>
      <c r="G44" s="127">
        <f t="shared" si="3"/>
        <v>0</v>
      </c>
      <c r="H44" s="130"/>
      <c r="I44" s="150"/>
      <c r="J44" s="147"/>
      <c r="K44" s="151"/>
      <c r="L44" s="149"/>
    </row>
    <row r="45" spans="1:12" ht="15.5">
      <c r="B45" s="124" t="s">
        <v>51</v>
      </c>
      <c r="C45" s="129"/>
      <c r="D45" s="76"/>
      <c r="E45" s="76"/>
      <c r="F45" s="76"/>
      <c r="G45" s="127">
        <f t="shared" si="3"/>
        <v>0</v>
      </c>
      <c r="H45" s="130"/>
      <c r="I45" s="150"/>
      <c r="J45" s="147"/>
      <c r="K45" s="151"/>
      <c r="L45" s="149"/>
    </row>
    <row r="46" spans="1:12" ht="15.5">
      <c r="C46" s="131" t="s">
        <v>24</v>
      </c>
      <c r="D46" s="132">
        <f>SUM(D38:D45)</f>
        <v>0</v>
      </c>
      <c r="E46" s="132">
        <f>SUM(E38:E45)</f>
        <v>0</v>
      </c>
      <c r="F46" s="132">
        <f>SUM(F38:F45)</f>
        <v>0</v>
      </c>
      <c r="G46" s="132">
        <f>SUM(G38:G45)</f>
        <v>0</v>
      </c>
      <c r="H46" s="133">
        <f>(H38*G38)+(H39*G39)+(H40*G40)+(H41*G41)+(H42*G42)+(H43*G43)+(H44*G44)+(H45*G45)</f>
        <v>0</v>
      </c>
      <c r="I46" s="133">
        <f>SUM(I38:I45)</f>
        <v>0</v>
      </c>
      <c r="J46" s="152"/>
      <c r="K46" s="151"/>
      <c r="L46" s="153"/>
    </row>
    <row r="47" spans="1:12" ht="15.5">
      <c r="B47" s="135"/>
      <c r="C47" s="136"/>
      <c r="D47" s="137"/>
      <c r="E47" s="137"/>
      <c r="F47" s="137"/>
      <c r="G47" s="137"/>
      <c r="H47" s="137"/>
      <c r="I47" s="137"/>
      <c r="J47" s="154"/>
      <c r="K47" s="137"/>
      <c r="L47" s="155"/>
    </row>
    <row r="48" spans="1:12" ht="36" customHeight="1">
      <c r="B48" s="131" t="s">
        <v>52</v>
      </c>
      <c r="C48" s="263" t="s">
        <v>609</v>
      </c>
      <c r="D48" s="263"/>
      <c r="E48" s="263"/>
      <c r="F48" s="263"/>
      <c r="G48" s="263"/>
      <c r="H48" s="263"/>
      <c r="I48" s="264"/>
      <c r="J48" s="264"/>
      <c r="K48" s="263"/>
      <c r="L48" s="144"/>
    </row>
    <row r="49" spans="1:12" ht="34.5" customHeight="1">
      <c r="B49" s="123" t="s">
        <v>53</v>
      </c>
      <c r="C49" s="262" t="s">
        <v>610</v>
      </c>
      <c r="D49" s="262"/>
      <c r="E49" s="262"/>
      <c r="F49" s="262"/>
      <c r="G49" s="262"/>
      <c r="H49" s="262"/>
      <c r="I49" s="261"/>
      <c r="J49" s="261"/>
      <c r="K49" s="262"/>
      <c r="L49" s="145"/>
    </row>
    <row r="50" spans="1:12" ht="99" customHeight="1">
      <c r="B50" s="124" t="s">
        <v>54</v>
      </c>
      <c r="C50" s="231" t="s">
        <v>611</v>
      </c>
      <c r="D50" s="226">
        <v>50000</v>
      </c>
      <c r="E50" s="226">
        <v>0</v>
      </c>
      <c r="F50" s="126"/>
      <c r="G50" s="127">
        <f>SUM(D50:F50)</f>
        <v>50000</v>
      </c>
      <c r="H50" s="245">
        <v>0.85</v>
      </c>
      <c r="I50" s="146"/>
      <c r="J50" s="147"/>
      <c r="K50" s="148"/>
      <c r="L50" s="149"/>
    </row>
    <row r="51" spans="1:12" ht="62" customHeight="1">
      <c r="B51" s="124" t="s">
        <v>55</v>
      </c>
      <c r="C51" s="232" t="s">
        <v>612</v>
      </c>
      <c r="D51" s="226">
        <v>30000</v>
      </c>
      <c r="E51" s="226">
        <v>0</v>
      </c>
      <c r="F51" s="126"/>
      <c r="G51" s="127">
        <f t="shared" ref="G51:G57" si="4">SUM(D51:F51)</f>
        <v>30000</v>
      </c>
      <c r="H51" s="245">
        <v>0.8</v>
      </c>
      <c r="I51" s="146"/>
      <c r="J51" s="147"/>
      <c r="K51" s="148"/>
      <c r="L51" s="149"/>
    </row>
    <row r="52" spans="1:12" ht="51" customHeight="1">
      <c r="B52" s="124" t="s">
        <v>56</v>
      </c>
      <c r="C52" s="233" t="s">
        <v>613</v>
      </c>
      <c r="D52" s="226">
        <v>20000</v>
      </c>
      <c r="E52" s="226">
        <v>0</v>
      </c>
      <c r="F52" s="126"/>
      <c r="G52" s="127">
        <f t="shared" si="4"/>
        <v>20000</v>
      </c>
      <c r="H52" s="245">
        <v>0.85</v>
      </c>
      <c r="I52" s="146"/>
      <c r="J52" s="147"/>
      <c r="K52" s="148"/>
      <c r="L52" s="149"/>
    </row>
    <row r="53" spans="1:12" ht="28">
      <c r="B53" s="124" t="s">
        <v>57</v>
      </c>
      <c r="C53" s="234" t="s">
        <v>614</v>
      </c>
      <c r="D53" s="226">
        <v>60000</v>
      </c>
      <c r="E53" s="226"/>
      <c r="F53" s="126"/>
      <c r="G53" s="127">
        <f t="shared" si="4"/>
        <v>60000</v>
      </c>
      <c r="H53" s="245">
        <v>1</v>
      </c>
      <c r="I53" s="146">
        <v>60000</v>
      </c>
      <c r="J53" s="147"/>
      <c r="K53" s="148"/>
      <c r="L53" s="149"/>
    </row>
    <row r="54" spans="1:12" ht="15.5">
      <c r="B54" s="124" t="s">
        <v>58</v>
      </c>
      <c r="C54" s="231"/>
      <c r="D54" s="126"/>
      <c r="E54" s="126"/>
      <c r="F54" s="126"/>
      <c r="G54" s="127">
        <f t="shared" si="4"/>
        <v>0</v>
      </c>
      <c r="H54" s="128"/>
      <c r="I54" s="146"/>
      <c r="J54" s="147"/>
      <c r="K54" s="148"/>
      <c r="L54" s="149"/>
    </row>
    <row r="55" spans="1:12" ht="15.5">
      <c r="B55" s="124" t="s">
        <v>59</v>
      </c>
      <c r="C55" s="232"/>
      <c r="D55" s="126"/>
      <c r="E55" s="126"/>
      <c r="F55" s="126"/>
      <c r="G55" s="127">
        <f t="shared" si="4"/>
        <v>0</v>
      </c>
      <c r="H55" s="128"/>
      <c r="I55" s="146"/>
      <c r="J55" s="147"/>
      <c r="K55" s="148"/>
      <c r="L55" s="149"/>
    </row>
    <row r="56" spans="1:12" ht="15.5">
      <c r="A56" s="116"/>
      <c r="B56" s="124" t="s">
        <v>60</v>
      </c>
      <c r="C56" s="233"/>
      <c r="D56" s="76"/>
      <c r="E56" s="76"/>
      <c r="F56" s="76"/>
      <c r="G56" s="127">
        <f t="shared" si="4"/>
        <v>0</v>
      </c>
      <c r="H56" s="130"/>
      <c r="I56" s="150"/>
      <c r="J56" s="147"/>
      <c r="K56" s="151"/>
      <c r="L56" s="149"/>
    </row>
    <row r="57" spans="1:12" s="116" customFormat="1" ht="15.5">
      <c r="B57" s="124" t="s">
        <v>61</v>
      </c>
      <c r="C57" s="234"/>
      <c r="D57" s="76"/>
      <c r="E57" s="76"/>
      <c r="F57" s="76"/>
      <c r="G57" s="127">
        <f t="shared" si="4"/>
        <v>0</v>
      </c>
      <c r="H57" s="130"/>
      <c r="I57" s="150"/>
      <c r="J57" s="147"/>
      <c r="K57" s="151"/>
      <c r="L57" s="149"/>
    </row>
    <row r="58" spans="1:12" s="116" customFormat="1" ht="15.5">
      <c r="A58" s="118"/>
      <c r="B58" s="118"/>
      <c r="C58" s="131" t="s">
        <v>24</v>
      </c>
      <c r="D58" s="132">
        <f>SUM(D50:D57)</f>
        <v>160000</v>
      </c>
      <c r="E58" s="132">
        <f>SUM(E50:E57)</f>
        <v>0</v>
      </c>
      <c r="F58" s="132">
        <f>SUM(F50:F57)</f>
        <v>0</v>
      </c>
      <c r="G58" s="134">
        <f>SUM(G50:G57)</f>
        <v>160000</v>
      </c>
      <c r="H58" s="133">
        <f>(H50*G50)+(H51*G51)+(H52*G52)+(H53*G53)+(H54*G54)+(H55*G55)+(H56*G56)+(H57*G57)</f>
        <v>143500</v>
      </c>
      <c r="I58" s="133">
        <f>SUM(I50:I57)</f>
        <v>60000</v>
      </c>
      <c r="J58" s="152"/>
      <c r="K58" s="151"/>
      <c r="L58" s="153"/>
    </row>
    <row r="59" spans="1:12" ht="26.5" customHeight="1">
      <c r="B59" s="123" t="s">
        <v>62</v>
      </c>
      <c r="C59" s="262" t="s">
        <v>615</v>
      </c>
      <c r="D59" s="262"/>
      <c r="E59" s="262"/>
      <c r="F59" s="262"/>
      <c r="G59" s="262"/>
      <c r="H59" s="262"/>
      <c r="I59" s="261"/>
      <c r="J59" s="261"/>
      <c r="K59" s="262"/>
      <c r="L59" s="145"/>
    </row>
    <row r="60" spans="1:12" ht="47" customHeight="1">
      <c r="B60" s="124" t="s">
        <v>63</v>
      </c>
      <c r="C60" s="235" t="s">
        <v>616</v>
      </c>
      <c r="D60" s="226">
        <v>40000</v>
      </c>
      <c r="E60" s="226">
        <v>0</v>
      </c>
      <c r="F60" s="126"/>
      <c r="G60" s="127">
        <f>SUM(D60:F60)</f>
        <v>40000</v>
      </c>
      <c r="H60" s="245">
        <v>0.9</v>
      </c>
      <c r="I60" s="146"/>
      <c r="J60" s="147"/>
      <c r="K60" s="148"/>
      <c r="L60" s="149"/>
    </row>
    <row r="61" spans="1:12" ht="28">
      <c r="B61" s="124" t="s">
        <v>64</v>
      </c>
      <c r="C61" s="236" t="s">
        <v>617</v>
      </c>
      <c r="D61" s="226">
        <v>40000</v>
      </c>
      <c r="E61" s="226">
        <v>0</v>
      </c>
      <c r="F61" s="126"/>
      <c r="G61" s="127">
        <f t="shared" ref="G61:G67" si="5">SUM(D61:F61)</f>
        <v>40000</v>
      </c>
      <c r="H61" s="245">
        <v>0.7</v>
      </c>
      <c r="I61" s="146"/>
      <c r="J61" s="147"/>
      <c r="K61" s="148"/>
      <c r="L61" s="149"/>
    </row>
    <row r="62" spans="1:12" ht="44.5" customHeight="1">
      <c r="B62" s="124" t="s">
        <v>65</v>
      </c>
      <c r="C62" s="231" t="s">
        <v>618</v>
      </c>
      <c r="D62" s="226">
        <v>60000</v>
      </c>
      <c r="E62" s="226">
        <v>0</v>
      </c>
      <c r="F62" s="126"/>
      <c r="G62" s="127">
        <f t="shared" si="5"/>
        <v>60000</v>
      </c>
      <c r="H62" s="245">
        <v>0.8</v>
      </c>
      <c r="I62" s="146"/>
      <c r="J62" s="147"/>
      <c r="K62" s="148"/>
      <c r="L62" s="149"/>
    </row>
    <row r="63" spans="1:12" ht="42.5" customHeight="1">
      <c r="B63" s="124" t="s">
        <v>66</v>
      </c>
      <c r="C63" s="237" t="s">
        <v>619</v>
      </c>
      <c r="D63" s="226">
        <v>45000</v>
      </c>
      <c r="E63" s="226">
        <v>0</v>
      </c>
      <c r="F63" s="126"/>
      <c r="G63" s="127">
        <f t="shared" si="5"/>
        <v>45000</v>
      </c>
      <c r="H63" s="245">
        <v>0.8</v>
      </c>
      <c r="I63" s="146"/>
      <c r="J63" s="147"/>
      <c r="K63" s="148"/>
      <c r="L63" s="149"/>
    </row>
    <row r="64" spans="1:12" ht="15.5">
      <c r="B64" s="124" t="s">
        <v>67</v>
      </c>
      <c r="C64" s="125"/>
      <c r="D64" s="126"/>
      <c r="E64" s="126"/>
      <c r="F64" s="126"/>
      <c r="G64" s="127">
        <f t="shared" si="5"/>
        <v>0</v>
      </c>
      <c r="H64" s="128"/>
      <c r="I64" s="146"/>
      <c r="J64" s="147"/>
      <c r="K64" s="148"/>
      <c r="L64" s="149"/>
    </row>
    <row r="65" spans="1:12" ht="15.5">
      <c r="B65" s="124" t="s">
        <v>68</v>
      </c>
      <c r="C65" s="125"/>
      <c r="D65" s="126"/>
      <c r="E65" s="126"/>
      <c r="F65" s="126"/>
      <c r="G65" s="127">
        <f t="shared" si="5"/>
        <v>0</v>
      </c>
      <c r="H65" s="128"/>
      <c r="I65" s="146"/>
      <c r="J65" s="147"/>
      <c r="K65" s="148"/>
      <c r="L65" s="149"/>
    </row>
    <row r="66" spans="1:12" ht="15.5">
      <c r="B66" s="124" t="s">
        <v>69</v>
      </c>
      <c r="C66" s="129"/>
      <c r="D66" s="76"/>
      <c r="E66" s="76"/>
      <c r="F66" s="76"/>
      <c r="G66" s="127">
        <f t="shared" si="5"/>
        <v>0</v>
      </c>
      <c r="H66" s="130"/>
      <c r="I66" s="150"/>
      <c r="J66" s="147"/>
      <c r="K66" s="151"/>
      <c r="L66" s="149"/>
    </row>
    <row r="67" spans="1:12" ht="15.5">
      <c r="B67" s="124" t="s">
        <v>70</v>
      </c>
      <c r="C67" s="129"/>
      <c r="D67" s="76"/>
      <c r="E67" s="76"/>
      <c r="F67" s="76"/>
      <c r="G67" s="127">
        <f t="shared" si="5"/>
        <v>0</v>
      </c>
      <c r="H67" s="130"/>
      <c r="I67" s="150"/>
      <c r="J67" s="147"/>
      <c r="K67" s="151"/>
      <c r="L67" s="149"/>
    </row>
    <row r="68" spans="1:12" ht="15.5">
      <c r="C68" s="131" t="s">
        <v>24</v>
      </c>
      <c r="D68" s="134">
        <f>SUM(D60:D67)</f>
        <v>185000</v>
      </c>
      <c r="E68" s="134">
        <f>SUM(E60:E67)</f>
        <v>0</v>
      </c>
      <c r="F68" s="134">
        <f>SUM(F60:F67)</f>
        <v>0</v>
      </c>
      <c r="G68" s="134">
        <f>SUM(G60:G67)</f>
        <v>185000</v>
      </c>
      <c r="H68" s="133">
        <f>(H60*G60)+(H61*G61)+(H62*G62)+(H63*G63)+(H64*G64)+(H65*G65)+(H66*G66)+(H67*G67)</f>
        <v>148000</v>
      </c>
      <c r="I68" s="133">
        <f>SUM(I60:I67)</f>
        <v>0</v>
      </c>
      <c r="J68" s="152"/>
      <c r="K68" s="151"/>
      <c r="L68" s="153"/>
    </row>
    <row r="69" spans="1:12" ht="28.5" customHeight="1">
      <c r="B69" s="123" t="s">
        <v>71</v>
      </c>
      <c r="C69" s="262"/>
      <c r="D69" s="262"/>
      <c r="E69" s="262"/>
      <c r="F69" s="262"/>
      <c r="G69" s="262"/>
      <c r="H69" s="262"/>
      <c r="I69" s="261"/>
      <c r="J69" s="261"/>
      <c r="K69" s="262"/>
      <c r="L69" s="145"/>
    </row>
    <row r="70" spans="1:12" ht="15.5">
      <c r="B70" s="124" t="s">
        <v>72</v>
      </c>
      <c r="C70" s="125"/>
      <c r="D70" s="126"/>
      <c r="E70" s="126"/>
      <c r="F70" s="126"/>
      <c r="G70" s="127">
        <f>SUM(D70:F70)</f>
        <v>0</v>
      </c>
      <c r="H70" s="128"/>
      <c r="I70" s="146"/>
      <c r="J70" s="147"/>
      <c r="K70" s="148"/>
      <c r="L70" s="149"/>
    </row>
    <row r="71" spans="1:12" ht="15.5">
      <c r="B71" s="124" t="s">
        <v>73</v>
      </c>
      <c r="C71" s="125"/>
      <c r="D71" s="126"/>
      <c r="E71" s="126"/>
      <c r="F71" s="126"/>
      <c r="G71" s="127">
        <f t="shared" ref="G71:G77" si="6">SUM(D71:F71)</f>
        <v>0</v>
      </c>
      <c r="H71" s="128"/>
      <c r="I71" s="146"/>
      <c r="J71" s="147"/>
      <c r="K71" s="148"/>
      <c r="L71" s="149"/>
    </row>
    <row r="72" spans="1:12" ht="15.5">
      <c r="B72" s="124" t="s">
        <v>74</v>
      </c>
      <c r="C72" s="125"/>
      <c r="D72" s="126"/>
      <c r="E72" s="126"/>
      <c r="F72" s="126"/>
      <c r="G72" s="127">
        <f t="shared" si="6"/>
        <v>0</v>
      </c>
      <c r="H72" s="128"/>
      <c r="I72" s="146"/>
      <c r="J72" s="147"/>
      <c r="K72" s="148"/>
      <c r="L72" s="149"/>
    </row>
    <row r="73" spans="1:12" ht="15.5">
      <c r="A73" s="116"/>
      <c r="B73" s="124" t="s">
        <v>75</v>
      </c>
      <c r="C73" s="125"/>
      <c r="D73" s="126"/>
      <c r="E73" s="126"/>
      <c r="F73" s="126"/>
      <c r="G73" s="127">
        <f t="shared" si="6"/>
        <v>0</v>
      </c>
      <c r="H73" s="128"/>
      <c r="I73" s="146"/>
      <c r="J73" s="147"/>
      <c r="K73" s="148"/>
      <c r="L73" s="149"/>
    </row>
    <row r="74" spans="1:12" s="116" customFormat="1" ht="15.5">
      <c r="A74" s="118"/>
      <c r="B74" s="124" t="s">
        <v>76</v>
      </c>
      <c r="C74" s="125"/>
      <c r="D74" s="126"/>
      <c r="E74" s="126"/>
      <c r="F74" s="126"/>
      <c r="G74" s="127">
        <f t="shared" si="6"/>
        <v>0</v>
      </c>
      <c r="H74" s="128"/>
      <c r="I74" s="146"/>
      <c r="J74" s="147"/>
      <c r="K74" s="148"/>
      <c r="L74" s="149"/>
    </row>
    <row r="75" spans="1:12" ht="15.5">
      <c r="B75" s="124" t="s">
        <v>77</v>
      </c>
      <c r="C75" s="125"/>
      <c r="D75" s="126"/>
      <c r="E75" s="126"/>
      <c r="F75" s="126"/>
      <c r="G75" s="127">
        <f t="shared" si="6"/>
        <v>0</v>
      </c>
      <c r="H75" s="128"/>
      <c r="I75" s="146"/>
      <c r="J75" s="147"/>
      <c r="K75" s="148"/>
      <c r="L75" s="149"/>
    </row>
    <row r="76" spans="1:12" ht="15.5">
      <c r="B76" s="124" t="s">
        <v>78</v>
      </c>
      <c r="C76" s="129"/>
      <c r="D76" s="76"/>
      <c r="E76" s="76"/>
      <c r="F76" s="76"/>
      <c r="G76" s="127">
        <f t="shared" si="6"/>
        <v>0</v>
      </c>
      <c r="H76" s="130"/>
      <c r="I76" s="150"/>
      <c r="J76" s="147"/>
      <c r="K76" s="151"/>
      <c r="L76" s="149"/>
    </row>
    <row r="77" spans="1:12" ht="15.5">
      <c r="B77" s="124" t="s">
        <v>79</v>
      </c>
      <c r="C77" s="129"/>
      <c r="D77" s="76"/>
      <c r="E77" s="76"/>
      <c r="F77" s="76"/>
      <c r="G77" s="127">
        <f t="shared" si="6"/>
        <v>0</v>
      </c>
      <c r="H77" s="130"/>
      <c r="I77" s="150"/>
      <c r="J77" s="147"/>
      <c r="K77" s="151"/>
      <c r="L77" s="149"/>
    </row>
    <row r="78" spans="1:12" ht="15.5">
      <c r="C78" s="131" t="s">
        <v>24</v>
      </c>
      <c r="D78" s="134">
        <f>SUM(D70:D77)</f>
        <v>0</v>
      </c>
      <c r="E78" s="134">
        <f>SUM(E70:E77)</f>
        <v>0</v>
      </c>
      <c r="F78" s="134">
        <f>SUM(F70:F77)</f>
        <v>0</v>
      </c>
      <c r="G78" s="134">
        <f>SUM(G70:G77)</f>
        <v>0</v>
      </c>
      <c r="H78" s="133">
        <f>(H70*G70)+(H71*G71)+(H72*G72)+(H73*G73)+(H74*G74)+(H75*G75)+(H76*G76)+(H77*G77)</f>
        <v>0</v>
      </c>
      <c r="I78" s="133">
        <f>SUM(I70:I77)</f>
        <v>0</v>
      </c>
      <c r="J78" s="152"/>
      <c r="K78" s="151"/>
      <c r="L78" s="153"/>
    </row>
    <row r="79" spans="1:12" ht="25" customHeight="1">
      <c r="B79" s="123" t="s">
        <v>80</v>
      </c>
      <c r="C79" s="262"/>
      <c r="D79" s="262"/>
      <c r="E79" s="262"/>
      <c r="F79" s="262"/>
      <c r="G79" s="262"/>
      <c r="H79" s="262"/>
      <c r="I79" s="261"/>
      <c r="J79" s="261"/>
      <c r="K79" s="262"/>
      <c r="L79" s="145"/>
    </row>
    <row r="80" spans="1:12" ht="15.5">
      <c r="B80" s="124" t="s">
        <v>81</v>
      </c>
      <c r="C80" s="125"/>
      <c r="D80" s="126"/>
      <c r="E80" s="126"/>
      <c r="F80" s="126"/>
      <c r="G80" s="127">
        <f>SUM(D80:F80)</f>
        <v>0</v>
      </c>
      <c r="H80" s="128"/>
      <c r="I80" s="146"/>
      <c r="J80" s="147"/>
      <c r="K80" s="148"/>
      <c r="L80" s="149"/>
    </row>
    <row r="81" spans="2:12" ht="15.5">
      <c r="B81" s="124" t="s">
        <v>82</v>
      </c>
      <c r="C81" s="125"/>
      <c r="D81" s="126"/>
      <c r="E81" s="126"/>
      <c r="F81" s="126"/>
      <c r="G81" s="127">
        <f t="shared" ref="G81:G87" si="7">SUM(D81:F81)</f>
        <v>0</v>
      </c>
      <c r="H81" s="128"/>
      <c r="I81" s="146"/>
      <c r="J81" s="147"/>
      <c r="K81" s="148"/>
      <c r="L81" s="149"/>
    </row>
    <row r="82" spans="2:12" ht="15.5">
      <c r="B82" s="124" t="s">
        <v>83</v>
      </c>
      <c r="C82" s="125"/>
      <c r="D82" s="126"/>
      <c r="E82" s="126"/>
      <c r="F82" s="126"/>
      <c r="G82" s="127">
        <f t="shared" si="7"/>
        <v>0</v>
      </c>
      <c r="H82" s="128"/>
      <c r="I82" s="146"/>
      <c r="J82" s="147"/>
      <c r="K82" s="148"/>
      <c r="L82" s="149"/>
    </row>
    <row r="83" spans="2:12" ht="15.5">
      <c r="B83" s="124" t="s">
        <v>84</v>
      </c>
      <c r="C83" s="125"/>
      <c r="D83" s="126"/>
      <c r="E83" s="126"/>
      <c r="F83" s="126"/>
      <c r="G83" s="127">
        <f t="shared" si="7"/>
        <v>0</v>
      </c>
      <c r="H83" s="128"/>
      <c r="I83" s="146"/>
      <c r="J83" s="147"/>
      <c r="K83" s="148"/>
      <c r="L83" s="149"/>
    </row>
    <row r="84" spans="2:12" ht="15.5">
      <c r="B84" s="124" t="s">
        <v>85</v>
      </c>
      <c r="C84" s="125"/>
      <c r="D84" s="126"/>
      <c r="E84" s="126"/>
      <c r="F84" s="126"/>
      <c r="G84" s="127">
        <f t="shared" si="7"/>
        <v>0</v>
      </c>
      <c r="H84" s="128"/>
      <c r="I84" s="146"/>
      <c r="J84" s="147"/>
      <c r="K84" s="148"/>
      <c r="L84" s="149"/>
    </row>
    <row r="85" spans="2:12" ht="15.5">
      <c r="B85" s="124" t="s">
        <v>86</v>
      </c>
      <c r="C85" s="125"/>
      <c r="D85" s="126"/>
      <c r="E85" s="126"/>
      <c r="F85" s="126"/>
      <c r="G85" s="127">
        <f t="shared" si="7"/>
        <v>0</v>
      </c>
      <c r="H85" s="128"/>
      <c r="I85" s="146"/>
      <c r="J85" s="147"/>
      <c r="K85" s="148"/>
      <c r="L85" s="149"/>
    </row>
    <row r="86" spans="2:12" ht="15.5">
      <c r="B86" s="124" t="s">
        <v>87</v>
      </c>
      <c r="C86" s="129"/>
      <c r="D86" s="76"/>
      <c r="E86" s="76"/>
      <c r="F86" s="76"/>
      <c r="G86" s="127">
        <f t="shared" si="7"/>
        <v>0</v>
      </c>
      <c r="H86" s="130"/>
      <c r="I86" s="150"/>
      <c r="J86" s="147"/>
      <c r="K86" s="151"/>
      <c r="L86" s="149"/>
    </row>
    <row r="87" spans="2:12" ht="15.5">
      <c r="B87" s="124" t="s">
        <v>88</v>
      </c>
      <c r="C87" s="129"/>
      <c r="D87" s="76"/>
      <c r="E87" s="76"/>
      <c r="F87" s="76"/>
      <c r="G87" s="127">
        <f t="shared" si="7"/>
        <v>0</v>
      </c>
      <c r="H87" s="130"/>
      <c r="I87" s="150"/>
      <c r="J87" s="147"/>
      <c r="K87" s="151"/>
      <c r="L87" s="149"/>
    </row>
    <row r="88" spans="2:12" ht="15.5">
      <c r="C88" s="131" t="s">
        <v>24</v>
      </c>
      <c r="D88" s="132">
        <f>SUM(D80:D87)</f>
        <v>0</v>
      </c>
      <c r="E88" s="132">
        <f>SUM(E80:E87)</f>
        <v>0</v>
      </c>
      <c r="F88" s="132">
        <f>SUM(F80:F87)</f>
        <v>0</v>
      </c>
      <c r="G88" s="132">
        <f>SUM(G80:G87)</f>
        <v>0</v>
      </c>
      <c r="H88" s="133">
        <f>(H80*G80)+(H81*G81)+(H82*G82)+(H83*G83)+(H84*G84)+(H85*G85)+(H86*G86)+(H87*G87)</f>
        <v>0</v>
      </c>
      <c r="I88" s="133">
        <f>SUM(I80:I87)</f>
        <v>0</v>
      </c>
      <c r="J88" s="152"/>
      <c r="K88" s="151"/>
      <c r="L88" s="153"/>
    </row>
    <row r="89" spans="2:12" ht="15.75" customHeight="1">
      <c r="B89" s="156"/>
      <c r="C89" s="135"/>
      <c r="D89" s="100"/>
      <c r="E89" s="100"/>
      <c r="F89" s="100"/>
      <c r="G89" s="100"/>
      <c r="H89" s="100"/>
      <c r="I89" s="100"/>
      <c r="J89" s="158"/>
      <c r="K89" s="135"/>
      <c r="L89" s="159"/>
    </row>
    <row r="90" spans="2:12" ht="34" customHeight="1">
      <c r="B90" s="131" t="s">
        <v>89</v>
      </c>
      <c r="C90" s="265" t="s">
        <v>620</v>
      </c>
      <c r="D90" s="265"/>
      <c r="E90" s="265"/>
      <c r="F90" s="265"/>
      <c r="G90" s="265"/>
      <c r="H90" s="265"/>
      <c r="I90" s="264"/>
      <c r="J90" s="264"/>
      <c r="K90" s="265"/>
      <c r="L90" s="144"/>
    </row>
    <row r="91" spans="2:12" ht="21.5" customHeight="1">
      <c r="B91" s="123" t="s">
        <v>90</v>
      </c>
      <c r="C91" s="262" t="s">
        <v>626</v>
      </c>
      <c r="D91" s="262"/>
      <c r="E91" s="262"/>
      <c r="F91" s="262"/>
      <c r="G91" s="262"/>
      <c r="H91" s="262"/>
      <c r="I91" s="261"/>
      <c r="J91" s="261"/>
      <c r="K91" s="262"/>
      <c r="L91" s="145"/>
    </row>
    <row r="92" spans="2:12" ht="56">
      <c r="B92" s="124" t="s">
        <v>91</v>
      </c>
      <c r="C92" s="238" t="s">
        <v>621</v>
      </c>
      <c r="D92" s="226">
        <v>50000</v>
      </c>
      <c r="E92" s="226">
        <v>0</v>
      </c>
      <c r="F92" s="126"/>
      <c r="G92" s="127">
        <f>SUM(D92:F92)</f>
        <v>50000</v>
      </c>
      <c r="H92" s="245">
        <v>0.4</v>
      </c>
      <c r="I92" s="146">
        <v>50000</v>
      </c>
      <c r="J92" s="147"/>
      <c r="K92" s="148"/>
      <c r="L92" s="149"/>
    </row>
    <row r="93" spans="2:12" ht="28">
      <c r="B93" s="124" t="s">
        <v>92</v>
      </c>
      <c r="C93" s="239" t="s">
        <v>622</v>
      </c>
      <c r="D93" s="226">
        <v>25000</v>
      </c>
      <c r="E93" s="226">
        <v>0</v>
      </c>
      <c r="F93" s="126"/>
      <c r="G93" s="127">
        <f t="shared" ref="G93:G99" si="8">SUM(D93:F93)</f>
        <v>25000</v>
      </c>
      <c r="H93" s="245">
        <v>0.8</v>
      </c>
      <c r="I93" s="146"/>
      <c r="J93" s="147"/>
      <c r="K93" s="148"/>
      <c r="L93" s="149"/>
    </row>
    <row r="94" spans="2:12" ht="28">
      <c r="B94" s="124" t="s">
        <v>93</v>
      </c>
      <c r="C94" s="238" t="s">
        <v>623</v>
      </c>
      <c r="D94" s="226">
        <v>20000</v>
      </c>
      <c r="E94" s="226"/>
      <c r="F94" s="126"/>
      <c r="G94" s="127">
        <f t="shared" si="8"/>
        <v>20000</v>
      </c>
      <c r="H94" s="245">
        <v>0.8</v>
      </c>
      <c r="I94" s="146"/>
      <c r="J94" s="147"/>
      <c r="K94" s="148"/>
      <c r="L94" s="149"/>
    </row>
    <row r="95" spans="2:12" ht="46" customHeight="1">
      <c r="B95" s="124" t="s">
        <v>94</v>
      </c>
      <c r="C95" s="240" t="s">
        <v>624</v>
      </c>
      <c r="D95" s="226">
        <v>17750</v>
      </c>
      <c r="E95" s="226"/>
      <c r="F95" s="126"/>
      <c r="G95" s="127">
        <f t="shared" si="8"/>
        <v>17750</v>
      </c>
      <c r="H95" s="245">
        <v>0.7</v>
      </c>
      <c r="I95" s="146"/>
      <c r="J95" s="147"/>
      <c r="K95" s="148"/>
      <c r="L95" s="149"/>
    </row>
    <row r="96" spans="2:12" ht="33" customHeight="1">
      <c r="B96" s="124" t="s">
        <v>95</v>
      </c>
      <c r="C96" s="240" t="s">
        <v>625</v>
      </c>
      <c r="D96" s="226">
        <v>14000</v>
      </c>
      <c r="E96" s="226"/>
      <c r="F96" s="126"/>
      <c r="G96" s="127">
        <f t="shared" si="8"/>
        <v>14000</v>
      </c>
      <c r="H96" s="245">
        <v>0.85</v>
      </c>
      <c r="I96" s="146"/>
      <c r="J96" s="147"/>
      <c r="K96" s="148"/>
      <c r="L96" s="149"/>
    </row>
    <row r="97" spans="2:12" ht="15.5">
      <c r="B97" s="124" t="s">
        <v>96</v>
      </c>
      <c r="C97" s="125"/>
      <c r="D97" s="126"/>
      <c r="E97" s="126"/>
      <c r="F97" s="126"/>
      <c r="G97" s="127">
        <f t="shared" si="8"/>
        <v>0</v>
      </c>
      <c r="H97" s="128"/>
      <c r="I97" s="146"/>
      <c r="J97" s="147"/>
      <c r="K97" s="148"/>
      <c r="L97" s="149"/>
    </row>
    <row r="98" spans="2:12" ht="15.5">
      <c r="B98" s="124" t="s">
        <v>97</v>
      </c>
      <c r="C98" s="129"/>
      <c r="D98" s="76"/>
      <c r="E98" s="76"/>
      <c r="F98" s="76"/>
      <c r="G98" s="127">
        <f t="shared" si="8"/>
        <v>0</v>
      </c>
      <c r="H98" s="130"/>
      <c r="I98" s="150"/>
      <c r="J98" s="147"/>
      <c r="K98" s="151"/>
      <c r="L98" s="149"/>
    </row>
    <row r="99" spans="2:12" ht="15.5">
      <c r="B99" s="124" t="s">
        <v>98</v>
      </c>
      <c r="C99" s="129"/>
      <c r="D99" s="76"/>
      <c r="E99" s="76"/>
      <c r="F99" s="76"/>
      <c r="G99" s="127">
        <f t="shared" si="8"/>
        <v>0</v>
      </c>
      <c r="H99" s="130"/>
      <c r="I99" s="150"/>
      <c r="J99" s="147"/>
      <c r="K99" s="151"/>
      <c r="L99" s="149"/>
    </row>
    <row r="100" spans="2:12" ht="15.5">
      <c r="C100" s="131" t="s">
        <v>24</v>
      </c>
      <c r="D100" s="132">
        <f>SUM(D92:D99)</f>
        <v>126750</v>
      </c>
      <c r="E100" s="132">
        <f>SUM(E92:E99)</f>
        <v>0</v>
      </c>
      <c r="F100" s="132">
        <f>SUM(F92:F99)</f>
        <v>0</v>
      </c>
      <c r="G100" s="134">
        <f>SUM(G92:G99)</f>
        <v>126750</v>
      </c>
      <c r="H100" s="133">
        <f>(H92*G92)+(H93*G93)+(H94*G94)+(H95*G95)+(H96*G96)+(H97*G97)+(H98*G98)+(H99*G99)</f>
        <v>80325</v>
      </c>
      <c r="I100" s="133">
        <f>SUM(I92:I99)</f>
        <v>50000</v>
      </c>
      <c r="J100" s="152"/>
      <c r="K100" s="151"/>
      <c r="L100" s="153"/>
    </row>
    <row r="101" spans="2:12" ht="26" customHeight="1">
      <c r="B101" s="123" t="s">
        <v>99</v>
      </c>
      <c r="C101" s="262" t="s">
        <v>627</v>
      </c>
      <c r="D101" s="262"/>
      <c r="E101" s="262"/>
      <c r="F101" s="262"/>
      <c r="G101" s="262"/>
      <c r="H101" s="262"/>
      <c r="I101" s="261"/>
      <c r="J101" s="261"/>
      <c r="K101" s="262"/>
      <c r="L101" s="145"/>
    </row>
    <row r="102" spans="2:12" ht="58" customHeight="1">
      <c r="B102" s="124" t="s">
        <v>100</v>
      </c>
      <c r="C102" s="241" t="s">
        <v>628</v>
      </c>
      <c r="D102" s="226">
        <v>20000</v>
      </c>
      <c r="E102" s="226">
        <v>0</v>
      </c>
      <c r="F102" s="126"/>
      <c r="G102" s="127">
        <f>SUM(D102:F102)</f>
        <v>20000</v>
      </c>
      <c r="H102" s="245">
        <v>0.7</v>
      </c>
      <c r="I102" s="146"/>
      <c r="J102" s="147"/>
      <c r="K102" s="148"/>
      <c r="L102" s="149"/>
    </row>
    <row r="103" spans="2:12" ht="62.5" customHeight="1">
      <c r="B103" s="124" t="s">
        <v>101</v>
      </c>
      <c r="C103" s="242" t="s">
        <v>629</v>
      </c>
      <c r="D103" s="226">
        <v>20000</v>
      </c>
      <c r="E103" s="226"/>
      <c r="F103" s="126"/>
      <c r="G103" s="127">
        <f t="shared" ref="G103:G109" si="9">SUM(D103:F103)</f>
        <v>20000</v>
      </c>
      <c r="H103" s="245">
        <v>0.8</v>
      </c>
      <c r="I103" s="146"/>
      <c r="J103" s="147"/>
      <c r="K103" s="148"/>
      <c r="L103" s="149"/>
    </row>
    <row r="104" spans="2:12" ht="61.5" customHeight="1">
      <c r="B104" s="124" t="s">
        <v>102</v>
      </c>
      <c r="C104" s="242" t="s">
        <v>630</v>
      </c>
      <c r="D104" s="226">
        <v>40000</v>
      </c>
      <c r="E104" s="226"/>
      <c r="F104" s="126"/>
      <c r="G104" s="127">
        <f t="shared" si="9"/>
        <v>40000</v>
      </c>
      <c r="H104" s="245">
        <v>0.7</v>
      </c>
      <c r="I104" s="146"/>
      <c r="J104" s="147"/>
      <c r="K104" s="148"/>
      <c r="L104" s="149"/>
    </row>
    <row r="105" spans="2:12" ht="73" customHeight="1">
      <c r="B105" s="124" t="s">
        <v>103</v>
      </c>
      <c r="C105" s="240" t="s">
        <v>631</v>
      </c>
      <c r="D105" s="226">
        <v>44500</v>
      </c>
      <c r="E105" s="226"/>
      <c r="F105" s="126"/>
      <c r="G105" s="127">
        <f t="shared" si="9"/>
        <v>44500</v>
      </c>
      <c r="H105" s="245">
        <v>0.7</v>
      </c>
      <c r="I105" s="146"/>
      <c r="J105" s="147"/>
      <c r="K105" s="148"/>
      <c r="L105" s="149"/>
    </row>
    <row r="106" spans="2:12" ht="15.5">
      <c r="B106" s="124" t="s">
        <v>104</v>
      </c>
      <c r="C106" s="125"/>
      <c r="D106" s="126"/>
      <c r="E106" s="126"/>
      <c r="F106" s="126"/>
      <c r="G106" s="127">
        <f t="shared" si="9"/>
        <v>0</v>
      </c>
      <c r="H106" s="128"/>
      <c r="I106" s="146"/>
      <c r="J106" s="147"/>
      <c r="K106" s="148"/>
      <c r="L106" s="149"/>
    </row>
    <row r="107" spans="2:12" ht="15.5">
      <c r="B107" s="124" t="s">
        <v>105</v>
      </c>
      <c r="C107" s="125"/>
      <c r="D107" s="126"/>
      <c r="E107" s="126"/>
      <c r="F107" s="126"/>
      <c r="G107" s="127">
        <f t="shared" si="9"/>
        <v>0</v>
      </c>
      <c r="H107" s="128"/>
      <c r="I107" s="146"/>
      <c r="J107" s="147"/>
      <c r="K107" s="148"/>
      <c r="L107" s="149"/>
    </row>
    <row r="108" spans="2:12" ht="15.5">
      <c r="B108" s="124" t="s">
        <v>106</v>
      </c>
      <c r="C108" s="129"/>
      <c r="D108" s="76"/>
      <c r="E108" s="76"/>
      <c r="F108" s="76"/>
      <c r="G108" s="127">
        <f t="shared" si="9"/>
        <v>0</v>
      </c>
      <c r="H108" s="130"/>
      <c r="I108" s="150"/>
      <c r="J108" s="147"/>
      <c r="K108" s="151"/>
      <c r="L108" s="149"/>
    </row>
    <row r="109" spans="2:12" ht="15.5">
      <c r="B109" s="124" t="s">
        <v>107</v>
      </c>
      <c r="C109" s="129"/>
      <c r="D109" s="76"/>
      <c r="E109" s="76"/>
      <c r="F109" s="76"/>
      <c r="G109" s="127">
        <f t="shared" si="9"/>
        <v>0</v>
      </c>
      <c r="H109" s="130"/>
      <c r="I109" s="150"/>
      <c r="J109" s="147"/>
      <c r="K109" s="151"/>
      <c r="L109" s="149"/>
    </row>
    <row r="110" spans="2:12" ht="15.5">
      <c r="C110" s="131" t="s">
        <v>24</v>
      </c>
      <c r="D110" s="134">
        <f>SUM(D102:D109)</f>
        <v>124500</v>
      </c>
      <c r="E110" s="134">
        <f>SUM(E102:E109)</f>
        <v>0</v>
      </c>
      <c r="F110" s="134">
        <f>SUM(F102:F109)</f>
        <v>0</v>
      </c>
      <c r="G110" s="134">
        <f>SUM(G102:G109)</f>
        <v>124500</v>
      </c>
      <c r="H110" s="133">
        <f>(H102*G102)+(H103*G103)+(H104*G104)+(H105*G105)+(H106*G106)+(H107*G107)+(H108*G108)+(H109*G109)</f>
        <v>89150</v>
      </c>
      <c r="I110" s="133">
        <f>SUM(I102:I109)</f>
        <v>0</v>
      </c>
      <c r="J110" s="152"/>
      <c r="K110" s="151"/>
      <c r="L110" s="153"/>
    </row>
    <row r="111" spans="2:12" ht="24" customHeight="1">
      <c r="B111" s="157" t="s">
        <v>108</v>
      </c>
      <c r="C111" s="262"/>
      <c r="D111" s="262"/>
      <c r="E111" s="262"/>
      <c r="F111" s="262"/>
      <c r="G111" s="262"/>
      <c r="H111" s="262"/>
      <c r="I111" s="261"/>
      <c r="J111" s="261"/>
      <c r="K111" s="262"/>
      <c r="L111" s="145"/>
    </row>
    <row r="112" spans="2:12" ht="15.5">
      <c r="B112" s="124" t="s">
        <v>109</v>
      </c>
      <c r="C112" s="125"/>
      <c r="D112" s="126"/>
      <c r="E112" s="126"/>
      <c r="F112" s="126"/>
      <c r="G112" s="127">
        <f>SUM(D112:F112)</f>
        <v>0</v>
      </c>
      <c r="H112" s="128"/>
      <c r="I112" s="146"/>
      <c r="J112" s="147"/>
      <c r="K112" s="148"/>
      <c r="L112" s="149"/>
    </row>
    <row r="113" spans="2:12" ht="15.5">
      <c r="B113" s="124" t="s">
        <v>110</v>
      </c>
      <c r="C113" s="125"/>
      <c r="D113" s="126"/>
      <c r="E113" s="126"/>
      <c r="F113" s="126"/>
      <c r="G113" s="127">
        <f t="shared" ref="G113:G119" si="10">SUM(D113:F113)</f>
        <v>0</v>
      </c>
      <c r="H113" s="128"/>
      <c r="I113" s="146"/>
      <c r="J113" s="147"/>
      <c r="K113" s="148"/>
      <c r="L113" s="149"/>
    </row>
    <row r="114" spans="2:12" ht="15.5">
      <c r="B114" s="124" t="s">
        <v>111</v>
      </c>
      <c r="C114" s="125"/>
      <c r="D114" s="126"/>
      <c r="E114" s="126"/>
      <c r="F114" s="126"/>
      <c r="G114" s="127">
        <f t="shared" si="10"/>
        <v>0</v>
      </c>
      <c r="H114" s="128"/>
      <c r="I114" s="146"/>
      <c r="J114" s="147"/>
      <c r="K114" s="148"/>
      <c r="L114" s="149"/>
    </row>
    <row r="115" spans="2:12" ht="15.5">
      <c r="B115" s="124" t="s">
        <v>112</v>
      </c>
      <c r="C115" s="125"/>
      <c r="D115" s="126"/>
      <c r="E115" s="126"/>
      <c r="F115" s="126"/>
      <c r="G115" s="127">
        <f t="shared" si="10"/>
        <v>0</v>
      </c>
      <c r="H115" s="128"/>
      <c r="I115" s="146"/>
      <c r="J115" s="147"/>
      <c r="K115" s="148"/>
      <c r="L115" s="149"/>
    </row>
    <row r="116" spans="2:12" ht="15.5">
      <c r="B116" s="124" t="s">
        <v>113</v>
      </c>
      <c r="C116" s="125"/>
      <c r="D116" s="126"/>
      <c r="E116" s="126"/>
      <c r="F116" s="126"/>
      <c r="G116" s="127">
        <f t="shared" si="10"/>
        <v>0</v>
      </c>
      <c r="H116" s="128"/>
      <c r="I116" s="146"/>
      <c r="J116" s="147"/>
      <c r="K116" s="148"/>
      <c r="L116" s="149"/>
    </row>
    <row r="117" spans="2:12" ht="15.5">
      <c r="B117" s="124" t="s">
        <v>114</v>
      </c>
      <c r="C117" s="125"/>
      <c r="D117" s="126"/>
      <c r="E117" s="126"/>
      <c r="F117" s="126"/>
      <c r="G117" s="127">
        <f t="shared" si="10"/>
        <v>0</v>
      </c>
      <c r="H117" s="128"/>
      <c r="I117" s="146"/>
      <c r="J117" s="147"/>
      <c r="K117" s="148"/>
      <c r="L117" s="149"/>
    </row>
    <row r="118" spans="2:12" ht="15.5">
      <c r="B118" s="124" t="s">
        <v>115</v>
      </c>
      <c r="C118" s="129"/>
      <c r="D118" s="76"/>
      <c r="E118" s="76"/>
      <c r="F118" s="76"/>
      <c r="G118" s="127">
        <f t="shared" si="10"/>
        <v>0</v>
      </c>
      <c r="H118" s="130"/>
      <c r="I118" s="150"/>
      <c r="J118" s="147"/>
      <c r="K118" s="151"/>
      <c r="L118" s="149"/>
    </row>
    <row r="119" spans="2:12" ht="15.5">
      <c r="B119" s="124" t="s">
        <v>116</v>
      </c>
      <c r="C119" s="129"/>
      <c r="D119" s="76"/>
      <c r="E119" s="76"/>
      <c r="F119" s="76"/>
      <c r="G119" s="127">
        <f t="shared" si="10"/>
        <v>0</v>
      </c>
      <c r="H119" s="130"/>
      <c r="I119" s="150"/>
      <c r="J119" s="147"/>
      <c r="K119" s="151"/>
      <c r="L119" s="149"/>
    </row>
    <row r="120" spans="2:12" ht="15.5">
      <c r="C120" s="131" t="s">
        <v>24</v>
      </c>
      <c r="D120" s="134">
        <f>SUM(D112:D119)</f>
        <v>0</v>
      </c>
      <c r="E120" s="134">
        <f>SUM(E112:E119)</f>
        <v>0</v>
      </c>
      <c r="F120" s="134">
        <f>SUM(F112:F119)</f>
        <v>0</v>
      </c>
      <c r="G120" s="134">
        <f>SUM(G112:G119)</f>
        <v>0</v>
      </c>
      <c r="H120" s="133">
        <f>(H112*G112)+(H113*G113)+(H114*G114)+(H115*G115)+(H116*G116)+(H117*G117)+(H118*G118)+(H119*G119)</f>
        <v>0</v>
      </c>
      <c r="I120" s="133">
        <f>SUM(I112:I119)</f>
        <v>0</v>
      </c>
      <c r="J120" s="152"/>
      <c r="K120" s="151"/>
      <c r="L120" s="153"/>
    </row>
    <row r="121" spans="2:12" ht="26" customHeight="1">
      <c r="B121" s="157" t="s">
        <v>117</v>
      </c>
      <c r="C121" s="262"/>
      <c r="D121" s="262"/>
      <c r="E121" s="262"/>
      <c r="F121" s="262"/>
      <c r="G121" s="262"/>
      <c r="H121" s="262"/>
      <c r="I121" s="261"/>
      <c r="J121" s="261"/>
      <c r="K121" s="262"/>
      <c r="L121" s="145"/>
    </row>
    <row r="122" spans="2:12" ht="15.5">
      <c r="B122" s="124" t="s">
        <v>118</v>
      </c>
      <c r="C122" s="125"/>
      <c r="D122" s="126"/>
      <c r="E122" s="126"/>
      <c r="F122" s="126"/>
      <c r="G122" s="127">
        <f>SUM(D122:F122)</f>
        <v>0</v>
      </c>
      <c r="H122" s="128"/>
      <c r="I122" s="146"/>
      <c r="J122" s="147"/>
      <c r="K122" s="148"/>
      <c r="L122" s="149"/>
    </row>
    <row r="123" spans="2:12" ht="15.5">
      <c r="B123" s="124" t="s">
        <v>119</v>
      </c>
      <c r="C123" s="125"/>
      <c r="D123" s="126"/>
      <c r="E123" s="126"/>
      <c r="F123" s="126"/>
      <c r="G123" s="127">
        <f t="shared" ref="G123:G129" si="11">SUM(D123:F123)</f>
        <v>0</v>
      </c>
      <c r="H123" s="128"/>
      <c r="I123" s="146"/>
      <c r="J123" s="147"/>
      <c r="K123" s="148"/>
      <c r="L123" s="149"/>
    </row>
    <row r="124" spans="2:12" ht="15.5">
      <c r="B124" s="124" t="s">
        <v>120</v>
      </c>
      <c r="C124" s="125"/>
      <c r="D124" s="126"/>
      <c r="E124" s="126"/>
      <c r="F124" s="126"/>
      <c r="G124" s="127">
        <f t="shared" si="11"/>
        <v>0</v>
      </c>
      <c r="H124" s="128"/>
      <c r="I124" s="146"/>
      <c r="J124" s="147"/>
      <c r="K124" s="148"/>
      <c r="L124" s="149"/>
    </row>
    <row r="125" spans="2:12" ht="15.5">
      <c r="B125" s="124" t="s">
        <v>121</v>
      </c>
      <c r="C125" s="125"/>
      <c r="D125" s="126"/>
      <c r="E125" s="126"/>
      <c r="F125" s="126"/>
      <c r="G125" s="127">
        <f t="shared" si="11"/>
        <v>0</v>
      </c>
      <c r="H125" s="128"/>
      <c r="I125" s="146"/>
      <c r="J125" s="147"/>
      <c r="K125" s="148"/>
      <c r="L125" s="149"/>
    </row>
    <row r="126" spans="2:12" ht="15.5">
      <c r="B126" s="124" t="s">
        <v>122</v>
      </c>
      <c r="C126" s="125"/>
      <c r="D126" s="126"/>
      <c r="E126" s="126"/>
      <c r="F126" s="126"/>
      <c r="G126" s="127">
        <f t="shared" si="11"/>
        <v>0</v>
      </c>
      <c r="H126" s="128"/>
      <c r="I126" s="146"/>
      <c r="J126" s="147"/>
      <c r="K126" s="148"/>
      <c r="L126" s="149"/>
    </row>
    <row r="127" spans="2:12" ht="15.5">
      <c r="B127" s="124" t="s">
        <v>123</v>
      </c>
      <c r="C127" s="125"/>
      <c r="D127" s="126"/>
      <c r="E127" s="126"/>
      <c r="F127" s="126"/>
      <c r="G127" s="127">
        <f t="shared" si="11"/>
        <v>0</v>
      </c>
      <c r="H127" s="128"/>
      <c r="I127" s="146"/>
      <c r="J127" s="147"/>
      <c r="K127" s="148"/>
      <c r="L127" s="149"/>
    </row>
    <row r="128" spans="2:12" ht="15.5">
      <c r="B128" s="124" t="s">
        <v>124</v>
      </c>
      <c r="C128" s="129"/>
      <c r="D128" s="76"/>
      <c r="E128" s="76"/>
      <c r="F128" s="76"/>
      <c r="G128" s="127">
        <f t="shared" si="11"/>
        <v>0</v>
      </c>
      <c r="H128" s="130"/>
      <c r="I128" s="150"/>
      <c r="J128" s="147"/>
      <c r="K128" s="151"/>
      <c r="L128" s="149"/>
    </row>
    <row r="129" spans="2:12" ht="15.5">
      <c r="B129" s="124" t="s">
        <v>125</v>
      </c>
      <c r="C129" s="129"/>
      <c r="D129" s="76"/>
      <c r="E129" s="76"/>
      <c r="F129" s="76"/>
      <c r="G129" s="127">
        <f t="shared" si="11"/>
        <v>0</v>
      </c>
      <c r="H129" s="130"/>
      <c r="I129" s="150"/>
      <c r="J129" s="147"/>
      <c r="K129" s="151"/>
      <c r="L129" s="149"/>
    </row>
    <row r="130" spans="2:12" ht="15.5">
      <c r="C130" s="131" t="s">
        <v>24</v>
      </c>
      <c r="D130" s="132">
        <f>SUM(D122:D129)</f>
        <v>0</v>
      </c>
      <c r="E130" s="132">
        <f>SUM(E122:E129)</f>
        <v>0</v>
      </c>
      <c r="F130" s="132">
        <f>SUM(F122:F129)</f>
        <v>0</v>
      </c>
      <c r="G130" s="132">
        <f>SUM(G122:G129)</f>
        <v>0</v>
      </c>
      <c r="H130" s="133">
        <f>(H122*G122)+(H123*G123)+(H124*G124)+(H125*G125)+(H126*G126)+(H127*G127)+(H128*G128)+(H129*G129)</f>
        <v>0</v>
      </c>
      <c r="I130" s="133">
        <f>SUM(I122:I129)</f>
        <v>0</v>
      </c>
      <c r="J130" s="152"/>
      <c r="K130" s="151"/>
      <c r="L130" s="153"/>
    </row>
    <row r="131" spans="2:12" ht="15.75" customHeight="1">
      <c r="B131" s="156"/>
      <c r="C131" s="135"/>
      <c r="D131" s="100"/>
      <c r="E131" s="100"/>
      <c r="F131" s="100"/>
      <c r="G131" s="100"/>
      <c r="H131" s="100"/>
      <c r="I131" s="100"/>
      <c r="J131" s="158"/>
      <c r="K131" s="178"/>
      <c r="L131" s="159"/>
    </row>
    <row r="132" spans="2:12" ht="27" customHeight="1">
      <c r="B132" s="131" t="s">
        <v>126</v>
      </c>
      <c r="C132" s="265"/>
      <c r="D132" s="265"/>
      <c r="E132" s="265"/>
      <c r="F132" s="265"/>
      <c r="G132" s="265"/>
      <c r="H132" s="265"/>
      <c r="I132" s="264"/>
      <c r="J132" s="264"/>
      <c r="K132" s="265"/>
      <c r="L132" s="144"/>
    </row>
    <row r="133" spans="2:12" ht="24" customHeight="1">
      <c r="B133" s="123" t="s">
        <v>127</v>
      </c>
      <c r="C133" s="262"/>
      <c r="D133" s="262"/>
      <c r="E133" s="262"/>
      <c r="F133" s="262"/>
      <c r="G133" s="262"/>
      <c r="H133" s="262"/>
      <c r="I133" s="261"/>
      <c r="J133" s="261"/>
      <c r="K133" s="262"/>
      <c r="L133" s="145"/>
    </row>
    <row r="134" spans="2:12" ht="15.5">
      <c r="B134" s="124" t="s">
        <v>128</v>
      </c>
      <c r="C134" s="125"/>
      <c r="D134" s="126"/>
      <c r="E134" s="126"/>
      <c r="F134" s="126"/>
      <c r="G134" s="127">
        <f>SUM(D134:F134)</f>
        <v>0</v>
      </c>
      <c r="H134" s="128"/>
      <c r="I134" s="146"/>
      <c r="J134" s="147"/>
      <c r="K134" s="148"/>
      <c r="L134" s="149"/>
    </row>
    <row r="135" spans="2:12" ht="15.5">
      <c r="B135" s="124" t="s">
        <v>129</v>
      </c>
      <c r="C135" s="125"/>
      <c r="D135" s="126"/>
      <c r="E135" s="126"/>
      <c r="F135" s="126"/>
      <c r="G135" s="127">
        <f t="shared" ref="G135:G141" si="12">SUM(D135:F135)</f>
        <v>0</v>
      </c>
      <c r="H135" s="128"/>
      <c r="I135" s="146"/>
      <c r="J135" s="147"/>
      <c r="K135" s="148"/>
      <c r="L135" s="149"/>
    </row>
    <row r="136" spans="2:12" ht="15.5">
      <c r="B136" s="124" t="s">
        <v>130</v>
      </c>
      <c r="C136" s="125"/>
      <c r="D136" s="126"/>
      <c r="E136" s="126"/>
      <c r="F136" s="126"/>
      <c r="G136" s="127">
        <f t="shared" si="12"/>
        <v>0</v>
      </c>
      <c r="H136" s="128"/>
      <c r="I136" s="146"/>
      <c r="J136" s="147"/>
      <c r="K136" s="148"/>
      <c r="L136" s="149"/>
    </row>
    <row r="137" spans="2:12" ht="15.5">
      <c r="B137" s="124" t="s">
        <v>131</v>
      </c>
      <c r="C137" s="125"/>
      <c r="D137" s="126"/>
      <c r="E137" s="126"/>
      <c r="F137" s="126"/>
      <c r="G137" s="127">
        <f t="shared" si="12"/>
        <v>0</v>
      </c>
      <c r="H137" s="128"/>
      <c r="I137" s="146"/>
      <c r="J137" s="147"/>
      <c r="K137" s="148"/>
      <c r="L137" s="149"/>
    </row>
    <row r="138" spans="2:12" ht="15.5">
      <c r="B138" s="124" t="s">
        <v>132</v>
      </c>
      <c r="C138" s="125"/>
      <c r="D138" s="126"/>
      <c r="E138" s="126"/>
      <c r="F138" s="126"/>
      <c r="G138" s="127">
        <f t="shared" si="12"/>
        <v>0</v>
      </c>
      <c r="H138" s="128"/>
      <c r="I138" s="146"/>
      <c r="J138" s="147"/>
      <c r="K138" s="148"/>
      <c r="L138" s="149"/>
    </row>
    <row r="139" spans="2:12" ht="15.5">
      <c r="B139" s="124" t="s">
        <v>133</v>
      </c>
      <c r="C139" s="125"/>
      <c r="D139" s="126"/>
      <c r="E139" s="126"/>
      <c r="F139" s="126"/>
      <c r="G139" s="127">
        <f t="shared" si="12"/>
        <v>0</v>
      </c>
      <c r="H139" s="128"/>
      <c r="I139" s="146"/>
      <c r="J139" s="147"/>
      <c r="K139" s="148"/>
      <c r="L139" s="149"/>
    </row>
    <row r="140" spans="2:12" ht="15.5">
      <c r="B140" s="124" t="s">
        <v>134</v>
      </c>
      <c r="C140" s="129"/>
      <c r="D140" s="76"/>
      <c r="E140" s="76"/>
      <c r="F140" s="76"/>
      <c r="G140" s="127">
        <f t="shared" si="12"/>
        <v>0</v>
      </c>
      <c r="H140" s="130"/>
      <c r="I140" s="150"/>
      <c r="J140" s="147"/>
      <c r="K140" s="151"/>
      <c r="L140" s="149"/>
    </row>
    <row r="141" spans="2:12" ht="15.5">
      <c r="B141" s="124" t="s">
        <v>135</v>
      </c>
      <c r="C141" s="129"/>
      <c r="D141" s="76"/>
      <c r="E141" s="76"/>
      <c r="F141" s="76"/>
      <c r="G141" s="127">
        <f t="shared" si="12"/>
        <v>0</v>
      </c>
      <c r="H141" s="130"/>
      <c r="I141" s="150"/>
      <c r="J141" s="147"/>
      <c r="K141" s="151"/>
      <c r="L141" s="149"/>
    </row>
    <row r="142" spans="2:12" ht="15.5">
      <c r="C142" s="131" t="s">
        <v>24</v>
      </c>
      <c r="D142" s="132">
        <f>SUM(D134:D141)</f>
        <v>0</v>
      </c>
      <c r="E142" s="132">
        <f>SUM(E134:E141)</f>
        <v>0</v>
      </c>
      <c r="F142" s="132">
        <f>SUM(F134:F141)</f>
        <v>0</v>
      </c>
      <c r="G142" s="134">
        <f>SUM(G134:G141)</f>
        <v>0</v>
      </c>
      <c r="H142" s="133">
        <f>(H134*G134)+(H135*G135)+(H136*G136)+(H137*G137)+(H138*G138)+(H139*G139)+(H140*G140)+(H141*G141)</f>
        <v>0</v>
      </c>
      <c r="I142" s="133">
        <f>SUM(I134:I141)</f>
        <v>0</v>
      </c>
      <c r="J142" s="152"/>
      <c r="K142" s="151"/>
      <c r="L142" s="153"/>
    </row>
    <row r="143" spans="2:12" ht="25.5" customHeight="1">
      <c r="B143" s="123" t="s">
        <v>136</v>
      </c>
      <c r="C143" s="262"/>
      <c r="D143" s="262"/>
      <c r="E143" s="262"/>
      <c r="F143" s="262"/>
      <c r="G143" s="262"/>
      <c r="H143" s="262"/>
      <c r="I143" s="261"/>
      <c r="J143" s="261"/>
      <c r="K143" s="262"/>
      <c r="L143" s="145"/>
    </row>
    <row r="144" spans="2:12" ht="15.5">
      <c r="B144" s="124" t="s">
        <v>137</v>
      </c>
      <c r="C144" s="125"/>
      <c r="D144" s="126"/>
      <c r="E144" s="126"/>
      <c r="F144" s="126"/>
      <c r="G144" s="127">
        <f>SUM(D144:F144)</f>
        <v>0</v>
      </c>
      <c r="H144" s="128"/>
      <c r="I144" s="146"/>
      <c r="J144" s="147"/>
      <c r="K144" s="148"/>
      <c r="L144" s="149"/>
    </row>
    <row r="145" spans="2:12" ht="15.5">
      <c r="B145" s="124" t="s">
        <v>138</v>
      </c>
      <c r="C145" s="125"/>
      <c r="D145" s="126"/>
      <c r="E145" s="126"/>
      <c r="F145" s="126"/>
      <c r="G145" s="127">
        <f t="shared" ref="G145:G151" si="13">SUM(D145:F145)</f>
        <v>0</v>
      </c>
      <c r="H145" s="128"/>
      <c r="I145" s="146"/>
      <c r="J145" s="147"/>
      <c r="K145" s="148"/>
      <c r="L145" s="149"/>
    </row>
    <row r="146" spans="2:12" ht="15.5">
      <c r="B146" s="124" t="s">
        <v>139</v>
      </c>
      <c r="C146" s="125"/>
      <c r="D146" s="126"/>
      <c r="E146" s="126"/>
      <c r="F146" s="126"/>
      <c r="G146" s="127">
        <f t="shared" si="13"/>
        <v>0</v>
      </c>
      <c r="H146" s="128"/>
      <c r="I146" s="146"/>
      <c r="J146" s="147"/>
      <c r="K146" s="148"/>
      <c r="L146" s="149"/>
    </row>
    <row r="147" spans="2:12" ht="15.5">
      <c r="B147" s="124" t="s">
        <v>140</v>
      </c>
      <c r="C147" s="125"/>
      <c r="D147" s="126"/>
      <c r="E147" s="126"/>
      <c r="F147" s="126"/>
      <c r="G147" s="127">
        <f t="shared" si="13"/>
        <v>0</v>
      </c>
      <c r="H147" s="128"/>
      <c r="I147" s="146"/>
      <c r="J147" s="147"/>
      <c r="K147" s="148"/>
      <c r="L147" s="149"/>
    </row>
    <row r="148" spans="2:12" ht="15.5">
      <c r="B148" s="124" t="s">
        <v>141</v>
      </c>
      <c r="C148" s="125"/>
      <c r="D148" s="126"/>
      <c r="E148" s="126"/>
      <c r="F148" s="126"/>
      <c r="G148" s="127">
        <f t="shared" si="13"/>
        <v>0</v>
      </c>
      <c r="H148" s="128"/>
      <c r="I148" s="146"/>
      <c r="J148" s="147"/>
      <c r="K148" s="148"/>
      <c r="L148" s="149"/>
    </row>
    <row r="149" spans="2:12" ht="15.5">
      <c r="B149" s="124" t="s">
        <v>142</v>
      </c>
      <c r="C149" s="125"/>
      <c r="D149" s="126"/>
      <c r="E149" s="126"/>
      <c r="F149" s="126"/>
      <c r="G149" s="127">
        <f t="shared" si="13"/>
        <v>0</v>
      </c>
      <c r="H149" s="128"/>
      <c r="I149" s="146"/>
      <c r="J149" s="147"/>
      <c r="K149" s="148"/>
      <c r="L149" s="149"/>
    </row>
    <row r="150" spans="2:12" ht="15.5">
      <c r="B150" s="124" t="s">
        <v>143</v>
      </c>
      <c r="C150" s="129"/>
      <c r="D150" s="76"/>
      <c r="E150" s="76"/>
      <c r="F150" s="76"/>
      <c r="G150" s="127">
        <f t="shared" si="13"/>
        <v>0</v>
      </c>
      <c r="H150" s="130"/>
      <c r="I150" s="150"/>
      <c r="J150" s="147"/>
      <c r="K150" s="151"/>
      <c r="L150" s="149"/>
    </row>
    <row r="151" spans="2:12" ht="15.5">
      <c r="B151" s="124" t="s">
        <v>144</v>
      </c>
      <c r="C151" s="129"/>
      <c r="D151" s="76"/>
      <c r="E151" s="76"/>
      <c r="F151" s="76"/>
      <c r="G151" s="127">
        <f t="shared" si="13"/>
        <v>0</v>
      </c>
      <c r="H151" s="130"/>
      <c r="I151" s="150"/>
      <c r="J151" s="147"/>
      <c r="K151" s="151"/>
      <c r="L151" s="149"/>
    </row>
    <row r="152" spans="2:12" ht="15.5">
      <c r="C152" s="131" t="s">
        <v>24</v>
      </c>
      <c r="D152" s="134">
        <f>SUM(D144:D151)</f>
        <v>0</v>
      </c>
      <c r="E152" s="134">
        <f>SUM(E144:E151)</f>
        <v>0</v>
      </c>
      <c r="F152" s="134">
        <f>SUM(F144:F151)</f>
        <v>0</v>
      </c>
      <c r="G152" s="134">
        <f>SUM(G144:G151)</f>
        <v>0</v>
      </c>
      <c r="H152" s="133">
        <f>(H144*G144)+(H145*G145)+(H146*G146)+(H147*G147)+(H148*G148)+(H149*G149)+(H150*G150)+(H151*G151)</f>
        <v>0</v>
      </c>
      <c r="I152" s="133">
        <f>SUM(I144:I151)</f>
        <v>0</v>
      </c>
      <c r="J152" s="152"/>
      <c r="K152" s="151"/>
      <c r="L152" s="153"/>
    </row>
    <row r="153" spans="2:12" ht="27" customHeight="1">
      <c r="B153" s="123" t="s">
        <v>145</v>
      </c>
      <c r="C153" s="262"/>
      <c r="D153" s="262"/>
      <c r="E153" s="262"/>
      <c r="F153" s="262"/>
      <c r="G153" s="262"/>
      <c r="H153" s="262"/>
      <c r="I153" s="261"/>
      <c r="J153" s="261"/>
      <c r="K153" s="262"/>
      <c r="L153" s="145"/>
    </row>
    <row r="154" spans="2:12" ht="15.5">
      <c r="B154" s="124" t="s">
        <v>146</v>
      </c>
      <c r="C154" s="125"/>
      <c r="D154" s="126"/>
      <c r="E154" s="126"/>
      <c r="F154" s="126"/>
      <c r="G154" s="127">
        <f>SUM(D154:F154)</f>
        <v>0</v>
      </c>
      <c r="H154" s="128"/>
      <c r="I154" s="146"/>
      <c r="J154" s="147"/>
      <c r="K154" s="148"/>
      <c r="L154" s="149"/>
    </row>
    <row r="155" spans="2:12" ht="15.5">
      <c r="B155" s="124" t="s">
        <v>147</v>
      </c>
      <c r="C155" s="125"/>
      <c r="D155" s="126"/>
      <c r="E155" s="126"/>
      <c r="F155" s="126"/>
      <c r="G155" s="127">
        <f t="shared" ref="G155:G161" si="14">SUM(D155:F155)</f>
        <v>0</v>
      </c>
      <c r="H155" s="128"/>
      <c r="I155" s="146"/>
      <c r="J155" s="147"/>
      <c r="K155" s="148"/>
      <c r="L155" s="149"/>
    </row>
    <row r="156" spans="2:12" ht="15.5">
      <c r="B156" s="124" t="s">
        <v>148</v>
      </c>
      <c r="C156" s="125"/>
      <c r="D156" s="126"/>
      <c r="E156" s="126"/>
      <c r="F156" s="126"/>
      <c r="G156" s="127">
        <f t="shared" si="14"/>
        <v>0</v>
      </c>
      <c r="H156" s="128"/>
      <c r="I156" s="146"/>
      <c r="J156" s="147"/>
      <c r="K156" s="148"/>
      <c r="L156" s="149"/>
    </row>
    <row r="157" spans="2:12" ht="15.5">
      <c r="B157" s="124" t="s">
        <v>149</v>
      </c>
      <c r="C157" s="125"/>
      <c r="D157" s="126"/>
      <c r="E157" s="126"/>
      <c r="F157" s="126"/>
      <c r="G157" s="127">
        <f t="shared" si="14"/>
        <v>0</v>
      </c>
      <c r="H157" s="128"/>
      <c r="I157" s="146"/>
      <c r="J157" s="147"/>
      <c r="K157" s="148"/>
      <c r="L157" s="149"/>
    </row>
    <row r="158" spans="2:12" ht="15.5">
      <c r="B158" s="124" t="s">
        <v>150</v>
      </c>
      <c r="C158" s="125"/>
      <c r="D158" s="126"/>
      <c r="E158" s="126"/>
      <c r="F158" s="126"/>
      <c r="G158" s="127">
        <f t="shared" si="14"/>
        <v>0</v>
      </c>
      <c r="H158" s="128"/>
      <c r="I158" s="146"/>
      <c r="J158" s="147"/>
      <c r="K158" s="148"/>
      <c r="L158" s="149"/>
    </row>
    <row r="159" spans="2:12" ht="15.5">
      <c r="B159" s="124" t="s">
        <v>151</v>
      </c>
      <c r="C159" s="125"/>
      <c r="D159" s="126"/>
      <c r="E159" s="126"/>
      <c r="F159" s="126"/>
      <c r="G159" s="127">
        <f t="shared" si="14"/>
        <v>0</v>
      </c>
      <c r="H159" s="128"/>
      <c r="I159" s="146"/>
      <c r="J159" s="147"/>
      <c r="K159" s="148"/>
      <c r="L159" s="149"/>
    </row>
    <row r="160" spans="2:12" ht="15.5">
      <c r="B160" s="124" t="s">
        <v>152</v>
      </c>
      <c r="C160" s="129"/>
      <c r="D160" s="76"/>
      <c r="E160" s="76"/>
      <c r="F160" s="76"/>
      <c r="G160" s="127">
        <f t="shared" si="14"/>
        <v>0</v>
      </c>
      <c r="H160" s="130"/>
      <c r="I160" s="150"/>
      <c r="J160" s="147"/>
      <c r="K160" s="151"/>
      <c r="L160" s="149"/>
    </row>
    <row r="161" spans="2:12" ht="15.5">
      <c r="B161" s="124" t="s">
        <v>153</v>
      </c>
      <c r="C161" s="129"/>
      <c r="D161" s="76"/>
      <c r="E161" s="76"/>
      <c r="F161" s="76"/>
      <c r="G161" s="127">
        <f t="shared" si="14"/>
        <v>0</v>
      </c>
      <c r="H161" s="130"/>
      <c r="I161" s="150"/>
      <c r="J161" s="147"/>
      <c r="K161" s="151"/>
      <c r="L161" s="149"/>
    </row>
    <row r="162" spans="2:12" ht="15.5">
      <c r="C162" s="131" t="s">
        <v>24</v>
      </c>
      <c r="D162" s="134">
        <f>SUM(D154:D161)</f>
        <v>0</v>
      </c>
      <c r="E162" s="134">
        <f>SUM(E154:E161)</f>
        <v>0</v>
      </c>
      <c r="F162" s="134">
        <f>SUM(F154:F161)</f>
        <v>0</v>
      </c>
      <c r="G162" s="134">
        <f>SUM(G154:G161)</f>
        <v>0</v>
      </c>
      <c r="H162" s="133">
        <f>(H154*G154)+(H155*G155)+(H156*G156)+(H157*G157)+(H158*G158)+(H159*G159)+(H160*G160)+(H161*G161)</f>
        <v>0</v>
      </c>
      <c r="I162" s="133">
        <f>SUM(I154:I161)</f>
        <v>0</v>
      </c>
      <c r="J162" s="152"/>
      <c r="K162" s="151"/>
      <c r="L162" s="153"/>
    </row>
    <row r="163" spans="2:12" ht="27" customHeight="1">
      <c r="B163" s="123" t="s">
        <v>154</v>
      </c>
      <c r="C163" s="262"/>
      <c r="D163" s="262"/>
      <c r="E163" s="262"/>
      <c r="F163" s="262"/>
      <c r="G163" s="262"/>
      <c r="H163" s="262"/>
      <c r="I163" s="261"/>
      <c r="J163" s="261"/>
      <c r="K163" s="262"/>
      <c r="L163" s="145"/>
    </row>
    <row r="164" spans="2:12" ht="15.5">
      <c r="B164" s="124" t="s">
        <v>155</v>
      </c>
      <c r="C164" s="125"/>
      <c r="D164" s="126"/>
      <c r="E164" s="126"/>
      <c r="F164" s="126"/>
      <c r="G164" s="127">
        <f>SUM(D164:F164)</f>
        <v>0</v>
      </c>
      <c r="H164" s="128"/>
      <c r="I164" s="146"/>
      <c r="J164" s="147"/>
      <c r="K164" s="148"/>
      <c r="L164" s="149"/>
    </row>
    <row r="165" spans="2:12" ht="15.5">
      <c r="B165" s="124" t="s">
        <v>156</v>
      </c>
      <c r="C165" s="125"/>
      <c r="D165" s="126"/>
      <c r="E165" s="126"/>
      <c r="F165" s="126"/>
      <c r="G165" s="127">
        <f t="shared" ref="G165:G171" si="15">SUM(D165:F165)</f>
        <v>0</v>
      </c>
      <c r="H165" s="128"/>
      <c r="I165" s="146"/>
      <c r="J165" s="147"/>
      <c r="K165" s="148"/>
      <c r="L165" s="149"/>
    </row>
    <row r="166" spans="2:12" ht="15.5">
      <c r="B166" s="124" t="s">
        <v>157</v>
      </c>
      <c r="C166" s="125"/>
      <c r="D166" s="126"/>
      <c r="E166" s="126"/>
      <c r="F166" s="126"/>
      <c r="G166" s="127">
        <f t="shared" si="15"/>
        <v>0</v>
      </c>
      <c r="H166" s="128"/>
      <c r="I166" s="146"/>
      <c r="J166" s="147"/>
      <c r="K166" s="148"/>
      <c r="L166" s="149"/>
    </row>
    <row r="167" spans="2:12" ht="15.5">
      <c r="B167" s="124" t="s">
        <v>158</v>
      </c>
      <c r="C167" s="125"/>
      <c r="D167" s="126"/>
      <c r="E167" s="126"/>
      <c r="F167" s="126"/>
      <c r="G167" s="127">
        <f t="shared" si="15"/>
        <v>0</v>
      </c>
      <c r="H167" s="128"/>
      <c r="I167" s="146"/>
      <c r="J167" s="147"/>
      <c r="K167" s="148"/>
      <c r="L167" s="149"/>
    </row>
    <row r="168" spans="2:12" ht="15.5">
      <c r="B168" s="124" t="s">
        <v>159</v>
      </c>
      <c r="C168" s="125"/>
      <c r="D168" s="126"/>
      <c r="E168" s="126"/>
      <c r="F168" s="126"/>
      <c r="G168" s="127">
        <f t="shared" si="15"/>
        <v>0</v>
      </c>
      <c r="H168" s="128"/>
      <c r="I168" s="146"/>
      <c r="J168" s="147"/>
      <c r="K168" s="148"/>
      <c r="L168" s="149"/>
    </row>
    <row r="169" spans="2:12" ht="15.5">
      <c r="B169" s="124" t="s">
        <v>160</v>
      </c>
      <c r="C169" s="125"/>
      <c r="D169" s="126"/>
      <c r="E169" s="126"/>
      <c r="F169" s="126"/>
      <c r="G169" s="127">
        <f t="shared" si="15"/>
        <v>0</v>
      </c>
      <c r="H169" s="128"/>
      <c r="I169" s="146"/>
      <c r="J169" s="147"/>
      <c r="K169" s="148"/>
      <c r="L169" s="149"/>
    </row>
    <row r="170" spans="2:12" ht="15.5">
      <c r="B170" s="124" t="s">
        <v>161</v>
      </c>
      <c r="C170" s="129"/>
      <c r="D170" s="76"/>
      <c r="E170" s="76"/>
      <c r="F170" s="76"/>
      <c r="G170" s="127">
        <f t="shared" si="15"/>
        <v>0</v>
      </c>
      <c r="H170" s="130"/>
      <c r="I170" s="150"/>
      <c r="J170" s="147"/>
      <c r="K170" s="151"/>
      <c r="L170" s="149"/>
    </row>
    <row r="171" spans="2:12" ht="15.5">
      <c r="B171" s="124" t="s">
        <v>162</v>
      </c>
      <c r="C171" s="129"/>
      <c r="D171" s="76"/>
      <c r="E171" s="76"/>
      <c r="F171" s="76"/>
      <c r="G171" s="127">
        <f t="shared" si="15"/>
        <v>0</v>
      </c>
      <c r="H171" s="130"/>
      <c r="I171" s="150"/>
      <c r="J171" s="147"/>
      <c r="K171" s="151"/>
      <c r="L171" s="149"/>
    </row>
    <row r="172" spans="2:12" ht="15.5">
      <c r="C172" s="131" t="s">
        <v>24</v>
      </c>
      <c r="D172" s="132">
        <f>SUM(D164:D171)</f>
        <v>0</v>
      </c>
      <c r="E172" s="132">
        <f>SUM(E164:E171)</f>
        <v>0</v>
      </c>
      <c r="F172" s="132">
        <f>SUM(F164:F171)</f>
        <v>0</v>
      </c>
      <c r="G172" s="132">
        <f>SUM(G164:G171)</f>
        <v>0</v>
      </c>
      <c r="H172" s="133">
        <f>(H164*G164)+(H165*G165)+(H166*G166)+(H167*G167)+(H168*G168)+(H169*G169)+(H170*G170)+(H171*G171)</f>
        <v>0</v>
      </c>
      <c r="I172" s="133">
        <f>SUM(I164:I171)</f>
        <v>0</v>
      </c>
      <c r="J172" s="152"/>
      <c r="K172" s="151"/>
      <c r="L172" s="153"/>
    </row>
    <row r="173" spans="2:12" ht="15.75" customHeight="1">
      <c r="B173" s="156"/>
      <c r="C173" s="135"/>
      <c r="D173" s="100"/>
      <c r="E173" s="100"/>
      <c r="F173" s="100"/>
      <c r="G173" s="100"/>
      <c r="H173" s="100"/>
      <c r="I173" s="100"/>
      <c r="J173" s="158"/>
      <c r="K173" s="135"/>
      <c r="L173" s="159"/>
    </row>
    <row r="174" spans="2:12" ht="15.75" customHeight="1">
      <c r="B174" s="156"/>
      <c r="C174" s="135"/>
      <c r="D174" s="100"/>
      <c r="E174" s="100"/>
      <c r="F174" s="100"/>
      <c r="G174" s="100"/>
      <c r="H174" s="100"/>
      <c r="I174" s="100"/>
      <c r="J174" s="158"/>
      <c r="K174" s="135"/>
      <c r="L174" s="159"/>
    </row>
    <row r="175" spans="2:12" ht="63.75" customHeight="1">
      <c r="B175" s="131" t="s">
        <v>163</v>
      </c>
      <c r="C175" s="160"/>
      <c r="D175" s="243">
        <v>396000</v>
      </c>
      <c r="E175" s="244">
        <v>180760</v>
      </c>
      <c r="F175" s="161"/>
      <c r="G175" s="162">
        <f>SUM(D175:F175)</f>
        <v>576760</v>
      </c>
      <c r="H175" s="163"/>
      <c r="I175" s="161"/>
      <c r="J175" s="179"/>
      <c r="K175" s="180"/>
      <c r="L175" s="153"/>
    </row>
    <row r="176" spans="2:12" ht="58" customHeight="1">
      <c r="B176" s="131" t="s">
        <v>164</v>
      </c>
      <c r="C176" s="160"/>
      <c r="D176" s="243">
        <v>100000</v>
      </c>
      <c r="E176" s="244">
        <v>50000</v>
      </c>
      <c r="F176" s="161"/>
      <c r="G176" s="162">
        <f>SUM(D176:F176)</f>
        <v>150000</v>
      </c>
      <c r="H176" s="163"/>
      <c r="I176" s="161"/>
      <c r="J176" s="179"/>
      <c r="K176" s="180"/>
      <c r="L176" s="153"/>
    </row>
    <row r="177" spans="2:12" ht="29.5" customHeight="1">
      <c r="B177" s="131" t="s">
        <v>165</v>
      </c>
      <c r="C177" s="164"/>
      <c r="D177" s="243">
        <v>80000</v>
      </c>
      <c r="E177" s="244">
        <v>40000</v>
      </c>
      <c r="F177" s="161"/>
      <c r="G177" s="162">
        <f>SUM(D177:F177)</f>
        <v>120000</v>
      </c>
      <c r="H177" s="163"/>
      <c r="I177" s="161"/>
      <c r="J177" s="179"/>
      <c r="K177" s="180"/>
      <c r="L177" s="153"/>
    </row>
    <row r="178" spans="2:12" ht="53" customHeight="1">
      <c r="B178" s="165" t="s">
        <v>166</v>
      </c>
      <c r="C178" s="160"/>
      <c r="D178" s="243">
        <v>60000</v>
      </c>
      <c r="E178" s="244">
        <v>0</v>
      </c>
      <c r="F178" s="161"/>
      <c r="G178" s="162">
        <f>SUM(D178:F178)</f>
        <v>60000</v>
      </c>
      <c r="H178" s="163"/>
      <c r="I178" s="161"/>
      <c r="J178" s="179"/>
      <c r="K178" s="180"/>
      <c r="L178" s="153"/>
    </row>
    <row r="179" spans="2:12" ht="29" customHeight="1">
      <c r="B179" s="156"/>
      <c r="C179" s="166" t="s">
        <v>167</v>
      </c>
      <c r="D179" s="167">
        <f>SUM(D175:D178)</f>
        <v>636000</v>
      </c>
      <c r="E179" s="167">
        <f>SUM(E175:E178)</f>
        <v>270760</v>
      </c>
      <c r="F179" s="167">
        <f>SUM(F175:F178)</f>
        <v>0</v>
      </c>
      <c r="G179" s="167">
        <f>SUM(G175:G178)</f>
        <v>906760</v>
      </c>
      <c r="H179" s="133">
        <f>(H175*G175)+(H176*G176)+(H177*G177)+(H178*G178)</f>
        <v>0</v>
      </c>
      <c r="I179" s="133">
        <f>SUM(I175:I178)</f>
        <v>0</v>
      </c>
      <c r="J179" s="152"/>
      <c r="K179" s="160"/>
      <c r="L179" s="168"/>
    </row>
    <row r="180" spans="2:12" ht="15.75" customHeight="1">
      <c r="B180" s="156"/>
      <c r="C180" s="135"/>
      <c r="D180" s="100"/>
      <c r="E180" s="100"/>
      <c r="F180" s="100"/>
      <c r="G180" s="100"/>
      <c r="H180" s="100"/>
      <c r="I180" s="100"/>
      <c r="J180" s="158"/>
      <c r="K180" s="135"/>
      <c r="L180" s="168"/>
    </row>
    <row r="181" spans="2:12" ht="15.75" customHeight="1">
      <c r="B181" s="156"/>
      <c r="C181" s="135"/>
      <c r="D181" s="100"/>
      <c r="E181" s="100"/>
      <c r="F181" s="100"/>
      <c r="G181" s="100"/>
      <c r="H181" s="100"/>
      <c r="I181" s="100"/>
      <c r="J181" s="158"/>
      <c r="K181" s="135"/>
      <c r="L181" s="168"/>
    </row>
    <row r="182" spans="2:12" ht="15.75" customHeight="1">
      <c r="B182" s="156"/>
      <c r="C182" s="135"/>
      <c r="D182" s="100"/>
      <c r="E182" s="100"/>
      <c r="F182" s="100"/>
      <c r="G182" s="100"/>
      <c r="H182" s="100"/>
      <c r="I182" s="100"/>
      <c r="J182" s="158"/>
      <c r="K182" s="135"/>
      <c r="L182" s="168"/>
    </row>
    <row r="183" spans="2:12" ht="15.75" customHeight="1">
      <c r="B183" s="156"/>
      <c r="C183" s="135"/>
      <c r="D183" s="100"/>
      <c r="E183" s="100"/>
      <c r="F183" s="100"/>
      <c r="G183" s="100"/>
      <c r="H183" s="100"/>
      <c r="I183" s="100"/>
      <c r="J183" s="158"/>
      <c r="K183" s="135"/>
      <c r="L183" s="168"/>
    </row>
    <row r="184" spans="2:12" ht="15.75" customHeight="1">
      <c r="B184" s="156"/>
      <c r="C184" s="135"/>
      <c r="D184" s="100"/>
      <c r="E184" s="100"/>
      <c r="F184" s="100"/>
      <c r="G184" s="100"/>
      <c r="H184" s="100"/>
      <c r="I184" s="100"/>
      <c r="J184" s="158"/>
      <c r="K184" s="135"/>
      <c r="L184" s="168"/>
    </row>
    <row r="185" spans="2:12" ht="15.75" customHeight="1">
      <c r="B185" s="156"/>
      <c r="C185" s="135"/>
      <c r="D185" s="100"/>
      <c r="E185" s="100"/>
      <c r="F185" s="100"/>
      <c r="G185" s="100"/>
      <c r="H185" s="100"/>
      <c r="I185" s="100"/>
      <c r="J185" s="158"/>
      <c r="K185" s="135"/>
      <c r="L185" s="168"/>
    </row>
    <row r="186" spans="2:12" ht="15.75" customHeight="1">
      <c r="B186" s="156"/>
      <c r="C186" s="135"/>
      <c r="D186" s="100"/>
      <c r="E186" s="100"/>
      <c r="F186" s="100"/>
      <c r="G186" s="100"/>
      <c r="H186" s="100"/>
      <c r="I186" s="100"/>
      <c r="J186" s="158"/>
      <c r="K186" s="135"/>
      <c r="L186" s="168"/>
    </row>
    <row r="187" spans="2:12" ht="15.5">
      <c r="B187" s="156"/>
      <c r="C187" s="269" t="s">
        <v>168</v>
      </c>
      <c r="D187" s="270"/>
      <c r="E187" s="270"/>
      <c r="F187" s="270"/>
      <c r="G187" s="271"/>
      <c r="H187" s="168"/>
      <c r="I187" s="181"/>
      <c r="J187" s="182"/>
      <c r="K187" s="168"/>
    </row>
    <row r="188" spans="2:12" ht="54.75" customHeight="1">
      <c r="B188" s="156"/>
      <c r="C188" s="169"/>
      <c r="D188" s="65" t="str">
        <f>D5</f>
        <v>Organisation recipiendiaire 1 (budget en USD)</v>
      </c>
      <c r="E188" s="65" t="str">
        <f t="shared" ref="E188:F188" si="16">E5</f>
        <v>Organisation recipiendiaire 2 (budget en USD)</v>
      </c>
      <c r="F188" s="65" t="str">
        <f t="shared" si="16"/>
        <v>Organisation recipiendiaire 3 (budget en USD)</v>
      </c>
      <c r="G188" s="170" t="s">
        <v>9</v>
      </c>
      <c r="H188" s="135"/>
      <c r="I188" s="100"/>
      <c r="J188" s="158"/>
      <c r="K188" s="168"/>
    </row>
    <row r="189" spans="2:12" ht="41.25" customHeight="1">
      <c r="B189" s="171"/>
      <c r="C189" s="101" t="s">
        <v>169</v>
      </c>
      <c r="D189" s="172">
        <f>SUM(D16,D26,D36,D46,D58,D68,D78,D88,D100,D110,D120,D130,D142,D152,D162,D172,D175,D176,D177,D178)</f>
        <v>1682244.65</v>
      </c>
      <c r="E189" s="172">
        <f>SUM(E16,E26,E36,E46,E58,E68,E78,E88,E100,E110,E120,E130,E142,E152,E162,E172,E175,E176,E177,E178)</f>
        <v>654210</v>
      </c>
      <c r="F189" s="172">
        <f>SUM(F16,F26,F36,F46,F58,F68,F78,F88,F100,F110,F120,F130,F142,F152,F162,F172,F175,F176,F177,F178)</f>
        <v>0</v>
      </c>
      <c r="G189" s="173">
        <f>SUM(D189:F189)</f>
        <v>2336454.65</v>
      </c>
      <c r="H189" s="135"/>
      <c r="I189" s="100"/>
      <c r="J189" s="158"/>
      <c r="K189" s="183"/>
    </row>
    <row r="190" spans="2:12" ht="51.75" customHeight="1">
      <c r="B190" s="174"/>
      <c r="C190" s="101" t="s">
        <v>170</v>
      </c>
      <c r="D190" s="172">
        <f>D189*0.07</f>
        <v>117757.12550000001</v>
      </c>
      <c r="E190" s="172">
        <f>E189*0.07</f>
        <v>45794.700000000004</v>
      </c>
      <c r="F190" s="172">
        <f>F189*0.07</f>
        <v>0</v>
      </c>
      <c r="G190" s="173">
        <f>G189*0.07</f>
        <v>163551.82550000001</v>
      </c>
      <c r="H190" s="174"/>
      <c r="I190" s="158"/>
      <c r="J190" s="158"/>
      <c r="K190" s="184"/>
    </row>
    <row r="191" spans="2:12" ht="51.75" customHeight="1">
      <c r="B191" s="174"/>
      <c r="C191" s="175" t="s">
        <v>9</v>
      </c>
      <c r="D191" s="176">
        <f>SUM(D189:D190)</f>
        <v>1800001.7755</v>
      </c>
      <c r="E191" s="176">
        <f>SUM(E189:E190)</f>
        <v>700004.7</v>
      </c>
      <c r="F191" s="176">
        <f>SUM(F189:F190)</f>
        <v>0</v>
      </c>
      <c r="G191" s="177">
        <f>SUM(G189:G190)</f>
        <v>2500006.4754999997</v>
      </c>
      <c r="H191" s="174"/>
      <c r="I191" s="158"/>
      <c r="J191" s="158"/>
      <c r="K191" s="184"/>
    </row>
    <row r="192" spans="2:12" ht="42" customHeight="1">
      <c r="B192" s="174"/>
      <c r="K192" s="159"/>
      <c r="L192" s="184"/>
    </row>
    <row r="193" spans="2:12" s="116" customFormat="1" ht="29.25" customHeight="1">
      <c r="B193" s="135"/>
      <c r="C193" s="185"/>
      <c r="D193" s="106"/>
      <c r="E193" s="106"/>
      <c r="F193" s="106"/>
      <c r="G193" s="106"/>
      <c r="H193" s="106"/>
      <c r="I193" s="210"/>
      <c r="J193" s="211"/>
      <c r="K193" s="168"/>
      <c r="L193" s="183"/>
    </row>
    <row r="194" spans="2:12" ht="23.25" customHeight="1">
      <c r="B194" s="184"/>
      <c r="C194" s="272" t="s">
        <v>171</v>
      </c>
      <c r="D194" s="273"/>
      <c r="E194" s="274"/>
      <c r="F194" s="274"/>
      <c r="G194" s="274"/>
      <c r="H194" s="275"/>
      <c r="I194" s="212"/>
      <c r="J194" s="153"/>
      <c r="K194" s="184"/>
      <c r="L194" s="117"/>
    </row>
    <row r="195" spans="2:12" ht="51.75" customHeight="1">
      <c r="B195" s="184"/>
      <c r="C195" s="186"/>
      <c r="D195" s="65" t="str">
        <f>D5</f>
        <v>Organisation recipiendiaire 1 (budget en USD)</v>
      </c>
      <c r="E195" s="65" t="str">
        <f t="shared" ref="E195:F195" si="17">E5</f>
        <v>Organisation recipiendiaire 2 (budget en USD)</v>
      </c>
      <c r="F195" s="65" t="str">
        <f t="shared" si="17"/>
        <v>Organisation recipiendiaire 3 (budget en USD)</v>
      </c>
      <c r="G195" s="187" t="s">
        <v>9</v>
      </c>
      <c r="H195" s="188" t="s">
        <v>172</v>
      </c>
      <c r="I195" s="212"/>
      <c r="J195" s="153"/>
      <c r="K195" s="184"/>
      <c r="L195" s="117"/>
    </row>
    <row r="196" spans="2:12" ht="55.5" customHeight="1">
      <c r="B196" s="184"/>
      <c r="C196" s="189" t="s">
        <v>173</v>
      </c>
      <c r="D196" s="190">
        <f>$D$191*H196</f>
        <v>630000.6214249999</v>
      </c>
      <c r="E196" s="191">
        <f>$E$191*H196</f>
        <v>245001.64499999996</v>
      </c>
      <c r="F196" s="191">
        <f>$F$191*H196</f>
        <v>0</v>
      </c>
      <c r="G196" s="191">
        <f>SUM(D196:F196)</f>
        <v>875002.26642499981</v>
      </c>
      <c r="H196" s="192">
        <v>0.35</v>
      </c>
      <c r="I196" s="181"/>
      <c r="J196" s="182"/>
      <c r="K196" s="184"/>
      <c r="L196" s="117"/>
    </row>
    <row r="197" spans="2:12" ht="57.75" customHeight="1">
      <c r="B197" s="268"/>
      <c r="C197" s="193" t="s">
        <v>174</v>
      </c>
      <c r="D197" s="190">
        <f>$D$191*H197</f>
        <v>630000.6214249999</v>
      </c>
      <c r="E197" s="191">
        <f>$E$191*H197</f>
        <v>245001.64499999996</v>
      </c>
      <c r="F197" s="191">
        <f>$F$191*H197</f>
        <v>0</v>
      </c>
      <c r="G197" s="194">
        <f>SUM(D197:F197)</f>
        <v>875002.26642499981</v>
      </c>
      <c r="H197" s="192">
        <v>0.35</v>
      </c>
      <c r="I197" s="181"/>
      <c r="J197" s="182"/>
      <c r="K197" s="117"/>
      <c r="L197" s="117"/>
    </row>
    <row r="198" spans="2:12" ht="57.75" customHeight="1">
      <c r="B198" s="268"/>
      <c r="C198" s="193" t="s">
        <v>175</v>
      </c>
      <c r="D198" s="190">
        <f>$D$191*H198</f>
        <v>540000.53264999995</v>
      </c>
      <c r="E198" s="191">
        <f>$E$191*H198</f>
        <v>210001.40999999997</v>
      </c>
      <c r="F198" s="191">
        <f>$F$191*H198</f>
        <v>0</v>
      </c>
      <c r="G198" s="194">
        <f>SUM(D198:F198)</f>
        <v>750001.94264999987</v>
      </c>
      <c r="H198" s="195">
        <v>0.3</v>
      </c>
      <c r="I198" s="213"/>
      <c r="J198" s="214"/>
      <c r="K198" s="117"/>
      <c r="L198" s="117"/>
    </row>
    <row r="199" spans="2:12" ht="30.5" customHeight="1">
      <c r="B199" s="268"/>
      <c r="C199" s="175" t="s">
        <v>9</v>
      </c>
      <c r="D199" s="176">
        <f>SUM(D196:D198)</f>
        <v>1800001.7754999998</v>
      </c>
      <c r="E199" s="176">
        <f>SUM(E196:E198)</f>
        <v>700004.7</v>
      </c>
      <c r="F199" s="176">
        <f>SUM(F196:F198)</f>
        <v>0</v>
      </c>
      <c r="G199" s="176">
        <f>SUM(G196:G198)</f>
        <v>2500006.4754999997</v>
      </c>
      <c r="H199" s="196">
        <f>SUM(H196:H198)</f>
        <v>1</v>
      </c>
      <c r="I199" s="215"/>
      <c r="J199" s="145"/>
      <c r="K199" s="117"/>
      <c r="L199" s="117"/>
    </row>
    <row r="200" spans="2:12" ht="21.75" customHeight="1">
      <c r="B200" s="268"/>
      <c r="C200" s="197"/>
      <c r="D200" s="198"/>
      <c r="E200" s="198"/>
      <c r="F200" s="198"/>
      <c r="G200" s="198"/>
      <c r="H200" s="198"/>
      <c r="I200" s="211"/>
      <c r="J200" s="211"/>
      <c r="K200" s="117"/>
      <c r="L200" s="117"/>
    </row>
    <row r="201" spans="2:12" ht="39" customHeight="1">
      <c r="B201" s="268"/>
      <c r="C201" s="199" t="s">
        <v>176</v>
      </c>
      <c r="D201" s="200">
        <f>SUM(H16,H26,H36,H46,H58,H68,H78,H88,H100,H110,H120,H130,H142,H152,H162,H172,H179)*1.07</f>
        <v>1175559.5178499999</v>
      </c>
      <c r="E201" s="106"/>
      <c r="F201" s="106"/>
      <c r="G201" s="106"/>
      <c r="H201" s="201" t="s">
        <v>177</v>
      </c>
      <c r="I201" s="216">
        <f>SUM(I179,I172,I162,I152,I142,I130,I120,I110,I100,I88,I78,I68,I58,I46,I36,I26,I16)</f>
        <v>280000</v>
      </c>
      <c r="J201" s="217"/>
      <c r="K201" s="117"/>
      <c r="L201" s="117"/>
    </row>
    <row r="202" spans="2:12" ht="28.5" customHeight="1">
      <c r="B202" s="268"/>
      <c r="C202" s="202" t="s">
        <v>178</v>
      </c>
      <c r="D202" s="203">
        <f>D201/G191</f>
        <v>0.47022258916944959</v>
      </c>
      <c r="E202" s="204"/>
      <c r="F202" s="204"/>
      <c r="G202" s="204"/>
      <c r="H202" s="205" t="s">
        <v>179</v>
      </c>
      <c r="I202" s="218">
        <f>I201/G189</f>
        <v>0.11983968959123603</v>
      </c>
      <c r="J202" s="219"/>
      <c r="K202" s="117"/>
      <c r="L202" s="117"/>
    </row>
    <row r="203" spans="2:12" ht="28.5" customHeight="1">
      <c r="B203" s="268"/>
      <c r="C203" s="276"/>
      <c r="D203" s="277"/>
      <c r="E203" s="206"/>
      <c r="F203" s="206"/>
      <c r="G203" s="206"/>
      <c r="K203" s="117"/>
      <c r="L203" s="117"/>
    </row>
    <row r="204" spans="2:12" ht="28.5" customHeight="1">
      <c r="B204" s="268"/>
      <c r="C204" s="202" t="s">
        <v>180</v>
      </c>
      <c r="D204" s="207">
        <f>SUM(D177:F178)*1.07</f>
        <v>192600</v>
      </c>
      <c r="E204" s="208"/>
      <c r="F204" s="208"/>
      <c r="G204" s="208"/>
      <c r="K204" s="117"/>
      <c r="L204" s="117"/>
    </row>
    <row r="205" spans="2:12" ht="23.25" customHeight="1">
      <c r="B205" s="268"/>
      <c r="C205" s="202" t="s">
        <v>181</v>
      </c>
      <c r="D205" s="203">
        <f>D204/G191</f>
        <v>7.7039800451508877E-2</v>
      </c>
      <c r="E205" s="208"/>
      <c r="F205" s="208"/>
      <c r="G205" s="208"/>
      <c r="K205" s="117"/>
      <c r="L205" s="117"/>
    </row>
    <row r="206" spans="2:12" ht="66.75" customHeight="1">
      <c r="B206" s="268"/>
      <c r="C206" s="266" t="s">
        <v>182</v>
      </c>
      <c r="D206" s="267"/>
      <c r="E206" s="209"/>
      <c r="F206" s="209"/>
      <c r="G206" s="209"/>
      <c r="H206" s="117"/>
      <c r="I206" s="120"/>
      <c r="K206" s="117"/>
      <c r="L206" s="117"/>
    </row>
    <row r="207" spans="2:12" ht="55.5" customHeight="1">
      <c r="B207" s="268"/>
      <c r="L207" s="116"/>
    </row>
    <row r="208" spans="2:12" ht="42.75" customHeight="1">
      <c r="B208" s="268"/>
      <c r="K208" s="117"/>
    </row>
    <row r="209" spans="1:12" ht="21.75" customHeight="1">
      <c r="B209" s="268"/>
      <c r="K209" s="117"/>
    </row>
    <row r="210" spans="1:12" ht="21.75" customHeight="1">
      <c r="A210" s="117"/>
      <c r="B210" s="268"/>
    </row>
    <row r="211" spans="1:12" s="117" customFormat="1" ht="23.25" customHeight="1">
      <c r="A211" s="118"/>
      <c r="B211" s="268"/>
      <c r="C211" s="118"/>
      <c r="D211" s="118"/>
      <c r="E211" s="118"/>
      <c r="F211" s="118"/>
      <c r="G211" s="118"/>
      <c r="H211" s="118"/>
      <c r="I211" s="119"/>
      <c r="J211" s="120"/>
      <c r="K211" s="118"/>
      <c r="L211" s="118"/>
    </row>
    <row r="212" spans="1:12" ht="23.25" customHeight="1"/>
    <row r="213" spans="1:12" ht="21.75" customHeight="1"/>
    <row r="214" spans="1:12" ht="16.5" customHeight="1"/>
    <row r="215" spans="1:12" ht="29.25" customHeight="1"/>
    <row r="216" spans="1:12" ht="24.75" customHeight="1"/>
    <row r="217" spans="1:12" ht="33" customHeight="1"/>
    <row r="219" spans="1:12" ht="15" customHeight="1"/>
    <row r="220" spans="1:12" ht="25.5" customHeight="1"/>
    <row r="271" spans="1:1">
      <c r="A271" s="118" t="s">
        <v>183</v>
      </c>
    </row>
  </sheetData>
  <sheetProtection sheet="1" formatCells="0" formatColumns="0" formatRows="0"/>
  <mergeCells count="27">
    <mergeCell ref="C206:D206"/>
    <mergeCell ref="B197:B211"/>
    <mergeCell ref="C153:K153"/>
    <mergeCell ref="C163:K163"/>
    <mergeCell ref="C187:G187"/>
    <mergeCell ref="C194:H194"/>
    <mergeCell ref="C203:D203"/>
    <mergeCell ref="C111:K111"/>
    <mergeCell ref="C121:K121"/>
    <mergeCell ref="C132:K132"/>
    <mergeCell ref="C133:K133"/>
    <mergeCell ref="C143:K143"/>
    <mergeCell ref="C69:K69"/>
    <mergeCell ref="C79:K79"/>
    <mergeCell ref="C90:K90"/>
    <mergeCell ref="C91:K91"/>
    <mergeCell ref="C101:K101"/>
    <mergeCell ref="C27:K27"/>
    <mergeCell ref="C37:K37"/>
    <mergeCell ref="C48:K48"/>
    <mergeCell ref="C49:K49"/>
    <mergeCell ref="C59:K59"/>
    <mergeCell ref="B2:E2"/>
    <mergeCell ref="B3:H3"/>
    <mergeCell ref="C6:K6"/>
    <mergeCell ref="C7:K7"/>
    <mergeCell ref="C17:K17"/>
  </mergeCells>
  <conditionalFormatting sqref="H199:J199">
    <cfRule type="cellIs" dxfId="26" priority="1" operator="greaterThan">
      <formula>1</formula>
    </cfRule>
  </conditionalFormatting>
  <conditionalFormatting sqref="D202">
    <cfRule type="cellIs" dxfId="25" priority="46" operator="lessThan">
      <formula>0.15</formula>
    </cfRule>
  </conditionalFormatting>
  <conditionalFormatting sqref="D205">
    <cfRule type="cellIs" dxfId="24" priority="44" operator="lessThan">
      <formula>0.05</formula>
    </cfRule>
  </conditionalFormatting>
  <dataValidations count="6">
    <dataValidation allowBlank="1" showInputMessage="1" showErrorMessage="1" prompt="Insert *text* description of Outcome here" sqref="C6:K6 C48:K48 C90:K90 C132:K132"/>
    <dataValidation allowBlank="1" showInputMessage="1" showErrorMessage="1" prompt="Insert *text* description of Output here" sqref="C7 C17 C27 C37 C49 C59 C69 C79 C91 C101 C111 C121 C133 C143 C153 C163"/>
    <dataValidation allowBlank="1" showInputMessage="1" showErrorMessage="1" prompt="Insert *text* description of Activity here" sqref="C8 C18 C28 C38 C50 C60 C70 C80 C92 C102 C112 C122 C134 C144 C154 C164"/>
    <dataValidation allowBlank="1" showErrorMessage="1" prompt="% Towards Gender Equality and Women's Empowerment Must be Higher than 15%_x000a_" sqref="D202 D204:G204"/>
    <dataValidation allowBlank="1" showInputMessage="1" showErrorMessage="1" prompt="% Towards Gender Equality and Women's Empowerment Must be Higher than 15%_x000a_" sqref="F202:G202"/>
    <dataValidation allowBlank="1" showInputMessage="1" showErrorMessage="1" prompt="M&amp;E Budget Cannot be Less than 5%_x000a_" sqref="E205:G205"/>
  </dataValidations>
  <pageMargins left="0.7" right="0.7" top="0.75" bottom="0.75" header="0.3" footer="0.3"/>
  <pageSetup scale="74" orientation="landscape"/>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244"/>
  <sheetViews>
    <sheetView showGridLines="0" showZeros="0" zoomScale="80" zoomScaleNormal="80" workbookViewId="0">
      <pane ySplit="4" topLeftCell="A5" activePane="bottomLeft" state="frozen"/>
      <selection pane="bottomLeft" activeCell="H16" sqref="H16"/>
    </sheetView>
  </sheetViews>
  <sheetFormatPr baseColWidth="10" defaultColWidth="9.08984375" defaultRowHeight="15.5"/>
  <cols>
    <col min="1" max="1" width="4.453125" style="61" customWidth="1"/>
    <col min="2" max="2" width="3.26953125" style="61" customWidth="1"/>
    <col min="3" max="3" width="51.453125" style="61" customWidth="1"/>
    <col min="4" max="4" width="34.26953125" style="59" customWidth="1"/>
    <col min="5" max="5" width="35" style="59" customWidth="1"/>
    <col min="6" max="6" width="34" style="59" customWidth="1"/>
    <col min="7" max="7" width="25.7265625" style="61" customWidth="1"/>
    <col min="8" max="8" width="21.453125" style="61" customWidth="1"/>
    <col min="9" max="9" width="16.81640625" style="61" customWidth="1"/>
    <col min="10" max="10" width="19.453125" style="61" customWidth="1"/>
    <col min="11" max="11" width="19" style="61" customWidth="1"/>
    <col min="12" max="12" width="26" style="61" customWidth="1"/>
    <col min="13" max="13" width="21.08984375" style="61" customWidth="1"/>
    <col min="14" max="14" width="7" style="60" customWidth="1"/>
    <col min="15" max="15" width="24.26953125" style="61" customWidth="1"/>
    <col min="16" max="16" width="26.453125" style="61" customWidth="1"/>
    <col min="17" max="17" width="30.08984375" style="61" customWidth="1"/>
    <col min="18" max="18" width="33" style="61" customWidth="1"/>
    <col min="19" max="20" width="22.7265625" style="61" customWidth="1"/>
    <col min="21" max="21" width="23.453125" style="61" customWidth="1"/>
    <col min="22" max="22" width="32.08984375" style="61" customWidth="1"/>
    <col min="23" max="23" width="9.08984375" style="61"/>
    <col min="24" max="24" width="17.7265625" style="61" customWidth="1"/>
    <col min="25" max="25" width="26.453125" style="61" customWidth="1"/>
    <col min="26" max="26" width="22.453125" style="61" customWidth="1"/>
    <col min="27" max="27" width="29.7265625" style="61" customWidth="1"/>
    <col min="28" max="28" width="23.453125" style="61" customWidth="1"/>
    <col min="29" max="29" width="18.453125" style="61" customWidth="1"/>
    <col min="30" max="30" width="17.453125" style="61" customWidth="1"/>
    <col min="31" max="31" width="25.08984375" style="61" customWidth="1"/>
    <col min="32" max="16384" width="9.08984375" style="61"/>
  </cols>
  <sheetData>
    <row r="1" spans="2:14" ht="33.75" customHeight="1">
      <c r="C1" s="255" t="s">
        <v>2</v>
      </c>
      <c r="D1" s="255"/>
      <c r="E1" s="255"/>
      <c r="F1" s="255"/>
      <c r="G1" s="62"/>
      <c r="H1" s="63"/>
      <c r="I1" s="63"/>
      <c r="L1" s="93"/>
      <c r="M1" s="94"/>
      <c r="N1" s="61"/>
    </row>
    <row r="2" spans="2:14" ht="25.5" customHeight="1">
      <c r="C2" s="278" t="s">
        <v>184</v>
      </c>
      <c r="D2" s="278"/>
      <c r="E2" s="278"/>
      <c r="F2" s="278"/>
      <c r="L2" s="93"/>
      <c r="M2" s="94"/>
      <c r="N2" s="61"/>
    </row>
    <row r="3" spans="2:14" ht="9.75" customHeight="1">
      <c r="C3" s="64"/>
      <c r="D3" s="64"/>
      <c r="E3" s="64"/>
      <c r="F3" s="64"/>
      <c r="L3" s="93"/>
      <c r="M3" s="94"/>
      <c r="N3" s="61"/>
    </row>
    <row r="4" spans="2:14" ht="33.75" customHeight="1">
      <c r="C4" s="64"/>
      <c r="D4" s="65" t="str">
        <f>'1) Tableau budgétaire 1'!D5</f>
        <v>Organisation recipiendiaire 1 (budget en USD)</v>
      </c>
      <c r="E4" s="65" t="str">
        <f>'1) Tableau budgétaire 1'!E5</f>
        <v>Organisation recipiendiaire 2 (budget en USD)</v>
      </c>
      <c r="F4" s="65" t="str">
        <f>'1) Tableau budgétaire 1'!F5</f>
        <v>Organisation recipiendiaire 3 (budget en USD)</v>
      </c>
      <c r="G4" s="66" t="s">
        <v>9</v>
      </c>
      <c r="L4" s="93"/>
      <c r="M4" s="94"/>
      <c r="N4" s="61"/>
    </row>
    <row r="5" spans="2:14" ht="24" customHeight="1">
      <c r="B5" s="279" t="s">
        <v>185</v>
      </c>
      <c r="C5" s="280"/>
      <c r="D5" s="280"/>
      <c r="E5" s="280"/>
      <c r="F5" s="280"/>
      <c r="G5" s="281"/>
      <c r="L5" s="93"/>
      <c r="M5" s="94"/>
      <c r="N5" s="61"/>
    </row>
    <row r="6" spans="2:14" ht="22.5" customHeight="1">
      <c r="C6" s="279" t="s">
        <v>186</v>
      </c>
      <c r="D6" s="280"/>
      <c r="E6" s="280"/>
      <c r="F6" s="280"/>
      <c r="G6" s="281"/>
      <c r="L6" s="93"/>
      <c r="M6" s="94"/>
      <c r="N6" s="61"/>
    </row>
    <row r="7" spans="2:14" ht="24.75" customHeight="1">
      <c r="C7" s="67" t="s">
        <v>187</v>
      </c>
      <c r="D7" s="68">
        <f>'1) Tableau budgétaire 1'!D16</f>
        <v>269994.65000000002</v>
      </c>
      <c r="E7" s="68">
        <f>'1) Tableau budgétaire 1'!E16</f>
        <v>353450</v>
      </c>
      <c r="F7" s="68">
        <f>'1) Tableau budgétaire 1'!F16</f>
        <v>0</v>
      </c>
      <c r="G7" s="69">
        <f>SUM(D7:F7)</f>
        <v>623444.65</v>
      </c>
      <c r="L7" s="93"/>
      <c r="M7" s="94"/>
      <c r="N7" s="61"/>
    </row>
    <row r="8" spans="2:14" ht="21.75" customHeight="1">
      <c r="C8" s="70" t="s">
        <v>188</v>
      </c>
      <c r="D8" s="248">
        <v>0</v>
      </c>
      <c r="E8" s="250">
        <v>0</v>
      </c>
      <c r="F8" s="72"/>
      <c r="G8" s="73">
        <f t="shared" ref="G8:G15" si="0">SUM(D8:F8)</f>
        <v>0</v>
      </c>
      <c r="N8" s="61"/>
    </row>
    <row r="9" spans="2:14">
      <c r="C9" s="74" t="s">
        <v>189</v>
      </c>
      <c r="D9" s="249">
        <v>50000</v>
      </c>
      <c r="E9" s="227">
        <v>60000</v>
      </c>
      <c r="F9" s="76"/>
      <c r="G9" s="77">
        <f t="shared" si="0"/>
        <v>110000</v>
      </c>
      <c r="N9" s="61"/>
    </row>
    <row r="10" spans="2:14" ht="15.75" customHeight="1">
      <c r="C10" s="74" t="s">
        <v>190</v>
      </c>
      <c r="D10" s="249">
        <v>40000</v>
      </c>
      <c r="E10" s="249">
        <v>34950</v>
      </c>
      <c r="F10" s="75"/>
      <c r="G10" s="77">
        <f t="shared" si="0"/>
        <v>74950</v>
      </c>
      <c r="N10" s="61"/>
    </row>
    <row r="11" spans="2:14">
      <c r="C11" s="78" t="s">
        <v>191</v>
      </c>
      <c r="D11" s="249">
        <v>30000</v>
      </c>
      <c r="E11" s="249">
        <v>118500</v>
      </c>
      <c r="F11" s="75"/>
      <c r="G11" s="77">
        <f t="shared" si="0"/>
        <v>148500</v>
      </c>
      <c r="N11" s="61"/>
    </row>
    <row r="12" spans="2:14">
      <c r="C12" s="74" t="s">
        <v>192</v>
      </c>
      <c r="D12" s="249">
        <v>30000</v>
      </c>
      <c r="E12" s="249">
        <v>15000</v>
      </c>
      <c r="F12" s="75"/>
      <c r="G12" s="77">
        <f t="shared" si="0"/>
        <v>45000</v>
      </c>
      <c r="N12" s="61"/>
    </row>
    <row r="13" spans="2:14" ht="21.75" customHeight="1">
      <c r="C13" s="74" t="s">
        <v>193</v>
      </c>
      <c r="D13" s="249">
        <v>69994.649999999994</v>
      </c>
      <c r="E13" s="249">
        <v>95000</v>
      </c>
      <c r="F13" s="75"/>
      <c r="G13" s="77">
        <f t="shared" si="0"/>
        <v>164994.65</v>
      </c>
      <c r="N13" s="61"/>
    </row>
    <row r="14" spans="2:14" ht="36.75" customHeight="1">
      <c r="C14" s="74" t="s">
        <v>194</v>
      </c>
      <c r="D14" s="249">
        <v>50000</v>
      </c>
      <c r="E14" s="249">
        <v>30000</v>
      </c>
      <c r="F14" s="75"/>
      <c r="G14" s="77">
        <f t="shared" si="0"/>
        <v>80000</v>
      </c>
      <c r="N14" s="61"/>
    </row>
    <row r="15" spans="2:14" ht="15.75" customHeight="1">
      <c r="C15" s="79" t="s">
        <v>195</v>
      </c>
      <c r="D15" s="80">
        <f>SUM(D8:D14)</f>
        <v>269994.65000000002</v>
      </c>
      <c r="E15" s="80">
        <f>SUM(E8:E14)</f>
        <v>353450</v>
      </c>
      <c r="F15" s="80">
        <f>SUM(F8:F14)</f>
        <v>0</v>
      </c>
      <c r="G15" s="81">
        <f t="shared" si="0"/>
        <v>623444.65</v>
      </c>
      <c r="N15" s="61"/>
    </row>
    <row r="16" spans="2:14" s="59" customFormat="1">
      <c r="C16" s="82"/>
      <c r="D16" s="83"/>
      <c r="E16" s="83"/>
      <c r="F16" s="83"/>
      <c r="G16" s="84"/>
    </row>
    <row r="17" spans="3:14">
      <c r="C17" s="279" t="s">
        <v>196</v>
      </c>
      <c r="D17" s="280"/>
      <c r="E17" s="280"/>
      <c r="F17" s="280"/>
      <c r="G17" s="281"/>
      <c r="N17" s="61"/>
    </row>
    <row r="18" spans="3:14" ht="27" customHeight="1">
      <c r="C18" s="67" t="s">
        <v>197</v>
      </c>
      <c r="D18" s="68">
        <f>'1) Tableau budgétaire 1'!D26</f>
        <v>180000</v>
      </c>
      <c r="E18" s="68">
        <f>'1) Tableau budgétaire 1'!E26</f>
        <v>30000</v>
      </c>
      <c r="F18" s="68">
        <f>'1) Tableau budgétaire 1'!F26</f>
        <v>0</v>
      </c>
      <c r="G18" s="69">
        <f t="shared" ref="G18:G26" si="1">SUM(D18:F18)</f>
        <v>210000</v>
      </c>
      <c r="N18" s="61"/>
    </row>
    <row r="19" spans="3:14">
      <c r="C19" s="70" t="s">
        <v>188</v>
      </c>
      <c r="D19" s="248">
        <v>0</v>
      </c>
      <c r="E19" s="250"/>
      <c r="F19" s="72"/>
      <c r="G19" s="73">
        <f t="shared" si="1"/>
        <v>0</v>
      </c>
      <c r="N19" s="61"/>
    </row>
    <row r="20" spans="3:14">
      <c r="C20" s="74" t="s">
        <v>189</v>
      </c>
      <c r="D20" s="249">
        <v>31000</v>
      </c>
      <c r="E20" s="227"/>
      <c r="F20" s="76"/>
      <c r="G20" s="77">
        <f t="shared" si="1"/>
        <v>31000</v>
      </c>
      <c r="N20" s="61"/>
    </row>
    <row r="21" spans="3:14" ht="31">
      <c r="C21" s="74" t="s">
        <v>190</v>
      </c>
      <c r="D21" s="249">
        <v>11500</v>
      </c>
      <c r="E21" s="249"/>
      <c r="F21" s="75"/>
      <c r="G21" s="77">
        <f t="shared" si="1"/>
        <v>11500</v>
      </c>
      <c r="N21" s="61"/>
    </row>
    <row r="22" spans="3:14">
      <c r="C22" s="78" t="s">
        <v>191</v>
      </c>
      <c r="D22" s="249">
        <v>23000</v>
      </c>
      <c r="E22" s="249">
        <v>25000</v>
      </c>
      <c r="F22" s="75"/>
      <c r="G22" s="77">
        <f t="shared" si="1"/>
        <v>48000</v>
      </c>
      <c r="N22" s="61"/>
    </row>
    <row r="23" spans="3:14">
      <c r="C23" s="74" t="s">
        <v>192</v>
      </c>
      <c r="D23" s="249">
        <v>12800</v>
      </c>
      <c r="E23" s="249"/>
      <c r="F23" s="75"/>
      <c r="G23" s="77">
        <f t="shared" si="1"/>
        <v>12800</v>
      </c>
      <c r="N23" s="61"/>
    </row>
    <row r="24" spans="3:14">
      <c r="C24" s="74" t="s">
        <v>193</v>
      </c>
      <c r="D24" s="249">
        <v>89050</v>
      </c>
      <c r="E24" s="249">
        <v>0</v>
      </c>
      <c r="F24" s="75"/>
      <c r="G24" s="77">
        <f t="shared" si="1"/>
        <v>89050</v>
      </c>
      <c r="N24" s="61"/>
    </row>
    <row r="25" spans="3:14" ht="31">
      <c r="C25" s="74" t="s">
        <v>194</v>
      </c>
      <c r="D25" s="249">
        <v>17650</v>
      </c>
      <c r="E25" s="249"/>
      <c r="F25" s="75"/>
      <c r="G25" s="77">
        <f t="shared" si="1"/>
        <v>17650</v>
      </c>
      <c r="N25" s="61"/>
    </row>
    <row r="26" spans="3:14">
      <c r="C26" s="79" t="s">
        <v>195</v>
      </c>
      <c r="D26" s="80">
        <f>SUM(D19:D25)</f>
        <v>185000</v>
      </c>
      <c r="E26" s="80">
        <f>SUM(E19:E25)</f>
        <v>25000</v>
      </c>
      <c r="F26" s="80">
        <f>SUM(F19:F25)</f>
        <v>0</v>
      </c>
      <c r="G26" s="77">
        <f t="shared" si="1"/>
        <v>210000</v>
      </c>
      <c r="N26" s="61"/>
    </row>
    <row r="27" spans="3:14" s="59" customFormat="1">
      <c r="C27" s="82"/>
      <c r="D27" s="83"/>
      <c r="E27" s="83"/>
      <c r="F27" s="83"/>
      <c r="G27" s="85"/>
    </row>
    <row r="28" spans="3:14">
      <c r="C28" s="279" t="s">
        <v>198</v>
      </c>
      <c r="D28" s="280"/>
      <c r="E28" s="280"/>
      <c r="F28" s="280"/>
      <c r="G28" s="281"/>
      <c r="N28" s="61"/>
    </row>
    <row r="29" spans="3:14" ht="21.75" customHeight="1">
      <c r="C29" s="67" t="s">
        <v>199</v>
      </c>
      <c r="D29" s="68">
        <f>'1) Tableau budgétaire 1'!D36</f>
        <v>0</v>
      </c>
      <c r="E29" s="68">
        <f>'1) Tableau budgétaire 1'!E36</f>
        <v>0</v>
      </c>
      <c r="F29" s="68">
        <f>'1) Tableau budgétaire 1'!F36</f>
        <v>0</v>
      </c>
      <c r="G29" s="69">
        <f t="shared" ref="G29:G37" si="2">SUM(D29:F29)</f>
        <v>0</v>
      </c>
      <c r="N29" s="61"/>
    </row>
    <row r="30" spans="3:14">
      <c r="C30" s="70" t="s">
        <v>188</v>
      </c>
      <c r="D30" s="71"/>
      <c r="E30" s="72"/>
      <c r="F30" s="72"/>
      <c r="G30" s="73">
        <f t="shared" si="2"/>
        <v>0</v>
      </c>
      <c r="N30" s="61"/>
    </row>
    <row r="31" spans="3:14" s="59" customFormat="1" ht="15.75" customHeight="1">
      <c r="C31" s="74" t="s">
        <v>189</v>
      </c>
      <c r="D31" s="75"/>
      <c r="E31" s="76"/>
      <c r="F31" s="76"/>
      <c r="G31" s="77">
        <f t="shared" si="2"/>
        <v>0</v>
      </c>
    </row>
    <row r="32" spans="3:14" s="59" customFormat="1" ht="31">
      <c r="C32" s="74" t="s">
        <v>190</v>
      </c>
      <c r="D32" s="75"/>
      <c r="E32" s="75"/>
      <c r="F32" s="75"/>
      <c r="G32" s="77">
        <f t="shared" si="2"/>
        <v>0</v>
      </c>
    </row>
    <row r="33" spans="3:14" s="59" customFormat="1">
      <c r="C33" s="78" t="s">
        <v>191</v>
      </c>
      <c r="D33" s="75">
        <v>0</v>
      </c>
      <c r="E33" s="75"/>
      <c r="F33" s="75"/>
      <c r="G33" s="77">
        <f t="shared" si="2"/>
        <v>0</v>
      </c>
    </row>
    <row r="34" spans="3:14">
      <c r="C34" s="74" t="s">
        <v>192</v>
      </c>
      <c r="D34" s="75">
        <v>0</v>
      </c>
      <c r="E34" s="75"/>
      <c r="F34" s="75"/>
      <c r="G34" s="77">
        <f t="shared" si="2"/>
        <v>0</v>
      </c>
      <c r="N34" s="61"/>
    </row>
    <row r="35" spans="3:14">
      <c r="C35" s="74" t="s">
        <v>193</v>
      </c>
      <c r="D35" s="75"/>
      <c r="E35" s="75"/>
      <c r="F35" s="75"/>
      <c r="G35" s="77">
        <f t="shared" si="2"/>
        <v>0</v>
      </c>
      <c r="N35" s="61"/>
    </row>
    <row r="36" spans="3:14" ht="31">
      <c r="C36" s="74" t="s">
        <v>194</v>
      </c>
      <c r="D36" s="75"/>
      <c r="E36" s="75"/>
      <c r="F36" s="75"/>
      <c r="G36" s="77">
        <f t="shared" si="2"/>
        <v>0</v>
      </c>
      <c r="N36" s="61"/>
    </row>
    <row r="37" spans="3:14">
      <c r="C37" s="86" t="s">
        <v>195</v>
      </c>
      <c r="D37" s="87">
        <f>SUM(D30:D36)</f>
        <v>0</v>
      </c>
      <c r="E37" s="87">
        <f>SUM(E30:E36)</f>
        <v>0</v>
      </c>
      <c r="F37" s="87">
        <f>SUM(F30:F36)</f>
        <v>0</v>
      </c>
      <c r="G37" s="88">
        <f t="shared" si="2"/>
        <v>0</v>
      </c>
      <c r="N37" s="61"/>
    </row>
    <row r="38" spans="3:14">
      <c r="C38" s="89"/>
      <c r="D38" s="90"/>
      <c r="E38" s="90"/>
      <c r="F38" s="90"/>
      <c r="G38" s="91"/>
      <c r="N38" s="61"/>
    </row>
    <row r="39" spans="3:14" s="59" customFormat="1">
      <c r="C39" s="282" t="s">
        <v>200</v>
      </c>
      <c r="D39" s="283"/>
      <c r="E39" s="283"/>
      <c r="F39" s="283"/>
      <c r="G39" s="284"/>
    </row>
    <row r="40" spans="3:14" ht="20.25" customHeight="1">
      <c r="C40" s="67" t="s">
        <v>201</v>
      </c>
      <c r="D40" s="68">
        <f>'1) Tableau budgétaire 1'!D46</f>
        <v>0</v>
      </c>
      <c r="E40" s="68">
        <f>'1) Tableau budgétaire 1'!E46</f>
        <v>0</v>
      </c>
      <c r="F40" s="68">
        <f>'1) Tableau budgétaire 1'!F46</f>
        <v>0</v>
      </c>
      <c r="G40" s="69">
        <f t="shared" ref="G40:G48" si="3">SUM(D40:F40)</f>
        <v>0</v>
      </c>
      <c r="N40" s="61"/>
    </row>
    <row r="41" spans="3:14">
      <c r="C41" s="70" t="s">
        <v>188</v>
      </c>
      <c r="D41" s="71"/>
      <c r="E41" s="72"/>
      <c r="F41" s="72"/>
      <c r="G41" s="73">
        <f t="shared" si="3"/>
        <v>0</v>
      </c>
      <c r="N41" s="61"/>
    </row>
    <row r="42" spans="3:14" ht="15.75" customHeight="1">
      <c r="C42" s="74" t="s">
        <v>189</v>
      </c>
      <c r="D42" s="75"/>
      <c r="E42" s="76"/>
      <c r="F42" s="76"/>
      <c r="G42" s="77">
        <f t="shared" si="3"/>
        <v>0</v>
      </c>
      <c r="N42" s="61"/>
    </row>
    <row r="43" spans="3:14" ht="32.25" customHeight="1">
      <c r="C43" s="74" t="s">
        <v>190</v>
      </c>
      <c r="D43" s="75"/>
      <c r="E43" s="75"/>
      <c r="F43" s="75"/>
      <c r="G43" s="77">
        <f t="shared" si="3"/>
        <v>0</v>
      </c>
      <c r="N43" s="61"/>
    </row>
    <row r="44" spans="3:14" s="59" customFormat="1">
      <c r="C44" s="78" t="s">
        <v>191</v>
      </c>
      <c r="D44" s="75"/>
      <c r="E44" s="75"/>
      <c r="F44" s="75"/>
      <c r="G44" s="77">
        <f t="shared" si="3"/>
        <v>0</v>
      </c>
    </row>
    <row r="45" spans="3:14">
      <c r="C45" s="74" t="s">
        <v>192</v>
      </c>
      <c r="D45" s="75"/>
      <c r="E45" s="75"/>
      <c r="F45" s="75"/>
      <c r="G45" s="77">
        <f t="shared" si="3"/>
        <v>0</v>
      </c>
      <c r="N45" s="61"/>
    </row>
    <row r="46" spans="3:14">
      <c r="C46" s="74" t="s">
        <v>193</v>
      </c>
      <c r="D46" s="75"/>
      <c r="E46" s="75"/>
      <c r="F46" s="75"/>
      <c r="G46" s="77">
        <f t="shared" si="3"/>
        <v>0</v>
      </c>
      <c r="N46" s="61"/>
    </row>
    <row r="47" spans="3:14" ht="31">
      <c r="C47" s="74" t="s">
        <v>194</v>
      </c>
      <c r="D47" s="75"/>
      <c r="E47" s="75"/>
      <c r="F47" s="75"/>
      <c r="G47" s="77">
        <f t="shared" si="3"/>
        <v>0</v>
      </c>
      <c r="N47" s="61"/>
    </row>
    <row r="48" spans="3:14" ht="21" customHeight="1">
      <c r="C48" s="79" t="s">
        <v>195</v>
      </c>
      <c r="D48" s="80">
        <f>SUM(D41:D47)</f>
        <v>0</v>
      </c>
      <c r="E48" s="80">
        <f>SUM(E41:E47)</f>
        <v>0</v>
      </c>
      <c r="F48" s="80">
        <f>SUM(F41:F47)</f>
        <v>0</v>
      </c>
      <c r="G48" s="77">
        <f t="shared" si="3"/>
        <v>0</v>
      </c>
      <c r="N48" s="61"/>
    </row>
    <row r="49" spans="2:14" s="59" customFormat="1" ht="22.5" customHeight="1">
      <c r="C49" s="92"/>
      <c r="D49" s="83"/>
      <c r="E49" s="83"/>
      <c r="F49" s="83"/>
      <c r="G49" s="85"/>
    </row>
    <row r="50" spans="2:14">
      <c r="B50" s="279" t="s">
        <v>202</v>
      </c>
      <c r="C50" s="280"/>
      <c r="D50" s="280"/>
      <c r="E50" s="280"/>
      <c r="F50" s="280"/>
      <c r="G50" s="281"/>
      <c r="N50" s="61"/>
    </row>
    <row r="51" spans="2:14">
      <c r="C51" s="279" t="s">
        <v>53</v>
      </c>
      <c r="D51" s="280"/>
      <c r="E51" s="280"/>
      <c r="F51" s="280"/>
      <c r="G51" s="281"/>
      <c r="N51" s="61"/>
    </row>
    <row r="52" spans="2:14" ht="24" customHeight="1">
      <c r="C52" s="67" t="s">
        <v>203</v>
      </c>
      <c r="D52" s="68">
        <f>'1) Tableau budgétaire 1'!D58</f>
        <v>160000</v>
      </c>
      <c r="E52" s="68">
        <f>'1) Tableau budgétaire 1'!E58</f>
        <v>0</v>
      </c>
      <c r="F52" s="68">
        <f>'1) Tableau budgétaire 1'!F58</f>
        <v>0</v>
      </c>
      <c r="G52" s="69">
        <f>SUM(D52:F52)</f>
        <v>160000</v>
      </c>
      <c r="N52" s="61"/>
    </row>
    <row r="53" spans="2:14" ht="15.75" customHeight="1">
      <c r="C53" s="70" t="s">
        <v>188</v>
      </c>
      <c r="D53" s="248">
        <v>0</v>
      </c>
      <c r="E53" s="72"/>
      <c r="F53" s="72"/>
      <c r="G53" s="73">
        <f t="shared" ref="G53:G60" si="4">SUM(D53:F53)</f>
        <v>0</v>
      </c>
      <c r="N53" s="61"/>
    </row>
    <row r="54" spans="2:14" ht="15.75" customHeight="1">
      <c r="C54" s="74" t="s">
        <v>189</v>
      </c>
      <c r="D54" s="249">
        <v>54266.67</v>
      </c>
      <c r="E54" s="76"/>
      <c r="F54" s="76"/>
      <c r="G54" s="77">
        <f t="shared" si="4"/>
        <v>54266.67</v>
      </c>
      <c r="N54" s="61"/>
    </row>
    <row r="55" spans="2:14" ht="15.75" customHeight="1">
      <c r="C55" s="74" t="s">
        <v>190</v>
      </c>
      <c r="D55" s="249">
        <v>10000</v>
      </c>
      <c r="E55" s="75"/>
      <c r="F55" s="75"/>
      <c r="G55" s="77">
        <f t="shared" si="4"/>
        <v>10000</v>
      </c>
      <c r="N55" s="61"/>
    </row>
    <row r="56" spans="2:14" ht="18.75" customHeight="1">
      <c r="C56" s="78" t="s">
        <v>191</v>
      </c>
      <c r="D56" s="249">
        <v>16800</v>
      </c>
      <c r="E56" s="75"/>
      <c r="F56" s="75"/>
      <c r="G56" s="77">
        <f t="shared" si="4"/>
        <v>16800</v>
      </c>
      <c r="N56" s="61"/>
    </row>
    <row r="57" spans="2:14">
      <c r="C57" s="74" t="s">
        <v>192</v>
      </c>
      <c r="D57" s="249">
        <v>13800</v>
      </c>
      <c r="E57" s="75"/>
      <c r="F57" s="75"/>
      <c r="G57" s="77">
        <f t="shared" si="4"/>
        <v>13800</v>
      </c>
      <c r="N57" s="61"/>
    </row>
    <row r="58" spans="2:14" s="59" customFormat="1" ht="21.75" customHeight="1">
      <c r="B58" s="61"/>
      <c r="C58" s="74" t="s">
        <v>193</v>
      </c>
      <c r="D58" s="249">
        <v>48800</v>
      </c>
      <c r="E58" s="75"/>
      <c r="F58" s="75"/>
      <c r="G58" s="77">
        <f t="shared" si="4"/>
        <v>48800</v>
      </c>
    </row>
    <row r="59" spans="2:14" s="59" customFormat="1" ht="31">
      <c r="B59" s="61"/>
      <c r="C59" s="74" t="s">
        <v>194</v>
      </c>
      <c r="D59" s="249">
        <v>16333.33</v>
      </c>
      <c r="E59" s="75"/>
      <c r="F59" s="75"/>
      <c r="G59" s="77">
        <f t="shared" si="4"/>
        <v>16333.33</v>
      </c>
    </row>
    <row r="60" spans="2:14">
      <c r="C60" s="79" t="s">
        <v>195</v>
      </c>
      <c r="D60" s="80">
        <f>SUM(D53:D59)</f>
        <v>159999.99999999997</v>
      </c>
      <c r="E60" s="80">
        <f>SUM(E53:E59)</f>
        <v>0</v>
      </c>
      <c r="F60" s="80">
        <f>SUM(F53:F59)</f>
        <v>0</v>
      </c>
      <c r="G60" s="77">
        <f t="shared" si="4"/>
        <v>159999.99999999997</v>
      </c>
      <c r="N60" s="61"/>
    </row>
    <row r="61" spans="2:14" s="59" customFormat="1">
      <c r="C61" s="82"/>
      <c r="D61" s="83"/>
      <c r="E61" s="83"/>
      <c r="F61" s="83"/>
      <c r="G61" s="85"/>
    </row>
    <row r="62" spans="2:14">
      <c r="B62" s="59"/>
      <c r="C62" s="279" t="s">
        <v>62</v>
      </c>
      <c r="D62" s="280"/>
      <c r="E62" s="280"/>
      <c r="F62" s="280"/>
      <c r="G62" s="281"/>
      <c r="N62" s="61"/>
    </row>
    <row r="63" spans="2:14" ht="21.75" customHeight="1">
      <c r="C63" s="67" t="s">
        <v>204</v>
      </c>
      <c r="D63" s="68">
        <f>'1) Tableau budgétaire 1'!D68</f>
        <v>185000</v>
      </c>
      <c r="E63" s="68">
        <f>'1) Tableau budgétaire 1'!E68</f>
        <v>0</v>
      </c>
      <c r="F63" s="68">
        <f>'1) Tableau budgétaire 1'!F68</f>
        <v>0</v>
      </c>
      <c r="G63" s="69">
        <f t="shared" ref="G63:G71" si="5">SUM(D63:F63)</f>
        <v>185000</v>
      </c>
      <c r="N63" s="61"/>
    </row>
    <row r="64" spans="2:14" ht="15.75" customHeight="1">
      <c r="C64" s="70" t="s">
        <v>188</v>
      </c>
      <c r="D64" s="248">
        <v>0</v>
      </c>
      <c r="E64" s="72"/>
      <c r="F64" s="72"/>
      <c r="G64" s="73">
        <f t="shared" si="5"/>
        <v>0</v>
      </c>
      <c r="N64" s="61"/>
    </row>
    <row r="65" spans="2:14" ht="15.75" customHeight="1">
      <c r="C65" s="74" t="s">
        <v>189</v>
      </c>
      <c r="D65" s="249">
        <v>0</v>
      </c>
      <c r="E65" s="76"/>
      <c r="F65" s="76"/>
      <c r="G65" s="77">
        <f t="shared" si="5"/>
        <v>0</v>
      </c>
      <c r="N65" s="61"/>
    </row>
    <row r="66" spans="2:14" ht="15.75" customHeight="1">
      <c r="C66" s="74" t="s">
        <v>190</v>
      </c>
      <c r="D66" s="249">
        <v>9400</v>
      </c>
      <c r="E66" s="75"/>
      <c r="F66" s="75"/>
      <c r="G66" s="77">
        <f t="shared" si="5"/>
        <v>9400</v>
      </c>
      <c r="N66" s="61"/>
    </row>
    <row r="67" spans="2:14">
      <c r="C67" s="78" t="s">
        <v>191</v>
      </c>
      <c r="D67" s="249">
        <v>31500</v>
      </c>
      <c r="E67" s="75"/>
      <c r="F67" s="75"/>
      <c r="G67" s="77">
        <f t="shared" si="5"/>
        <v>31500</v>
      </c>
      <c r="N67" s="61"/>
    </row>
    <row r="68" spans="2:14">
      <c r="C68" s="74" t="s">
        <v>192</v>
      </c>
      <c r="D68" s="249">
        <v>14100</v>
      </c>
      <c r="E68" s="75"/>
      <c r="F68" s="75"/>
      <c r="G68" s="77">
        <f t="shared" si="5"/>
        <v>14100</v>
      </c>
      <c r="N68" s="61"/>
    </row>
    <row r="69" spans="2:14">
      <c r="C69" s="74" t="s">
        <v>193</v>
      </c>
      <c r="D69" s="249">
        <v>111200</v>
      </c>
      <c r="E69" s="75"/>
      <c r="F69" s="75"/>
      <c r="G69" s="77">
        <f t="shared" si="5"/>
        <v>111200</v>
      </c>
      <c r="N69" s="61"/>
    </row>
    <row r="70" spans="2:14" ht="31">
      <c r="C70" s="74" t="s">
        <v>194</v>
      </c>
      <c r="D70" s="249">
        <v>18800</v>
      </c>
      <c r="E70" s="75"/>
      <c r="F70" s="75"/>
      <c r="G70" s="77">
        <f t="shared" si="5"/>
        <v>18800</v>
      </c>
      <c r="N70" s="61"/>
    </row>
    <row r="71" spans="2:14">
      <c r="C71" s="79" t="s">
        <v>195</v>
      </c>
      <c r="D71" s="80">
        <f>SUM(D64:D70)</f>
        <v>185000</v>
      </c>
      <c r="E71" s="80">
        <f>SUM(E64:E70)</f>
        <v>0</v>
      </c>
      <c r="F71" s="80">
        <f>SUM(F64:F70)</f>
        <v>0</v>
      </c>
      <c r="G71" s="77">
        <f t="shared" si="5"/>
        <v>185000</v>
      </c>
      <c r="N71" s="61"/>
    </row>
    <row r="72" spans="2:14" s="59" customFormat="1">
      <c r="C72" s="82"/>
      <c r="D72" s="83"/>
      <c r="E72" s="83"/>
      <c r="F72" s="83"/>
      <c r="G72" s="85"/>
    </row>
    <row r="73" spans="2:14">
      <c r="C73" s="279" t="s">
        <v>71</v>
      </c>
      <c r="D73" s="280"/>
      <c r="E73" s="280"/>
      <c r="F73" s="280"/>
      <c r="G73" s="281"/>
      <c r="N73" s="61"/>
    </row>
    <row r="74" spans="2:14" ht="21.75" customHeight="1">
      <c r="B74" s="59"/>
      <c r="C74" s="67" t="s">
        <v>205</v>
      </c>
      <c r="D74" s="68">
        <f>'1) Tableau budgétaire 1'!D78</f>
        <v>0</v>
      </c>
      <c r="E74" s="68">
        <f>'1) Tableau budgétaire 1'!E78</f>
        <v>0</v>
      </c>
      <c r="F74" s="68">
        <f>'1) Tableau budgétaire 1'!F78</f>
        <v>0</v>
      </c>
      <c r="G74" s="69">
        <f t="shared" ref="G74:G82" si="6">SUM(D74:F74)</f>
        <v>0</v>
      </c>
      <c r="N74" s="61"/>
    </row>
    <row r="75" spans="2:14" ht="18" customHeight="1">
      <c r="C75" s="70" t="s">
        <v>188</v>
      </c>
      <c r="D75" s="71"/>
      <c r="E75" s="72"/>
      <c r="F75" s="72"/>
      <c r="G75" s="73">
        <f t="shared" si="6"/>
        <v>0</v>
      </c>
      <c r="N75" s="61"/>
    </row>
    <row r="76" spans="2:14" ht="15.75" customHeight="1">
      <c r="C76" s="74" t="s">
        <v>189</v>
      </c>
      <c r="D76" s="75"/>
      <c r="E76" s="76"/>
      <c r="F76" s="76"/>
      <c r="G76" s="77">
        <f t="shared" si="6"/>
        <v>0</v>
      </c>
      <c r="N76" s="61"/>
    </row>
    <row r="77" spans="2:14" s="59" customFormat="1" ht="15.75" customHeight="1">
      <c r="B77" s="61"/>
      <c r="C77" s="74" t="s">
        <v>190</v>
      </c>
      <c r="D77" s="75"/>
      <c r="E77" s="75"/>
      <c r="F77" s="75"/>
      <c r="G77" s="77">
        <f t="shared" si="6"/>
        <v>0</v>
      </c>
    </row>
    <row r="78" spans="2:14">
      <c r="B78" s="59"/>
      <c r="C78" s="78" t="s">
        <v>191</v>
      </c>
      <c r="D78" s="75"/>
      <c r="E78" s="75"/>
      <c r="F78" s="75"/>
      <c r="G78" s="77">
        <f t="shared" si="6"/>
        <v>0</v>
      </c>
      <c r="N78" s="61"/>
    </row>
    <row r="79" spans="2:14">
      <c r="B79" s="59"/>
      <c r="C79" s="74" t="s">
        <v>192</v>
      </c>
      <c r="D79" s="75"/>
      <c r="E79" s="75"/>
      <c r="F79" s="75"/>
      <c r="G79" s="77">
        <f t="shared" si="6"/>
        <v>0</v>
      </c>
      <c r="N79" s="61"/>
    </row>
    <row r="80" spans="2:14">
      <c r="B80" s="59"/>
      <c r="C80" s="74" t="s">
        <v>193</v>
      </c>
      <c r="D80" s="75"/>
      <c r="E80" s="75"/>
      <c r="F80" s="75"/>
      <c r="G80" s="77">
        <f t="shared" si="6"/>
        <v>0</v>
      </c>
      <c r="N80" s="61"/>
    </row>
    <row r="81" spans="2:14" ht="31">
      <c r="C81" s="74" t="s">
        <v>194</v>
      </c>
      <c r="D81" s="75"/>
      <c r="E81" s="75"/>
      <c r="F81" s="75"/>
      <c r="G81" s="77">
        <f t="shared" si="6"/>
        <v>0</v>
      </c>
      <c r="N81" s="61"/>
    </row>
    <row r="82" spans="2:14">
      <c r="C82" s="79" t="s">
        <v>195</v>
      </c>
      <c r="D82" s="80">
        <f>SUM(D75:D81)</f>
        <v>0</v>
      </c>
      <c r="E82" s="80">
        <f>SUM(E75:E81)</f>
        <v>0</v>
      </c>
      <c r="F82" s="80">
        <f>SUM(F75:F81)</f>
        <v>0</v>
      </c>
      <c r="G82" s="77">
        <f t="shared" si="6"/>
        <v>0</v>
      </c>
      <c r="N82" s="61"/>
    </row>
    <row r="83" spans="2:14" s="59" customFormat="1">
      <c r="C83" s="82"/>
      <c r="D83" s="83"/>
      <c r="E83" s="83"/>
      <c r="F83" s="83"/>
      <c r="G83" s="85"/>
    </row>
    <row r="84" spans="2:14">
      <c r="C84" s="279" t="s">
        <v>80</v>
      </c>
      <c r="D84" s="280"/>
      <c r="E84" s="280"/>
      <c r="F84" s="280"/>
      <c r="G84" s="281"/>
      <c r="N84" s="61"/>
    </row>
    <row r="85" spans="2:14" ht="21.75" customHeight="1">
      <c r="C85" s="67" t="s">
        <v>206</v>
      </c>
      <c r="D85" s="68">
        <f>'1) Tableau budgétaire 1'!D88</f>
        <v>0</v>
      </c>
      <c r="E85" s="68">
        <f>'1) Tableau budgétaire 1'!E88</f>
        <v>0</v>
      </c>
      <c r="F85" s="68">
        <f>'1) Tableau budgétaire 1'!F88</f>
        <v>0</v>
      </c>
      <c r="G85" s="69">
        <f t="shared" ref="G85:G93" si="7">SUM(D85:F85)</f>
        <v>0</v>
      </c>
      <c r="N85" s="61"/>
    </row>
    <row r="86" spans="2:14" ht="15.75" customHeight="1">
      <c r="C86" s="70" t="s">
        <v>188</v>
      </c>
      <c r="D86" s="71"/>
      <c r="E86" s="72"/>
      <c r="F86" s="72"/>
      <c r="G86" s="73">
        <f t="shared" si="7"/>
        <v>0</v>
      </c>
      <c r="N86" s="61"/>
    </row>
    <row r="87" spans="2:14" ht="15.75" customHeight="1">
      <c r="B87" s="59"/>
      <c r="C87" s="74" t="s">
        <v>189</v>
      </c>
      <c r="D87" s="75"/>
      <c r="E87" s="76"/>
      <c r="F87" s="76"/>
      <c r="G87" s="77">
        <f t="shared" si="7"/>
        <v>0</v>
      </c>
      <c r="N87" s="61"/>
    </row>
    <row r="88" spans="2:14" ht="15.75" customHeight="1">
      <c r="C88" s="74" t="s">
        <v>190</v>
      </c>
      <c r="D88" s="75"/>
      <c r="E88" s="75"/>
      <c r="F88" s="75"/>
      <c r="G88" s="77">
        <f t="shared" si="7"/>
        <v>0</v>
      </c>
      <c r="N88" s="61"/>
    </row>
    <row r="89" spans="2:14">
      <c r="C89" s="78" t="s">
        <v>191</v>
      </c>
      <c r="D89" s="75"/>
      <c r="E89" s="75"/>
      <c r="F89" s="75"/>
      <c r="G89" s="77">
        <f t="shared" si="7"/>
        <v>0</v>
      </c>
      <c r="N89" s="61"/>
    </row>
    <row r="90" spans="2:14">
      <c r="C90" s="74" t="s">
        <v>192</v>
      </c>
      <c r="D90" s="75"/>
      <c r="E90" s="75"/>
      <c r="F90" s="75"/>
      <c r="G90" s="77">
        <f t="shared" si="7"/>
        <v>0</v>
      </c>
      <c r="N90" s="61"/>
    </row>
    <row r="91" spans="2:14" ht="25.5" customHeight="1">
      <c r="C91" s="74" t="s">
        <v>193</v>
      </c>
      <c r="D91" s="75"/>
      <c r="E91" s="75"/>
      <c r="F91" s="75"/>
      <c r="G91" s="77">
        <f t="shared" si="7"/>
        <v>0</v>
      </c>
      <c r="N91" s="61"/>
    </row>
    <row r="92" spans="2:14" ht="31">
      <c r="B92" s="59"/>
      <c r="C92" s="74" t="s">
        <v>194</v>
      </c>
      <c r="D92" s="75"/>
      <c r="E92" s="75"/>
      <c r="F92" s="75"/>
      <c r="G92" s="77">
        <f t="shared" si="7"/>
        <v>0</v>
      </c>
      <c r="N92" s="61"/>
    </row>
    <row r="93" spans="2:14" ht="15.75" customHeight="1">
      <c r="C93" s="79" t="s">
        <v>195</v>
      </c>
      <c r="D93" s="80">
        <f>SUM(D86:D92)</f>
        <v>0</v>
      </c>
      <c r="E93" s="80">
        <f>SUM(E86:E92)</f>
        <v>0</v>
      </c>
      <c r="F93" s="80">
        <f>SUM(F86:F92)</f>
        <v>0</v>
      </c>
      <c r="G93" s="77">
        <f t="shared" si="7"/>
        <v>0</v>
      </c>
      <c r="N93" s="61"/>
    </row>
    <row r="94" spans="2:14" ht="25.5" customHeight="1">
      <c r="D94" s="60"/>
      <c r="E94" s="60"/>
      <c r="F94" s="60"/>
      <c r="G94" s="60"/>
      <c r="N94" s="61"/>
    </row>
    <row r="95" spans="2:14">
      <c r="B95" s="279" t="s">
        <v>207</v>
      </c>
      <c r="C95" s="280"/>
      <c r="D95" s="280"/>
      <c r="E95" s="280"/>
      <c r="F95" s="280"/>
      <c r="G95" s="281"/>
      <c r="N95" s="61"/>
    </row>
    <row r="96" spans="2:14">
      <c r="C96" s="279" t="s">
        <v>90</v>
      </c>
      <c r="D96" s="280"/>
      <c r="E96" s="280"/>
      <c r="F96" s="280"/>
      <c r="G96" s="281"/>
      <c r="N96" s="61"/>
    </row>
    <row r="97" spans="3:14" ht="22.5" customHeight="1">
      <c r="C97" s="67" t="s">
        <v>208</v>
      </c>
      <c r="D97" s="68">
        <f>'1) Tableau budgétaire 1'!D100</f>
        <v>126750</v>
      </c>
      <c r="E97" s="68">
        <f>'1) Tableau budgétaire 1'!E100</f>
        <v>0</v>
      </c>
      <c r="F97" s="68">
        <f>'1) Tableau budgétaire 1'!F100</f>
        <v>0</v>
      </c>
      <c r="G97" s="69">
        <f>SUM(D97:F97)</f>
        <v>126750</v>
      </c>
      <c r="N97" s="61"/>
    </row>
    <row r="98" spans="3:14">
      <c r="C98" s="70" t="s">
        <v>188</v>
      </c>
      <c r="D98" s="248">
        <v>0</v>
      </c>
      <c r="E98" s="72"/>
      <c r="F98" s="72"/>
      <c r="G98" s="73">
        <f t="shared" ref="G98:G105" si="8">SUM(D98:F98)</f>
        <v>0</v>
      </c>
      <c r="N98" s="61"/>
    </row>
    <row r="99" spans="3:14">
      <c r="C99" s="74" t="s">
        <v>189</v>
      </c>
      <c r="D99" s="249">
        <v>11000</v>
      </c>
      <c r="E99" s="76"/>
      <c r="F99" s="76"/>
      <c r="G99" s="77">
        <f t="shared" si="8"/>
        <v>11000</v>
      </c>
      <c r="N99" s="61"/>
    </row>
    <row r="100" spans="3:14" ht="15.75" customHeight="1">
      <c r="C100" s="74" t="s">
        <v>190</v>
      </c>
      <c r="D100" s="249">
        <v>29030</v>
      </c>
      <c r="E100" s="75"/>
      <c r="F100" s="75"/>
      <c r="G100" s="77">
        <f t="shared" si="8"/>
        <v>29030</v>
      </c>
      <c r="N100" s="61"/>
    </row>
    <row r="101" spans="3:14">
      <c r="C101" s="78" t="s">
        <v>191</v>
      </c>
      <c r="D101" s="249">
        <v>40000</v>
      </c>
      <c r="E101" s="75"/>
      <c r="F101" s="75"/>
      <c r="G101" s="77">
        <f t="shared" si="8"/>
        <v>40000</v>
      </c>
      <c r="N101" s="61"/>
    </row>
    <row r="102" spans="3:14">
      <c r="C102" s="74" t="s">
        <v>192</v>
      </c>
      <c r="D102" s="249">
        <v>1520</v>
      </c>
      <c r="E102" s="75"/>
      <c r="F102" s="75"/>
      <c r="G102" s="77">
        <f t="shared" si="8"/>
        <v>1520</v>
      </c>
      <c r="N102" s="61"/>
    </row>
    <row r="103" spans="3:14">
      <c r="C103" s="74" t="s">
        <v>193</v>
      </c>
      <c r="D103" s="249">
        <v>45200</v>
      </c>
      <c r="E103" s="75"/>
      <c r="F103" s="75"/>
      <c r="G103" s="77">
        <f t="shared" si="8"/>
        <v>45200</v>
      </c>
      <c r="N103" s="61"/>
    </row>
    <row r="104" spans="3:14" ht="31">
      <c r="C104" s="74" t="s">
        <v>194</v>
      </c>
      <c r="D104" s="249">
        <v>0</v>
      </c>
      <c r="E104" s="75"/>
      <c r="F104" s="75"/>
      <c r="G104" s="77">
        <f t="shared" si="8"/>
        <v>0</v>
      </c>
      <c r="N104" s="61"/>
    </row>
    <row r="105" spans="3:14">
      <c r="C105" s="79" t="s">
        <v>195</v>
      </c>
      <c r="D105" s="80">
        <f>SUM(D98:D104)</f>
        <v>126750</v>
      </c>
      <c r="E105" s="80">
        <f>SUM(E98:E104)</f>
        <v>0</v>
      </c>
      <c r="F105" s="80">
        <f>SUM(F98:F104)</f>
        <v>0</v>
      </c>
      <c r="G105" s="77">
        <f t="shared" si="8"/>
        <v>126750</v>
      </c>
      <c r="N105" s="61"/>
    </row>
    <row r="106" spans="3:14" s="59" customFormat="1">
      <c r="C106" s="82"/>
      <c r="D106" s="83"/>
      <c r="E106" s="83"/>
      <c r="F106" s="83"/>
      <c r="G106" s="85"/>
    </row>
    <row r="107" spans="3:14" ht="15.75" customHeight="1">
      <c r="C107" s="279" t="s">
        <v>209</v>
      </c>
      <c r="D107" s="280"/>
      <c r="E107" s="280"/>
      <c r="F107" s="280"/>
      <c r="G107" s="281"/>
      <c r="N107" s="61"/>
    </row>
    <row r="108" spans="3:14" ht="21.75" customHeight="1">
      <c r="C108" s="67" t="s">
        <v>210</v>
      </c>
      <c r="D108" s="68">
        <f>'1) Tableau budgétaire 1'!D110</f>
        <v>124500</v>
      </c>
      <c r="E108" s="68">
        <f>'1) Tableau budgétaire 1'!E110</f>
        <v>0</v>
      </c>
      <c r="F108" s="68">
        <f>'1) Tableau budgétaire 1'!F110</f>
        <v>0</v>
      </c>
      <c r="G108" s="69">
        <f t="shared" ref="G108:G116" si="9">SUM(D108:F108)</f>
        <v>124500</v>
      </c>
      <c r="N108" s="61"/>
    </row>
    <row r="109" spans="3:14">
      <c r="C109" s="70" t="s">
        <v>188</v>
      </c>
      <c r="D109" s="251">
        <v>11300</v>
      </c>
      <c r="E109" s="72"/>
      <c r="F109" s="72"/>
      <c r="G109" s="73">
        <f t="shared" si="9"/>
        <v>11300</v>
      </c>
      <c r="N109" s="61"/>
    </row>
    <row r="110" spans="3:14">
      <c r="C110" s="74" t="s">
        <v>189</v>
      </c>
      <c r="D110" s="252">
        <v>1067</v>
      </c>
      <c r="E110" s="76"/>
      <c r="F110" s="76"/>
      <c r="G110" s="77">
        <f t="shared" si="9"/>
        <v>1067</v>
      </c>
      <c r="N110" s="61"/>
    </row>
    <row r="111" spans="3:14" ht="31">
      <c r="C111" s="74" t="s">
        <v>190</v>
      </c>
      <c r="D111" s="252">
        <v>5400</v>
      </c>
      <c r="E111" s="75"/>
      <c r="F111" s="75"/>
      <c r="G111" s="77">
        <f t="shared" si="9"/>
        <v>5400</v>
      </c>
      <c r="N111" s="61"/>
    </row>
    <row r="112" spans="3:14">
      <c r="C112" s="78" t="s">
        <v>191</v>
      </c>
      <c r="D112" s="252">
        <v>38333</v>
      </c>
      <c r="E112" s="75"/>
      <c r="F112" s="75"/>
      <c r="G112" s="77">
        <f t="shared" si="9"/>
        <v>38333</v>
      </c>
      <c r="N112" s="61"/>
    </row>
    <row r="113" spans="3:14">
      <c r="C113" s="74" t="s">
        <v>192</v>
      </c>
      <c r="D113" s="252">
        <v>3400</v>
      </c>
      <c r="E113" s="75"/>
      <c r="F113" s="75"/>
      <c r="G113" s="77">
        <f t="shared" si="9"/>
        <v>3400</v>
      </c>
      <c r="N113" s="61"/>
    </row>
    <row r="114" spans="3:14">
      <c r="C114" s="74" t="s">
        <v>193</v>
      </c>
      <c r="D114" s="252">
        <v>65000</v>
      </c>
      <c r="E114" s="75"/>
      <c r="F114" s="75"/>
      <c r="G114" s="77">
        <f t="shared" si="9"/>
        <v>65000</v>
      </c>
      <c r="N114" s="61"/>
    </row>
    <row r="115" spans="3:14" ht="31">
      <c r="C115" s="74" t="s">
        <v>194</v>
      </c>
      <c r="D115" s="252"/>
      <c r="E115" s="75"/>
      <c r="F115" s="75"/>
      <c r="G115" s="77">
        <f t="shared" si="9"/>
        <v>0</v>
      </c>
      <c r="N115" s="61"/>
    </row>
    <row r="116" spans="3:14">
      <c r="C116" s="79" t="s">
        <v>195</v>
      </c>
      <c r="D116" s="80">
        <f>SUM(D109:D115)</f>
        <v>124500</v>
      </c>
      <c r="E116" s="80">
        <f>SUM(E109:E115)</f>
        <v>0</v>
      </c>
      <c r="F116" s="80">
        <f>SUM(F109:F115)</f>
        <v>0</v>
      </c>
      <c r="G116" s="77">
        <f t="shared" si="9"/>
        <v>124500</v>
      </c>
      <c r="N116" s="61"/>
    </row>
    <row r="117" spans="3:14" s="59" customFormat="1">
      <c r="C117" s="82"/>
      <c r="D117" s="83"/>
      <c r="E117" s="83"/>
      <c r="F117" s="83"/>
      <c r="G117" s="85"/>
    </row>
    <row r="118" spans="3:14">
      <c r="C118" s="279" t="s">
        <v>108</v>
      </c>
      <c r="D118" s="280"/>
      <c r="E118" s="280"/>
      <c r="F118" s="280"/>
      <c r="G118" s="281"/>
      <c r="N118" s="61"/>
    </row>
    <row r="119" spans="3:14" ht="21" customHeight="1">
      <c r="C119" s="67" t="s">
        <v>211</v>
      </c>
      <c r="D119" s="68">
        <f>'1) Tableau budgétaire 1'!D120</f>
        <v>0</v>
      </c>
      <c r="E119" s="68">
        <f>'1) Tableau budgétaire 1'!E120</f>
        <v>0</v>
      </c>
      <c r="F119" s="68">
        <f>'1) Tableau budgétaire 1'!F120</f>
        <v>0</v>
      </c>
      <c r="G119" s="69">
        <f t="shared" ref="G119:G127" si="10">SUM(D119:F119)</f>
        <v>0</v>
      </c>
      <c r="N119" s="61"/>
    </row>
    <row r="120" spans="3:14">
      <c r="C120" s="70" t="s">
        <v>188</v>
      </c>
      <c r="D120" s="71"/>
      <c r="E120" s="72"/>
      <c r="F120" s="72"/>
      <c r="G120" s="73">
        <f t="shared" si="10"/>
        <v>0</v>
      </c>
      <c r="N120" s="61"/>
    </row>
    <row r="121" spans="3:14">
      <c r="C121" s="74" t="s">
        <v>189</v>
      </c>
      <c r="D121" s="75"/>
      <c r="E121" s="76"/>
      <c r="F121" s="76"/>
      <c r="G121" s="77">
        <f t="shared" si="10"/>
        <v>0</v>
      </c>
      <c r="N121" s="61"/>
    </row>
    <row r="122" spans="3:14" ht="31">
      <c r="C122" s="74" t="s">
        <v>190</v>
      </c>
      <c r="D122" s="75"/>
      <c r="E122" s="75"/>
      <c r="F122" s="75"/>
      <c r="G122" s="77">
        <f t="shared" si="10"/>
        <v>0</v>
      </c>
      <c r="N122" s="61"/>
    </row>
    <row r="123" spans="3:14">
      <c r="C123" s="78" t="s">
        <v>191</v>
      </c>
      <c r="D123" s="75"/>
      <c r="E123" s="75"/>
      <c r="F123" s="75"/>
      <c r="G123" s="77">
        <f t="shared" si="10"/>
        <v>0</v>
      </c>
      <c r="N123" s="61"/>
    </row>
    <row r="124" spans="3:14">
      <c r="C124" s="74" t="s">
        <v>192</v>
      </c>
      <c r="D124" s="75"/>
      <c r="E124" s="75"/>
      <c r="F124" s="75"/>
      <c r="G124" s="77">
        <f t="shared" si="10"/>
        <v>0</v>
      </c>
      <c r="N124" s="61"/>
    </row>
    <row r="125" spans="3:14">
      <c r="C125" s="74" t="s">
        <v>193</v>
      </c>
      <c r="D125" s="75"/>
      <c r="E125" s="75"/>
      <c r="F125" s="75"/>
      <c r="G125" s="77">
        <f t="shared" si="10"/>
        <v>0</v>
      </c>
      <c r="N125" s="61"/>
    </row>
    <row r="126" spans="3:14" ht="31">
      <c r="C126" s="74" t="s">
        <v>194</v>
      </c>
      <c r="D126" s="75"/>
      <c r="E126" s="75"/>
      <c r="F126" s="75"/>
      <c r="G126" s="77">
        <f t="shared" si="10"/>
        <v>0</v>
      </c>
      <c r="N126" s="61"/>
    </row>
    <row r="127" spans="3:14">
      <c r="C127" s="79" t="s">
        <v>195</v>
      </c>
      <c r="D127" s="80">
        <f>SUM(D120:D126)</f>
        <v>0</v>
      </c>
      <c r="E127" s="80">
        <f>SUM(E120:E126)</f>
        <v>0</v>
      </c>
      <c r="F127" s="80">
        <f>SUM(F120:F126)</f>
        <v>0</v>
      </c>
      <c r="G127" s="77">
        <f t="shared" si="10"/>
        <v>0</v>
      </c>
      <c r="N127" s="61"/>
    </row>
    <row r="128" spans="3:14" s="59" customFormat="1">
      <c r="C128" s="82"/>
      <c r="D128" s="83"/>
      <c r="E128" s="83"/>
      <c r="F128" s="83"/>
      <c r="G128" s="85"/>
    </row>
    <row r="129" spans="2:14">
      <c r="C129" s="279" t="s">
        <v>117</v>
      </c>
      <c r="D129" s="280"/>
      <c r="E129" s="280"/>
      <c r="F129" s="280"/>
      <c r="G129" s="281"/>
      <c r="N129" s="61"/>
    </row>
    <row r="130" spans="2:14" ht="24" customHeight="1">
      <c r="C130" s="67" t="s">
        <v>212</v>
      </c>
      <c r="D130" s="68">
        <f>'1) Tableau budgétaire 1'!D130</f>
        <v>0</v>
      </c>
      <c r="E130" s="68">
        <f>'1) Tableau budgétaire 1'!E130</f>
        <v>0</v>
      </c>
      <c r="F130" s="68">
        <f>'1) Tableau budgétaire 1'!F130</f>
        <v>0</v>
      </c>
      <c r="G130" s="69">
        <f t="shared" ref="G130:G138" si="11">SUM(D130:F130)</f>
        <v>0</v>
      </c>
      <c r="N130" s="61"/>
    </row>
    <row r="131" spans="2:14" ht="15.75" customHeight="1">
      <c r="C131" s="70" t="s">
        <v>188</v>
      </c>
      <c r="D131" s="71"/>
      <c r="E131" s="72"/>
      <c r="F131" s="72"/>
      <c r="G131" s="73">
        <f t="shared" si="11"/>
        <v>0</v>
      </c>
      <c r="N131" s="61"/>
    </row>
    <row r="132" spans="2:14" s="60" customFormat="1">
      <c r="C132" s="74" t="s">
        <v>189</v>
      </c>
      <c r="D132" s="75"/>
      <c r="E132" s="76"/>
      <c r="F132" s="76"/>
      <c r="G132" s="77">
        <f t="shared" si="11"/>
        <v>0</v>
      </c>
    </row>
    <row r="133" spans="2:14" s="60" customFormat="1" ht="15.75" customHeight="1">
      <c r="C133" s="74" t="s">
        <v>190</v>
      </c>
      <c r="D133" s="75"/>
      <c r="E133" s="75"/>
      <c r="F133" s="75"/>
      <c r="G133" s="77">
        <f t="shared" si="11"/>
        <v>0</v>
      </c>
    </row>
    <row r="134" spans="2:14" s="60" customFormat="1">
      <c r="C134" s="78" t="s">
        <v>191</v>
      </c>
      <c r="D134" s="75"/>
      <c r="E134" s="75"/>
      <c r="F134" s="75"/>
      <c r="G134" s="77">
        <f t="shared" si="11"/>
        <v>0</v>
      </c>
    </row>
    <row r="135" spans="2:14" s="60" customFormat="1">
      <c r="C135" s="74" t="s">
        <v>192</v>
      </c>
      <c r="D135" s="75"/>
      <c r="E135" s="75"/>
      <c r="F135" s="75"/>
      <c r="G135" s="77">
        <f t="shared" si="11"/>
        <v>0</v>
      </c>
    </row>
    <row r="136" spans="2:14" s="60" customFormat="1" ht="15.75" customHeight="1">
      <c r="C136" s="74" t="s">
        <v>193</v>
      </c>
      <c r="D136" s="75"/>
      <c r="E136" s="75"/>
      <c r="F136" s="75"/>
      <c r="G136" s="77">
        <f t="shared" si="11"/>
        <v>0</v>
      </c>
    </row>
    <row r="137" spans="2:14" s="60" customFormat="1" ht="31">
      <c r="C137" s="74" t="s">
        <v>194</v>
      </c>
      <c r="D137" s="75"/>
      <c r="E137" s="75"/>
      <c r="F137" s="75"/>
      <c r="G137" s="77">
        <f t="shared" si="11"/>
        <v>0</v>
      </c>
    </row>
    <row r="138" spans="2:14" s="60" customFormat="1">
      <c r="C138" s="79" t="s">
        <v>195</v>
      </c>
      <c r="D138" s="80">
        <f>SUM(D131:D137)</f>
        <v>0</v>
      </c>
      <c r="E138" s="80">
        <f>SUM(E131:E137)</f>
        <v>0</v>
      </c>
      <c r="F138" s="80">
        <f>SUM(F131:F137)</f>
        <v>0</v>
      </c>
      <c r="G138" s="77">
        <f t="shared" si="11"/>
        <v>0</v>
      </c>
    </row>
    <row r="139" spans="2:14" s="60" customFormat="1">
      <c r="C139" s="61"/>
      <c r="D139" s="59"/>
      <c r="E139" s="59"/>
      <c r="F139" s="59"/>
      <c r="G139" s="61"/>
    </row>
    <row r="140" spans="2:14" s="60" customFormat="1">
      <c r="B140" s="279" t="s">
        <v>213</v>
      </c>
      <c r="C140" s="280"/>
      <c r="D140" s="280"/>
      <c r="E140" s="280"/>
      <c r="F140" s="280"/>
      <c r="G140" s="281"/>
    </row>
    <row r="141" spans="2:14" s="60" customFormat="1">
      <c r="B141" s="61"/>
      <c r="C141" s="279" t="s">
        <v>127</v>
      </c>
      <c r="D141" s="280"/>
      <c r="E141" s="280"/>
      <c r="F141" s="280"/>
      <c r="G141" s="281"/>
    </row>
    <row r="142" spans="2:14" s="60" customFormat="1" ht="24" customHeight="1">
      <c r="B142" s="61"/>
      <c r="C142" s="67" t="s">
        <v>214</v>
      </c>
      <c r="D142" s="68">
        <f>'1) Tableau budgétaire 1'!D142</f>
        <v>0</v>
      </c>
      <c r="E142" s="68">
        <f>'1) Tableau budgétaire 1'!E142</f>
        <v>0</v>
      </c>
      <c r="F142" s="68">
        <f>'1) Tableau budgétaire 1'!F142</f>
        <v>0</v>
      </c>
      <c r="G142" s="69">
        <f>SUM(D142:F142)</f>
        <v>0</v>
      </c>
    </row>
    <row r="143" spans="2:14" s="60" customFormat="1" ht="24.75" customHeight="1">
      <c r="B143" s="61"/>
      <c r="C143" s="70" t="s">
        <v>188</v>
      </c>
      <c r="D143" s="71"/>
      <c r="E143" s="72"/>
      <c r="F143" s="72"/>
      <c r="G143" s="73">
        <f t="shared" ref="G143:G150" si="12">SUM(D143:F143)</f>
        <v>0</v>
      </c>
    </row>
    <row r="144" spans="2:14" s="60" customFormat="1" ht="15.75" customHeight="1">
      <c r="B144" s="61"/>
      <c r="C144" s="74" t="s">
        <v>189</v>
      </c>
      <c r="D144" s="75"/>
      <c r="E144" s="76"/>
      <c r="F144" s="76"/>
      <c r="G144" s="77">
        <f t="shared" si="12"/>
        <v>0</v>
      </c>
    </row>
    <row r="145" spans="2:7" s="60" customFormat="1" ht="15.75" customHeight="1">
      <c r="B145" s="61"/>
      <c r="C145" s="74" t="s">
        <v>190</v>
      </c>
      <c r="D145" s="75"/>
      <c r="E145" s="75"/>
      <c r="F145" s="75"/>
      <c r="G145" s="77">
        <f t="shared" si="12"/>
        <v>0</v>
      </c>
    </row>
    <row r="146" spans="2:7" s="60" customFormat="1" ht="15.75" customHeight="1">
      <c r="B146" s="61"/>
      <c r="C146" s="78" t="s">
        <v>191</v>
      </c>
      <c r="D146" s="75"/>
      <c r="E146" s="75"/>
      <c r="F146" s="75"/>
      <c r="G146" s="77">
        <f t="shared" si="12"/>
        <v>0</v>
      </c>
    </row>
    <row r="147" spans="2:7" s="60" customFormat="1" ht="15.75" customHeight="1">
      <c r="B147" s="61"/>
      <c r="C147" s="74" t="s">
        <v>192</v>
      </c>
      <c r="D147" s="75"/>
      <c r="E147" s="75"/>
      <c r="F147" s="75"/>
      <c r="G147" s="77">
        <f t="shared" si="12"/>
        <v>0</v>
      </c>
    </row>
    <row r="148" spans="2:7" s="60" customFormat="1" ht="15.75" customHeight="1">
      <c r="B148" s="61"/>
      <c r="C148" s="74" t="s">
        <v>193</v>
      </c>
      <c r="D148" s="75"/>
      <c r="E148" s="75"/>
      <c r="F148" s="75"/>
      <c r="G148" s="77">
        <f t="shared" si="12"/>
        <v>0</v>
      </c>
    </row>
    <row r="149" spans="2:7" s="60" customFormat="1" ht="15.75" customHeight="1">
      <c r="B149" s="61"/>
      <c r="C149" s="74" t="s">
        <v>194</v>
      </c>
      <c r="D149" s="75"/>
      <c r="E149" s="75"/>
      <c r="F149" s="75"/>
      <c r="G149" s="77">
        <f t="shared" si="12"/>
        <v>0</v>
      </c>
    </row>
    <row r="150" spans="2:7" s="60" customFormat="1" ht="15.75" customHeight="1">
      <c r="B150" s="61"/>
      <c r="C150" s="79" t="s">
        <v>195</v>
      </c>
      <c r="D150" s="80">
        <f>SUM(D143:D149)</f>
        <v>0</v>
      </c>
      <c r="E150" s="80">
        <f>SUM(E143:E149)</f>
        <v>0</v>
      </c>
      <c r="F150" s="80">
        <f>SUM(F143:F149)</f>
        <v>0</v>
      </c>
      <c r="G150" s="77">
        <f t="shared" si="12"/>
        <v>0</v>
      </c>
    </row>
    <row r="151" spans="2:7" s="59" customFormat="1" ht="15.75" customHeight="1">
      <c r="C151" s="82"/>
      <c r="D151" s="83"/>
      <c r="E151" s="83"/>
      <c r="F151" s="83"/>
      <c r="G151" s="85"/>
    </row>
    <row r="152" spans="2:7" s="60" customFormat="1" ht="15.75" customHeight="1">
      <c r="C152" s="279" t="s">
        <v>136</v>
      </c>
      <c r="D152" s="280"/>
      <c r="E152" s="280"/>
      <c r="F152" s="280"/>
      <c r="G152" s="281"/>
    </row>
    <row r="153" spans="2:7" s="60" customFormat="1" ht="21" customHeight="1">
      <c r="C153" s="67" t="s">
        <v>215</v>
      </c>
      <c r="D153" s="68">
        <f>'1) Tableau budgétaire 1'!D152</f>
        <v>0</v>
      </c>
      <c r="E153" s="68">
        <f>'1) Tableau budgétaire 1'!E152</f>
        <v>0</v>
      </c>
      <c r="F153" s="68">
        <f>'1) Tableau budgétaire 1'!F152</f>
        <v>0</v>
      </c>
      <c r="G153" s="69">
        <f t="shared" ref="G153:G161" si="13">SUM(D153:F153)</f>
        <v>0</v>
      </c>
    </row>
    <row r="154" spans="2:7" s="60" customFormat="1" ht="15.75" customHeight="1">
      <c r="C154" s="70" t="s">
        <v>188</v>
      </c>
      <c r="D154" s="71"/>
      <c r="E154" s="72"/>
      <c r="F154" s="72"/>
      <c r="G154" s="73">
        <f t="shared" si="13"/>
        <v>0</v>
      </c>
    </row>
    <row r="155" spans="2:7" s="60" customFormat="1" ht="15.75" customHeight="1">
      <c r="C155" s="74" t="s">
        <v>189</v>
      </c>
      <c r="D155" s="75"/>
      <c r="E155" s="76"/>
      <c r="F155" s="76"/>
      <c r="G155" s="77">
        <f t="shared" si="13"/>
        <v>0</v>
      </c>
    </row>
    <row r="156" spans="2:7" s="60" customFormat="1" ht="15.75" customHeight="1">
      <c r="C156" s="74" t="s">
        <v>190</v>
      </c>
      <c r="D156" s="75"/>
      <c r="E156" s="75"/>
      <c r="F156" s="75"/>
      <c r="G156" s="77">
        <f t="shared" si="13"/>
        <v>0</v>
      </c>
    </row>
    <row r="157" spans="2:7" s="60" customFormat="1" ht="15.75" customHeight="1">
      <c r="C157" s="78" t="s">
        <v>191</v>
      </c>
      <c r="D157" s="75"/>
      <c r="E157" s="75"/>
      <c r="F157" s="75"/>
      <c r="G157" s="77">
        <f t="shared" si="13"/>
        <v>0</v>
      </c>
    </row>
    <row r="158" spans="2:7" s="60" customFormat="1" ht="15.75" customHeight="1">
      <c r="C158" s="74" t="s">
        <v>192</v>
      </c>
      <c r="D158" s="75"/>
      <c r="E158" s="75"/>
      <c r="F158" s="75"/>
      <c r="G158" s="77">
        <f t="shared" si="13"/>
        <v>0</v>
      </c>
    </row>
    <row r="159" spans="2:7" s="60" customFormat="1" ht="15.75" customHeight="1">
      <c r="C159" s="74" t="s">
        <v>193</v>
      </c>
      <c r="D159" s="75"/>
      <c r="E159" s="75"/>
      <c r="F159" s="75"/>
      <c r="G159" s="77">
        <f t="shared" si="13"/>
        <v>0</v>
      </c>
    </row>
    <row r="160" spans="2:7" s="60" customFormat="1" ht="15.75" customHeight="1">
      <c r="C160" s="74" t="s">
        <v>194</v>
      </c>
      <c r="D160" s="75"/>
      <c r="E160" s="75"/>
      <c r="F160" s="75"/>
      <c r="G160" s="77">
        <f t="shared" si="13"/>
        <v>0</v>
      </c>
    </row>
    <row r="161" spans="3:7" s="60" customFormat="1" ht="15.75" customHeight="1">
      <c r="C161" s="79" t="s">
        <v>195</v>
      </c>
      <c r="D161" s="80">
        <f>SUM(D154:D160)</f>
        <v>0</v>
      </c>
      <c r="E161" s="80">
        <f>SUM(E154:E160)</f>
        <v>0</v>
      </c>
      <c r="F161" s="80">
        <f>SUM(F154:F160)</f>
        <v>0</v>
      </c>
      <c r="G161" s="77">
        <f t="shared" si="13"/>
        <v>0</v>
      </c>
    </row>
    <row r="162" spans="3:7" s="59" customFormat="1" ht="15.75" customHeight="1">
      <c r="C162" s="82"/>
      <c r="D162" s="83"/>
      <c r="E162" s="83"/>
      <c r="F162" s="83"/>
      <c r="G162" s="85"/>
    </row>
    <row r="163" spans="3:7" s="60" customFormat="1" ht="15.75" customHeight="1">
      <c r="C163" s="279" t="s">
        <v>145</v>
      </c>
      <c r="D163" s="280"/>
      <c r="E163" s="280"/>
      <c r="F163" s="280"/>
      <c r="G163" s="281"/>
    </row>
    <row r="164" spans="3:7" s="60" customFormat="1" ht="19.5" customHeight="1">
      <c r="C164" s="67" t="s">
        <v>216</v>
      </c>
      <c r="D164" s="68">
        <f>'1) Tableau budgétaire 1'!D162</f>
        <v>0</v>
      </c>
      <c r="E164" s="68">
        <f>'1) Tableau budgétaire 1'!E162</f>
        <v>0</v>
      </c>
      <c r="F164" s="68">
        <f>'1) Tableau budgétaire 1'!F162</f>
        <v>0</v>
      </c>
      <c r="G164" s="69">
        <f t="shared" ref="G164:G172" si="14">SUM(D164:F164)</f>
        <v>0</v>
      </c>
    </row>
    <row r="165" spans="3:7" s="60" customFormat="1" ht="15.75" customHeight="1">
      <c r="C165" s="70" t="s">
        <v>188</v>
      </c>
      <c r="D165" s="71"/>
      <c r="E165" s="72"/>
      <c r="F165" s="72"/>
      <c r="G165" s="73">
        <f t="shared" si="14"/>
        <v>0</v>
      </c>
    </row>
    <row r="166" spans="3:7" s="60" customFormat="1" ht="15.75" customHeight="1">
      <c r="C166" s="74" t="s">
        <v>189</v>
      </c>
      <c r="D166" s="75"/>
      <c r="E166" s="76"/>
      <c r="F166" s="76"/>
      <c r="G166" s="77">
        <f t="shared" si="14"/>
        <v>0</v>
      </c>
    </row>
    <row r="167" spans="3:7" s="60" customFormat="1" ht="15.75" customHeight="1">
      <c r="C167" s="74" t="s">
        <v>190</v>
      </c>
      <c r="D167" s="75"/>
      <c r="E167" s="75"/>
      <c r="F167" s="75"/>
      <c r="G167" s="77">
        <f t="shared" si="14"/>
        <v>0</v>
      </c>
    </row>
    <row r="168" spans="3:7" s="60" customFormat="1" ht="15.75" customHeight="1">
      <c r="C168" s="78" t="s">
        <v>191</v>
      </c>
      <c r="D168" s="75"/>
      <c r="E168" s="75"/>
      <c r="F168" s="75"/>
      <c r="G168" s="77">
        <f t="shared" si="14"/>
        <v>0</v>
      </c>
    </row>
    <row r="169" spans="3:7" s="60" customFormat="1" ht="15.75" customHeight="1">
      <c r="C169" s="74" t="s">
        <v>192</v>
      </c>
      <c r="D169" s="75"/>
      <c r="E169" s="75"/>
      <c r="F169" s="75"/>
      <c r="G169" s="77">
        <f t="shared" si="14"/>
        <v>0</v>
      </c>
    </row>
    <row r="170" spans="3:7" s="60" customFormat="1" ht="15.75" customHeight="1">
      <c r="C170" s="74" t="s">
        <v>193</v>
      </c>
      <c r="D170" s="75"/>
      <c r="E170" s="75"/>
      <c r="F170" s="75"/>
      <c r="G170" s="77">
        <f t="shared" si="14"/>
        <v>0</v>
      </c>
    </row>
    <row r="171" spans="3:7" s="60" customFormat="1" ht="15.75" customHeight="1">
      <c r="C171" s="74" t="s">
        <v>194</v>
      </c>
      <c r="D171" s="75"/>
      <c r="E171" s="75"/>
      <c r="F171" s="75"/>
      <c r="G171" s="77">
        <f t="shared" si="14"/>
        <v>0</v>
      </c>
    </row>
    <row r="172" spans="3:7" s="60" customFormat="1" ht="15.75" customHeight="1">
      <c r="C172" s="79" t="s">
        <v>195</v>
      </c>
      <c r="D172" s="80">
        <f>SUM(D165:D171)</f>
        <v>0</v>
      </c>
      <c r="E172" s="80">
        <f>SUM(E165:E171)</f>
        <v>0</v>
      </c>
      <c r="F172" s="80">
        <f>SUM(F165:F171)</f>
        <v>0</v>
      </c>
      <c r="G172" s="77">
        <f t="shared" si="14"/>
        <v>0</v>
      </c>
    </row>
    <row r="173" spans="3:7" s="59" customFormat="1" ht="15.75" customHeight="1">
      <c r="C173" s="82"/>
      <c r="D173" s="83"/>
      <c r="E173" s="83"/>
      <c r="F173" s="83"/>
      <c r="G173" s="85"/>
    </row>
    <row r="174" spans="3:7" s="60" customFormat="1" ht="15.75" customHeight="1">
      <c r="C174" s="279" t="s">
        <v>154</v>
      </c>
      <c r="D174" s="280"/>
      <c r="E174" s="280"/>
      <c r="F174" s="280"/>
      <c r="G174" s="281"/>
    </row>
    <row r="175" spans="3:7" s="60" customFormat="1" ht="22.5" customHeight="1">
      <c r="C175" s="67" t="s">
        <v>217</v>
      </c>
      <c r="D175" s="68">
        <f>'1) Tableau budgétaire 1'!D172</f>
        <v>0</v>
      </c>
      <c r="E175" s="68">
        <f>'1) Tableau budgétaire 1'!E172</f>
        <v>0</v>
      </c>
      <c r="F175" s="68">
        <f>'1) Tableau budgétaire 1'!F172</f>
        <v>0</v>
      </c>
      <c r="G175" s="69">
        <f t="shared" ref="G175:G183" si="15">SUM(D175:F175)</f>
        <v>0</v>
      </c>
    </row>
    <row r="176" spans="3:7" s="60" customFormat="1" ht="15.75" customHeight="1">
      <c r="C176" s="70" t="s">
        <v>188</v>
      </c>
      <c r="D176" s="71"/>
      <c r="E176" s="72"/>
      <c r="F176" s="72"/>
      <c r="G176" s="73">
        <f t="shared" si="15"/>
        <v>0</v>
      </c>
    </row>
    <row r="177" spans="3:7" s="60" customFormat="1" ht="15.75" customHeight="1">
      <c r="C177" s="74" t="s">
        <v>189</v>
      </c>
      <c r="D177" s="75"/>
      <c r="E177" s="76"/>
      <c r="F177" s="76"/>
      <c r="G177" s="77">
        <f t="shared" si="15"/>
        <v>0</v>
      </c>
    </row>
    <row r="178" spans="3:7" s="60" customFormat="1" ht="15.75" customHeight="1">
      <c r="C178" s="74" t="s">
        <v>190</v>
      </c>
      <c r="D178" s="75"/>
      <c r="E178" s="75"/>
      <c r="F178" s="75"/>
      <c r="G178" s="77">
        <f t="shared" si="15"/>
        <v>0</v>
      </c>
    </row>
    <row r="179" spans="3:7" s="60" customFormat="1" ht="15.75" customHeight="1">
      <c r="C179" s="78" t="s">
        <v>191</v>
      </c>
      <c r="D179" s="75"/>
      <c r="E179" s="75"/>
      <c r="F179" s="75"/>
      <c r="G179" s="77">
        <f t="shared" si="15"/>
        <v>0</v>
      </c>
    </row>
    <row r="180" spans="3:7" s="60" customFormat="1" ht="15.75" customHeight="1">
      <c r="C180" s="74" t="s">
        <v>192</v>
      </c>
      <c r="D180" s="75"/>
      <c r="E180" s="75"/>
      <c r="F180" s="75"/>
      <c r="G180" s="77">
        <f t="shared" si="15"/>
        <v>0</v>
      </c>
    </row>
    <row r="181" spans="3:7" s="60" customFormat="1" ht="15.75" customHeight="1">
      <c r="C181" s="74" t="s">
        <v>193</v>
      </c>
      <c r="D181" s="75"/>
      <c r="E181" s="75"/>
      <c r="F181" s="75"/>
      <c r="G181" s="77">
        <f t="shared" si="15"/>
        <v>0</v>
      </c>
    </row>
    <row r="182" spans="3:7" s="60" customFormat="1" ht="15.75" customHeight="1">
      <c r="C182" s="74" t="s">
        <v>194</v>
      </c>
      <c r="D182" s="75"/>
      <c r="E182" s="75"/>
      <c r="F182" s="75"/>
      <c r="G182" s="77">
        <f t="shared" si="15"/>
        <v>0</v>
      </c>
    </row>
    <row r="183" spans="3:7" s="60" customFormat="1" ht="15.75" customHeight="1">
      <c r="C183" s="79" t="s">
        <v>195</v>
      </c>
      <c r="D183" s="80">
        <f>SUM(D176:D182)</f>
        <v>0</v>
      </c>
      <c r="E183" s="80">
        <f>SUM(E176:E182)</f>
        <v>0</v>
      </c>
      <c r="F183" s="80">
        <f>SUM(F176:F182)</f>
        <v>0</v>
      </c>
      <c r="G183" s="77">
        <f t="shared" si="15"/>
        <v>0</v>
      </c>
    </row>
    <row r="184" spans="3:7" s="60" customFormat="1" ht="15.75" customHeight="1">
      <c r="C184" s="61"/>
      <c r="D184" s="59"/>
      <c r="E184" s="59"/>
      <c r="F184" s="59"/>
      <c r="G184" s="61"/>
    </row>
    <row r="185" spans="3:7" s="60" customFormat="1" ht="15.75" customHeight="1">
      <c r="C185" s="279" t="s">
        <v>218</v>
      </c>
      <c r="D185" s="280"/>
      <c r="E185" s="280"/>
      <c r="F185" s="280"/>
      <c r="G185" s="281"/>
    </row>
    <row r="186" spans="3:7" s="60" customFormat="1" ht="36" customHeight="1">
      <c r="C186" s="67" t="s">
        <v>219</v>
      </c>
      <c r="D186" s="68">
        <f>'1) Tableau budgétaire 1'!D179</f>
        <v>636000</v>
      </c>
      <c r="E186" s="68">
        <f>'1) Tableau budgétaire 1'!E179</f>
        <v>270760</v>
      </c>
      <c r="F186" s="68">
        <f>'1) Tableau budgétaire 1'!F179</f>
        <v>0</v>
      </c>
      <c r="G186" s="69">
        <f t="shared" ref="G186:G194" si="16">SUM(D186:F186)</f>
        <v>906760</v>
      </c>
    </row>
    <row r="187" spans="3:7" s="60" customFormat="1" ht="15.75" customHeight="1">
      <c r="C187" s="70" t="s">
        <v>188</v>
      </c>
      <c r="D187" s="248">
        <v>350000</v>
      </c>
      <c r="E187" s="250">
        <v>180760</v>
      </c>
      <c r="F187" s="72"/>
      <c r="G187" s="73">
        <f t="shared" si="16"/>
        <v>530760</v>
      </c>
    </row>
    <row r="188" spans="3:7" s="60" customFormat="1" ht="15.75" customHeight="1">
      <c r="C188" s="74" t="s">
        <v>189</v>
      </c>
      <c r="D188" s="249">
        <v>56600</v>
      </c>
      <c r="E188" s="227">
        <v>27750</v>
      </c>
      <c r="F188" s="76"/>
      <c r="G188" s="77">
        <f t="shared" si="16"/>
        <v>84350</v>
      </c>
    </row>
    <row r="189" spans="3:7" s="60" customFormat="1" ht="15.75" customHeight="1">
      <c r="C189" s="74" t="s">
        <v>190</v>
      </c>
      <c r="D189" s="249">
        <v>65580</v>
      </c>
      <c r="E189" s="249">
        <v>11450</v>
      </c>
      <c r="F189" s="75"/>
      <c r="G189" s="77">
        <f t="shared" si="16"/>
        <v>77030</v>
      </c>
    </row>
    <row r="190" spans="3:7" s="60" customFormat="1" ht="15.75" customHeight="1">
      <c r="C190" s="78" t="s">
        <v>191</v>
      </c>
      <c r="D190" s="249">
        <v>64175</v>
      </c>
      <c r="E190" s="249">
        <v>0</v>
      </c>
      <c r="F190" s="75"/>
      <c r="G190" s="77">
        <f t="shared" si="16"/>
        <v>64175</v>
      </c>
    </row>
    <row r="191" spans="3:7" s="60" customFormat="1" ht="15.75" customHeight="1">
      <c r="C191" s="74" t="s">
        <v>192</v>
      </c>
      <c r="D191" s="249">
        <v>21500</v>
      </c>
      <c r="E191" s="249">
        <v>3500</v>
      </c>
      <c r="F191" s="75"/>
      <c r="G191" s="77">
        <f t="shared" si="16"/>
        <v>25000</v>
      </c>
    </row>
    <row r="192" spans="3:7" s="60" customFormat="1" ht="15.75" customHeight="1">
      <c r="C192" s="74" t="s">
        <v>193</v>
      </c>
      <c r="D192" s="249">
        <v>79245</v>
      </c>
      <c r="E192" s="249">
        <v>0</v>
      </c>
      <c r="F192" s="75"/>
      <c r="G192" s="77">
        <f t="shared" si="16"/>
        <v>79245</v>
      </c>
    </row>
    <row r="193" spans="3:13" s="60" customFormat="1" ht="15.75" customHeight="1">
      <c r="C193" s="74" t="s">
        <v>194</v>
      </c>
      <c r="D193" s="249">
        <v>28900</v>
      </c>
      <c r="E193" s="249">
        <v>17300</v>
      </c>
      <c r="F193" s="75"/>
      <c r="G193" s="77">
        <f t="shared" si="16"/>
        <v>46200</v>
      </c>
    </row>
    <row r="194" spans="3:13" s="60" customFormat="1" ht="15.75" customHeight="1">
      <c r="C194" s="79" t="s">
        <v>195</v>
      </c>
      <c r="D194" s="80">
        <f>SUM(D187:D193)</f>
        <v>666000</v>
      </c>
      <c r="E194" s="80">
        <f>SUM(E187:E193)</f>
        <v>240760</v>
      </c>
      <c r="F194" s="80">
        <f>SUM(F187:F193)</f>
        <v>0</v>
      </c>
      <c r="G194" s="77">
        <f t="shared" si="16"/>
        <v>906760</v>
      </c>
    </row>
    <row r="195" spans="3:13" s="60" customFormat="1" ht="15.75" customHeight="1">
      <c r="C195" s="61"/>
      <c r="D195" s="59"/>
      <c r="E195" s="59"/>
      <c r="F195" s="59"/>
      <c r="G195" s="61"/>
    </row>
    <row r="196" spans="3:13" s="60" customFormat="1" ht="19.5" customHeight="1">
      <c r="C196" s="285" t="s">
        <v>168</v>
      </c>
      <c r="D196" s="286"/>
      <c r="E196" s="286"/>
      <c r="F196" s="286"/>
      <c r="G196" s="287"/>
    </row>
    <row r="197" spans="3:13" s="60" customFormat="1" ht="51.75" customHeight="1">
      <c r="C197" s="9"/>
      <c r="D197" s="65" t="str">
        <f>'1) Tableau budgétaire 1'!D5</f>
        <v>Organisation recipiendiaire 1 (budget en USD)</v>
      </c>
      <c r="E197" s="65" t="str">
        <f>'1) Tableau budgétaire 1'!E5</f>
        <v>Organisation recipiendiaire 2 (budget en USD)</v>
      </c>
      <c r="F197" s="65" t="str">
        <f>'1) Tableau budgétaire 1'!F5</f>
        <v>Organisation recipiendiaire 3 (budget en USD)</v>
      </c>
      <c r="G197" s="95" t="s">
        <v>168</v>
      </c>
    </row>
    <row r="198" spans="3:13" s="60" customFormat="1" ht="19.5" customHeight="1">
      <c r="C198" s="96" t="s">
        <v>188</v>
      </c>
      <c r="D198" s="97">
        <f t="shared" ref="D198:F204" si="17">SUM(D176,D165,D154,D143,D131,D120,D109,D98,D86,D75,D64,D53,D41,D30,D19,D8,D187)</f>
        <v>361300</v>
      </c>
      <c r="E198" s="97">
        <f t="shared" si="17"/>
        <v>180760</v>
      </c>
      <c r="F198" s="97">
        <f t="shared" si="17"/>
        <v>0</v>
      </c>
      <c r="G198" s="14">
        <f t="shared" ref="G198:G205" si="18">SUM(D198:F198)</f>
        <v>542060</v>
      </c>
    </row>
    <row r="199" spans="3:13" s="60" customFormat="1" ht="34.5" customHeight="1">
      <c r="C199" s="98" t="s">
        <v>189</v>
      </c>
      <c r="D199" s="13">
        <f t="shared" si="17"/>
        <v>203933.66999999998</v>
      </c>
      <c r="E199" s="13">
        <f t="shared" si="17"/>
        <v>87750</v>
      </c>
      <c r="F199" s="13">
        <f t="shared" si="17"/>
        <v>0</v>
      </c>
      <c r="G199" s="15">
        <f t="shared" si="18"/>
        <v>291683.67</v>
      </c>
    </row>
    <row r="200" spans="3:13" s="60" customFormat="1" ht="48" customHeight="1">
      <c r="C200" s="98" t="s">
        <v>190</v>
      </c>
      <c r="D200" s="13">
        <f t="shared" si="17"/>
        <v>170910</v>
      </c>
      <c r="E200" s="13">
        <f t="shared" si="17"/>
        <v>46400</v>
      </c>
      <c r="F200" s="13">
        <f t="shared" si="17"/>
        <v>0</v>
      </c>
      <c r="G200" s="15">
        <f t="shared" si="18"/>
        <v>217310</v>
      </c>
    </row>
    <row r="201" spans="3:13" s="60" customFormat="1" ht="33" customHeight="1">
      <c r="C201" s="99" t="s">
        <v>191</v>
      </c>
      <c r="D201" s="13">
        <f t="shared" si="17"/>
        <v>243808</v>
      </c>
      <c r="E201" s="13">
        <f t="shared" si="17"/>
        <v>143500</v>
      </c>
      <c r="F201" s="13">
        <f t="shared" si="17"/>
        <v>0</v>
      </c>
      <c r="G201" s="15">
        <f t="shared" si="18"/>
        <v>387308</v>
      </c>
    </row>
    <row r="202" spans="3:13" s="60" customFormat="1" ht="21" customHeight="1">
      <c r="C202" s="98" t="s">
        <v>192</v>
      </c>
      <c r="D202" s="13">
        <f t="shared" si="17"/>
        <v>97120</v>
      </c>
      <c r="E202" s="13">
        <f t="shared" si="17"/>
        <v>18500</v>
      </c>
      <c r="F202" s="13">
        <f t="shared" si="17"/>
        <v>0</v>
      </c>
      <c r="G202" s="15">
        <f t="shared" si="18"/>
        <v>115620</v>
      </c>
      <c r="H202" s="100"/>
      <c r="I202" s="100"/>
      <c r="J202" s="100"/>
      <c r="K202" s="100"/>
      <c r="L202" s="100"/>
      <c r="M202" s="112"/>
    </row>
    <row r="203" spans="3:13" s="60" customFormat="1" ht="39.75" customHeight="1">
      <c r="C203" s="98" t="s">
        <v>193</v>
      </c>
      <c r="D203" s="13">
        <f t="shared" si="17"/>
        <v>508489.65</v>
      </c>
      <c r="E203" s="13">
        <f t="shared" si="17"/>
        <v>95000</v>
      </c>
      <c r="F203" s="13">
        <f t="shared" si="17"/>
        <v>0</v>
      </c>
      <c r="G203" s="15">
        <f t="shared" si="18"/>
        <v>603489.65</v>
      </c>
      <c r="H203" s="100"/>
      <c r="I203" s="100"/>
      <c r="J203" s="100"/>
      <c r="K203" s="100"/>
      <c r="L203" s="100"/>
      <c r="M203" s="112"/>
    </row>
    <row r="204" spans="3:13" s="60" customFormat="1" ht="39.75" customHeight="1">
      <c r="C204" s="98" t="s">
        <v>194</v>
      </c>
      <c r="D204" s="97">
        <f t="shared" si="17"/>
        <v>131683.33000000002</v>
      </c>
      <c r="E204" s="97">
        <f t="shared" si="17"/>
        <v>47300</v>
      </c>
      <c r="F204" s="97">
        <f t="shared" si="17"/>
        <v>0</v>
      </c>
      <c r="G204" s="15">
        <f t="shared" si="18"/>
        <v>178983.33000000002</v>
      </c>
      <c r="H204" s="100"/>
      <c r="I204" s="100"/>
      <c r="J204" s="100"/>
      <c r="K204" s="100"/>
      <c r="L204" s="100"/>
      <c r="M204" s="112"/>
    </row>
    <row r="205" spans="3:13" s="60" customFormat="1" ht="22.5" customHeight="1">
      <c r="C205" s="101" t="s">
        <v>169</v>
      </c>
      <c r="D205" s="102">
        <f>SUM(D198:D204)</f>
        <v>1717244.65</v>
      </c>
      <c r="E205" s="102">
        <f>SUM(E198:E204)</f>
        <v>619210</v>
      </c>
      <c r="F205" s="102">
        <f>SUM(F198:F204)</f>
        <v>0</v>
      </c>
      <c r="G205" s="103">
        <f t="shared" si="18"/>
        <v>2336454.65</v>
      </c>
      <c r="H205" s="100"/>
      <c r="I205" s="100"/>
      <c r="J205" s="100"/>
      <c r="K205" s="100"/>
      <c r="L205" s="100"/>
      <c r="M205" s="112"/>
    </row>
    <row r="206" spans="3:13" s="60" customFormat="1" ht="26.25" customHeight="1">
      <c r="C206" s="101" t="s">
        <v>170</v>
      </c>
      <c r="D206" s="104">
        <f>D205*0.07</f>
        <v>120207.12550000001</v>
      </c>
      <c r="E206" s="104">
        <f t="shared" ref="E206:G206" si="19">E205*0.07</f>
        <v>43344.700000000004</v>
      </c>
      <c r="F206" s="104">
        <f t="shared" si="19"/>
        <v>0</v>
      </c>
      <c r="G206" s="105">
        <f t="shared" si="19"/>
        <v>163551.82550000001</v>
      </c>
      <c r="H206" s="106"/>
      <c r="I206" s="106"/>
      <c r="J206" s="106"/>
      <c r="K206" s="106"/>
      <c r="L206" s="113"/>
      <c r="M206" s="59"/>
    </row>
    <row r="207" spans="3:13" s="60" customFormat="1" ht="23.25" customHeight="1">
      <c r="C207" s="107" t="s">
        <v>220</v>
      </c>
      <c r="D207" s="108">
        <f>SUM(D205:D206)</f>
        <v>1837451.7755</v>
      </c>
      <c r="E207" s="108">
        <f t="shared" ref="E207:G207" si="20">SUM(E205:E206)</f>
        <v>662554.69999999995</v>
      </c>
      <c r="F207" s="108">
        <f t="shared" si="20"/>
        <v>0</v>
      </c>
      <c r="G207" s="109">
        <f t="shared" si="20"/>
        <v>2500006.4754999997</v>
      </c>
      <c r="H207" s="106"/>
      <c r="I207" s="106"/>
      <c r="J207" s="106"/>
      <c r="K207" s="106"/>
      <c r="L207" s="113"/>
      <c r="M207" s="59"/>
    </row>
    <row r="208" spans="3:13" ht="15.75" customHeight="1">
      <c r="L208" s="114"/>
    </row>
    <row r="209" spans="3:14" ht="15.75" customHeight="1">
      <c r="H209" s="110"/>
      <c r="I209" s="110"/>
      <c r="L209" s="114"/>
    </row>
    <row r="210" spans="3:14" ht="15.75" customHeight="1">
      <c r="H210" s="110"/>
      <c r="I210" s="110"/>
      <c r="L210" s="60"/>
    </row>
    <row r="211" spans="3:14" ht="40.5" customHeight="1">
      <c r="H211" s="110"/>
      <c r="I211" s="110"/>
      <c r="L211" s="115"/>
    </row>
    <row r="212" spans="3:14" ht="24.75" customHeight="1">
      <c r="H212" s="110"/>
      <c r="I212" s="110"/>
      <c r="L212" s="115"/>
    </row>
    <row r="213" spans="3:14" ht="41.25" customHeight="1">
      <c r="H213" s="111"/>
      <c r="I213" s="110"/>
      <c r="L213" s="115"/>
    </row>
    <row r="214" spans="3:14" ht="51.75" customHeight="1">
      <c r="H214" s="111"/>
      <c r="I214" s="110"/>
      <c r="L214" s="115"/>
      <c r="N214" s="61"/>
    </row>
    <row r="215" spans="3:14" ht="42" customHeight="1">
      <c r="H215" s="110"/>
      <c r="I215" s="110"/>
      <c r="L215" s="115"/>
      <c r="N215" s="61"/>
    </row>
    <row r="216" spans="3:14" s="59" customFormat="1" ht="42" customHeight="1">
      <c r="C216" s="61"/>
      <c r="G216" s="61"/>
      <c r="H216" s="60"/>
      <c r="I216" s="110"/>
      <c r="J216" s="61"/>
      <c r="K216" s="61"/>
      <c r="L216" s="115"/>
      <c r="M216" s="61"/>
    </row>
    <row r="217" spans="3:14" s="59" customFormat="1" ht="42" customHeight="1">
      <c r="C217" s="61"/>
      <c r="G217" s="61"/>
      <c r="H217" s="61"/>
      <c r="I217" s="110"/>
      <c r="J217" s="61"/>
      <c r="K217" s="61"/>
      <c r="L217" s="61"/>
      <c r="M217" s="61"/>
    </row>
    <row r="218" spans="3:14" s="59" customFormat="1" ht="63.75" customHeight="1">
      <c r="C218" s="61"/>
      <c r="G218" s="61"/>
      <c r="H218" s="61"/>
      <c r="I218" s="114"/>
      <c r="J218" s="60"/>
      <c r="K218" s="60"/>
      <c r="L218" s="61"/>
      <c r="M218" s="61"/>
    </row>
    <row r="219" spans="3:14" s="59" customFormat="1" ht="42" customHeight="1">
      <c r="C219" s="61"/>
      <c r="G219" s="61"/>
      <c r="H219" s="61"/>
      <c r="I219" s="61"/>
      <c r="J219" s="61"/>
      <c r="K219" s="61"/>
      <c r="L219" s="61"/>
      <c r="M219" s="114"/>
    </row>
    <row r="220" spans="3:14" ht="23.25" customHeight="1">
      <c r="N220" s="61"/>
    </row>
    <row r="221" spans="3:14" ht="27.75" customHeight="1">
      <c r="L221" s="60"/>
      <c r="N221" s="61"/>
    </row>
    <row r="222" spans="3:14" ht="55.5" customHeight="1">
      <c r="N222" s="61"/>
    </row>
    <row r="223" spans="3:14" ht="57.75" customHeight="1">
      <c r="M223" s="60"/>
      <c r="N223" s="61"/>
    </row>
    <row r="224" spans="3:14" ht="21.75" customHeight="1">
      <c r="N224" s="61"/>
    </row>
    <row r="225" spans="3:14" ht="49.5" customHeight="1">
      <c r="N225" s="61"/>
    </row>
    <row r="226" spans="3:14" ht="28.5" customHeight="1">
      <c r="N226" s="61"/>
    </row>
    <row r="227" spans="3:14" ht="28.5" customHeight="1">
      <c r="N227" s="61"/>
    </row>
    <row r="228" spans="3:14" ht="28.5" customHeight="1">
      <c r="N228" s="61"/>
    </row>
    <row r="229" spans="3:14" ht="23.25" customHeight="1">
      <c r="N229" s="114"/>
    </row>
    <row r="230" spans="3:14" ht="43.5" customHeight="1">
      <c r="N230" s="114"/>
    </row>
    <row r="231" spans="3:14" ht="55.5" customHeight="1">
      <c r="N231" s="61"/>
    </row>
    <row r="232" spans="3:14" ht="42.75" customHeight="1">
      <c r="N232" s="114"/>
    </row>
    <row r="233" spans="3:14" ht="21.75" customHeight="1">
      <c r="N233" s="114"/>
    </row>
    <row r="234" spans="3:14" ht="21.75" customHeight="1">
      <c r="N234" s="114"/>
    </row>
    <row r="235" spans="3:14" s="60" customFormat="1" ht="23.25" customHeight="1">
      <c r="C235" s="61"/>
      <c r="D235" s="59"/>
      <c r="E235" s="59"/>
      <c r="F235" s="59"/>
      <c r="G235" s="61"/>
      <c r="H235" s="61"/>
      <c r="I235" s="61"/>
      <c r="J235" s="61"/>
      <c r="K235" s="61"/>
      <c r="L235" s="61"/>
      <c r="M235" s="61"/>
    </row>
    <row r="236" spans="3:14" ht="23.25" customHeight="1"/>
    <row r="237" spans="3:14" ht="21.75" customHeight="1"/>
    <row r="238" spans="3:14" ht="16.5" customHeight="1"/>
    <row r="239" spans="3:14" ht="29.25" customHeight="1"/>
    <row r="240" spans="3:14" ht="24.75" customHeight="1"/>
    <row r="241" ht="33" customHeight="1"/>
    <row r="243" ht="15" customHeight="1"/>
    <row r="244" ht="25.5" customHeight="1"/>
  </sheetData>
  <sheetProtection sheet="1" insertColumns="0" insertRows="0" deleteRows="0"/>
  <mergeCells count="24">
    <mergeCell ref="C163:G163"/>
    <mergeCell ref="C174:G174"/>
    <mergeCell ref="C185:G185"/>
    <mergeCell ref="C196:G196"/>
    <mergeCell ref="C118:G118"/>
    <mergeCell ref="C129:G129"/>
    <mergeCell ref="B140:G140"/>
    <mergeCell ref="C141:G141"/>
    <mergeCell ref="C152:G152"/>
    <mergeCell ref="C73:G73"/>
    <mergeCell ref="C84:G84"/>
    <mergeCell ref="B95:G95"/>
    <mergeCell ref="C96:G96"/>
    <mergeCell ref="C107:G107"/>
    <mergeCell ref="C28:G28"/>
    <mergeCell ref="C39:G39"/>
    <mergeCell ref="B50:G50"/>
    <mergeCell ref="C51:G51"/>
    <mergeCell ref="C62:G62"/>
    <mergeCell ref="C1:F1"/>
    <mergeCell ref="C2:F2"/>
    <mergeCell ref="B5:G5"/>
    <mergeCell ref="C6:G6"/>
    <mergeCell ref="C17:G17"/>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Includes all related staff and temporary staff costs including base salary, post adjustment and all staff entitlements." sqref="C8 C19 C30 C41 C53 C64 C75 C86 C98 C109 C120 C131 C143 C154 C165 C176 C187 C19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188 C19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189 C200"/>
    <dataValidation allowBlank="1" showInputMessage="1" showErrorMessage="1" prompt="Services contracted by an organization which follow the normal procurement processes." sqref="C11 C22 C33 C44 C56 C67 C78 C89 C101 C112 C123 C134 C146 C157 C168 C179 C190 C201"/>
    <dataValidation allowBlank="1" showInputMessage="1" showErrorMessage="1" prompt="Includes staff and non-staff travel paid for by the organization directly related to a project." sqref="C12 C23 C34 C45 C57 C68 C79 C90 C102 C113 C124 C135 C147 C158 C169 C180 C191 C202"/>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192 C203"/>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193 C204"/>
    <dataValidation allowBlank="1" showInputMessage="1" showErrorMessage="1" prompt="Output totals must match the original total from Table 1, and will show as red if not. " sqref="G15"/>
  </dataValidations>
  <pageMargins left="0.7" right="0.7" top="0.75" bottom="0.75" header="0.3" footer="0.3"/>
  <pageSetup scale="74" orientation="landscape"/>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BBE72A2F-D6FF-4188-B8F1-71554F816B2A}">
            <xm:f>'1) Tableau budgétaire 1'!$G$191</xm:f>
            <x14:dxf>
              <font>
                <color rgb="FF9C0006"/>
              </font>
              <fill>
                <patternFill patternType="solid">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F14"/>
  <sheetViews>
    <sheetView showGridLines="0" workbookViewId="0"/>
  </sheetViews>
  <sheetFormatPr baseColWidth="10" defaultColWidth="8.81640625" defaultRowHeight="14.5"/>
  <cols>
    <col min="2" max="2" width="73.26953125" customWidth="1"/>
  </cols>
  <sheetData>
    <row r="2" spans="2:6">
      <c r="B2" s="53" t="s">
        <v>221</v>
      </c>
      <c r="C2" s="54"/>
      <c r="D2" s="54"/>
      <c r="E2" s="54"/>
      <c r="F2" s="54"/>
    </row>
    <row r="3" spans="2:6" ht="70.5" customHeight="1">
      <c r="B3" s="55" t="s">
        <v>222</v>
      </c>
    </row>
    <row r="4" spans="2:6" ht="58">
      <c r="B4" s="56" t="s">
        <v>223</v>
      </c>
    </row>
    <row r="5" spans="2:6">
      <c r="B5" s="56"/>
    </row>
    <row r="6" spans="2:6" ht="58">
      <c r="B6" s="57" t="s">
        <v>224</v>
      </c>
    </row>
    <row r="7" spans="2:6">
      <c r="B7" s="56"/>
    </row>
    <row r="8" spans="2:6" ht="72.5">
      <c r="B8" s="57" t="s">
        <v>225</v>
      </c>
    </row>
    <row r="9" spans="2:6">
      <c r="B9" s="56"/>
    </row>
    <row r="10" spans="2:6" ht="29">
      <c r="B10" s="56" t="s">
        <v>226</v>
      </c>
    </row>
    <row r="11" spans="2:6">
      <c r="B11" s="56"/>
    </row>
    <row r="12" spans="2:6" ht="72.5">
      <c r="B12" s="57" t="s">
        <v>227</v>
      </c>
    </row>
    <row r="13" spans="2:6">
      <c r="B13" s="56"/>
    </row>
    <row r="14" spans="2:6" ht="58">
      <c r="B14" s="58" t="s">
        <v>228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D47"/>
  <sheetViews>
    <sheetView showGridLines="0" showZeros="0" zoomScale="80" zoomScaleNormal="80" zoomScaleSheetLayoutView="70" workbookViewId="0"/>
  </sheetViews>
  <sheetFormatPr baseColWidth="10" defaultColWidth="8.81640625" defaultRowHeight="14.5"/>
  <cols>
    <col min="2" max="2" width="61.81640625" customWidth="1"/>
    <col min="4" max="4" width="17.81640625" customWidth="1"/>
  </cols>
  <sheetData>
    <row r="2" spans="2:4">
      <c r="B2" s="293" t="s">
        <v>229</v>
      </c>
      <c r="C2" s="294"/>
      <c r="D2" s="295"/>
    </row>
    <row r="3" spans="2:4">
      <c r="B3" s="296"/>
      <c r="C3" s="297"/>
      <c r="D3" s="298"/>
    </row>
    <row r="5" spans="2:4">
      <c r="B5" s="288" t="s">
        <v>230</v>
      </c>
      <c r="C5" s="289"/>
      <c r="D5" s="290"/>
    </row>
    <row r="6" spans="2:4">
      <c r="B6" s="301"/>
      <c r="C6" s="302"/>
      <c r="D6" s="303"/>
    </row>
    <row r="7" spans="2:4">
      <c r="B7" s="39" t="s">
        <v>231</v>
      </c>
      <c r="C7" s="299">
        <f>SUM('1) Tableau budgétaire 1'!D16:F16,'1) Tableau budgétaire 1'!D26:F26,'1) Tableau budgétaire 1'!D36:F36,'1) Tableau budgétaire 1'!D46:F46)</f>
        <v>833444.65</v>
      </c>
      <c r="D7" s="300"/>
    </row>
    <row r="8" spans="2:4">
      <c r="B8" s="39" t="s">
        <v>232</v>
      </c>
      <c r="C8" s="291">
        <f>SUM(D10:D14)</f>
        <v>0</v>
      </c>
      <c r="D8" s="292"/>
    </row>
    <row r="9" spans="2:4">
      <c r="B9" s="40" t="s">
        <v>233</v>
      </c>
      <c r="C9" s="41" t="s">
        <v>234</v>
      </c>
      <c r="D9" s="42" t="s">
        <v>235</v>
      </c>
    </row>
    <row r="10" spans="2:4" ht="35.15" customHeight="1">
      <c r="B10" s="43"/>
      <c r="C10" s="44"/>
      <c r="D10" s="45">
        <f>$C$7*C10</f>
        <v>0</v>
      </c>
    </row>
    <row r="11" spans="2:4" ht="35.15" customHeight="1">
      <c r="B11" s="43"/>
      <c r="C11" s="44"/>
      <c r="D11" s="45">
        <f>C7*C11</f>
        <v>0</v>
      </c>
    </row>
    <row r="12" spans="2:4" ht="35.15" customHeight="1">
      <c r="B12" s="46"/>
      <c r="C12" s="44"/>
      <c r="D12" s="45">
        <f>C7*C12</f>
        <v>0</v>
      </c>
    </row>
    <row r="13" spans="2:4" ht="35.15" customHeight="1">
      <c r="B13" s="46"/>
      <c r="C13" s="44"/>
      <c r="D13" s="45">
        <f>C7*C13</f>
        <v>0</v>
      </c>
    </row>
    <row r="14" spans="2:4" ht="35.15" customHeight="1">
      <c r="B14" s="47"/>
      <c r="C14" s="44"/>
      <c r="D14" s="48">
        <f>C7*C14</f>
        <v>0</v>
      </c>
    </row>
    <row r="16" spans="2:4">
      <c r="B16" s="288" t="s">
        <v>236</v>
      </c>
      <c r="C16" s="289"/>
      <c r="D16" s="290"/>
    </row>
    <row r="17" spans="2:4">
      <c r="B17" s="304"/>
      <c r="C17" s="305"/>
      <c r="D17" s="306"/>
    </row>
    <row r="18" spans="2:4">
      <c r="B18" s="39" t="s">
        <v>231</v>
      </c>
      <c r="C18" s="299">
        <f>SUM('1) Tableau budgétaire 1'!D58:F58,'1) Tableau budgétaire 1'!D68:F68,'1) Tableau budgétaire 1'!D78:F78,'1) Tableau budgétaire 1'!D88:F88)</f>
        <v>345000</v>
      </c>
      <c r="D18" s="300"/>
    </row>
    <row r="19" spans="2:4">
      <c r="B19" s="39" t="s">
        <v>232</v>
      </c>
      <c r="C19" s="291">
        <f>SUM(D21:D25)</f>
        <v>0</v>
      </c>
      <c r="D19" s="292"/>
    </row>
    <row r="20" spans="2:4">
      <c r="B20" s="40" t="s">
        <v>233</v>
      </c>
      <c r="C20" s="41" t="s">
        <v>234</v>
      </c>
      <c r="D20" s="42" t="s">
        <v>235</v>
      </c>
    </row>
    <row r="21" spans="2:4" ht="35.15" customHeight="1">
      <c r="B21" s="49"/>
      <c r="C21" s="44"/>
      <c r="D21" s="45">
        <f>$C$18*C21</f>
        <v>0</v>
      </c>
    </row>
    <row r="22" spans="2:4" ht="35.15" customHeight="1">
      <c r="B22" s="50"/>
      <c r="C22" s="44"/>
      <c r="D22" s="45">
        <f>$C$18*C22</f>
        <v>0</v>
      </c>
    </row>
    <row r="23" spans="2:4" ht="35.15" customHeight="1">
      <c r="B23" s="51"/>
      <c r="C23" s="44"/>
      <c r="D23" s="45">
        <f>$C$18*C23</f>
        <v>0</v>
      </c>
    </row>
    <row r="24" spans="2:4" ht="35.15" customHeight="1">
      <c r="B24" s="51"/>
      <c r="C24" s="44"/>
      <c r="D24" s="45">
        <f>$C$18*C24</f>
        <v>0</v>
      </c>
    </row>
    <row r="25" spans="2:4" ht="35.15" customHeight="1">
      <c r="B25" s="52"/>
      <c r="C25" s="44"/>
      <c r="D25" s="45">
        <f>$C$18*C25</f>
        <v>0</v>
      </c>
    </row>
    <row r="27" spans="2:4">
      <c r="B27" s="288" t="s">
        <v>237</v>
      </c>
      <c r="C27" s="289"/>
      <c r="D27" s="290"/>
    </row>
    <row r="28" spans="2:4">
      <c r="B28" s="301"/>
      <c r="C28" s="302"/>
      <c r="D28" s="303"/>
    </row>
    <row r="29" spans="2:4">
      <c r="B29" s="39" t="s">
        <v>231</v>
      </c>
      <c r="C29" s="299">
        <f>SUM('1) Tableau budgétaire 1'!D100:F100,'1) Tableau budgétaire 1'!D110:F110,'1) Tableau budgétaire 1'!D120:F120,'1) Tableau budgétaire 1'!D130:F130)</f>
        <v>251250</v>
      </c>
      <c r="D29" s="300"/>
    </row>
    <row r="30" spans="2:4">
      <c r="B30" s="39" t="s">
        <v>232</v>
      </c>
      <c r="C30" s="291">
        <f>SUM(D32:D36)</f>
        <v>0</v>
      </c>
      <c r="D30" s="292"/>
    </row>
    <row r="31" spans="2:4">
      <c r="B31" s="40" t="s">
        <v>233</v>
      </c>
      <c r="C31" s="41" t="s">
        <v>234</v>
      </c>
      <c r="D31" s="42" t="s">
        <v>235</v>
      </c>
    </row>
    <row r="32" spans="2:4" ht="35.15" customHeight="1">
      <c r="B32" s="49"/>
      <c r="C32" s="44"/>
      <c r="D32" s="45">
        <f>$C$29*C32</f>
        <v>0</v>
      </c>
    </row>
    <row r="33" spans="2:4" ht="35.15" customHeight="1">
      <c r="B33" s="50"/>
      <c r="C33" s="44"/>
      <c r="D33" s="45">
        <f>$C$29*C33</f>
        <v>0</v>
      </c>
    </row>
    <row r="34" spans="2:4" ht="35.15" customHeight="1">
      <c r="B34" s="51"/>
      <c r="C34" s="44"/>
      <c r="D34" s="45">
        <f>$C$29*C34</f>
        <v>0</v>
      </c>
    </row>
    <row r="35" spans="2:4" ht="35.15" customHeight="1">
      <c r="B35" s="51"/>
      <c r="C35" s="44"/>
      <c r="D35" s="45">
        <f>$C$29*C35</f>
        <v>0</v>
      </c>
    </row>
    <row r="36" spans="2:4" ht="35.15" customHeight="1">
      <c r="B36" s="52"/>
      <c r="C36" s="44"/>
      <c r="D36" s="45">
        <f>$C$29*C36</f>
        <v>0</v>
      </c>
    </row>
    <row r="38" spans="2:4">
      <c r="B38" s="288" t="s">
        <v>238</v>
      </c>
      <c r="C38" s="289"/>
      <c r="D38" s="290"/>
    </row>
    <row r="39" spans="2:4">
      <c r="B39" s="301"/>
      <c r="C39" s="302"/>
      <c r="D39" s="303"/>
    </row>
    <row r="40" spans="2:4">
      <c r="B40" s="39" t="s">
        <v>231</v>
      </c>
      <c r="C40" s="299">
        <f>SUM('1) Tableau budgétaire 1'!D142:F142,'1) Tableau budgétaire 1'!D152:F152,'1) Tableau budgétaire 1'!D162:F162,'1) Tableau budgétaire 1'!D172:F172)</f>
        <v>0</v>
      </c>
      <c r="D40" s="300"/>
    </row>
    <row r="41" spans="2:4">
      <c r="B41" s="39" t="s">
        <v>232</v>
      </c>
      <c r="C41" s="291">
        <f>SUM(D43:D47)</f>
        <v>0</v>
      </c>
      <c r="D41" s="292"/>
    </row>
    <row r="42" spans="2:4">
      <c r="B42" s="40" t="s">
        <v>233</v>
      </c>
      <c r="C42" s="41" t="s">
        <v>234</v>
      </c>
      <c r="D42" s="42" t="s">
        <v>235</v>
      </c>
    </row>
    <row r="43" spans="2:4" ht="35.15" customHeight="1">
      <c r="B43" s="49"/>
      <c r="C43" s="44"/>
      <c r="D43" s="45">
        <f>$C$40*C43</f>
        <v>0</v>
      </c>
    </row>
    <row r="44" spans="2:4" ht="35.15" customHeight="1">
      <c r="B44" s="50"/>
      <c r="C44" s="44"/>
      <c r="D44" s="45">
        <f>$C$40*C44</f>
        <v>0</v>
      </c>
    </row>
    <row r="45" spans="2:4" ht="35.15" customHeight="1">
      <c r="B45" s="51"/>
      <c r="C45" s="44"/>
      <c r="D45" s="45">
        <f>$C$40*C45</f>
        <v>0</v>
      </c>
    </row>
    <row r="46" spans="2:4" ht="35.15" customHeight="1">
      <c r="B46" s="51"/>
      <c r="C46" s="44"/>
      <c r="D46" s="45">
        <f>$C$40*C46</f>
        <v>0</v>
      </c>
    </row>
    <row r="47" spans="2:4" ht="35.15" customHeight="1">
      <c r="B47" s="52"/>
      <c r="C47" s="44"/>
      <c r="D47" s="48">
        <f>$C$40*C47</f>
        <v>0</v>
      </c>
    </row>
  </sheetData>
  <sheetProtection sheet="1" objects="1" scenarios="1"/>
  <mergeCells count="17">
    <mergeCell ref="C8:D8"/>
    <mergeCell ref="B16:D16"/>
    <mergeCell ref="C41:D41"/>
    <mergeCell ref="B2:D3"/>
    <mergeCell ref="C29:D29"/>
    <mergeCell ref="C30:D30"/>
    <mergeCell ref="B38:D38"/>
    <mergeCell ref="B39:D39"/>
    <mergeCell ref="C40:D40"/>
    <mergeCell ref="B17:D17"/>
    <mergeCell ref="C18:D18"/>
    <mergeCell ref="C19:D19"/>
    <mergeCell ref="B27:D27"/>
    <mergeCell ref="B28:D28"/>
    <mergeCell ref="B5:D5"/>
    <mergeCell ref="B6:D6"/>
    <mergeCell ref="C7:D7"/>
  </mergeCells>
  <conditionalFormatting sqref="C8:D8">
    <cfRule type="cellIs" dxfId="5" priority="4" operator="greaterThan">
      <formula>$C$7</formula>
    </cfRule>
  </conditionalFormatting>
  <conditionalFormatting sqref="C19:D19">
    <cfRule type="cellIs" dxfId="4" priority="3" operator="greaterThan">
      <formula>$C$18</formula>
    </cfRule>
  </conditionalFormatting>
  <conditionalFormatting sqref="C30:D30">
    <cfRule type="cellIs" dxfId="3" priority="2" operator="greaterThan">
      <formula>$C$29</formula>
    </cfRule>
    <cfRule type="cellIs" dxfId="2" priority="5"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Sheet2!$A$1:$A$170</xm:f>
          </x14:formula1>
          <xm:sqref>B10:B14 B21:B25 B32:B36 B43:B47</xm:sqref>
        </x14:dataValidation>
        <x14:dataValidation type="list" allowBlank="1" showInputMessage="1" showErrorMessage="1">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G23"/>
  <sheetViews>
    <sheetView showGridLines="0" zoomScale="80" zoomScaleNormal="80" workbookViewId="0"/>
  </sheetViews>
  <sheetFormatPr baseColWidth="10" defaultColWidth="8.81640625" defaultRowHeight="14.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customWidth="1"/>
    <col min="11" max="11" width="11.08984375" customWidth="1"/>
  </cols>
  <sheetData>
    <row r="2" spans="2:6" s="8" customFormat="1" ht="15.5">
      <c r="B2" s="311" t="s">
        <v>239</v>
      </c>
      <c r="C2" s="312"/>
      <c r="D2" s="312"/>
      <c r="E2" s="312"/>
      <c r="F2" s="313"/>
    </row>
    <row r="3" spans="2:6" s="8" customFormat="1" ht="15.5">
      <c r="B3" s="314"/>
      <c r="C3" s="315"/>
      <c r="D3" s="315"/>
      <c r="E3" s="315"/>
      <c r="F3" s="316"/>
    </row>
    <row r="4" spans="2:6" s="8" customFormat="1" ht="15.5"/>
    <row r="5" spans="2:6" s="8" customFormat="1" ht="15.5">
      <c r="B5" s="285" t="s">
        <v>240</v>
      </c>
      <c r="C5" s="286"/>
      <c r="D5" s="286"/>
      <c r="E5" s="286"/>
      <c r="F5" s="307"/>
    </row>
    <row r="6" spans="2:6" s="8" customFormat="1" ht="52.5" customHeight="1">
      <c r="B6" s="9"/>
      <c r="C6" s="10" t="str">
        <f>'1) Tableau budgétaire 1'!D5</f>
        <v>Organisation recipiendiaire 1 (budget en USD)</v>
      </c>
      <c r="D6" s="10" t="str">
        <f>'1) Tableau budgétaire 1'!E5</f>
        <v>Organisation recipiendiaire 2 (budget en USD)</v>
      </c>
      <c r="E6" s="10" t="str">
        <f>'1) Tableau budgétaire 1'!F5</f>
        <v>Organisation recipiendiaire 3 (budget en USD)</v>
      </c>
      <c r="F6" s="11" t="s">
        <v>240</v>
      </c>
    </row>
    <row r="7" spans="2:6" s="8" customFormat="1" ht="31">
      <c r="B7" s="12" t="s">
        <v>241</v>
      </c>
      <c r="C7" s="13">
        <f>'2) Tableau budgétaire 2'!D198</f>
        <v>361300</v>
      </c>
      <c r="D7" s="13">
        <f>'2) Tableau budgétaire 2'!E198</f>
        <v>180760</v>
      </c>
      <c r="E7" s="13">
        <f>'2) Tableau budgétaire 2'!F198</f>
        <v>0</v>
      </c>
      <c r="F7" s="14">
        <f t="shared" ref="F7:F14" si="0">SUM(C7:E7)</f>
        <v>542060</v>
      </c>
    </row>
    <row r="8" spans="2:6" s="8" customFormat="1" ht="46.5">
      <c r="B8" s="12" t="s">
        <v>242</v>
      </c>
      <c r="C8" s="13">
        <f>'2) Tableau budgétaire 2'!D199</f>
        <v>203933.66999999998</v>
      </c>
      <c r="D8" s="13">
        <f>'2) Tableau budgétaire 2'!E199</f>
        <v>87750</v>
      </c>
      <c r="E8" s="13">
        <f>'2) Tableau budgétaire 2'!F199</f>
        <v>0</v>
      </c>
      <c r="F8" s="15">
        <f t="shared" si="0"/>
        <v>291683.67</v>
      </c>
    </row>
    <row r="9" spans="2:6" s="8" customFormat="1" ht="62">
      <c r="B9" s="12" t="s">
        <v>243</v>
      </c>
      <c r="C9" s="13">
        <f>'2) Tableau budgétaire 2'!D200</f>
        <v>170910</v>
      </c>
      <c r="D9" s="13">
        <f>'2) Tableau budgétaire 2'!E200</f>
        <v>46400</v>
      </c>
      <c r="E9" s="13">
        <f>'2) Tableau budgétaire 2'!F200</f>
        <v>0</v>
      </c>
      <c r="F9" s="15">
        <f t="shared" si="0"/>
        <v>217310</v>
      </c>
    </row>
    <row r="10" spans="2:6" s="8" customFormat="1" ht="31">
      <c r="B10" s="16" t="s">
        <v>244</v>
      </c>
      <c r="C10" s="13">
        <f>'2) Tableau budgétaire 2'!D201</f>
        <v>243808</v>
      </c>
      <c r="D10" s="13">
        <f>'2) Tableau budgétaire 2'!E201</f>
        <v>143500</v>
      </c>
      <c r="E10" s="13">
        <f>'2) Tableau budgétaire 2'!F201</f>
        <v>0</v>
      </c>
      <c r="F10" s="15">
        <f t="shared" si="0"/>
        <v>387308</v>
      </c>
    </row>
    <row r="11" spans="2:6" s="8" customFormat="1" ht="15.5">
      <c r="B11" s="12" t="s">
        <v>245</v>
      </c>
      <c r="C11" s="13">
        <f>'2) Tableau budgétaire 2'!D202</f>
        <v>97120</v>
      </c>
      <c r="D11" s="13">
        <f>'2) Tableau budgétaire 2'!E202</f>
        <v>18500</v>
      </c>
      <c r="E11" s="13">
        <f>'2) Tableau budgétaire 2'!F202</f>
        <v>0</v>
      </c>
      <c r="F11" s="15">
        <f t="shared" si="0"/>
        <v>115620</v>
      </c>
    </row>
    <row r="12" spans="2:6" s="8" customFormat="1" ht="46.5">
      <c r="B12" s="12" t="s">
        <v>246</v>
      </c>
      <c r="C12" s="13">
        <f>'2) Tableau budgétaire 2'!D203</f>
        <v>508489.65</v>
      </c>
      <c r="D12" s="13">
        <f>'2) Tableau budgétaire 2'!E203</f>
        <v>95000</v>
      </c>
      <c r="E12" s="13">
        <f>'2) Tableau budgétaire 2'!F203</f>
        <v>0</v>
      </c>
      <c r="F12" s="15">
        <f t="shared" si="0"/>
        <v>603489.65</v>
      </c>
    </row>
    <row r="13" spans="2:6" s="8" customFormat="1" ht="31">
      <c r="B13" s="17" t="s">
        <v>247</v>
      </c>
      <c r="C13" s="18">
        <f>'2) Tableau budgétaire 2'!D204</f>
        <v>131683.33000000002</v>
      </c>
      <c r="D13" s="18">
        <f>'2) Tableau budgétaire 2'!E204</f>
        <v>47300</v>
      </c>
      <c r="E13" s="18">
        <f>'2) Tableau budgétaire 2'!F204</f>
        <v>0</v>
      </c>
      <c r="F13" s="19">
        <f t="shared" si="0"/>
        <v>178983.33000000002</v>
      </c>
    </row>
    <row r="14" spans="2:6" s="8" customFormat="1" ht="30" customHeight="1">
      <c r="B14" s="20" t="s">
        <v>248</v>
      </c>
      <c r="C14" s="21">
        <f>SUM(C7:C13)</f>
        <v>1717244.65</v>
      </c>
      <c r="D14" s="21">
        <f>SUM(D7:D13)</f>
        <v>619210</v>
      </c>
      <c r="E14" s="21">
        <f>SUM(E7:E13)</f>
        <v>0</v>
      </c>
      <c r="F14" s="22">
        <f t="shared" si="0"/>
        <v>2336454.65</v>
      </c>
    </row>
    <row r="15" spans="2:6" s="8" customFormat="1" ht="22.5" customHeight="1">
      <c r="B15" s="23" t="s">
        <v>249</v>
      </c>
      <c r="C15" s="24">
        <f>C14*0.07</f>
        <v>120207.12550000001</v>
      </c>
      <c r="D15" s="24">
        <f t="shared" ref="D15:F15" si="1">D14*0.07</f>
        <v>43344.700000000004</v>
      </c>
      <c r="E15" s="24">
        <f t="shared" si="1"/>
        <v>0</v>
      </c>
      <c r="F15" s="25">
        <f t="shared" si="1"/>
        <v>163551.82550000001</v>
      </c>
    </row>
    <row r="16" spans="2:6" s="8" customFormat="1" ht="30" customHeight="1">
      <c r="B16" s="26" t="s">
        <v>9</v>
      </c>
      <c r="C16" s="27">
        <f>C14+C15</f>
        <v>1837451.7755</v>
      </c>
      <c r="D16" s="27">
        <f t="shared" ref="D16:F16" si="2">D14+D15</f>
        <v>662554.69999999995</v>
      </c>
      <c r="E16" s="27">
        <f t="shared" si="2"/>
        <v>0</v>
      </c>
      <c r="F16" s="28">
        <f t="shared" si="2"/>
        <v>2500006.4754999997</v>
      </c>
    </row>
    <row r="17" spans="2:7" s="8" customFormat="1" ht="15.5"/>
    <row r="18" spans="2:7" s="8" customFormat="1" ht="15.5">
      <c r="B18" s="308" t="s">
        <v>250</v>
      </c>
      <c r="C18" s="309"/>
      <c r="D18" s="309"/>
      <c r="E18" s="309"/>
      <c r="F18" s="310"/>
    </row>
    <row r="19" spans="2:7" ht="48" customHeight="1">
      <c r="B19" s="29"/>
      <c r="C19" s="11" t="str">
        <f>'1) Tableau budgétaire 1'!D5</f>
        <v>Organisation recipiendiaire 1 (budget en USD)</v>
      </c>
      <c r="D19" s="11" t="str">
        <f>'1) Tableau budgétaire 1'!E5</f>
        <v>Organisation recipiendiaire 2 (budget en USD)</v>
      </c>
      <c r="E19" s="11" t="str">
        <f>'1) Tableau budgétaire 1'!F5</f>
        <v>Organisation recipiendiaire 3 (budget en USD)</v>
      </c>
      <c r="F19" s="30" t="s">
        <v>220</v>
      </c>
      <c r="G19" s="31" t="s">
        <v>172</v>
      </c>
    </row>
    <row r="20" spans="2:7" ht="23.25" customHeight="1">
      <c r="B20" s="32" t="s">
        <v>251</v>
      </c>
      <c r="C20" s="33">
        <f>'1) Tableau budgétaire 1'!D196</f>
        <v>630000.6214249999</v>
      </c>
      <c r="D20" s="33">
        <f>'1) Tableau budgétaire 1'!E196</f>
        <v>245001.64499999996</v>
      </c>
      <c r="E20" s="33">
        <f>'1) Tableau budgétaire 1'!F196</f>
        <v>0</v>
      </c>
      <c r="F20" s="34">
        <f>'1) Tableau budgétaire 1'!G196</f>
        <v>875002.26642499981</v>
      </c>
      <c r="G20" s="35">
        <f>'1) Tableau budgétaire 1'!H196</f>
        <v>0.35</v>
      </c>
    </row>
    <row r="21" spans="2:7" ht="24.75" customHeight="1">
      <c r="B21" s="32" t="s">
        <v>252</v>
      </c>
      <c r="C21" s="33">
        <f>'1) Tableau budgétaire 1'!D197</f>
        <v>630000.6214249999</v>
      </c>
      <c r="D21" s="33">
        <f>'1) Tableau budgétaire 1'!E197</f>
        <v>245001.64499999996</v>
      </c>
      <c r="E21" s="33">
        <f>'1) Tableau budgétaire 1'!F197</f>
        <v>0</v>
      </c>
      <c r="F21" s="34">
        <f>'1) Tableau budgétaire 1'!G197</f>
        <v>875002.26642499981</v>
      </c>
      <c r="G21" s="35">
        <f>'1) Tableau budgétaire 1'!H197</f>
        <v>0.35</v>
      </c>
    </row>
    <row r="22" spans="2:7" ht="24.75" customHeight="1">
      <c r="B22" s="32" t="s">
        <v>253</v>
      </c>
      <c r="C22" s="33">
        <f>'1) Tableau budgétaire 1'!D198</f>
        <v>540000.53264999995</v>
      </c>
      <c r="D22" s="33">
        <f>'1) Tableau budgétaire 1'!E198</f>
        <v>210001.40999999997</v>
      </c>
      <c r="E22" s="33">
        <f>'1) Tableau budgétaire 1'!F198</f>
        <v>0</v>
      </c>
      <c r="F22" s="34">
        <f>'1) Tableau budgétaire 1'!G198</f>
        <v>750001.94264999987</v>
      </c>
      <c r="G22" s="36">
        <f>'1) Tableau budgétaire 1'!H198</f>
        <v>0.3</v>
      </c>
    </row>
    <row r="23" spans="2:7" ht="15.5">
      <c r="B23" s="37" t="s">
        <v>220</v>
      </c>
      <c r="C23" s="38">
        <f>'1) Tableau budgétaire 1'!D199</f>
        <v>1800001.7754999998</v>
      </c>
      <c r="D23" s="38">
        <f>'1) Tableau budgétaire 1'!E199</f>
        <v>700004.7</v>
      </c>
      <c r="E23" s="38">
        <f>'1) Tableau budgétaire 1'!F199</f>
        <v>0</v>
      </c>
      <c r="F23" s="38">
        <f>'1) Tableau budgétaire 1'!G199</f>
        <v>2500006.4754999997</v>
      </c>
    </row>
  </sheetData>
  <sheetProtection sheet="1" objects="1" scenarios="1" formatCells="0" formatColumns="0" formatRows="0"/>
  <mergeCells count="3">
    <mergeCell ref="B5:F5"/>
    <mergeCell ref="B18:F18"/>
    <mergeCell ref="B2:F3"/>
  </mergeCells>
  <dataValidations count="7">
    <dataValidation allowBlank="1" showInputMessage="1" showErrorMessage="1" prompt="Includes all related staff and temporary staff costs including base salary, post adjustment and all staff entitlements." sqref="B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dataValidation allowBlank="1" showInputMessage="1" showErrorMessage="1" prompt="Services contracted by an organization which follow the normal procurement processes." sqref="B10"/>
    <dataValidation allowBlank="1" showInputMessage="1" showErrorMessage="1" prompt="Includes staff and non-staff travel paid for by the organization directly related to a project." sqref="B11"/>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dataValidation allowBlank="1" showInputMessage="1" showErrorMessage="1" prompt=" Includes all general operating costs for running an office. Examples include telecommunication, rents, finance charges and other costs which cannot be mapped to other expense categories." sqref="B13"/>
  </dataValidations>
  <pageMargins left="0.7" right="0.7" top="0.75" bottom="0.75" header="0.3" footer="0.3"/>
  <pageSetup orientation="portrait"/>
  <extLst>
    <ext xmlns:x14="http://schemas.microsoft.com/office/spreadsheetml/2009/9/main" uri="{78C0D931-6437-407d-A8EE-F0AAD7539E65}">
      <x14:conditionalFormattings>
        <x14:conditionalFormatting xmlns:xm="http://schemas.microsoft.com/office/excel/2006/main">
          <x14:cfRule type="cellIs" priority="1" operator="notEqual" id="{34483D20-B5BC-46A6-A864-ADC100F6ABF2}">
            <xm:f>'1) Tableau budgétaire 1'!$G$191</xm:f>
            <x14:dxf>
              <font>
                <color rgb="FF9C0006"/>
              </font>
              <fill>
                <patternFill patternType="solid">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6"/>
  <sheetViews>
    <sheetView workbookViewId="0">
      <selection activeCell="A9" sqref="A9"/>
    </sheetView>
  </sheetViews>
  <sheetFormatPr baseColWidth="10" defaultColWidth="8.81640625" defaultRowHeight="14.5"/>
  <sheetData>
    <row r="1" spans="1:1">
      <c r="A1" s="7">
        <v>0</v>
      </c>
    </row>
    <row r="2" spans="1:1">
      <c r="A2" s="7">
        <v>0.2</v>
      </c>
    </row>
    <row r="3" spans="1:1">
      <c r="A3" s="7">
        <v>0.4</v>
      </c>
    </row>
    <row r="4" spans="1:1">
      <c r="A4" s="7">
        <v>0.6</v>
      </c>
    </row>
    <row r="5" spans="1:1">
      <c r="A5" s="7">
        <v>0.8</v>
      </c>
    </row>
    <row r="6" spans="1:1">
      <c r="A6" s="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48" workbookViewId="0">
      <selection activeCell="D3" sqref="D3"/>
    </sheetView>
  </sheetViews>
  <sheetFormatPr baseColWidth="10" defaultColWidth="8.81640625" defaultRowHeight="14.5"/>
  <sheetData>
    <row r="1" spans="1:2">
      <c r="A1" s="1" t="s">
        <v>254</v>
      </c>
      <c r="B1" s="2" t="s">
        <v>255</v>
      </c>
    </row>
    <row r="2" spans="1:2">
      <c r="A2" s="3" t="s">
        <v>256</v>
      </c>
      <c r="B2" s="4" t="s">
        <v>257</v>
      </c>
    </row>
    <row r="3" spans="1:2">
      <c r="A3" s="3" t="s">
        <v>258</v>
      </c>
      <c r="B3" s="4" t="s">
        <v>259</v>
      </c>
    </row>
    <row r="4" spans="1:2">
      <c r="A4" s="3" t="s">
        <v>260</v>
      </c>
      <c r="B4" s="4" t="s">
        <v>261</v>
      </c>
    </row>
    <row r="5" spans="1:2">
      <c r="A5" s="3" t="s">
        <v>262</v>
      </c>
      <c r="B5" s="4" t="s">
        <v>263</v>
      </c>
    </row>
    <row r="6" spans="1:2">
      <c r="A6" s="3" t="s">
        <v>264</v>
      </c>
      <c r="B6" s="4" t="s">
        <v>265</v>
      </c>
    </row>
    <row r="7" spans="1:2">
      <c r="A7" s="3" t="s">
        <v>266</v>
      </c>
      <c r="B7" s="4" t="s">
        <v>267</v>
      </c>
    </row>
    <row r="8" spans="1:2">
      <c r="A8" s="3" t="s">
        <v>268</v>
      </c>
      <c r="B8" s="4" t="s">
        <v>269</v>
      </c>
    </row>
    <row r="9" spans="1:2">
      <c r="A9" s="3" t="s">
        <v>270</v>
      </c>
      <c r="B9" s="4" t="s">
        <v>271</v>
      </c>
    </row>
    <row r="10" spans="1:2">
      <c r="A10" s="3" t="s">
        <v>272</v>
      </c>
      <c r="B10" s="4" t="s">
        <v>273</v>
      </c>
    </row>
    <row r="11" spans="1:2">
      <c r="A11" s="3" t="s">
        <v>274</v>
      </c>
      <c r="B11" s="4" t="s">
        <v>275</v>
      </c>
    </row>
    <row r="12" spans="1:2">
      <c r="A12" s="3" t="s">
        <v>276</v>
      </c>
      <c r="B12" s="4" t="s">
        <v>277</v>
      </c>
    </row>
    <row r="13" spans="1:2">
      <c r="A13" s="3" t="s">
        <v>278</v>
      </c>
      <c r="B13" s="4" t="s">
        <v>279</v>
      </c>
    </row>
    <row r="14" spans="1:2">
      <c r="A14" s="3" t="s">
        <v>280</v>
      </c>
      <c r="B14" s="4" t="s">
        <v>281</v>
      </c>
    </row>
    <row r="15" spans="1:2">
      <c r="A15" s="3" t="s">
        <v>282</v>
      </c>
      <c r="B15" s="4" t="s">
        <v>283</v>
      </c>
    </row>
    <row r="16" spans="1:2">
      <c r="A16" s="3" t="s">
        <v>284</v>
      </c>
      <c r="B16" s="4" t="s">
        <v>285</v>
      </c>
    </row>
    <row r="17" spans="1:2">
      <c r="A17" s="3" t="s">
        <v>286</v>
      </c>
      <c r="B17" s="4" t="s">
        <v>287</v>
      </c>
    </row>
    <row r="18" spans="1:2">
      <c r="A18" s="3" t="s">
        <v>288</v>
      </c>
      <c r="B18" s="4" t="s">
        <v>289</v>
      </c>
    </row>
    <row r="19" spans="1:2">
      <c r="A19" s="3" t="s">
        <v>290</v>
      </c>
      <c r="B19" s="4" t="s">
        <v>291</v>
      </c>
    </row>
    <row r="20" spans="1:2">
      <c r="A20" s="3" t="s">
        <v>292</v>
      </c>
      <c r="B20" s="4" t="s">
        <v>293</v>
      </c>
    </row>
    <row r="21" spans="1:2">
      <c r="A21" s="3" t="s">
        <v>294</v>
      </c>
      <c r="B21" s="4" t="s">
        <v>295</v>
      </c>
    </row>
    <row r="22" spans="1:2">
      <c r="A22" s="3" t="s">
        <v>296</v>
      </c>
      <c r="B22" s="4" t="s">
        <v>297</v>
      </c>
    </row>
    <row r="23" spans="1:2">
      <c r="A23" s="3" t="s">
        <v>298</v>
      </c>
      <c r="B23" s="4" t="s">
        <v>299</v>
      </c>
    </row>
    <row r="24" spans="1:2">
      <c r="A24" s="3" t="s">
        <v>300</v>
      </c>
      <c r="B24" s="4" t="s">
        <v>301</v>
      </c>
    </row>
    <row r="25" spans="1:2">
      <c r="A25" s="3" t="s">
        <v>302</v>
      </c>
      <c r="B25" s="4" t="s">
        <v>303</v>
      </c>
    </row>
    <row r="26" spans="1:2">
      <c r="A26" s="3" t="s">
        <v>304</v>
      </c>
      <c r="B26" s="4" t="s">
        <v>305</v>
      </c>
    </row>
    <row r="27" spans="1:2">
      <c r="A27" s="3" t="s">
        <v>306</v>
      </c>
      <c r="B27" s="4" t="s">
        <v>307</v>
      </c>
    </row>
    <row r="28" spans="1:2">
      <c r="A28" s="3" t="s">
        <v>308</v>
      </c>
      <c r="B28" s="4" t="s">
        <v>309</v>
      </c>
    </row>
    <row r="29" spans="1:2">
      <c r="A29" s="3" t="s">
        <v>310</v>
      </c>
      <c r="B29" s="4" t="s">
        <v>311</v>
      </c>
    </row>
    <row r="30" spans="1:2">
      <c r="A30" s="3" t="s">
        <v>312</v>
      </c>
      <c r="B30" s="4" t="s">
        <v>313</v>
      </c>
    </row>
    <row r="31" spans="1:2">
      <c r="A31" s="3" t="s">
        <v>314</v>
      </c>
      <c r="B31" s="4" t="s">
        <v>315</v>
      </c>
    </row>
    <row r="32" spans="1:2">
      <c r="A32" s="3" t="s">
        <v>316</v>
      </c>
      <c r="B32" s="4" t="s">
        <v>317</v>
      </c>
    </row>
    <row r="33" spans="1:2">
      <c r="A33" s="3" t="s">
        <v>318</v>
      </c>
      <c r="B33" s="4" t="s">
        <v>319</v>
      </c>
    </row>
    <row r="34" spans="1:2">
      <c r="A34" s="3" t="s">
        <v>320</v>
      </c>
      <c r="B34" s="4" t="s">
        <v>321</v>
      </c>
    </row>
    <row r="35" spans="1:2">
      <c r="A35" s="3" t="s">
        <v>322</v>
      </c>
      <c r="B35" s="4" t="s">
        <v>323</v>
      </c>
    </row>
    <row r="36" spans="1:2">
      <c r="A36" s="3" t="s">
        <v>324</v>
      </c>
      <c r="B36" s="4" t="s">
        <v>325</v>
      </c>
    </row>
    <row r="37" spans="1:2">
      <c r="A37" s="3" t="s">
        <v>326</v>
      </c>
      <c r="B37" s="4" t="s">
        <v>327</v>
      </c>
    </row>
    <row r="38" spans="1:2">
      <c r="A38" s="3" t="s">
        <v>328</v>
      </c>
      <c r="B38" s="4" t="s">
        <v>329</v>
      </c>
    </row>
    <row r="39" spans="1:2">
      <c r="A39" s="3" t="s">
        <v>330</v>
      </c>
      <c r="B39" s="4" t="s">
        <v>331</v>
      </c>
    </row>
    <row r="40" spans="1:2">
      <c r="A40" s="3" t="s">
        <v>332</v>
      </c>
      <c r="B40" s="4" t="s">
        <v>333</v>
      </c>
    </row>
    <row r="41" spans="1:2">
      <c r="A41" s="3" t="s">
        <v>334</v>
      </c>
      <c r="B41" s="4" t="s">
        <v>335</v>
      </c>
    </row>
    <row r="42" spans="1:2">
      <c r="A42" s="3" t="s">
        <v>336</v>
      </c>
      <c r="B42" s="4" t="s">
        <v>337</v>
      </c>
    </row>
    <row r="43" spans="1:2">
      <c r="A43" s="3" t="s">
        <v>338</v>
      </c>
      <c r="B43" s="4" t="s">
        <v>339</v>
      </c>
    </row>
    <row r="44" spans="1:2">
      <c r="A44" s="3" t="s">
        <v>340</v>
      </c>
      <c r="B44" s="4" t="s">
        <v>341</v>
      </c>
    </row>
    <row r="45" spans="1:2">
      <c r="A45" s="3" t="s">
        <v>342</v>
      </c>
      <c r="B45" s="4" t="s">
        <v>343</v>
      </c>
    </row>
    <row r="46" spans="1:2">
      <c r="A46" s="3" t="s">
        <v>344</v>
      </c>
      <c r="B46" s="4" t="s">
        <v>345</v>
      </c>
    </row>
    <row r="47" spans="1:2">
      <c r="A47" s="3" t="s">
        <v>346</v>
      </c>
      <c r="B47" s="4" t="s">
        <v>347</v>
      </c>
    </row>
    <row r="48" spans="1:2">
      <c r="A48" s="3" t="s">
        <v>348</v>
      </c>
      <c r="B48" s="4" t="s">
        <v>349</v>
      </c>
    </row>
    <row r="49" spans="1:2">
      <c r="A49" s="3" t="s">
        <v>350</v>
      </c>
      <c r="B49" s="4" t="s">
        <v>351</v>
      </c>
    </row>
    <row r="50" spans="1:2">
      <c r="A50" s="3" t="s">
        <v>352</v>
      </c>
      <c r="B50" s="4" t="s">
        <v>353</v>
      </c>
    </row>
    <row r="51" spans="1:2">
      <c r="A51" s="3" t="s">
        <v>354</v>
      </c>
      <c r="B51" s="4" t="s">
        <v>355</v>
      </c>
    </row>
    <row r="52" spans="1:2">
      <c r="A52" s="3" t="s">
        <v>356</v>
      </c>
      <c r="B52" s="4" t="s">
        <v>357</v>
      </c>
    </row>
    <row r="53" spans="1:2">
      <c r="A53" s="3" t="s">
        <v>358</v>
      </c>
      <c r="B53" s="4" t="s">
        <v>359</v>
      </c>
    </row>
    <row r="54" spans="1:2">
      <c r="A54" s="3" t="s">
        <v>360</v>
      </c>
      <c r="B54" s="4" t="s">
        <v>361</v>
      </c>
    </row>
    <row r="55" spans="1:2">
      <c r="A55" s="3" t="s">
        <v>362</v>
      </c>
      <c r="B55" s="4" t="s">
        <v>363</v>
      </c>
    </row>
    <row r="56" spans="1:2">
      <c r="A56" s="3" t="s">
        <v>364</v>
      </c>
      <c r="B56" s="4" t="s">
        <v>365</v>
      </c>
    </row>
    <row r="57" spans="1:2">
      <c r="A57" s="3" t="s">
        <v>366</v>
      </c>
      <c r="B57" s="4" t="s">
        <v>367</v>
      </c>
    </row>
    <row r="58" spans="1:2">
      <c r="A58" s="3" t="s">
        <v>368</v>
      </c>
      <c r="B58" s="4" t="s">
        <v>369</v>
      </c>
    </row>
    <row r="59" spans="1:2">
      <c r="A59" s="3" t="s">
        <v>370</v>
      </c>
      <c r="B59" s="4" t="s">
        <v>371</v>
      </c>
    </row>
    <row r="60" spans="1:2">
      <c r="A60" s="3" t="s">
        <v>372</v>
      </c>
      <c r="B60" s="4" t="s">
        <v>373</v>
      </c>
    </row>
    <row r="61" spans="1:2">
      <c r="A61" s="3" t="s">
        <v>374</v>
      </c>
      <c r="B61" s="4" t="s">
        <v>375</v>
      </c>
    </row>
    <row r="62" spans="1:2">
      <c r="A62" s="3" t="s">
        <v>376</v>
      </c>
      <c r="B62" s="4" t="s">
        <v>377</v>
      </c>
    </row>
    <row r="63" spans="1:2">
      <c r="A63" s="3" t="s">
        <v>378</v>
      </c>
      <c r="B63" s="4" t="s">
        <v>379</v>
      </c>
    </row>
    <row r="64" spans="1:2">
      <c r="A64" s="3" t="s">
        <v>380</v>
      </c>
      <c r="B64" s="4" t="s">
        <v>381</v>
      </c>
    </row>
    <row r="65" spans="1:2">
      <c r="A65" s="3" t="s">
        <v>382</v>
      </c>
      <c r="B65" s="4" t="s">
        <v>383</v>
      </c>
    </row>
    <row r="66" spans="1:2">
      <c r="A66" s="3" t="s">
        <v>384</v>
      </c>
      <c r="B66" s="4" t="s">
        <v>385</v>
      </c>
    </row>
    <row r="67" spans="1:2">
      <c r="A67" s="3" t="s">
        <v>386</v>
      </c>
      <c r="B67" s="4" t="s">
        <v>387</v>
      </c>
    </row>
    <row r="68" spans="1:2">
      <c r="A68" s="3" t="s">
        <v>388</v>
      </c>
      <c r="B68" s="4" t="s">
        <v>389</v>
      </c>
    </row>
    <row r="69" spans="1:2">
      <c r="A69" s="3" t="s">
        <v>390</v>
      </c>
      <c r="B69" s="4" t="s">
        <v>391</v>
      </c>
    </row>
    <row r="70" spans="1:2">
      <c r="A70" s="3" t="s">
        <v>392</v>
      </c>
      <c r="B70" s="4" t="s">
        <v>393</v>
      </c>
    </row>
    <row r="71" spans="1:2">
      <c r="A71" s="3" t="s">
        <v>394</v>
      </c>
      <c r="B71" s="4" t="s">
        <v>395</v>
      </c>
    </row>
    <row r="72" spans="1:2">
      <c r="A72" s="3" t="s">
        <v>396</v>
      </c>
      <c r="B72" s="4" t="s">
        <v>397</v>
      </c>
    </row>
    <row r="73" spans="1:2">
      <c r="A73" s="3" t="s">
        <v>398</v>
      </c>
      <c r="B73" s="4" t="s">
        <v>399</v>
      </c>
    </row>
    <row r="74" spans="1:2">
      <c r="A74" s="3" t="s">
        <v>400</v>
      </c>
      <c r="B74" s="4" t="s">
        <v>401</v>
      </c>
    </row>
    <row r="75" spans="1:2">
      <c r="A75" s="3" t="s">
        <v>402</v>
      </c>
      <c r="B75" s="5" t="s">
        <v>403</v>
      </c>
    </row>
    <row r="76" spans="1:2">
      <c r="A76" s="3" t="s">
        <v>404</v>
      </c>
      <c r="B76" s="5" t="s">
        <v>405</v>
      </c>
    </row>
    <row r="77" spans="1:2">
      <c r="A77" s="3" t="s">
        <v>406</v>
      </c>
      <c r="B77" s="5" t="s">
        <v>407</v>
      </c>
    </row>
    <row r="78" spans="1:2">
      <c r="A78" s="3" t="s">
        <v>408</v>
      </c>
      <c r="B78" s="5" t="s">
        <v>409</v>
      </c>
    </row>
    <row r="79" spans="1:2">
      <c r="A79" s="3" t="s">
        <v>410</v>
      </c>
      <c r="B79" s="5" t="s">
        <v>411</v>
      </c>
    </row>
    <row r="80" spans="1:2">
      <c r="A80" s="3" t="s">
        <v>412</v>
      </c>
      <c r="B80" s="5" t="s">
        <v>413</v>
      </c>
    </row>
    <row r="81" spans="1:2">
      <c r="A81" s="3" t="s">
        <v>414</v>
      </c>
      <c r="B81" s="5" t="s">
        <v>415</v>
      </c>
    </row>
    <row r="82" spans="1:2">
      <c r="A82" s="3" t="s">
        <v>416</v>
      </c>
      <c r="B82" s="5" t="s">
        <v>417</v>
      </c>
    </row>
    <row r="83" spans="1:2">
      <c r="A83" s="3" t="s">
        <v>418</v>
      </c>
      <c r="B83" s="5" t="s">
        <v>419</v>
      </c>
    </row>
    <row r="84" spans="1:2">
      <c r="A84" s="3" t="s">
        <v>420</v>
      </c>
      <c r="B84" s="5" t="s">
        <v>421</v>
      </c>
    </row>
    <row r="85" spans="1:2">
      <c r="A85" s="3" t="s">
        <v>422</v>
      </c>
      <c r="B85" s="5" t="s">
        <v>423</v>
      </c>
    </row>
    <row r="86" spans="1:2">
      <c r="A86" s="3" t="s">
        <v>424</v>
      </c>
      <c r="B86" s="5" t="s">
        <v>425</v>
      </c>
    </row>
    <row r="87" spans="1:2">
      <c r="A87" s="3" t="s">
        <v>426</v>
      </c>
      <c r="B87" s="5" t="s">
        <v>427</v>
      </c>
    </row>
    <row r="88" spans="1:2">
      <c r="A88" s="3" t="s">
        <v>428</v>
      </c>
      <c r="B88" s="5" t="s">
        <v>429</v>
      </c>
    </row>
    <row r="89" spans="1:2">
      <c r="A89" s="3" t="s">
        <v>430</v>
      </c>
      <c r="B89" s="5" t="s">
        <v>431</v>
      </c>
    </row>
    <row r="90" spans="1:2">
      <c r="A90" s="3" t="s">
        <v>432</v>
      </c>
      <c r="B90" s="5" t="s">
        <v>433</v>
      </c>
    </row>
    <row r="91" spans="1:2">
      <c r="A91" s="3" t="s">
        <v>434</v>
      </c>
      <c r="B91" s="5" t="s">
        <v>435</v>
      </c>
    </row>
    <row r="92" spans="1:2">
      <c r="A92" s="3" t="s">
        <v>436</v>
      </c>
      <c r="B92" s="5" t="s">
        <v>437</v>
      </c>
    </row>
    <row r="93" spans="1:2">
      <c r="A93" s="3" t="s">
        <v>438</v>
      </c>
      <c r="B93" s="5" t="s">
        <v>439</v>
      </c>
    </row>
    <row r="94" spans="1:2">
      <c r="A94" s="3" t="s">
        <v>440</v>
      </c>
      <c r="B94" s="5" t="s">
        <v>441</v>
      </c>
    </row>
    <row r="95" spans="1:2">
      <c r="A95" s="3" t="s">
        <v>442</v>
      </c>
      <c r="B95" s="5" t="s">
        <v>443</v>
      </c>
    </row>
    <row r="96" spans="1:2">
      <c r="A96" s="3" t="s">
        <v>444</v>
      </c>
      <c r="B96" s="5" t="s">
        <v>445</v>
      </c>
    </row>
    <row r="97" spans="1:2">
      <c r="A97" s="3" t="s">
        <v>446</v>
      </c>
      <c r="B97" s="5" t="s">
        <v>447</v>
      </c>
    </row>
    <row r="98" spans="1:2">
      <c r="A98" s="3" t="s">
        <v>448</v>
      </c>
      <c r="B98" s="5" t="s">
        <v>449</v>
      </c>
    </row>
    <row r="99" spans="1:2">
      <c r="A99" s="3" t="s">
        <v>450</v>
      </c>
      <c r="B99" s="5" t="s">
        <v>451</v>
      </c>
    </row>
    <row r="100" spans="1:2">
      <c r="A100" s="3" t="s">
        <v>452</v>
      </c>
      <c r="B100" s="5" t="s">
        <v>453</v>
      </c>
    </row>
    <row r="101" spans="1:2">
      <c r="A101" s="3" t="s">
        <v>454</v>
      </c>
      <c r="B101" s="5" t="s">
        <v>455</v>
      </c>
    </row>
    <row r="102" spans="1:2">
      <c r="A102" s="3" t="s">
        <v>456</v>
      </c>
      <c r="B102" s="5" t="s">
        <v>457</v>
      </c>
    </row>
    <row r="103" spans="1:2">
      <c r="A103" s="3" t="s">
        <v>458</v>
      </c>
      <c r="B103" s="5" t="s">
        <v>459</v>
      </c>
    </row>
    <row r="104" spans="1:2">
      <c r="A104" s="3" t="s">
        <v>460</v>
      </c>
      <c r="B104" s="5" t="s">
        <v>461</v>
      </c>
    </row>
    <row r="105" spans="1:2">
      <c r="A105" s="3" t="s">
        <v>462</v>
      </c>
      <c r="B105" s="5" t="s">
        <v>463</v>
      </c>
    </row>
    <row r="106" spans="1:2">
      <c r="A106" s="3" t="s">
        <v>464</v>
      </c>
      <c r="B106" s="5" t="s">
        <v>465</v>
      </c>
    </row>
    <row r="107" spans="1:2">
      <c r="A107" s="3" t="s">
        <v>466</v>
      </c>
      <c r="B107" s="5" t="s">
        <v>467</v>
      </c>
    </row>
    <row r="108" spans="1:2">
      <c r="A108" s="3" t="s">
        <v>468</v>
      </c>
      <c r="B108" s="5" t="s">
        <v>469</v>
      </c>
    </row>
    <row r="109" spans="1:2">
      <c r="A109" s="3" t="s">
        <v>470</v>
      </c>
      <c r="B109" s="5" t="s">
        <v>471</v>
      </c>
    </row>
    <row r="110" spans="1:2">
      <c r="A110" s="3" t="s">
        <v>472</v>
      </c>
      <c r="B110" s="5" t="s">
        <v>473</v>
      </c>
    </row>
    <row r="111" spans="1:2">
      <c r="A111" s="3" t="s">
        <v>474</v>
      </c>
      <c r="B111" s="5" t="s">
        <v>475</v>
      </c>
    </row>
    <row r="112" spans="1:2">
      <c r="A112" s="3" t="s">
        <v>476</v>
      </c>
      <c r="B112" s="5" t="s">
        <v>477</v>
      </c>
    </row>
    <row r="113" spans="1:2">
      <c r="A113" s="3" t="s">
        <v>478</v>
      </c>
      <c r="B113" s="5" t="s">
        <v>479</v>
      </c>
    </row>
    <row r="114" spans="1:2">
      <c r="A114" s="3" t="s">
        <v>480</v>
      </c>
      <c r="B114" s="5" t="s">
        <v>481</v>
      </c>
    </row>
    <row r="115" spans="1:2">
      <c r="A115" s="3" t="s">
        <v>482</v>
      </c>
      <c r="B115" s="5" t="s">
        <v>483</v>
      </c>
    </row>
    <row r="116" spans="1:2">
      <c r="A116" s="3" t="s">
        <v>484</v>
      </c>
      <c r="B116" s="5" t="s">
        <v>485</v>
      </c>
    </row>
    <row r="117" spans="1:2">
      <c r="A117" s="3" t="s">
        <v>486</v>
      </c>
      <c r="B117" s="5" t="s">
        <v>487</v>
      </c>
    </row>
    <row r="118" spans="1:2">
      <c r="A118" s="3" t="s">
        <v>488</v>
      </c>
      <c r="B118" s="5" t="s">
        <v>489</v>
      </c>
    </row>
    <row r="119" spans="1:2">
      <c r="A119" s="3" t="s">
        <v>490</v>
      </c>
      <c r="B119" s="5" t="s">
        <v>491</v>
      </c>
    </row>
    <row r="120" spans="1:2">
      <c r="A120" s="3" t="s">
        <v>492</v>
      </c>
      <c r="B120" s="5" t="s">
        <v>493</v>
      </c>
    </row>
    <row r="121" spans="1:2">
      <c r="A121" s="3" t="s">
        <v>494</v>
      </c>
      <c r="B121" s="5" t="s">
        <v>495</v>
      </c>
    </row>
    <row r="122" spans="1:2">
      <c r="A122" s="3" t="s">
        <v>496</v>
      </c>
      <c r="B122" s="5" t="s">
        <v>497</v>
      </c>
    </row>
    <row r="123" spans="1:2">
      <c r="A123" s="3" t="s">
        <v>498</v>
      </c>
      <c r="B123" s="5" t="s">
        <v>499</v>
      </c>
    </row>
    <row r="124" spans="1:2">
      <c r="A124" s="3" t="s">
        <v>500</v>
      </c>
      <c r="B124" s="5" t="s">
        <v>501</v>
      </c>
    </row>
    <row r="125" spans="1:2">
      <c r="A125" s="3" t="s">
        <v>502</v>
      </c>
      <c r="B125" s="5" t="s">
        <v>503</v>
      </c>
    </row>
    <row r="126" spans="1:2">
      <c r="A126" s="3" t="s">
        <v>504</v>
      </c>
      <c r="B126" s="5" t="s">
        <v>505</v>
      </c>
    </row>
    <row r="127" spans="1:2">
      <c r="A127" s="3" t="s">
        <v>506</v>
      </c>
      <c r="B127" s="5" t="s">
        <v>507</v>
      </c>
    </row>
    <row r="128" spans="1:2">
      <c r="A128" s="3" t="s">
        <v>508</v>
      </c>
      <c r="B128" s="5" t="s">
        <v>509</v>
      </c>
    </row>
    <row r="129" spans="1:2">
      <c r="A129" s="3" t="s">
        <v>510</v>
      </c>
      <c r="B129" s="5" t="s">
        <v>511</v>
      </c>
    </row>
    <row r="130" spans="1:2">
      <c r="A130" s="3" t="s">
        <v>512</v>
      </c>
      <c r="B130" s="5" t="s">
        <v>513</v>
      </c>
    </row>
    <row r="131" spans="1:2">
      <c r="A131" s="3" t="s">
        <v>514</v>
      </c>
      <c r="B131" s="5" t="s">
        <v>515</v>
      </c>
    </row>
    <row r="132" spans="1:2">
      <c r="A132" s="3" t="s">
        <v>516</v>
      </c>
      <c r="B132" s="5" t="s">
        <v>517</v>
      </c>
    </row>
    <row r="133" spans="1:2">
      <c r="A133" s="3" t="s">
        <v>518</v>
      </c>
      <c r="B133" s="5" t="s">
        <v>519</v>
      </c>
    </row>
    <row r="134" spans="1:2">
      <c r="A134" s="3" t="s">
        <v>520</v>
      </c>
      <c r="B134" s="5" t="s">
        <v>521</v>
      </c>
    </row>
    <row r="135" spans="1:2">
      <c r="A135" s="3" t="s">
        <v>522</v>
      </c>
      <c r="B135" s="5" t="s">
        <v>523</v>
      </c>
    </row>
    <row r="136" spans="1:2">
      <c r="A136" s="3" t="s">
        <v>524</v>
      </c>
      <c r="B136" s="5" t="s">
        <v>525</v>
      </c>
    </row>
    <row r="137" spans="1:2">
      <c r="A137" s="3" t="s">
        <v>526</v>
      </c>
      <c r="B137" s="5" t="s">
        <v>527</v>
      </c>
    </row>
    <row r="138" spans="1:2">
      <c r="A138" s="3" t="s">
        <v>528</v>
      </c>
      <c r="B138" s="5" t="s">
        <v>529</v>
      </c>
    </row>
    <row r="139" spans="1:2">
      <c r="A139" s="3" t="s">
        <v>530</v>
      </c>
      <c r="B139" s="5" t="s">
        <v>531</v>
      </c>
    </row>
    <row r="140" spans="1:2">
      <c r="A140" s="3" t="s">
        <v>532</v>
      </c>
      <c r="B140" s="5" t="s">
        <v>533</v>
      </c>
    </row>
    <row r="141" spans="1:2">
      <c r="A141" s="3" t="s">
        <v>534</v>
      </c>
      <c r="B141" s="5" t="s">
        <v>535</v>
      </c>
    </row>
    <row r="142" spans="1:2">
      <c r="A142" s="3" t="s">
        <v>536</v>
      </c>
      <c r="B142" s="5" t="s">
        <v>537</v>
      </c>
    </row>
    <row r="143" spans="1:2">
      <c r="A143" s="3" t="s">
        <v>538</v>
      </c>
      <c r="B143" s="5" t="s">
        <v>539</v>
      </c>
    </row>
    <row r="144" spans="1:2">
      <c r="A144" s="3" t="s">
        <v>540</v>
      </c>
      <c r="B144" s="6" t="s">
        <v>541</v>
      </c>
    </row>
    <row r="145" spans="1:2">
      <c r="A145" s="3" t="s">
        <v>542</v>
      </c>
      <c r="B145" s="5" t="s">
        <v>543</v>
      </c>
    </row>
    <row r="146" spans="1:2">
      <c r="A146" s="3" t="s">
        <v>544</v>
      </c>
      <c r="B146" s="5" t="s">
        <v>545</v>
      </c>
    </row>
    <row r="147" spans="1:2">
      <c r="A147" s="3" t="s">
        <v>546</v>
      </c>
      <c r="B147" s="5" t="s">
        <v>547</v>
      </c>
    </row>
    <row r="148" spans="1:2">
      <c r="A148" s="3" t="s">
        <v>548</v>
      </c>
      <c r="B148" s="5" t="s">
        <v>549</v>
      </c>
    </row>
    <row r="149" spans="1:2">
      <c r="A149" s="3" t="s">
        <v>550</v>
      </c>
      <c r="B149" s="5" t="s">
        <v>551</v>
      </c>
    </row>
    <row r="150" spans="1:2">
      <c r="A150" s="3" t="s">
        <v>552</v>
      </c>
      <c r="B150" s="5" t="s">
        <v>553</v>
      </c>
    </row>
    <row r="151" spans="1:2">
      <c r="A151" s="3" t="s">
        <v>554</v>
      </c>
      <c r="B151" s="5" t="s">
        <v>555</v>
      </c>
    </row>
    <row r="152" spans="1:2">
      <c r="A152" s="3" t="s">
        <v>556</v>
      </c>
      <c r="B152" s="5" t="s">
        <v>557</v>
      </c>
    </row>
    <row r="153" spans="1:2">
      <c r="A153" s="3" t="s">
        <v>558</v>
      </c>
      <c r="B153" s="5" t="s">
        <v>559</v>
      </c>
    </row>
    <row r="154" spans="1:2">
      <c r="A154" s="3" t="s">
        <v>560</v>
      </c>
      <c r="B154" s="5" t="s">
        <v>561</v>
      </c>
    </row>
    <row r="155" spans="1:2">
      <c r="A155" s="3" t="s">
        <v>562</v>
      </c>
      <c r="B155" s="5" t="s">
        <v>563</v>
      </c>
    </row>
    <row r="156" spans="1:2">
      <c r="A156" s="3" t="s">
        <v>564</v>
      </c>
      <c r="B156" s="5" t="s">
        <v>565</v>
      </c>
    </row>
    <row r="157" spans="1:2">
      <c r="A157" s="3" t="s">
        <v>566</v>
      </c>
      <c r="B157" s="5" t="s">
        <v>567</v>
      </c>
    </row>
    <row r="158" spans="1:2">
      <c r="A158" s="3" t="s">
        <v>568</v>
      </c>
      <c r="B158" s="5" t="s">
        <v>569</v>
      </c>
    </row>
    <row r="159" spans="1:2">
      <c r="A159" s="3" t="s">
        <v>570</v>
      </c>
      <c r="B159" s="5" t="s">
        <v>571</v>
      </c>
    </row>
    <row r="160" spans="1:2">
      <c r="A160" s="3" t="s">
        <v>572</v>
      </c>
      <c r="B160" s="5" t="s">
        <v>573</v>
      </c>
    </row>
    <row r="161" spans="1:2">
      <c r="A161" s="3" t="s">
        <v>574</v>
      </c>
      <c r="B161" s="5" t="s">
        <v>575</v>
      </c>
    </row>
    <row r="162" spans="1:2">
      <c r="A162" s="3" t="s">
        <v>576</v>
      </c>
      <c r="B162" s="5" t="s">
        <v>577</v>
      </c>
    </row>
    <row r="163" spans="1:2">
      <c r="A163" s="3" t="s">
        <v>578</v>
      </c>
      <c r="B163" s="5" t="s">
        <v>579</v>
      </c>
    </row>
    <row r="164" spans="1:2">
      <c r="A164" s="3" t="s">
        <v>580</v>
      </c>
      <c r="B164" s="5" t="s">
        <v>581</v>
      </c>
    </row>
    <row r="165" spans="1:2">
      <c r="A165" s="3" t="s">
        <v>582</v>
      </c>
      <c r="B165" s="5" t="s">
        <v>583</v>
      </c>
    </row>
    <row r="166" spans="1:2">
      <c r="A166" s="3" t="s">
        <v>584</v>
      </c>
      <c r="B166" s="5" t="s">
        <v>585</v>
      </c>
    </row>
    <row r="167" spans="1:2">
      <c r="A167" s="3" t="s">
        <v>586</v>
      </c>
      <c r="B167" s="5" t="s">
        <v>587</v>
      </c>
    </row>
    <row r="168" spans="1:2">
      <c r="A168" s="3" t="s">
        <v>588</v>
      </c>
      <c r="B168" s="5" t="s">
        <v>589</v>
      </c>
    </row>
    <row r="169" spans="1:2">
      <c r="A169" s="3" t="s">
        <v>590</v>
      </c>
      <c r="B169" s="5" t="s">
        <v>591</v>
      </c>
    </row>
    <row r="170" spans="1:2">
      <c r="A170" s="3" t="s">
        <v>592</v>
      </c>
      <c r="B170" s="5" t="s">
        <v>593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MPTF_00006_01027</ProjectId>
    <FundCode xmlns="f9695bc1-6109-4dcd-a27a-f8a0370b00e2">MPTF_00006</FundCode>
    <Comments xmlns="f9695bc1-6109-4dcd-a27a-f8a0370b00e2">Rapport financier</Comments>
    <Active xmlns="f9695bc1-6109-4dcd-a27a-f8a0370b00e2">Yes</Active>
    <DocumentDate xmlns="b1528a4b-5ccb-40f7-a09e-43427183cd95">2024-01-09T08:00:00+00:00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datastoreItem>
</file>

<file path=customXml/itemProps2.xml><?xml version="1.0" encoding="utf-8"?>
<ds:datastoreItem xmlns:ds="http://schemas.openxmlformats.org/officeDocument/2006/customXml" ds:itemID="{F079AD25-5447-46AF-964C-4F6026B823DE}">
  <ds:schemaRefs>
    <ds:schemaRef ds:uri="http://purl.org/dc/term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9dc44b34-9e2b-42ea-86f7-9ee7f71036fc"/>
    <ds:schemaRef ds:uri="http://schemas.openxmlformats.org/package/2006/metadata/core-properties"/>
    <ds:schemaRef ds:uri="3352a50b-fe51-4c0c-a9ac-ac90f8281031"/>
    <ds:schemaRef ds:uri="http://schemas.microsoft.com/office/2006/metadata/properties"/>
  </ds:schemaRefs>
</ds:datastoreItem>
</file>

<file path=customXml/itemProps3.xml><?xml version="1.0" encoding="utf-8"?>
<ds:datastoreItem xmlns:ds="http://schemas.openxmlformats.org/officeDocument/2006/customXml" ds:itemID="{9886B922-5B9A-405B-B863-CD21F7C348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PBF_NOV 2023.xlsx</dc:title>
  <dc:creator>Jelena Zelenovic</dc:creator>
  <cp:lastModifiedBy>HP Inc.</cp:lastModifiedBy>
  <cp:lastPrinted>2017-12-11T22:51:00Z</cp:lastPrinted>
  <dcterms:created xsi:type="dcterms:W3CDTF">2017-11-15T21:17:00Z</dcterms:created>
  <dcterms:modified xsi:type="dcterms:W3CDTF">2023-11-12T13:45:00Z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ICV">
    <vt:lpwstr>5A801507C53543FB9E09890D020155A8_13</vt:lpwstr>
  </property>
  <property fmtid="{D5CDD505-2E9C-101B-9397-08002B2CF9AE}" pid="5" name="KSOProductBuildVer">
    <vt:lpwstr>1033-12.2.0.13266</vt:lpwstr>
  </property>
</Properties>
</file>