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unicef-my.sharepoint.com/personal/nzuniga_unicef_org/Documents/Documents CP Officer/Grants/PBF afrohondureño/Reporte/Mayo 2024/"/>
    </mc:Choice>
  </mc:AlternateContent>
  <xr:revisionPtr revIDLastSave="0" documentId="8_{1B0FCB49-C886-4369-8BC5-8AB752C41A62}" xr6:coauthVersionLast="47" xr6:coauthVersionMax="47" xr10:uidLastSave="{00000000-0000-0000-0000-000000000000}"/>
  <bookViews>
    <workbookView xWindow="-108" yWindow="-108" windowWidth="23256" windowHeight="12576" xr2:uid="{00000000-000D-0000-FFFF-FFFF00000000}"/>
  </bookViews>
  <sheets>
    <sheet name="POA 2024 " sheetId="4" r:id="rId1"/>
    <sheet name="RESUMEN POR AGENCIA"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0" i="4" l="1"/>
  <c r="M38" i="4"/>
  <c r="M32" i="4"/>
  <c r="M31" i="4"/>
  <c r="M83" i="4"/>
  <c r="M30" i="4"/>
  <c r="M78" i="4"/>
  <c r="M79" i="4" s="1"/>
  <c r="M50" i="4"/>
  <c r="M49" i="4"/>
  <c r="M29" i="4"/>
  <c r="M93" i="4" l="1"/>
  <c r="M61" i="4" l="1"/>
  <c r="M178" i="4"/>
  <c r="M139" i="4"/>
  <c r="E61" i="5" l="1"/>
  <c r="D61" i="5"/>
  <c r="F60" i="5"/>
  <c r="G60" i="5" s="1"/>
  <c r="F59" i="5"/>
  <c r="G59" i="5" s="1"/>
  <c r="F58" i="5"/>
  <c r="G58" i="5" s="1"/>
  <c r="F57" i="5"/>
  <c r="G57" i="5" s="1"/>
  <c r="F56" i="5"/>
  <c r="G56" i="5" s="1"/>
  <c r="F55" i="5"/>
  <c r="G55" i="5" s="1"/>
  <c r="F54" i="5"/>
  <c r="E45" i="5"/>
  <c r="D45" i="5"/>
  <c r="D46" i="5" s="1"/>
  <c r="F44" i="5"/>
  <c r="G44" i="5" s="1"/>
  <c r="F43" i="5"/>
  <c r="G43" i="5" s="1"/>
  <c r="F42" i="5"/>
  <c r="G42" i="5" s="1"/>
  <c r="F41" i="5"/>
  <c r="G41" i="5" s="1"/>
  <c r="F40" i="5"/>
  <c r="G40" i="5" s="1"/>
  <c r="F39" i="5"/>
  <c r="G39" i="5" s="1"/>
  <c r="F38" i="5"/>
  <c r="G38" i="5" s="1"/>
  <c r="E29" i="5"/>
  <c r="D29" i="5"/>
  <c r="F28" i="5"/>
  <c r="G28" i="5" s="1"/>
  <c r="F27" i="5"/>
  <c r="G27" i="5" s="1"/>
  <c r="F26" i="5"/>
  <c r="G26" i="5" s="1"/>
  <c r="F25" i="5"/>
  <c r="G25" i="5" s="1"/>
  <c r="F24" i="5"/>
  <c r="G24" i="5" s="1"/>
  <c r="F23" i="5"/>
  <c r="G23" i="5" s="1"/>
  <c r="F22" i="5"/>
  <c r="G22" i="5" s="1"/>
  <c r="F7" i="5"/>
  <c r="G7" i="5" s="1"/>
  <c r="F8" i="5"/>
  <c r="G8" i="5" s="1"/>
  <c r="F9" i="5"/>
  <c r="G9" i="5" s="1"/>
  <c r="F10" i="5"/>
  <c r="G10" i="5" s="1"/>
  <c r="F11" i="5"/>
  <c r="G11" i="5" s="1"/>
  <c r="F12" i="5"/>
  <c r="G12" i="5" s="1"/>
  <c r="F6" i="5"/>
  <c r="G6" i="5" s="1"/>
  <c r="E13" i="5"/>
  <c r="E14" i="5" s="1"/>
  <c r="D13" i="5"/>
  <c r="G45" i="5" l="1"/>
  <c r="F61" i="5"/>
  <c r="G54" i="5"/>
  <c r="G61" i="5" s="1"/>
  <c r="D47" i="5"/>
  <c r="D62" i="5"/>
  <c r="D63" i="5" s="1"/>
  <c r="E62" i="5"/>
  <c r="E63" i="5" s="1"/>
  <c r="F62" i="5"/>
  <c r="E46" i="5"/>
  <c r="E47" i="5" s="1"/>
  <c r="F45" i="5"/>
  <c r="E30" i="5"/>
  <c r="E31" i="5" s="1"/>
  <c r="G29" i="5"/>
  <c r="D30" i="5"/>
  <c r="D31" i="5" s="1"/>
  <c r="F29" i="5"/>
  <c r="F13" i="5"/>
  <c r="F14" i="5" s="1"/>
  <c r="G13" i="5"/>
  <c r="E15" i="5"/>
  <c r="D14" i="5"/>
  <c r="D15" i="5" s="1"/>
  <c r="G62" i="5" l="1"/>
  <c r="F15" i="5"/>
  <c r="G15" i="5" s="1"/>
  <c r="G14" i="5"/>
  <c r="F63" i="5"/>
  <c r="G63" i="5" s="1"/>
  <c r="F46" i="5"/>
  <c r="G46" i="5" s="1"/>
  <c r="F30" i="5"/>
  <c r="G30" i="5" s="1"/>
  <c r="F47" i="5" l="1"/>
  <c r="G47" i="5" s="1"/>
  <c r="F31" i="5"/>
  <c r="G31" i="5" s="1"/>
  <c r="M9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tc={5ADD2628-61E0-40FD-87D5-1206A935B129}</author>
  </authors>
  <commentList>
    <comment ref="B41" authorId="0" shapeId="0" xr:uid="{5ADD2628-61E0-40FD-87D5-1206A935B129}">
      <text>
        <t xml:space="preserve">[Threaded comment]
Your version of Excel allows you to read this threaded comment; however, any edits to it will get removed if the file is opened in a newer version of Excel. Learn more: https://go.microsoft.com/fwlink/?linkid=870924
Comment:
    Hola Danilo, disculpe este párrafo mire que el ProDoc del proyecto en esta actividad está redactada en lo que coloque en verde, favor revíselo. </t>
      </text>
    </comment>
  </commentList>
</comments>
</file>

<file path=xl/sharedStrings.xml><?xml version="1.0" encoding="utf-8"?>
<sst xmlns="http://schemas.openxmlformats.org/spreadsheetml/2006/main" count="553" uniqueCount="233">
  <si>
    <t>PLAN DE TRABAJO ANUAL -POA-</t>
  </si>
  <si>
    <t>Año:   2024</t>
  </si>
  <si>
    <t>Nombre Proyecto: Respuesta multidimensional para sostener la paz y reducir las manifestaciones de violencia de alto impacto en adolescentes y mujeres, especialmente afrohondureñas e indígenas</t>
  </si>
  <si>
    <r>
      <rPr>
        <b/>
        <sz val="16"/>
        <color theme="1"/>
        <rFont val="Century Gothic"/>
        <family val="2"/>
      </rPr>
      <t>ID Proyecto PBF: 072101</t>
    </r>
    <r>
      <rPr>
        <sz val="16"/>
        <color theme="1"/>
        <rFont val="Century Gothic"/>
        <family val="2"/>
      </rPr>
      <t xml:space="preserve">                 </t>
    </r>
  </si>
  <si>
    <t>Codigo de Proyecto PBF:  00140298-PBF/HND/B-2</t>
  </si>
  <si>
    <t>Fecha de Inicio:  7 septiembre de 2023</t>
  </si>
  <si>
    <t>Fecha de Cierre:   6 de marzo de 2026</t>
  </si>
  <si>
    <t>Extensión con y sin costo si aplica</t>
  </si>
  <si>
    <t xml:space="preserve">RESULTADO 1: Para el 2025, se ha incrementado la confianza de la población hondureña, en especial la afrohondureña en la institucionalidad pública que lidera procesos de consolidación de paz, y trabaja en la reducción del impacto de la violencia en zonas afectadas por el crimen organizado, incorporando enfoques de derechos humanos, igualdad de género, identidades culturales. </t>
  </si>
  <si>
    <t>Indicadores de resultado</t>
  </si>
  <si>
    <t>Línea de base</t>
  </si>
  <si>
    <t>Metas Anuales</t>
  </si>
  <si>
    <t>Cuanti</t>
  </si>
  <si>
    <t>Descripción</t>
  </si>
  <si>
    <t>No. de municipios con planes o procesos de construcción de paz, cohesión social, prevención de la violencia sensibles a la niñez o la juventud. (SCI H2.7 -adapted)</t>
  </si>
  <si>
    <t>No disponible</t>
  </si>
  <si>
    <t>No. de Instituciones que cuentan con mecanismos de prevención y respuesta a las manifestaciones de violencia con enfoque de derechos humanos en comunidades afrohondureñas</t>
  </si>
  <si>
    <t xml:space="preserve">Grado de confianza ciudadana en las instituciones y en los mecanismos diseñados para el abordaje integral a las manifestaciones de violencia.(MER 1c-PBF adapted[1])  </t>
  </si>
  <si>
    <t>% población que mejora su grado de confianza</t>
  </si>
  <si>
    <t>Producto 1.1  Mejorada la presencia y capacidad de las instituciones gubernamentales en su respuesta integral a las manifestaciones de violencia causadas por el crimen organizado que afectan a las poblaciones afrohondureñas.</t>
  </si>
  <si>
    <t>Indicadores de producto</t>
  </si>
  <si>
    <t>Metas anuales</t>
  </si>
  <si>
    <t>PNI-CSI-55 (1.1.1) # de niños # adultos (H/M/O) que han sufrido violencia, explotación, abuso y abandono atendidos por los servicios de salud, trabajo social o justicia/aplicación de la ley a través de programas.</t>
  </si>
  <si>
    <t xml:space="preserve">PNI-PBF-24 (1.1.2) # de personal (H/M/O) de las instituciones que fortalecen sus capacidades para brindar respuestas ante manifestaciones de violencia, [discriminación racial] y hacer contribuciones a la cohesión y la paz con enfoques de género.  </t>
  </si>
  <si>
    <t>NI-PBF-25 (1.1.4) % de docentes que participan en el diseño de análisis de riesgos y planes de mitigación sobre violencia y adicciones</t>
  </si>
  <si>
    <t>No. de personas (H/M/O) de comunidades afrohondureñas que son informadas por funcionarios de las instituciones mediante acciones transparencia y rendición de cuentas.</t>
  </si>
  <si>
    <t>Actividades planificadas</t>
  </si>
  <si>
    <t>Descripción de actividades</t>
  </si>
  <si>
    <t>Calendario</t>
  </si>
  <si>
    <t>Agencia Responsable</t>
  </si>
  <si>
    <t>Presupuesto previsto</t>
  </si>
  <si>
    <t xml:space="preserve"> (Lista de las actividades, contenidas en el documento de proyecto. Incluir las de monitoreo y evaluación, a realizar durante el año para alcanzar los productos)</t>
  </si>
  <si>
    <t>Detalle de las actividades</t>
  </si>
  <si>
    <t>T1</t>
  </si>
  <si>
    <t>T2</t>
  </si>
  <si>
    <t>T3</t>
  </si>
  <si>
    <t>T4</t>
  </si>
  <si>
    <t>Fuente</t>
  </si>
  <si>
    <t>Donante</t>
  </si>
  <si>
    <t>Código</t>
  </si>
  <si>
    <t>Monto US$</t>
  </si>
  <si>
    <t xml:space="preserve">Actividad 1.1.1 Fortalecimiento de las capacidades de actoras(es) nacionales y locales involucrados en la atención integral para mejorar su capacidad mediante el Plan Nacional de Respuesta para la Prevención de la Violencia contra Niñas, Niños y Adolescentes ante las diversas manifestaciones de violencia en poblaciones afrohondureñas, desde el cambio de normas sociales y comportamientos discriminatorios que contribuya a la promoción de cultura inclusiva de paz. </t>
  </si>
  <si>
    <t xml:space="preserve">Talleres de formador de formadores para población afrohondureña en temas de trata de personas, explotación sexual, trafico y microtrafico de drogas </t>
  </si>
  <si>
    <t>x</t>
  </si>
  <si>
    <t>UNODC/CICESCT</t>
  </si>
  <si>
    <t xml:space="preserve">La CICESCT a traves de los Agentes y el Equipo de Respuesta Inmediata será formados por la ONG JES, luego nosotros realizaremos las replicas de los talleres en las zonas de Islas de la Bahía, Colón y La Ceiba </t>
  </si>
  <si>
    <t>UNODC</t>
  </si>
  <si>
    <t xml:space="preserve">Formación para actores nacionales y locales que conforman el pleno de la CICESCT en delito de trata de personas </t>
  </si>
  <si>
    <t>Aprobación de la Estrategia Nacional contra el Crimen Organizado</t>
  </si>
  <si>
    <t>UNODC/SEDS</t>
  </si>
  <si>
    <t xml:space="preserve">Ya se realizo reuniones con el Ministro de Seguridad, se revisara el ultimo borrador de la estrategia para luego tener el ejercicio de socialización con los actores nacionales para su aprobación </t>
  </si>
  <si>
    <t>Actividad 1.1.2  Generación de modelos y lineamientos estatales para mejorar la inclusión y respuesta a poblaciones afrohondureñas y actores impactados por manifestaciones de violencia por el crimen organizado.</t>
  </si>
  <si>
    <t>Fortalecimiento de capacidades en equipos de investigación para el manejo de casos de niñez y femicidios.</t>
  </si>
  <si>
    <t>SEDS/ DPI</t>
  </si>
  <si>
    <t>UNODC y AEA, SEDS</t>
  </si>
  <si>
    <t>Proceso de protección, reinserción  y reparación del daño a las víctimas de explotación sexual y trata de personas, bajo enfoque de derechos humanos, género, especialmente en las zonas de intervención de comunidades Afro.</t>
  </si>
  <si>
    <t>Cicesct</t>
  </si>
  <si>
    <t>cicesct</t>
  </si>
  <si>
    <r>
      <rPr>
        <sz val="12"/>
        <color rgb="FF333F4F"/>
        <rFont val="Century Gothic"/>
      </rPr>
      <t>Ejecutar dos capacitaciones enmarcadas en técnicas especiales de investigación (realizar en dos etapas: jornada dogmatica o teorica de los tipos penales y otra realizar casos prácticos); con la participación de 20 fiscales, agentes ATIC y Policias DPI</t>
    </r>
    <r>
      <rPr>
        <b/>
        <sz val="12"/>
        <color rgb="FF333F4F"/>
        <rFont val="Century Gothic"/>
      </rPr>
      <t>.</t>
    </r>
  </si>
  <si>
    <t>MP</t>
  </si>
  <si>
    <t>Contratación de una asistencia técnica para diseño e implmentación de modulo instruccional sobre presentación y defensa de casos en juicio, interrogatorio especializado en niñez.</t>
  </si>
  <si>
    <t>Traducción y reproducción de materiales de prevención y formación al lenguaje inclusivo ingles, garifuna y miskito de los modelos linenamientos de la Secretaría de Seguridad</t>
  </si>
  <si>
    <t>Se revisara en conjunto con la Secretaría en especifico los modelos y lineamientos para poblaciones afrohondureñas e indigenas</t>
  </si>
  <si>
    <t xml:space="preserve">Actividad 1.1.3 Ampliación de cobertura y fortalecimiento institucional, en las zonas de Colón, Atlántida e Islas de la Bahía  para mejorar  la atención y respuesta  especializada en protección y consolidación de paz. </t>
  </si>
  <si>
    <t>Fortalecimiento y Acompañamiento SIGADENAH (departamental, y municipal)</t>
  </si>
  <si>
    <t>X</t>
  </si>
  <si>
    <t>AEA</t>
  </si>
  <si>
    <t>Foro de niñez en el marco del SIGADENAH</t>
  </si>
  <si>
    <t>Fortalecimiento SENAF (mobiliario, movilización)</t>
  </si>
  <si>
    <t>Fortalecimiento CICEST, DPI</t>
  </si>
  <si>
    <t xml:space="preserve">Fortalecida la labor operativa  de la Fiscalía Especial de la Niñez, Fiscalia Especial de la Mujer y Unidad Contra la Trata de Personas, niñas y niños por casos de VBG, violencia sexual, trata, con la dotación de equipo informático (computadoras de escritorio, laptop, impresoras portatiles), mobiliario (sillas, escritorios), equipo investigativo (camaras tipo lápiz, grabadoras), salas ludicas,USB 64 GB. </t>
  </si>
  <si>
    <t>Implementación del Sistema Nacional de Transparencia y Anticorrupción. Linea 130 de denuncia</t>
  </si>
  <si>
    <t>UNODC/Secretaria de Transparencia y Lucha contra la Corrupción</t>
  </si>
  <si>
    <t xml:space="preserve">Se implemenatra el Plan de Acción del Sistema Nacional de Transparencia y Anticorrupción, se llegara al terreno para socializar la Aplicación APP y el sistema de denuncia </t>
  </si>
  <si>
    <t>Fortalecimiento de capacidades en el proceso penal especializado y modelos restaurativos para la atencion de jóvenes en conflicto con la ley penal, realizando giras de monitoreo</t>
  </si>
  <si>
    <r>
      <rPr>
        <sz val="12"/>
        <color rgb="FF333F4F"/>
        <rFont val="Century Gothic"/>
      </rPr>
      <t xml:space="preserve">Actividad 1.1.4 </t>
    </r>
    <r>
      <rPr>
        <sz val="12"/>
        <color rgb="FF70AD47"/>
        <rFont val="Century Gothic"/>
      </rPr>
      <t>El fortalecimiento de las capacidades de centros educativos para detectar riesgos y prevenir el abandono escolar, prevenir, detectar y referir situaciones de violencia y adicciones, asi como promover la cultura inclusiva de paz y la resolución de conflictos</t>
    </r>
    <r>
      <rPr>
        <sz val="12"/>
        <color rgb="FF333F4F"/>
        <rFont val="Century Gothic"/>
      </rPr>
      <t xml:space="preserve">. Ampliación de cobertura y fortalecimiento institucional, en las zonas de Colón, Atlántida e Islas de la Bahía  para mejorar  la atención y respuesta  especializada en protección y consolidación de paz. </t>
    </r>
    <r>
      <rPr>
        <b/>
        <sz val="12"/>
        <color rgb="FF333F4F"/>
        <rFont val="Century Gothic"/>
      </rPr>
      <t>GRANTS MP</t>
    </r>
  </si>
  <si>
    <t>Adecuación de espacio para atención de Niñez en el Ministerio Publico, Tegucuigalpa.</t>
  </si>
  <si>
    <t>Implementación del Programa Construyendo Familias para la reducción del consumo de drogas</t>
  </si>
  <si>
    <t>UNODC/CICESCT/IHADFA/SEDUC</t>
  </si>
  <si>
    <t>El consorcio con el equipo de UNODC Colombia se realizaran las visitas en terreno para seleccionar los facilitadores que se formaran en el programa, luego se estaran realizando replicas en las zonas de intervención</t>
  </si>
  <si>
    <t>Actividad 1.1.5 Fortalecimiento de las capacidades de centros educativos para detectar riesgos y prevenir el abandono escolar; prevenir, detectar y referir situaciones de violencia y adicciones, así como promover la cultura inclusiva de paz y la resolución de conflictos.</t>
  </si>
  <si>
    <t>UNODC y AEA</t>
  </si>
  <si>
    <t>Actividad 1.1.6 Desarrollo de estrategias para consolidar la implementación del Plan Nacional de Repuesta Contra la Violencia que afecta a Niñas, Niños y Adolescentes.</t>
  </si>
  <si>
    <t>Planificación con Consejos Municipales y gobiernos locales para planificar prevención de violencia</t>
  </si>
  <si>
    <t>SEDS</t>
  </si>
  <si>
    <t xml:space="preserve">ampliación de escala en planificacióin de municipios en prevención y paz  </t>
  </si>
  <si>
    <t>UNICEF/ SEDS</t>
  </si>
  <si>
    <t xml:space="preserve">Establecer el Observatorio Regional Universitario de Transparencia y Anticorrupción para poblaciones Afrohondureñas y Pueblos Originarios. Talleres de capacitación con la Dirección de Transparencia de la Secretaría de Educación para capacitar a los NNA en procesos de redición de cuentas </t>
  </si>
  <si>
    <t>Actividad 1.1.7 Implementación de estrategias de transparencia, mecanismos, políticas, normas y procedimientos institucionales para incrementar la confianza, la rendición de cuentas y acceso de niñas, adolescentes y mujeres afrohondureñas.</t>
  </si>
  <si>
    <t>Taller de planificación de SIGADENAH, prevención de VAC y transparencia con municipalidades</t>
  </si>
  <si>
    <t>Actividad 1.1.8 La incidencia en programas de protección social diferenciados para las poblaciones afro hondureñas impactadas por las manifestaciones de violencia y la conflictividad local.</t>
  </si>
  <si>
    <t>Apoyo e incidencia para colocar en prioridad a las poblaciones afrohonduireñas en programas estatales de protección social desde el municipios</t>
  </si>
  <si>
    <t>UNICEF/ SEDESOL</t>
  </si>
  <si>
    <t>UNICEF</t>
  </si>
  <si>
    <t>TOTAL PRODUCTO 1.1</t>
  </si>
  <si>
    <t>Producto 1.2</t>
  </si>
  <si>
    <t>PEA-H22-22 (1.2.2)  # de niños y adultos (H/M/O) que tienen acceso a un canal seguro y accesible para denunciar la explotación y el abuso sexuales por parte del personal humanitario, de desarrollo, de protección y/u otro personal que brinda asistencia a las poblaciones afectadas.</t>
  </si>
  <si>
    <t>PNI-PBF-07. # de manifestaciones de violencia identificadas mediante sistema predictivo y resueltas con capacidad estatal -comunitaria en zonas afrohondureñas</t>
  </si>
  <si>
    <t>PNI-PBF-29 (1.2.4 ) # de comunicadores (H/M/O) sociales que refuerzan la cohesión social, la identidad nacional inclusiva y el arraigo para la construcción de la paz</t>
  </si>
  <si>
    <t>Actividad 1.2.1  Desarrollo y/o adaptación de rutas de referencia y atención de niñas, niños, adolescentes y mujeres  afrohondureñas sobrevivientes de violencia y VBG en zonas afectadas por el crimen organizado.</t>
  </si>
  <si>
    <t>Reproducción de Material de las rutas de referencia y atención de NNA y Mujeres  sobrevivientes de violencia</t>
  </si>
  <si>
    <t>Jornadas de socialización de rutas con todas las partes involucradas.</t>
  </si>
  <si>
    <t xml:space="preserve">Socializacion de APP para denuncia en los consejos comunitarios </t>
  </si>
  <si>
    <t>Actividad 1.2.2  Promoción de la cultura inclusiva de paz, igualdad de género y derechos humanos a través de estrategias de cambios social y de comportamientos respetuosos de la cultura,  arte y simbolismos afrohondureños.</t>
  </si>
  <si>
    <t>Diseño de jornada de consulta participativa con jóvenes artistas y estudiantes de Sambo Creek y Corozal</t>
  </si>
  <si>
    <t>MUA</t>
  </si>
  <si>
    <t>Coordinación de convocatorias con Casa de la Cultura</t>
  </si>
  <si>
    <t xml:space="preserve">Jornadas de consulta en las comunidades </t>
  </si>
  <si>
    <t>Devolución de consultas en las comunidades</t>
  </si>
  <si>
    <t xml:space="preserve">Programación de acciones de seguimiento </t>
  </si>
  <si>
    <t>Actividad 1.2.3 Desarrollo de sistemas predictivos, de alertas y respuesta tempranas entre OSC y gobierno para niñez y personas desaparecidas, conflictos sociales y violencia contra poblaciones afrohondureñas.</t>
  </si>
  <si>
    <t xml:space="preserve">Coordinación con Universidad Policial - para desarrollar el diplomado por la paz y diseño de sistemas predictivos </t>
  </si>
  <si>
    <t>UNODC, SEDS</t>
  </si>
  <si>
    <t xml:space="preserve">Apoyo para la activación de la alerta amber </t>
  </si>
  <si>
    <t xml:space="preserve">Puesta en marcha del Sistema Nacional de Información sobre el delito de Trata de Personas y sus modulos: activación linea de denuncia 145, para casos de trata de personas y observatorio nacional de información de trata de personas </t>
  </si>
  <si>
    <t>Se realizara la compra de equipo informatico nacional y local para que opere el sistema y sus modulos que son linea de denuncia 145 y observatorio</t>
  </si>
  <si>
    <t xml:space="preserve">Actividad 1.2.4 Generar un proceso de aprendizaje sobre los efectos de la corrupción en las poblaciones afrohondureñas y su acceso a derechos humanos, así como la protección contra trata, utilización y otras violencias. </t>
  </si>
  <si>
    <t>Fortalecimiento de estructuras comunitarias y capacidades  tecnicas locales para reducir los delitos de explotación sexual y trata de personas en la zona Atlantica de Honduras.</t>
  </si>
  <si>
    <t>CICESCT</t>
  </si>
  <si>
    <t>UNODC y AEA/ CICESCT</t>
  </si>
  <si>
    <t xml:space="preserve">Talleres de formación para comunicadores sociales en temas de transparencia y corrupción, trata de personas. Generar una campaña que hable del delito de trata de personas </t>
  </si>
  <si>
    <t xml:space="preserve">Actividad 2.1.5 Fortalecimiento de las capacidades de comunicadores(as) sociales, medios de comunicación masiva y medios locales y alternativos para un manejo de la información enfocado en la cohesión social, el refuerzo de la identidad nacional inclusiva y el arraigo para la construcción de la paz, incluyendo el desarrollo de contenidos y propuestas comunicativas junto a la Secretaría de las Culturas, las Artes y los Patrominios de los pueblos de Honduras. </t>
  </si>
  <si>
    <t xml:space="preserve">Mapeo de comunicadores </t>
  </si>
  <si>
    <t>Revisión de documentos e insumos que aportarán a la conceptualización de la campaña (estudio de barreras, diálogos identitarios, otros)</t>
  </si>
  <si>
    <t xml:space="preserve">Diseño de la campaña de comunicación </t>
  </si>
  <si>
    <t xml:space="preserve">Producción de campaña (sin fase de difusión) </t>
  </si>
  <si>
    <t>TOTAL PRODUCTO 1.4</t>
  </si>
  <si>
    <t>TOTAL PRODUCTOS</t>
  </si>
  <si>
    <t>TOTAL F&amp;A</t>
  </si>
  <si>
    <t>TOTAL DEL PROYECTO</t>
  </si>
  <si>
    <t>RESULTADO 2: Para 2025 el Estado y las poblaciones afrohondureñas han incrementado los niveles de influencia y participación ciudadana inclusiva para la consolidación de la paz especialmente en el caso de las mujeres, juventudes y otros grupos de población insuficientemente representadas.</t>
  </si>
  <si>
    <t xml:space="preserve">Grado de satisfacción ciudadana con la calidad de su participación en aspectos relacionados con la consolidación de la paz </t>
  </si>
  <si>
    <t>De las personas</t>
  </si>
  <si>
    <t xml:space="preserve">% de mujeres o personas de grupos de población tradicionalmente excluidos (H/M/O)  (afrohondureños, creoles, LGBTI, otros)  que activamente participan en espacios ciudadanos para la incidencia política en temas que les afectan. </t>
  </si>
  <si>
    <t>Descripción detallada de las actividades incluyendo actividades de Seguimiento, Evaluación y Gestión del Proyecto</t>
  </si>
  <si>
    <t>Producto 2.1: Fomentar la participación directa, continua e inclusiva y los mecanismos que promueven la integración, la toma de decisiones y las iniciativas de las organizaciones de sociedad civil (garífunas y creoles) con enfoque de niñez, género y derechos humanos, para incidir en la formulación e implementación de políticas públicas</t>
  </si>
  <si>
    <t>NI-CPD26-46 (2.1.1  ) # de personas (H/M/O) que mediante intervenciones de cambio social y de comportamiento promueven la eliminación de VAC/GBV</t>
  </si>
  <si>
    <t>Sumatoria 2.1.1 , 2.1.5 y 2.1.6</t>
  </si>
  <si>
    <t>EDU-CPD26-35. (2.1.2a) # de niños y jóvenes (H/M/O) que han fortalecido sus habilidades para el aprendizaje, el empoderamiento personal, la ciudadanía activa y/o la empleabilidad.</t>
  </si>
  <si>
    <t xml:space="preserve">PNI-PBF-31. (2.1.2b) # de mecanismos o espacios generados por autoridades locales/regionales/ departamentales/nacionales que permiten la inclusión de poblaciones afrohondureñas en formulación de propuestas de políticas públicas que les atañe. </t>
  </si>
  <si>
    <t>PNI-PBF-32 (2.1.3) # de propuestas presentadas por mujeres y jóvenes afrohondureños que son incorporadas en la agenda pública (presupuestos municipales, políticas públicas)</t>
  </si>
  <si>
    <t>AAP-H22-41 (2.1.4) # de personas que comparten sus preocupaciones y hacen preguntas/aclaraciones para abordar sus necesidades a través de mecanismos de retroalimentación establecidos</t>
  </si>
  <si>
    <t>Tareas de actividades</t>
  </si>
  <si>
    <t>Tareas de las actividades</t>
  </si>
  <si>
    <t xml:space="preserve"> 2.1.1 Desarrollo de una estrategia formativa y de comunicación simbólica y artística, culturalmente sensible, para reducir las barreras en autoridades y sectores gubernamentales y el fortalecimiento de identidades afrohondureñas dentro del modelaje interinstitucional, a nivel nacional y municipal que permitan incrementar el valor y aprecio social hacia la cultura y población afrohondureña.</t>
  </si>
  <si>
    <t>Identificación de lideres comunitarios para participar en diálogos</t>
  </si>
  <si>
    <t>4. Contractual Services</t>
  </si>
  <si>
    <t>MUA y AEA</t>
  </si>
  <si>
    <t xml:space="preserve">Contratación de Consultor de estudio de Barreras y  Racismo </t>
  </si>
  <si>
    <t xml:space="preserve">MUA </t>
  </si>
  <si>
    <t>Encuentro cumunitario para el estudio de Barreras y racismo (Informantes claves 2 x comunidad)</t>
  </si>
  <si>
    <t>Jornadas de diálogo identitarios a nivel comunitario</t>
  </si>
  <si>
    <t xml:space="preserve">MUA/AEA </t>
  </si>
  <si>
    <t>Primera devolución del estudio de barreras</t>
  </si>
  <si>
    <t xml:space="preserve">Devolución de diálogos identitarios con el consorcio </t>
  </si>
  <si>
    <t>Act. 2.1.2 Crear y fortalecer espacios, coyunturas y mecanismos con autoridades y funcionarios del gobierno central para incrementar la inclusión de poblaciones afrohondureñas en propuestas de/en políticas públicas relacionadas con reducción de explotación, trata de personas, control territorial costero, narcotráfico y corrupción.</t>
  </si>
  <si>
    <t>Capacitaciones utlizando el módelo GRACE para fortalecer habilidades y empoderamiento en temas de trata y corrupción</t>
  </si>
  <si>
    <t>La actividad se cumple en los siguientes pasos  que es propiamente la puesta en marcha de habilidades adquiriras en la capacitación en la participación vía mecanismos de para el ejercicio de la ciudadanía activa (Consejos Juveniles y  “embajadoras/es de la ética” en las empresas_proyecto Proyecto Global de Educación en Integridad– Iniciativa de Integridad SIEMENS). En el caso de empleabilidad buscar alianzas para programas de empleabilidad y que una opción sea en la ciudadanía organizada. CCT_generación de Consejos donde no existan y provisión de Reglamento (Plan de Acción del SNA).</t>
  </si>
  <si>
    <t>AeA y UNODC</t>
  </si>
  <si>
    <t xml:space="preserve">Act. 2.1.3 Generación de un proceso de formación política y consolidación de paz con intercambios entre equipos de jóvenes (mujeres y hombres) afrohondureños con autoridades e influyentes políticos para generar análisis crítico, diálogo y mayor comprensión de los impactos de la política pública y el racismo. </t>
  </si>
  <si>
    <t>Revisión de metologica y adaptacion metodologica- escuela incidencia politica (CONEANFO)</t>
  </si>
  <si>
    <t xml:space="preserve">AEA </t>
  </si>
  <si>
    <t>Adquisicion de materiales didáctico de metodología Escuela de ciudadanía</t>
  </si>
  <si>
    <t>Certificación de formadores</t>
  </si>
  <si>
    <t xml:space="preserve">Proceso de selección de participantes </t>
  </si>
  <si>
    <t>Encuentros juveniles Talleres de formación Escuela de ciudadania)</t>
  </si>
  <si>
    <t>Seguimiento de proceso de aprendizaje de los participantes comunitario de forma remota o presencial</t>
  </si>
  <si>
    <t>Act. 2.1.4 Generar estrategias de incidencia política, visibilidad afrohondureña que amplie el reconocimiento y la participación en la toma de decisiones vinculadas con paz, protección y justicia.</t>
  </si>
  <si>
    <t>Procesos de participación y formulación de propuesta en Consejos Muncipales y acciones de planificación de muncipios</t>
  </si>
  <si>
    <t>Llevar la politica nacional de trata, corrupción y crimen organizado. Talleres de planeación de actividades_Planes Locales de Gobierno Abierto</t>
  </si>
  <si>
    <t>Act. 2.1.5 Procesos de movilización y acción comunitaria que genere mayor influencia y partipación de sectores insuficientemente representados para mejorar la cohesión social y la representatividad.</t>
  </si>
  <si>
    <t>Celebración del dia Internacional de la Niña</t>
  </si>
  <si>
    <t>Movilización comunitaria en los 16 dias de activismo</t>
  </si>
  <si>
    <t>Act. 2.1.6 Encuentros multigeneracionales para el intercambio de conocimientos ancestrales vinculados con la paz, la resolución de conflictos y la inclusión de abordajes de igualdad.</t>
  </si>
  <si>
    <t xml:space="preserve">Jornadas de devolución de consultas comunitarias de los dialogos intergeneraciones </t>
  </si>
  <si>
    <t>Jornadas de planificación encuentros multigeracionales</t>
  </si>
  <si>
    <t>Encuentros Multigenracionales para el intercambio de conocimientos ancestrales.</t>
  </si>
  <si>
    <t>TOTAL PRODUCTO 2.1</t>
  </si>
  <si>
    <t xml:space="preserve">Producto 2.2: Fortalecer las instancias de base comunitarias en el corredor garífuna, especialmente OSC conformadas por mujeres, jóvenes para prevenir y reducir las manifestaciones de violencia apoyando su capacidad para identificarla y denunciarla, así como la incidencia pública basada en evidencia para la consolidación de paz </t>
  </si>
  <si>
    <t xml:space="preserve">PNI-CSI-50 (2.2.4) # de personas (H/M/O) involucradas a través de plataformas comunitarias en un diálogo reflexivo para eliminar las normas sociales y de género discriminatorias y las prácticas nocivas que afectan a las niñas y mujeres. </t>
  </si>
  <si>
    <t>No Disponible</t>
  </si>
  <si>
    <t>Personas</t>
  </si>
  <si>
    <t xml:space="preserve">PNI-CSI-44 (2.2.2) % de mujeres, niñas y niños en contextos humanitarios que reciben intervenciones de mitigación de riesgos, prevención y/o respuesta para abordar la violencia de género  </t>
  </si>
  <si>
    <t>Niños=35
Niñas= 36
Mujeres= 128</t>
  </si>
  <si>
    <t>PNI-PBF-33. (2.2.1) # de OSC/OBC que implementan acciones dirigidas a fomentar la cohesión social y mitigar de riesgos ante las manifestaciones de violencia</t>
  </si>
  <si>
    <t>PNI-CSI-46. (2.2.3) # de niños/as que han salido de una fuerza o grupo armado y/o que han recibido protección o apoyo para la reintegración (PNI-CSI-46)</t>
  </si>
  <si>
    <t>PNI-CSI-54. (2.2.5) # de madres, padres y cuidadores (H/M/O) atendidos a través de programas que fortalecen sus habilidades y competencias para la crianza y construcción de relaciones sin violencia.</t>
  </si>
  <si>
    <t>2.2.1 Creación de escenarios creativos y de innovación liderado por organizaciones locales de jóvenes en el espacio público para que las poblaciones afrohondureñas generen análisis críticos, y propuesta en respuesta a las políticas y fenómenos que les afectan, los conflictos y la consolidación de la paz.</t>
  </si>
  <si>
    <t>Promoción mediata/carroza afro para feria San Isidro/ Consolidación de Paz</t>
  </si>
  <si>
    <t>AEA/MUA</t>
  </si>
  <si>
    <t>Recuperación de espacios publicos y muralismo festival urbanismo táctico con enfoque de consolidación de paz</t>
  </si>
  <si>
    <t>Actividades deportivas para la proteción con enfoque de inclusión, género y consolidación de paz</t>
  </si>
  <si>
    <t>2.2.2 Estructurar y fortalecer mecanismos comunitarios de protección de niñez y mujeres para la prevención de violencias y soluciones ante situaciones de vulneraciones de derechos.</t>
  </si>
  <si>
    <t>Materiales y suministros, impresión manuales/Rotafolio</t>
  </si>
  <si>
    <t xml:space="preserve">Sesiones con NNA en centros educativos </t>
  </si>
  <si>
    <t xml:space="preserve">Sesiones con Padres de familia </t>
  </si>
  <si>
    <t xml:space="preserve">Consejos Comunitarios </t>
  </si>
  <si>
    <t>Formación de lideres de protección y facilitadores judiciales</t>
  </si>
  <si>
    <t>Proceso de transferencia metodologica equipo técnico y voluntarios</t>
  </si>
  <si>
    <t>Act. 2.2.3 Fortalecimiento de capacidades de 15 organizaciones locales  de jóvenes, mujeres y otros que se organizan y aplican a través de un mecanismo transparente (multisectorial-participativo) a subvenciones que les permitan generar propuestas sensibles a la conflictividad, al contexto que sean  innovadoras, auténticas y autónomas de participación, incidencia y cohesión social horizontal o vertical con enfoques de género</t>
  </si>
  <si>
    <t>Taller de Capacitación a OBC sobre procesos de formulación de proyectos de incidencia y Procesos Administrativos financieros de subvenciones</t>
  </si>
  <si>
    <t xml:space="preserve">Proceso de evaluación para la selección de propuestas </t>
  </si>
  <si>
    <t>Transferencia de fondos de subvención</t>
  </si>
  <si>
    <t>Proceso de seguimiento y liquidación de fondos Informe Final</t>
  </si>
  <si>
    <t>Act. 2.2.4 Fortalecimiento de capacidades y mecanismos  para la  prevención de violencia  en las zonas afrohondureñas  de mayor exposición, incluyendo la detección de riesgos y canalización de quienes requieren servicios especializados a través de estrategias de salud pública y protección.</t>
  </si>
  <si>
    <t>Suscripción de acuerdo con CVG para fortalecer capacidades de lideres y lideresas orientada al alcance de NNA en adicciones y para cambios de comportamientos.</t>
  </si>
  <si>
    <t>AEA/CVG</t>
  </si>
  <si>
    <t>CVG</t>
  </si>
  <si>
    <t xml:space="preserve">Act. 2.2.5 Estrategia para reducir el aprendizaje de la violencia y la tolerancia hacia el castigo y la VBG a través de metodologías orientadas al cambio de mensajes intergeneracionales para la crianza y la contrucción de relaciones. </t>
  </si>
  <si>
    <t xml:space="preserve">2.2.6 Fortalecimiento de redes locales de masculinidades no violentas y participativas en la reducción de violencia y la contrucción de relaciones saludables. </t>
  </si>
  <si>
    <t>Acercamiento con Falicitadores en Sanbo Creek, Corozal e Intibuca</t>
  </si>
  <si>
    <t>Analisis decontenido a utilizar en los grupos de masculinidades</t>
  </si>
  <si>
    <t xml:space="preserve">Diseño de talleres de masculinidades para jóvenes líderes comunitarios </t>
  </si>
  <si>
    <t xml:space="preserve">Talleres de masculinidades con líderes jóvenes </t>
  </si>
  <si>
    <t>TOTAL PRODUCTO 2.2</t>
  </si>
  <si>
    <t>RESUMEN POR CATEGORÍA DE PRESUPUESTO GLOBAL</t>
  </si>
  <si>
    <t>No.</t>
  </si>
  <si>
    <t>CATEGORÍA</t>
  </si>
  <si>
    <t>MONTO POA 2018</t>
  </si>
  <si>
    <t>MONTO EJECUTADO</t>
  </si>
  <si>
    <t>TOTAL</t>
  </si>
  <si>
    <t>%</t>
  </si>
  <si>
    <t>Staff and other personnel</t>
  </si>
  <si>
    <t>Supplies, commodities, Materials
Audio Visual&amp;Print Prod Costs
Training, Workshops an Confer</t>
  </si>
  <si>
    <t>Equipment, vehicles and furniture (including depreciation)</t>
  </si>
  <si>
    <t xml:space="preserve"> Contractual services</t>
  </si>
  <si>
    <t>Travel</t>
  </si>
  <si>
    <t>Transferencia y recursos contractuales</t>
  </si>
  <si>
    <t xml:space="preserve"> General operating and other Direct Costs</t>
  </si>
  <si>
    <t>Sub total del proyecto</t>
  </si>
  <si>
    <t>Indirect Support Costs</t>
  </si>
  <si>
    <t>TOTAL PROYECTO</t>
  </si>
  <si>
    <t>RESUMEN POR CATEGORÍA DE PRESUPUESTO POR AGENCIA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</si>
</sst>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409]* #,##0.00_ ;_-[$$-409]* \-#,##0.00\ ;_-[$$-409]* &quot;-&quot;??_ ;_-@_ "/>
    <numFmt numFmtId="165" formatCode="_([$$-409]* #,##0.00_);_([$$-409]* \(#,##0.00\);_([$$-409]* &quot;-&quot;??_);_(@_)"/>
  </numFmts>
  <fonts count="30">
    <font>
      <sz val="11"/>
      <color theme="1"/>
      <name val="Calibri"/>
      <family val="2"/>
      <scheme val="minor"/>
    </font>
    <font>
      <b/>
      <sz val="11"/>
      <color theme="1"/>
      <name val="Calibri"/>
      <family val="2"/>
      <scheme val="minor"/>
    </font>
    <font>
      <sz val="11"/>
      <color theme="1"/>
      <name val="Calibri"/>
      <family val="2"/>
      <scheme val="minor"/>
    </font>
    <font>
      <b/>
      <sz val="12"/>
      <color theme="1"/>
      <name val="Century Gothic"/>
      <family val="2"/>
    </font>
    <font>
      <sz val="12"/>
      <color theme="1"/>
      <name val="Century Gothic"/>
      <family val="2"/>
    </font>
    <font>
      <b/>
      <sz val="14"/>
      <color theme="1"/>
      <name val="Century Gothic"/>
      <family val="2"/>
    </font>
    <font>
      <sz val="14"/>
      <color theme="1"/>
      <name val="Century Gothic"/>
      <family val="2"/>
    </font>
    <font>
      <b/>
      <sz val="16"/>
      <color theme="1"/>
      <name val="Century Gothic"/>
      <family val="2"/>
    </font>
    <font>
      <b/>
      <sz val="12"/>
      <color theme="3" tint="-0.249977111117893"/>
      <name val="Century Gothic"/>
      <family val="2"/>
    </font>
    <font>
      <b/>
      <sz val="18"/>
      <color theme="1"/>
      <name val="Century Gothic"/>
      <family val="2"/>
    </font>
    <font>
      <b/>
      <sz val="20"/>
      <color theme="0"/>
      <name val="Century Gothic"/>
      <family val="2"/>
    </font>
    <font>
      <b/>
      <sz val="14"/>
      <color theme="0"/>
      <name val="Century Gothic"/>
      <family val="2"/>
    </font>
    <font>
      <sz val="16"/>
      <color theme="1"/>
      <name val="Century Gothic"/>
      <family val="2"/>
    </font>
    <font>
      <b/>
      <sz val="12"/>
      <color theme="0"/>
      <name val="Century Gothic"/>
      <family val="2"/>
    </font>
    <font>
      <b/>
      <sz val="16"/>
      <color theme="0"/>
      <name val="Century Gothic"/>
      <family val="2"/>
    </font>
    <font>
      <sz val="11"/>
      <color rgb="FF000000"/>
      <name val="Calibri"/>
      <family val="2"/>
      <scheme val="minor"/>
    </font>
    <font>
      <sz val="12"/>
      <color theme="3" tint="-0.249977111117893"/>
      <name val="Century Gothic"/>
      <family val="2"/>
    </font>
    <font>
      <sz val="12"/>
      <name val="ＭＳ Ｐゴシック"/>
      <family val="3"/>
      <charset val="128"/>
    </font>
    <font>
      <sz val="12"/>
      <name val="Century Gothic"/>
      <family val="2"/>
    </font>
    <font>
      <sz val="12"/>
      <name val="Osaka"/>
      <family val="3"/>
      <charset val="128"/>
    </font>
    <font>
      <sz val="12"/>
      <color theme="1"/>
      <name val="Century"/>
    </font>
    <font>
      <sz val="12"/>
      <name val="Arial Narrow"/>
      <family val="2"/>
    </font>
    <font>
      <sz val="11"/>
      <name val="Arial Narrow"/>
      <family val="2"/>
    </font>
    <font>
      <sz val="11"/>
      <name val="Arial Narrow"/>
    </font>
    <font>
      <sz val="12"/>
      <color theme="1"/>
      <name val="Century Gothic"/>
    </font>
    <font>
      <sz val="12"/>
      <color rgb="FF333F4F"/>
      <name val="Century Gothic"/>
    </font>
    <font>
      <b/>
      <sz val="12"/>
      <color rgb="FF333F4F"/>
      <name val="Century Gothic"/>
    </font>
    <font>
      <b/>
      <sz val="12"/>
      <name val="Century Gothic"/>
      <family val="2"/>
    </font>
    <font>
      <sz val="12"/>
      <color rgb="FF000000"/>
      <name val="Century Gothic"/>
      <family val="2"/>
    </font>
    <font>
      <sz val="12"/>
      <color rgb="FF70AD47"/>
      <name val="Century Gothic"/>
    </font>
  </fonts>
  <fills count="14">
    <fill>
      <patternFill patternType="none"/>
    </fill>
    <fill>
      <patternFill patternType="gray125"/>
    </fill>
    <fill>
      <patternFill patternType="solid">
        <fgColor theme="4" tint="0.59999389629810485"/>
        <bgColor indexed="64"/>
      </patternFill>
    </fill>
    <fill>
      <patternFill patternType="solid">
        <fgColor theme="4"/>
        <bgColor indexed="64"/>
      </patternFill>
    </fill>
    <fill>
      <patternFill patternType="solid">
        <fgColor rgb="FF406A91"/>
        <bgColor indexed="64"/>
      </patternFill>
    </fill>
    <fill>
      <patternFill patternType="solid">
        <fgColor rgb="FF4D8FCB"/>
        <bgColor indexed="64"/>
      </patternFill>
    </fill>
    <fill>
      <patternFill patternType="solid">
        <fgColor rgb="FFDADADA"/>
        <bgColor indexed="64"/>
      </patternFill>
    </fill>
    <fill>
      <patternFill patternType="solid">
        <fgColor rgb="FFB6C2D2"/>
        <bgColor indexed="64"/>
      </patternFill>
    </fill>
    <fill>
      <patternFill patternType="solid">
        <fgColor rgb="FFBFD2E7"/>
        <bgColor indexed="64"/>
      </patternFill>
    </fill>
    <fill>
      <patternFill patternType="solid">
        <fgColor rgb="FFFFFFFF"/>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s>
  <cellStyleXfs count="3">
    <xf numFmtId="0" fontId="0" fillId="0" borderId="0"/>
    <xf numFmtId="9" fontId="2" fillId="0" borderId="0" applyFont="0" applyFill="0" applyBorder="0" applyAlignment="0" applyProtection="0"/>
    <xf numFmtId="0" fontId="19" fillId="0" borderId="0"/>
  </cellStyleXfs>
  <cellXfs count="518">
    <xf numFmtId="0" fontId="0" fillId="0" borderId="0" xfId="0"/>
    <xf numFmtId="0" fontId="0" fillId="0" borderId="0" xfId="0" applyAlignment="1">
      <alignment horizontal="center"/>
    </xf>
    <xf numFmtId="0" fontId="0" fillId="0" borderId="36" xfId="0" applyBorder="1" applyAlignment="1">
      <alignment horizontal="center" vertical="center"/>
    </xf>
    <xf numFmtId="0" fontId="0" fillId="0" borderId="39" xfId="0" applyBorder="1" applyAlignment="1">
      <alignment horizontal="left" vertical="center"/>
    </xf>
    <xf numFmtId="164" fontId="0" fillId="0" borderId="34" xfId="0" applyNumberFormat="1" applyBorder="1" applyAlignment="1">
      <alignment horizontal="center" vertical="center"/>
    </xf>
    <xf numFmtId="164" fontId="0" fillId="0" borderId="1" xfId="0" applyNumberFormat="1" applyBorder="1" applyAlignment="1">
      <alignment horizontal="center" vertical="center"/>
    </xf>
    <xf numFmtId="164" fontId="0" fillId="0" borderId="35" xfId="0" applyNumberFormat="1" applyBorder="1" applyAlignment="1">
      <alignment horizontal="center" vertical="center"/>
    </xf>
    <xf numFmtId="164" fontId="0" fillId="0" borderId="39" xfId="0" applyNumberFormat="1" applyBorder="1" applyAlignment="1">
      <alignment horizontal="center" vertical="center"/>
    </xf>
    <xf numFmtId="164" fontId="1" fillId="3" borderId="39" xfId="0" applyNumberFormat="1" applyFont="1" applyFill="1" applyBorder="1" applyAlignment="1">
      <alignment horizontal="center" vertical="center"/>
    </xf>
    <xf numFmtId="0" fontId="1" fillId="3" borderId="20" xfId="0" applyFont="1" applyFill="1" applyBorder="1" applyAlignment="1">
      <alignment horizontal="center" vertical="center"/>
    </xf>
    <xf numFmtId="164" fontId="0" fillId="2" borderId="37" xfId="0" applyNumberFormat="1" applyFill="1" applyBorder="1" applyAlignment="1">
      <alignment horizontal="center" vertical="center"/>
    </xf>
    <xf numFmtId="0" fontId="1" fillId="3" borderId="47" xfId="0" applyFont="1" applyFill="1" applyBorder="1" applyAlignment="1">
      <alignment horizontal="center" vertical="center"/>
    </xf>
    <xf numFmtId="0" fontId="1" fillId="3" borderId="48" xfId="0" applyFont="1" applyFill="1" applyBorder="1" applyAlignment="1">
      <alignment horizontal="center" vertical="center"/>
    </xf>
    <xf numFmtId="0" fontId="0" fillId="0" borderId="51" xfId="0" applyBorder="1" applyAlignment="1">
      <alignment horizontal="left" vertical="center"/>
    </xf>
    <xf numFmtId="0" fontId="0" fillId="0" borderId="4" xfId="0" applyBorder="1" applyAlignment="1">
      <alignment horizontal="left" vertical="center"/>
    </xf>
    <xf numFmtId="0" fontId="0" fillId="0" borderId="19" xfId="0" applyBorder="1" applyAlignment="1">
      <alignment horizontal="left" vertical="center"/>
    </xf>
    <xf numFmtId="0" fontId="1" fillId="3" borderId="45" xfId="0" applyFont="1" applyFill="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6" xfId="0" applyBorder="1" applyAlignment="1">
      <alignment horizontal="center" vertical="center"/>
    </xf>
    <xf numFmtId="164" fontId="0" fillId="0" borderId="18" xfId="0" applyNumberFormat="1" applyBorder="1" applyAlignment="1">
      <alignment horizontal="center" vertical="center"/>
    </xf>
    <xf numFmtId="164" fontId="0" fillId="0" borderId="2" xfId="0" applyNumberFormat="1" applyBorder="1" applyAlignment="1">
      <alignment horizontal="center" vertical="center"/>
    </xf>
    <xf numFmtId="164" fontId="0" fillId="0" borderId="50" xfId="0" applyNumberFormat="1" applyBorder="1" applyAlignment="1">
      <alignment horizontal="center" vertical="center"/>
    </xf>
    <xf numFmtId="9" fontId="0" fillId="0" borderId="43" xfId="1" applyFont="1" applyBorder="1" applyAlignment="1">
      <alignment horizontal="center" vertical="center"/>
    </xf>
    <xf numFmtId="9" fontId="0" fillId="0" borderId="44" xfId="1" applyFont="1" applyBorder="1" applyAlignment="1">
      <alignment horizontal="center" vertical="center"/>
    </xf>
    <xf numFmtId="9" fontId="0" fillId="0" borderId="6" xfId="1" applyFont="1" applyBorder="1" applyAlignment="1">
      <alignment horizontal="center" vertical="center"/>
    </xf>
    <xf numFmtId="164" fontId="0" fillId="2" borderId="38" xfId="0" applyNumberFormat="1" applyFill="1" applyBorder="1" applyAlignment="1">
      <alignment horizontal="center" vertical="center"/>
    </xf>
    <xf numFmtId="164" fontId="0" fillId="0" borderId="40" xfId="0" applyNumberFormat="1" applyBorder="1" applyAlignment="1">
      <alignment horizontal="center" vertical="center"/>
    </xf>
    <xf numFmtId="164" fontId="1" fillId="3" borderId="40" xfId="0" applyNumberFormat="1" applyFont="1" applyFill="1" applyBorder="1" applyAlignment="1">
      <alignment horizontal="center" vertical="center"/>
    </xf>
    <xf numFmtId="9" fontId="0" fillId="2" borderId="46" xfId="1" applyFont="1" applyFill="1" applyBorder="1" applyAlignment="1">
      <alignment horizontal="center" vertical="center"/>
    </xf>
    <xf numFmtId="9" fontId="0" fillId="0" borderId="5" xfId="1" applyFont="1" applyBorder="1" applyAlignment="1">
      <alignment horizontal="center" vertical="center"/>
    </xf>
    <xf numFmtId="9" fontId="1" fillId="3" borderId="5" xfId="1" applyFont="1" applyFill="1" applyBorder="1" applyAlignment="1">
      <alignment horizontal="center" vertical="center"/>
    </xf>
    <xf numFmtId="164" fontId="0" fillId="0" borderId="43" xfId="0" applyNumberFormat="1" applyBorder="1" applyAlignment="1">
      <alignment horizontal="center" vertical="center"/>
    </xf>
    <xf numFmtId="164" fontId="0" fillId="0" borderId="44" xfId="0" applyNumberFormat="1" applyBorder="1" applyAlignment="1">
      <alignment horizontal="center" vertical="center"/>
    </xf>
    <xf numFmtId="164" fontId="0" fillId="0" borderId="6" xfId="0" applyNumberFormat="1" applyBorder="1" applyAlignment="1">
      <alignment horizontal="center" vertical="center"/>
    </xf>
    <xf numFmtId="164" fontId="0" fillId="2" borderId="46" xfId="0" applyNumberFormat="1" applyFill="1" applyBorder="1" applyAlignment="1">
      <alignment horizontal="center" vertical="center"/>
    </xf>
    <xf numFmtId="164" fontId="0" fillId="0" borderId="5" xfId="0" applyNumberFormat="1" applyBorder="1" applyAlignment="1">
      <alignment horizontal="center" vertical="center"/>
    </xf>
    <xf numFmtId="164" fontId="1" fillId="3" borderId="5" xfId="0" applyNumberFormat="1" applyFont="1" applyFill="1" applyBorder="1" applyAlignment="1">
      <alignment horizontal="center" vertical="center"/>
    </xf>
    <xf numFmtId="0" fontId="4" fillId="0" borderId="0" xfId="0" applyFont="1" applyAlignment="1">
      <alignment vertical="center"/>
    </xf>
    <xf numFmtId="0" fontId="0" fillId="0" borderId="4" xfId="0" applyBorder="1" applyAlignment="1">
      <alignment horizontal="left" vertical="center" wrapText="1"/>
    </xf>
    <xf numFmtId="0" fontId="4" fillId="0" borderId="0" xfId="0" applyFont="1"/>
    <xf numFmtId="0" fontId="4" fillId="0" borderId="0" xfId="0" applyFont="1" applyAlignment="1">
      <alignment horizontal="center" vertical="top"/>
    </xf>
    <xf numFmtId="0" fontId="4" fillId="0" borderId="0" xfId="0" applyFont="1" applyAlignment="1">
      <alignment horizontal="left" vertical="top" wrapText="1"/>
    </xf>
    <xf numFmtId="43" fontId="4" fillId="0" borderId="0" xfId="0" applyNumberFormat="1" applyFont="1" applyAlignment="1">
      <alignment horizontal="center" vertical="top"/>
    </xf>
    <xf numFmtId="0" fontId="6" fillId="0" borderId="0" xfId="0" applyFont="1"/>
    <xf numFmtId="0" fontId="3" fillId="0" borderId="0" xfId="0" applyFont="1" applyAlignment="1">
      <alignment vertical="center" wrapText="1"/>
    </xf>
    <xf numFmtId="0" fontId="3" fillId="0" borderId="0" xfId="0" applyFont="1" applyAlignment="1">
      <alignment horizontal="center" vertical="center" wrapText="1"/>
    </xf>
    <xf numFmtId="43" fontId="3" fillId="0" borderId="0" xfId="0" applyNumberFormat="1"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top" wrapText="1"/>
    </xf>
    <xf numFmtId="0" fontId="4" fillId="0" borderId="0" xfId="0" applyFont="1" applyAlignment="1">
      <alignment horizontal="left" vertical="center" wrapText="1"/>
    </xf>
    <xf numFmtId="0" fontId="4" fillId="0" borderId="0" xfId="0" applyFont="1" applyAlignment="1">
      <alignment vertical="center" wrapText="1"/>
    </xf>
    <xf numFmtId="43" fontId="4" fillId="0" borderId="0" xfId="0" applyNumberFormat="1" applyFont="1" applyAlignment="1">
      <alignment horizontal="center" vertical="center"/>
    </xf>
    <xf numFmtId="0" fontId="4" fillId="0" borderId="32" xfId="0" applyFont="1" applyBorder="1"/>
    <xf numFmtId="0" fontId="4" fillId="0" borderId="31" xfId="0" applyFont="1" applyBorder="1" applyAlignment="1">
      <alignment horizontal="center" vertical="top"/>
    </xf>
    <xf numFmtId="0" fontId="4" fillId="0" borderId="1" xfId="0" applyFont="1" applyBorder="1" applyAlignment="1">
      <alignment horizontal="center" vertical="top"/>
    </xf>
    <xf numFmtId="0" fontId="4" fillId="0" borderId="32" xfId="0" applyFont="1" applyBorder="1" applyAlignment="1">
      <alignment horizontal="center" vertical="top"/>
    </xf>
    <xf numFmtId="0" fontId="4" fillId="0" borderId="44" xfId="0" applyFont="1" applyBorder="1" applyAlignment="1">
      <alignment horizontal="center" vertical="top"/>
    </xf>
    <xf numFmtId="0" fontId="4" fillId="0" borderId="31" xfId="0" applyFont="1" applyBorder="1" applyAlignment="1">
      <alignment horizontal="left" vertical="top" wrapText="1"/>
    </xf>
    <xf numFmtId="43" fontId="4" fillId="0" borderId="1" xfId="0" applyNumberFormat="1" applyFont="1" applyBorder="1" applyAlignment="1">
      <alignment horizontal="center" vertical="top"/>
    </xf>
    <xf numFmtId="0" fontId="4" fillId="0" borderId="0" xfId="0" applyFont="1" applyAlignment="1">
      <alignment horizontal="left" vertical="justify" wrapText="1"/>
    </xf>
    <xf numFmtId="0" fontId="4" fillId="0" borderId="0" xfId="0" applyFont="1" applyAlignment="1">
      <alignment vertical="top" wrapText="1"/>
    </xf>
    <xf numFmtId="43" fontId="4" fillId="0" borderId="0" xfId="0" applyNumberFormat="1" applyFont="1" applyAlignment="1">
      <alignment vertical="center"/>
    </xf>
    <xf numFmtId="0" fontId="4" fillId="0" borderId="33" xfId="0" applyFont="1" applyBorder="1"/>
    <xf numFmtId="0" fontId="4" fillId="0" borderId="49" xfId="0" applyFont="1" applyBorder="1" applyAlignment="1">
      <alignment horizontal="center" vertical="top"/>
    </xf>
    <xf numFmtId="0" fontId="4" fillId="0" borderId="35" xfId="0" applyFont="1" applyBorder="1" applyAlignment="1">
      <alignment horizontal="center" vertical="top"/>
    </xf>
    <xf numFmtId="0" fontId="4" fillId="0" borderId="33" xfId="0" applyFont="1" applyBorder="1" applyAlignment="1">
      <alignment horizontal="center" vertical="top"/>
    </xf>
    <xf numFmtId="43" fontId="4" fillId="0" borderId="35" xfId="0" applyNumberFormat="1" applyFont="1" applyBorder="1" applyAlignment="1">
      <alignment horizontal="center" vertical="top"/>
    </xf>
    <xf numFmtId="164" fontId="3" fillId="0" borderId="30" xfId="0" applyNumberFormat="1" applyFont="1" applyBorder="1" applyAlignment="1">
      <alignment horizontal="right" vertical="center"/>
    </xf>
    <xf numFmtId="164" fontId="3" fillId="0" borderId="32" xfId="0" applyNumberFormat="1" applyFont="1" applyBorder="1" applyAlignment="1">
      <alignment horizontal="right" vertical="center"/>
    </xf>
    <xf numFmtId="0" fontId="12" fillId="0" borderId="0" xfId="0" applyFont="1"/>
    <xf numFmtId="0" fontId="9" fillId="0" borderId="0" xfId="0" applyFont="1" applyAlignment="1">
      <alignment vertical="center"/>
    </xf>
    <xf numFmtId="0" fontId="3" fillId="8" borderId="49" xfId="0" applyFont="1" applyFill="1" applyBorder="1" applyAlignment="1">
      <alignment horizontal="center" vertical="center" wrapText="1"/>
    </xf>
    <xf numFmtId="0" fontId="12" fillId="9" borderId="0" xfId="0" applyFont="1" applyFill="1" applyAlignment="1">
      <alignment vertical="center" wrapText="1"/>
    </xf>
    <xf numFmtId="0" fontId="13" fillId="4" borderId="15" xfId="0" applyFont="1" applyFill="1" applyBorder="1" applyAlignment="1">
      <alignment horizontal="center" vertical="center" wrapText="1"/>
    </xf>
    <xf numFmtId="0" fontId="8" fillId="8" borderId="21" xfId="0" applyFont="1" applyFill="1" applyBorder="1" applyAlignment="1">
      <alignment horizontal="center" vertical="center" wrapText="1"/>
    </xf>
    <xf numFmtId="164" fontId="13" fillId="4" borderId="33" xfId="0" applyNumberFormat="1" applyFont="1" applyFill="1" applyBorder="1" applyAlignment="1">
      <alignment horizontal="right" vertical="center"/>
    </xf>
    <xf numFmtId="0" fontId="5" fillId="7" borderId="49" xfId="0" applyFont="1" applyFill="1" applyBorder="1" applyAlignment="1">
      <alignment horizontal="center" vertical="center" wrapText="1"/>
    </xf>
    <xf numFmtId="0" fontId="4" fillId="0" borderId="55" xfId="0" applyFont="1" applyBorder="1" applyAlignment="1">
      <alignment horizontal="center" vertical="top"/>
    </xf>
    <xf numFmtId="0" fontId="8" fillId="8" borderId="36" xfId="0" applyFont="1" applyFill="1" applyBorder="1" applyAlignment="1">
      <alignment horizontal="center" vertical="center" wrapText="1"/>
    </xf>
    <xf numFmtId="0" fontId="8" fillId="8" borderId="39" xfId="0" applyFont="1" applyFill="1" applyBorder="1" applyAlignment="1">
      <alignment horizontal="center" vertical="center" wrapText="1"/>
    </xf>
    <xf numFmtId="0" fontId="8" fillId="8" borderId="58" xfId="0" applyFont="1" applyFill="1" applyBorder="1" applyAlignment="1">
      <alignment horizontal="center" vertical="center" wrapText="1"/>
    </xf>
    <xf numFmtId="0" fontId="8" fillId="8" borderId="40" xfId="0" applyFont="1" applyFill="1" applyBorder="1" applyAlignment="1">
      <alignment horizontal="center" vertical="center" wrapText="1"/>
    </xf>
    <xf numFmtId="0" fontId="4" fillId="0" borderId="54" xfId="0" applyFont="1" applyBorder="1" applyAlignment="1">
      <alignment horizontal="center" vertical="top"/>
    </xf>
    <xf numFmtId="0" fontId="4" fillId="0" borderId="56" xfId="0" applyFont="1" applyBorder="1" applyAlignment="1">
      <alignment horizontal="center" vertical="top"/>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4" xfId="0" applyFont="1" applyBorder="1" applyAlignment="1">
      <alignment vertical="center"/>
    </xf>
    <xf numFmtId="9" fontId="3" fillId="9" borderId="54" xfId="0" applyNumberFormat="1" applyFont="1" applyFill="1" applyBorder="1" applyAlignment="1">
      <alignment vertical="center" wrapText="1"/>
    </xf>
    <xf numFmtId="9" fontId="3" fillId="9" borderId="31" xfId="0" applyNumberFormat="1" applyFont="1" applyFill="1" applyBorder="1" applyAlignment="1">
      <alignment vertical="center" wrapText="1"/>
    </xf>
    <xf numFmtId="0" fontId="4" fillId="0" borderId="63" xfId="0" applyFont="1" applyBorder="1" applyAlignment="1">
      <alignment horizontal="center" vertical="center"/>
    </xf>
    <xf numFmtId="0" fontId="4" fillId="0" borderId="56" xfId="0" applyFont="1" applyBorder="1"/>
    <xf numFmtId="43" fontId="4" fillId="0" borderId="55" xfId="0" applyNumberFormat="1" applyFont="1" applyBorder="1" applyAlignment="1">
      <alignment horizontal="center" vertical="top"/>
    </xf>
    <xf numFmtId="0" fontId="4" fillId="0" borderId="57" xfId="0" applyFont="1" applyBorder="1" applyAlignment="1">
      <alignment horizontal="center" vertical="center" wrapText="1"/>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8" fillId="8" borderId="42" xfId="0" applyFont="1" applyFill="1" applyBorder="1" applyAlignment="1">
      <alignment horizontal="center" vertical="center" wrapText="1"/>
    </xf>
    <xf numFmtId="0" fontId="4" fillId="0" borderId="54" xfId="0" applyFont="1" applyBorder="1" applyAlignment="1">
      <alignment vertical="center"/>
    </xf>
    <xf numFmtId="0" fontId="4" fillId="0" borderId="31" xfId="0" applyFont="1" applyBorder="1" applyAlignment="1">
      <alignment vertical="center"/>
    </xf>
    <xf numFmtId="0" fontId="4" fillId="0" borderId="49" xfId="0" applyFont="1" applyBorder="1" applyAlignment="1">
      <alignment horizontal="center" vertical="center"/>
    </xf>
    <xf numFmtId="0" fontId="4" fillId="0" borderId="1" xfId="0" applyFont="1" applyBorder="1" applyAlignment="1">
      <alignment horizontal="center" vertical="center"/>
    </xf>
    <xf numFmtId="0" fontId="4" fillId="0" borderId="64" xfId="0" applyFont="1" applyBorder="1"/>
    <xf numFmtId="0" fontId="4" fillId="0" borderId="60" xfId="0" applyFont="1" applyBorder="1" applyAlignment="1">
      <alignment horizontal="center" vertical="top"/>
    </xf>
    <xf numFmtId="0" fontId="4" fillId="0" borderId="65" xfId="0" applyFont="1" applyBorder="1" applyAlignment="1">
      <alignment horizontal="center" vertical="top"/>
    </xf>
    <xf numFmtId="0" fontId="4" fillId="0" borderId="64" xfId="0" applyFont="1" applyBorder="1" applyAlignment="1">
      <alignment horizontal="center" vertical="top"/>
    </xf>
    <xf numFmtId="43" fontId="4" fillId="0" borderId="65" xfId="0" applyNumberFormat="1" applyFont="1" applyBorder="1" applyAlignment="1">
      <alignment horizontal="center" vertical="top"/>
    </xf>
    <xf numFmtId="0" fontId="4" fillId="0" borderId="60" xfId="0" applyFont="1" applyBorder="1" applyAlignment="1">
      <alignment vertical="center"/>
    </xf>
    <xf numFmtId="0" fontId="3" fillId="6" borderId="35"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3" fillId="6" borderId="31" xfId="0" applyFont="1" applyFill="1" applyBorder="1" applyAlignment="1">
      <alignment horizontal="center" vertical="center" wrapText="1"/>
    </xf>
    <xf numFmtId="0" fontId="4" fillId="0" borderId="54" xfId="0" applyFont="1" applyBorder="1" applyAlignment="1">
      <alignment horizontal="center" vertical="center" wrapText="1"/>
    </xf>
    <xf numFmtId="0" fontId="4" fillId="10" borderId="57" xfId="0" applyFont="1" applyFill="1" applyBorder="1" applyAlignment="1">
      <alignment horizontal="center" vertical="center"/>
    </xf>
    <xf numFmtId="0" fontId="4" fillId="10" borderId="55" xfId="0" applyFont="1" applyFill="1" applyBorder="1" applyAlignment="1">
      <alignment horizontal="center" vertical="center"/>
    </xf>
    <xf numFmtId="0" fontId="4" fillId="10" borderId="55" xfId="0" applyFont="1" applyFill="1" applyBorder="1" applyAlignment="1">
      <alignment horizontal="center" vertical="top"/>
    </xf>
    <xf numFmtId="0" fontId="4" fillId="10" borderId="56" xfId="0" applyFont="1" applyFill="1" applyBorder="1" applyAlignment="1">
      <alignment horizontal="center" vertical="top"/>
    </xf>
    <xf numFmtId="0" fontId="4" fillId="10" borderId="63" xfId="0" applyFont="1" applyFill="1" applyBorder="1" applyAlignment="1">
      <alignment horizontal="center" vertical="center"/>
    </xf>
    <xf numFmtId="0" fontId="4" fillId="10" borderId="57" xfId="0" applyFont="1" applyFill="1" applyBorder="1" applyAlignment="1">
      <alignment horizontal="center" vertical="center" wrapText="1"/>
    </xf>
    <xf numFmtId="0" fontId="4" fillId="10" borderId="56" xfId="0" applyFont="1" applyFill="1" applyBorder="1" applyAlignment="1">
      <alignment horizontal="center" vertical="center"/>
    </xf>
    <xf numFmtId="0" fontId="4" fillId="10" borderId="54" xfId="0" applyFont="1" applyFill="1" applyBorder="1" applyAlignment="1">
      <alignment horizontal="center" vertical="center"/>
    </xf>
    <xf numFmtId="0" fontId="4" fillId="10" borderId="1" xfId="0" applyFont="1" applyFill="1" applyBorder="1" applyAlignment="1">
      <alignment horizontal="center" vertical="top"/>
    </xf>
    <xf numFmtId="0" fontId="4" fillId="10" borderId="32" xfId="0" applyFont="1" applyFill="1" applyBorder="1" applyAlignment="1">
      <alignment horizontal="center" vertical="top"/>
    </xf>
    <xf numFmtId="43" fontId="4" fillId="10" borderId="1" xfId="0" applyNumberFormat="1" applyFont="1" applyFill="1" applyBorder="1" applyAlignment="1">
      <alignment vertical="top"/>
    </xf>
    <xf numFmtId="0" fontId="4" fillId="10" borderId="32" xfId="0" applyFont="1" applyFill="1" applyBorder="1"/>
    <xf numFmtId="0" fontId="4" fillId="10" borderId="4" xfId="0" applyFont="1" applyFill="1" applyBorder="1" applyAlignment="1">
      <alignment horizontal="left" vertical="top" wrapText="1"/>
    </xf>
    <xf numFmtId="0" fontId="4" fillId="0" borderId="4" xfId="0" applyFont="1" applyBorder="1" applyAlignment="1">
      <alignment horizontal="center" vertical="top"/>
    </xf>
    <xf numFmtId="43" fontId="4" fillId="0" borderId="1" xfId="0" applyNumberFormat="1" applyFont="1" applyBorder="1" applyAlignment="1">
      <alignment vertical="top"/>
    </xf>
    <xf numFmtId="0" fontId="4" fillId="0" borderId="44" xfId="0" applyFont="1" applyBorder="1" applyAlignment="1">
      <alignment horizontal="center" vertical="center"/>
    </xf>
    <xf numFmtId="0" fontId="3" fillId="8" borderId="60" xfId="0" applyFont="1" applyFill="1" applyBorder="1" applyAlignment="1">
      <alignment horizontal="center" vertical="center" wrapText="1"/>
    </xf>
    <xf numFmtId="0" fontId="13" fillId="4" borderId="68" xfId="0" applyFont="1" applyFill="1" applyBorder="1" applyAlignment="1">
      <alignment horizontal="center" vertical="center" wrapText="1"/>
    </xf>
    <xf numFmtId="3" fontId="3" fillId="6" borderId="34" xfId="0" applyNumberFormat="1" applyFont="1" applyFill="1" applyBorder="1" applyAlignment="1">
      <alignment horizontal="center" vertical="center" wrapText="1"/>
    </xf>
    <xf numFmtId="0" fontId="4" fillId="0" borderId="6" xfId="0" applyFont="1" applyBorder="1" applyAlignment="1">
      <alignment horizontal="center" vertical="center"/>
    </xf>
    <xf numFmtId="43" fontId="4" fillId="0" borderId="35" xfId="0" applyNumberFormat="1" applyFont="1" applyBorder="1" applyAlignment="1">
      <alignment vertical="top"/>
    </xf>
    <xf numFmtId="0" fontId="3" fillId="6" borderId="2" xfId="0" applyFont="1" applyFill="1" applyBorder="1" applyAlignment="1">
      <alignment horizontal="left" vertical="center" wrapText="1"/>
    </xf>
    <xf numFmtId="0" fontId="3" fillId="6" borderId="3" xfId="0" applyFont="1" applyFill="1" applyBorder="1" applyAlignment="1">
      <alignment horizontal="left" vertical="center" wrapText="1"/>
    </xf>
    <xf numFmtId="3" fontId="3" fillId="6" borderId="51" xfId="0" applyNumberFormat="1"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4" fillId="0" borderId="70" xfId="0" applyFont="1" applyBorder="1" applyAlignment="1">
      <alignment horizontal="left" vertical="top" wrapText="1"/>
    </xf>
    <xf numFmtId="0" fontId="4" fillId="11" borderId="54" xfId="0" applyFont="1" applyFill="1" applyBorder="1" applyAlignment="1">
      <alignment horizontal="center" vertical="top"/>
    </xf>
    <xf numFmtId="0" fontId="4" fillId="11" borderId="55" xfId="0" applyFont="1" applyFill="1" applyBorder="1" applyAlignment="1">
      <alignment horizontal="center" vertical="top"/>
    </xf>
    <xf numFmtId="0" fontId="4" fillId="11" borderId="56" xfId="0" applyFont="1" applyFill="1" applyBorder="1" applyAlignment="1">
      <alignment horizontal="center" vertical="top"/>
    </xf>
    <xf numFmtId="43" fontId="4" fillId="11" borderId="55" xfId="0" applyNumberFormat="1" applyFont="1" applyFill="1" applyBorder="1" applyAlignment="1">
      <alignment horizontal="center" vertical="top"/>
    </xf>
    <xf numFmtId="0" fontId="4" fillId="11" borderId="56" xfId="0" applyFont="1" applyFill="1" applyBorder="1"/>
    <xf numFmtId="0" fontId="4" fillId="11" borderId="54" xfId="0" applyFont="1" applyFill="1" applyBorder="1" applyAlignment="1">
      <alignment vertical="center"/>
    </xf>
    <xf numFmtId="0" fontId="4" fillId="11" borderId="64" xfId="0" applyFont="1" applyFill="1" applyBorder="1"/>
    <xf numFmtId="0" fontId="4" fillId="11" borderId="60" xfId="0" applyFont="1" applyFill="1" applyBorder="1" applyAlignment="1">
      <alignment horizontal="center" vertical="top"/>
    </xf>
    <xf numFmtId="0" fontId="4" fillId="11" borderId="65" xfId="0" applyFont="1" applyFill="1" applyBorder="1" applyAlignment="1">
      <alignment horizontal="center" vertical="top"/>
    </xf>
    <xf numFmtId="0" fontId="4" fillId="11" borderId="70" xfId="0" applyFont="1" applyFill="1" applyBorder="1" applyAlignment="1">
      <alignment horizontal="left" vertical="top" wrapText="1"/>
    </xf>
    <xf numFmtId="43" fontId="4" fillId="11" borderId="65" xfId="0" applyNumberFormat="1" applyFont="1" applyFill="1" applyBorder="1" applyAlignment="1">
      <alignment horizontal="center" vertical="top"/>
    </xf>
    <xf numFmtId="0" fontId="4" fillId="11" borderId="60" xfId="0" applyFont="1" applyFill="1" applyBorder="1" applyAlignment="1">
      <alignment vertical="center"/>
    </xf>
    <xf numFmtId="0" fontId="4" fillId="0" borderId="1" xfId="0" applyFont="1" applyBorder="1" applyAlignment="1">
      <alignment horizontal="left" vertical="center" wrapText="1"/>
    </xf>
    <xf numFmtId="0" fontId="0" fillId="11" borderId="11" xfId="0" applyFill="1" applyBorder="1" applyAlignment="1">
      <alignment wrapText="1"/>
    </xf>
    <xf numFmtId="0" fontId="4" fillId="11" borderId="71" xfId="0" applyFont="1" applyFill="1" applyBorder="1"/>
    <xf numFmtId="0" fontId="4" fillId="0" borderId="71" xfId="0" applyFont="1" applyBorder="1"/>
    <xf numFmtId="0" fontId="4" fillId="0" borderId="71" xfId="0" applyFont="1" applyBorder="1" applyAlignment="1">
      <alignment wrapText="1"/>
    </xf>
    <xf numFmtId="0" fontId="4" fillId="0" borderId="14" xfId="0" applyFont="1" applyBorder="1"/>
    <xf numFmtId="0" fontId="8" fillId="8" borderId="45"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4" fillId="11" borderId="69" xfId="0" applyFont="1" applyFill="1" applyBorder="1" applyAlignment="1">
      <alignment horizontal="center" vertical="center"/>
    </xf>
    <xf numFmtId="0" fontId="4" fillId="0" borderId="69" xfId="0" applyFont="1" applyBorder="1" applyAlignment="1">
      <alignment horizontal="center" vertical="center"/>
    </xf>
    <xf numFmtId="0" fontId="4" fillId="0" borderId="71" xfId="0" applyFont="1" applyBorder="1" applyAlignment="1">
      <alignment horizontal="center" vertical="top"/>
    </xf>
    <xf numFmtId="0" fontId="4" fillId="0" borderId="14" xfId="0" applyFont="1" applyBorder="1" applyAlignment="1">
      <alignment horizontal="center" vertical="top"/>
    </xf>
    <xf numFmtId="0" fontId="4" fillId="11" borderId="64" xfId="0" applyFont="1" applyFill="1" applyBorder="1" applyAlignment="1">
      <alignment horizontal="center" vertical="top"/>
    </xf>
    <xf numFmtId="0" fontId="4" fillId="11" borderId="57" xfId="0" applyFont="1" applyFill="1" applyBorder="1" applyAlignment="1">
      <alignment horizontal="left" vertical="top" wrapText="1"/>
    </xf>
    <xf numFmtId="0" fontId="4" fillId="0" borderId="57" xfId="0" applyFont="1" applyBorder="1" applyAlignment="1">
      <alignment horizontal="left" vertical="top" wrapText="1"/>
    </xf>
    <xf numFmtId="0" fontId="4" fillId="11" borderId="11" xfId="0" applyFont="1" applyFill="1" applyBorder="1" applyAlignment="1">
      <alignment horizontal="center" vertical="center"/>
    </xf>
    <xf numFmtId="0" fontId="4" fillId="0" borderId="11" xfId="0" applyFont="1" applyBorder="1" applyAlignment="1">
      <alignment horizontal="center" vertical="center"/>
    </xf>
    <xf numFmtId="1" fontId="3" fillId="9" borderId="1" xfId="1" applyNumberFormat="1" applyFont="1" applyFill="1" applyBorder="1" applyAlignment="1">
      <alignment horizontal="center" vertical="center" wrapText="1"/>
    </xf>
    <xf numFmtId="1" fontId="3" fillId="9" borderId="1" xfId="0" applyNumberFormat="1" applyFont="1" applyFill="1" applyBorder="1" applyAlignment="1">
      <alignment horizontal="center" vertical="center" wrapText="1"/>
    </xf>
    <xf numFmtId="9" fontId="3" fillId="9" borderId="1" xfId="0" applyNumberFormat="1" applyFont="1" applyFill="1" applyBorder="1" applyAlignment="1">
      <alignment horizontal="center" vertical="center" wrapText="1"/>
    </xf>
    <xf numFmtId="0" fontId="8" fillId="8" borderId="59"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8" fillId="8" borderId="47"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xf numFmtId="0" fontId="8" fillId="10"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4" fillId="10" borderId="1" xfId="0" applyFont="1" applyFill="1" applyBorder="1" applyAlignment="1">
      <alignment wrapText="1"/>
    </xf>
    <xf numFmtId="0" fontId="4" fillId="10" borderId="1" xfId="0" applyFont="1" applyFill="1" applyBorder="1" applyAlignment="1">
      <alignment horizontal="center" vertical="center"/>
    </xf>
    <xf numFmtId="0" fontId="4" fillId="10" borderId="1" xfId="0" applyFont="1" applyFill="1" applyBorder="1" applyAlignment="1">
      <alignment horizontal="left" vertical="top" wrapText="1"/>
    </xf>
    <xf numFmtId="43" fontId="4" fillId="10" borderId="1" xfId="0" applyNumberFormat="1" applyFont="1" applyFill="1" applyBorder="1" applyAlignment="1">
      <alignment horizontal="center" vertical="top"/>
    </xf>
    <xf numFmtId="0" fontId="4" fillId="10" borderId="1" xfId="0" applyFont="1" applyFill="1" applyBorder="1"/>
    <xf numFmtId="0" fontId="4" fillId="10" borderId="1" xfId="0" applyFont="1" applyFill="1" applyBorder="1" applyAlignment="1">
      <alignment vertical="center"/>
    </xf>
    <xf numFmtId="0" fontId="4" fillId="10" borderId="29" xfId="0" applyFont="1" applyFill="1" applyBorder="1" applyAlignment="1">
      <alignment horizontal="center" vertical="center" wrapText="1"/>
    </xf>
    <xf numFmtId="0" fontId="4" fillId="10" borderId="31" xfId="0" applyFont="1" applyFill="1" applyBorder="1" applyAlignment="1">
      <alignment horizontal="center" vertical="center" wrapText="1"/>
    </xf>
    <xf numFmtId="0" fontId="4" fillId="10" borderId="49"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4" fillId="10" borderId="30" xfId="0" applyFont="1" applyFill="1" applyBorder="1" applyAlignment="1">
      <alignment horizontal="center" vertical="center"/>
    </xf>
    <xf numFmtId="0" fontId="4" fillId="10" borderId="43" xfId="0" applyFont="1" applyFill="1" applyBorder="1" applyAlignment="1">
      <alignment horizontal="center" vertical="center"/>
    </xf>
    <xf numFmtId="0" fontId="4" fillId="10" borderId="34" xfId="0" applyFont="1" applyFill="1" applyBorder="1" applyAlignment="1">
      <alignment horizontal="center" vertical="center"/>
    </xf>
    <xf numFmtId="0" fontId="4" fillId="10" borderId="54" xfId="0" applyFont="1" applyFill="1" applyBorder="1" applyAlignment="1">
      <alignment horizontal="center" vertical="center" wrapText="1"/>
    </xf>
    <xf numFmtId="0" fontId="4" fillId="10" borderId="31" xfId="0" applyFont="1" applyFill="1" applyBorder="1" applyAlignment="1">
      <alignment horizontal="center" vertical="top"/>
    </xf>
    <xf numFmtId="0" fontId="4" fillId="10" borderId="44" xfId="0" applyFont="1" applyFill="1" applyBorder="1" applyAlignment="1">
      <alignment horizontal="center" vertical="top"/>
    </xf>
    <xf numFmtId="0" fontId="4" fillId="10" borderId="31" xfId="0" applyFont="1" applyFill="1" applyBorder="1" applyAlignment="1">
      <alignment horizontal="left" vertical="top" wrapText="1"/>
    </xf>
    <xf numFmtId="0" fontId="4" fillId="10" borderId="4" xfId="0" applyFont="1" applyFill="1" applyBorder="1" applyAlignment="1">
      <alignment vertical="center"/>
    </xf>
    <xf numFmtId="0" fontId="4" fillId="0" borderId="1" xfId="0" applyFont="1" applyBorder="1" applyAlignment="1">
      <alignment wrapText="1"/>
    </xf>
    <xf numFmtId="0" fontId="4" fillId="10" borderId="11" xfId="0" applyFont="1" applyFill="1" applyBorder="1" applyAlignment="1">
      <alignment vertical="center" wrapText="1"/>
    </xf>
    <xf numFmtId="0" fontId="4" fillId="0" borderId="11" xfId="0" applyFont="1" applyBorder="1" applyAlignment="1">
      <alignment vertical="center" wrapText="1"/>
    </xf>
    <xf numFmtId="0" fontId="4" fillId="10" borderId="11" xfId="0" applyFont="1" applyFill="1" applyBorder="1" applyAlignment="1">
      <alignment wrapText="1"/>
    </xf>
    <xf numFmtId="0" fontId="4" fillId="0" borderId="11" xfId="0" applyFont="1" applyBorder="1" applyAlignment="1">
      <alignment wrapText="1"/>
    </xf>
    <xf numFmtId="0" fontId="4" fillId="0" borderId="14" xfId="0" applyFont="1" applyBorder="1" applyAlignment="1">
      <alignment wrapText="1"/>
    </xf>
    <xf numFmtId="0" fontId="4" fillId="10" borderId="9" xfId="0" applyFont="1" applyFill="1" applyBorder="1" applyAlignment="1">
      <alignment vertical="center" wrapText="1"/>
    </xf>
    <xf numFmtId="0" fontId="4" fillId="10" borderId="51" xfId="0" applyFont="1" applyFill="1" applyBorder="1" applyAlignment="1">
      <alignment horizontal="center" vertical="center"/>
    </xf>
    <xf numFmtId="0" fontId="4" fillId="10" borderId="34" xfId="0" applyFont="1" applyFill="1" applyBorder="1" applyAlignment="1">
      <alignment horizontal="center" vertical="top"/>
    </xf>
    <xf numFmtId="0" fontId="4" fillId="10" borderId="30" xfId="0" applyFont="1" applyFill="1" applyBorder="1" applyAlignment="1">
      <alignment horizontal="center" vertical="top"/>
    </xf>
    <xf numFmtId="0" fontId="4" fillId="10" borderId="51" xfId="0" applyFont="1" applyFill="1" applyBorder="1" applyAlignment="1">
      <alignment horizontal="center" vertical="center" wrapText="1"/>
    </xf>
    <xf numFmtId="0" fontId="4" fillId="10" borderId="44" xfId="0" applyFont="1" applyFill="1" applyBorder="1" applyAlignment="1">
      <alignment horizontal="left" vertical="center"/>
    </xf>
    <xf numFmtId="0" fontId="4" fillId="0" borderId="44" xfId="0" applyFont="1" applyBorder="1" applyAlignment="1">
      <alignment horizontal="left" vertical="center"/>
    </xf>
    <xf numFmtId="0" fontId="4" fillId="0" borderId="6" xfId="0" applyFont="1" applyBorder="1" applyAlignment="1">
      <alignment horizontal="left" vertical="center"/>
    </xf>
    <xf numFmtId="165" fontId="4" fillId="0" borderId="0" xfId="0" applyNumberFormat="1" applyFont="1" applyAlignment="1">
      <alignment horizontal="center" vertical="top"/>
    </xf>
    <xf numFmtId="0" fontId="18" fillId="10" borderId="63" xfId="0" applyFont="1" applyFill="1" applyBorder="1" applyAlignment="1">
      <alignment horizontal="center" vertical="center"/>
    </xf>
    <xf numFmtId="0" fontId="18" fillId="10" borderId="57" xfId="0" applyFont="1" applyFill="1" applyBorder="1" applyAlignment="1">
      <alignment horizontal="center" vertical="center" wrapText="1"/>
    </xf>
    <xf numFmtId="0" fontId="18" fillId="10" borderId="55" xfId="0" applyFont="1" applyFill="1" applyBorder="1" applyAlignment="1">
      <alignment horizontal="center" vertical="center"/>
    </xf>
    <xf numFmtId="0" fontId="18" fillId="10" borderId="56" xfId="0" applyFont="1" applyFill="1" applyBorder="1" applyAlignment="1">
      <alignment horizontal="center" vertical="center"/>
    </xf>
    <xf numFmtId="0" fontId="18" fillId="10" borderId="4" xfId="0" applyFont="1" applyFill="1" applyBorder="1" applyAlignment="1">
      <alignment horizontal="center" vertical="center" wrapText="1"/>
    </xf>
    <xf numFmtId="43" fontId="18" fillId="10" borderId="1" xfId="0" applyNumberFormat="1" applyFont="1" applyFill="1" applyBorder="1" applyAlignment="1">
      <alignment vertical="top"/>
    </xf>
    <xf numFmtId="0" fontId="18" fillId="10" borderId="32" xfId="0" applyFont="1" applyFill="1" applyBorder="1"/>
    <xf numFmtId="0" fontId="18" fillId="10" borderId="44" xfId="0" applyFont="1" applyFill="1" applyBorder="1" applyAlignment="1">
      <alignment horizontal="left" vertical="center"/>
    </xf>
    <xf numFmtId="0" fontId="18" fillId="10" borderId="4" xfId="0" applyFont="1" applyFill="1" applyBorder="1" applyAlignment="1">
      <alignment horizontal="left" vertical="top" wrapText="1"/>
    </xf>
    <xf numFmtId="0" fontId="4" fillId="12" borderId="0" xfId="0" applyFont="1" applyFill="1"/>
    <xf numFmtId="0" fontId="4" fillId="11" borderId="55" xfId="0" applyFont="1" applyFill="1" applyBorder="1" applyAlignment="1">
      <alignment horizontal="center" vertical="center"/>
    </xf>
    <xf numFmtId="0" fontId="4" fillId="13" borderId="0" xfId="0" applyFont="1" applyFill="1"/>
    <xf numFmtId="0" fontId="18" fillId="10" borderId="11" xfId="0" applyFont="1" applyFill="1" applyBorder="1" applyAlignment="1">
      <alignment vertical="center" wrapText="1"/>
    </xf>
    <xf numFmtId="0" fontId="18" fillId="10" borderId="11" xfId="0" applyFont="1" applyFill="1" applyBorder="1" applyAlignment="1">
      <alignment vertical="center"/>
    </xf>
    <xf numFmtId="0" fontId="20" fillId="11" borderId="11" xfId="0" applyFont="1" applyFill="1" applyBorder="1" applyAlignment="1">
      <alignment wrapText="1"/>
    </xf>
    <xf numFmtId="0" fontId="21" fillId="0" borderId="1" xfId="2" applyFont="1" applyBorder="1" applyAlignment="1">
      <alignment vertical="center" wrapText="1"/>
    </xf>
    <xf numFmtId="0" fontId="18" fillId="10" borderId="57" xfId="0" applyFont="1" applyFill="1" applyBorder="1" applyAlignment="1">
      <alignment horizontal="center" vertical="center"/>
    </xf>
    <xf numFmtId="0" fontId="18" fillId="10" borderId="4" xfId="0" applyFont="1" applyFill="1" applyBorder="1" applyAlignment="1">
      <alignment horizontal="center" vertical="center"/>
    </xf>
    <xf numFmtId="0" fontId="18" fillId="10" borderId="1" xfId="0" applyFont="1" applyFill="1" applyBorder="1" applyAlignment="1">
      <alignment horizontal="center" vertical="center"/>
    </xf>
    <xf numFmtId="0" fontId="18" fillId="10" borderId="32" xfId="0" applyFont="1" applyFill="1" applyBorder="1" applyAlignment="1">
      <alignment horizontal="center" vertical="center"/>
    </xf>
    <xf numFmtId="0" fontId="4" fillId="10" borderId="4" xfId="0" applyFont="1" applyFill="1" applyBorder="1" applyAlignment="1">
      <alignment horizontal="center" vertical="center"/>
    </xf>
    <xf numFmtId="0" fontId="4" fillId="10" borderId="32" xfId="0" applyFont="1" applyFill="1" applyBorder="1" applyAlignment="1">
      <alignment horizontal="center" vertical="center"/>
    </xf>
    <xf numFmtId="0" fontId="4" fillId="0" borderId="4" xfId="0" applyFont="1" applyBorder="1" applyAlignment="1">
      <alignment horizontal="center" vertical="center"/>
    </xf>
    <xf numFmtId="0" fontId="4" fillId="0" borderId="32" xfId="0" applyFont="1" applyBorder="1" applyAlignment="1">
      <alignment horizontal="center" vertical="center"/>
    </xf>
    <xf numFmtId="0" fontId="4" fillId="0" borderId="19" xfId="0" applyFont="1" applyBorder="1" applyAlignment="1">
      <alignment horizontal="center" vertical="center"/>
    </xf>
    <xf numFmtId="0" fontId="4" fillId="0" borderId="35" xfId="0" applyFont="1" applyBorder="1" applyAlignment="1">
      <alignment horizontal="center" vertical="center"/>
    </xf>
    <xf numFmtId="0" fontId="4" fillId="0" borderId="33" xfId="0" applyFont="1" applyBorder="1" applyAlignment="1">
      <alignment horizontal="center" vertical="center"/>
    </xf>
    <xf numFmtId="0" fontId="16" fillId="0" borderId="1" xfId="0" applyFont="1" applyBorder="1" applyAlignment="1">
      <alignment horizontal="left" vertical="center" wrapText="1"/>
    </xf>
    <xf numFmtId="0" fontId="23" fillId="10" borderId="57" xfId="0" applyFont="1" applyFill="1" applyBorder="1" applyAlignment="1">
      <alignment wrapText="1"/>
    </xf>
    <xf numFmtId="0" fontId="8" fillId="8" borderId="72" xfId="0" applyFont="1" applyFill="1" applyBorder="1" applyAlignment="1">
      <alignment horizontal="center" vertical="center" wrapText="1"/>
    </xf>
    <xf numFmtId="0" fontId="24" fillId="11" borderId="54" xfId="0" applyFont="1" applyFill="1" applyBorder="1" applyAlignment="1">
      <alignment vertical="center"/>
    </xf>
    <xf numFmtId="0" fontId="4" fillId="10" borderId="56" xfId="0" applyFont="1" applyFill="1" applyBorder="1" applyAlignment="1">
      <alignment horizontal="left" vertical="top" wrapText="1"/>
    </xf>
    <xf numFmtId="0" fontId="4" fillId="10" borderId="56" xfId="0" applyFont="1" applyFill="1" applyBorder="1" applyAlignment="1">
      <alignment horizontal="left" vertical="top"/>
    </xf>
    <xf numFmtId="0" fontId="16" fillId="0" borderId="1" xfId="0" applyFont="1" applyBorder="1" applyAlignment="1">
      <alignment horizontal="left" vertical="top" wrapText="1"/>
    </xf>
    <xf numFmtId="0" fontId="4" fillId="0" borderId="32" xfId="0" applyFont="1" applyBorder="1" applyAlignment="1">
      <alignment horizontal="left" vertical="top" wrapText="1"/>
    </xf>
    <xf numFmtId="0" fontId="26" fillId="0" borderId="1" xfId="0" applyFont="1" applyBorder="1" applyAlignment="1">
      <alignment horizontal="left" vertical="top" wrapText="1"/>
    </xf>
    <xf numFmtId="0" fontId="3" fillId="0" borderId="0" xfId="0" applyFont="1" applyAlignment="1">
      <alignment horizontal="right"/>
    </xf>
    <xf numFmtId="0" fontId="8" fillId="8" borderId="47" xfId="0" applyFont="1" applyFill="1" applyBorder="1" applyAlignment="1">
      <alignment horizontal="right" vertical="center" wrapText="1"/>
    </xf>
    <xf numFmtId="0" fontId="8" fillId="10" borderId="1" xfId="0" applyFont="1" applyFill="1" applyBorder="1" applyAlignment="1">
      <alignment horizontal="right" vertical="center" wrapText="1"/>
    </xf>
    <xf numFmtId="1" fontId="8" fillId="0" borderId="1" xfId="0" applyNumberFormat="1" applyFont="1" applyBorder="1" applyAlignment="1">
      <alignment horizontal="right" vertical="center" wrapText="1"/>
    </xf>
    <xf numFmtId="0" fontId="8" fillId="0" borderId="1" xfId="0" applyFont="1" applyBorder="1" applyAlignment="1">
      <alignment horizontal="right" vertical="center" wrapText="1"/>
    </xf>
    <xf numFmtId="164" fontId="3" fillId="11" borderId="64" xfId="0" applyNumberFormat="1" applyFont="1" applyFill="1" applyBorder="1" applyAlignment="1">
      <alignment horizontal="right" vertical="center"/>
    </xf>
    <xf numFmtId="164" fontId="3" fillId="0" borderId="64" xfId="0" applyNumberFormat="1" applyFont="1" applyBorder="1" applyAlignment="1">
      <alignment horizontal="right" vertical="center"/>
    </xf>
    <xf numFmtId="164" fontId="3" fillId="10" borderId="1" xfId="0" applyNumberFormat="1" applyFont="1" applyFill="1" applyBorder="1" applyAlignment="1">
      <alignment horizontal="right" vertical="center"/>
    </xf>
    <xf numFmtId="164" fontId="3" fillId="0" borderId="1" xfId="0" applyNumberFormat="1" applyFont="1" applyBorder="1" applyAlignment="1">
      <alignment horizontal="right" vertical="center"/>
    </xf>
    <xf numFmtId="164" fontId="3" fillId="7" borderId="46" xfId="0" applyNumberFormat="1" applyFont="1" applyFill="1" applyBorder="1" applyAlignment="1">
      <alignment horizontal="right" vertical="center"/>
    </xf>
    <xf numFmtId="0" fontId="8" fillId="8" borderId="58" xfId="0" applyFont="1" applyFill="1" applyBorder="1" applyAlignment="1">
      <alignment horizontal="right" vertical="center" wrapText="1"/>
    </xf>
    <xf numFmtId="164" fontId="3" fillId="10" borderId="56" xfId="0" applyNumberFormat="1" applyFont="1" applyFill="1" applyBorder="1" applyAlignment="1">
      <alignment horizontal="right" vertical="center"/>
    </xf>
    <xf numFmtId="164" fontId="3" fillId="0" borderId="56" xfId="0" applyNumberFormat="1" applyFont="1" applyBorder="1" applyAlignment="1">
      <alignment horizontal="right" vertical="center"/>
    </xf>
    <xf numFmtId="164" fontId="3" fillId="10" borderId="32" xfId="0" applyNumberFormat="1" applyFont="1" applyFill="1" applyBorder="1" applyAlignment="1">
      <alignment horizontal="right" vertical="center"/>
    </xf>
    <xf numFmtId="164" fontId="3" fillId="7" borderId="45" xfId="0" applyNumberFormat="1" applyFont="1" applyFill="1" applyBorder="1" applyAlignment="1">
      <alignment horizontal="right" vertical="center"/>
    </xf>
    <xf numFmtId="164" fontId="3" fillId="10" borderId="9" xfId="0" applyNumberFormat="1" applyFont="1" applyFill="1" applyBorder="1" applyAlignment="1">
      <alignment horizontal="right" vertical="center"/>
    </xf>
    <xf numFmtId="164" fontId="3" fillId="10" borderId="69" xfId="0" applyNumberFormat="1" applyFont="1" applyFill="1" applyBorder="1" applyAlignment="1">
      <alignment horizontal="right" vertical="center"/>
    </xf>
    <xf numFmtId="164" fontId="3" fillId="0" borderId="69" xfId="0" applyNumberFormat="1" applyFont="1" applyBorder="1" applyAlignment="1">
      <alignment horizontal="right" vertical="center"/>
    </xf>
    <xf numFmtId="164" fontId="27" fillId="10" borderId="69" xfId="0" applyNumberFormat="1" applyFont="1" applyFill="1" applyBorder="1" applyAlignment="1">
      <alignment horizontal="right" vertical="center"/>
    </xf>
    <xf numFmtId="164" fontId="27" fillId="10" borderId="11" xfId="0" applyNumberFormat="1" applyFont="1" applyFill="1" applyBorder="1" applyAlignment="1">
      <alignment horizontal="right" vertical="center"/>
    </xf>
    <xf numFmtId="164" fontId="3" fillId="0" borderId="11" xfId="0" applyNumberFormat="1" applyFont="1" applyBorder="1" applyAlignment="1">
      <alignment horizontal="right" vertical="center"/>
    </xf>
    <xf numFmtId="164" fontId="3" fillId="10" borderId="11" xfId="0" applyNumberFormat="1" applyFont="1" applyFill="1" applyBorder="1" applyAlignment="1">
      <alignment horizontal="right" vertical="center"/>
    </xf>
    <xf numFmtId="0" fontId="3" fillId="6" borderId="11" xfId="0" applyFont="1" applyFill="1" applyBorder="1" applyAlignment="1">
      <alignment horizontal="right" vertical="center" wrapText="1"/>
    </xf>
    <xf numFmtId="164" fontId="3" fillId="11" borderId="56" xfId="0" applyNumberFormat="1" applyFont="1" applyFill="1" applyBorder="1" applyAlignment="1">
      <alignment horizontal="right" vertical="center"/>
    </xf>
    <xf numFmtId="164" fontId="3" fillId="0" borderId="33" xfId="0" applyNumberFormat="1" applyFont="1" applyBorder="1" applyAlignment="1">
      <alignment horizontal="right" vertical="center"/>
    </xf>
    <xf numFmtId="164" fontId="3" fillId="7" borderId="5" xfId="0" applyNumberFormat="1" applyFont="1" applyFill="1" applyBorder="1" applyAlignment="1">
      <alignment horizontal="right" vertical="center"/>
    </xf>
    <xf numFmtId="0" fontId="28" fillId="0" borderId="1" xfId="0" applyFont="1" applyBorder="1" applyAlignment="1">
      <alignment horizontal="center" vertical="center" wrapText="1"/>
    </xf>
    <xf numFmtId="0" fontId="28" fillId="10" borderId="1" xfId="0" applyFont="1" applyFill="1" applyBorder="1" applyAlignment="1">
      <alignment horizontal="center" vertical="center" wrapText="1"/>
    </xf>
    <xf numFmtId="0" fontId="4" fillId="0" borderId="63" xfId="0" applyFont="1" applyBorder="1" applyAlignment="1">
      <alignment horizontal="left" vertical="center" wrapText="1"/>
    </xf>
    <xf numFmtId="0" fontId="24" fillId="0" borderId="74" xfId="0" applyFont="1" applyBorder="1"/>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4" fillId="0" borderId="56" xfId="0" applyFont="1" applyBorder="1" applyAlignment="1">
      <alignment horizontal="left" vertical="center" wrapText="1"/>
    </xf>
    <xf numFmtId="0" fontId="4" fillId="0" borderId="56" xfId="0" applyFont="1" applyBorder="1" applyAlignment="1">
      <alignment horizontal="left" vertical="center"/>
    </xf>
    <xf numFmtId="0" fontId="4" fillId="0" borderId="74" xfId="0" applyFont="1" applyBorder="1" applyAlignment="1">
      <alignment horizontal="left" vertical="center"/>
    </xf>
    <xf numFmtId="0" fontId="4" fillId="0" borderId="75" xfId="0" applyFont="1" applyBorder="1" applyAlignment="1">
      <alignment horizontal="left" vertical="center"/>
    </xf>
    <xf numFmtId="0" fontId="4" fillId="10" borderId="32" xfId="0" applyFont="1" applyFill="1" applyBorder="1" applyAlignment="1">
      <alignment wrapText="1"/>
    </xf>
    <xf numFmtId="0" fontId="16" fillId="10" borderId="1" xfId="0" applyFont="1" applyFill="1" applyBorder="1" applyAlignment="1">
      <alignment horizontal="left" vertical="center" wrapText="1"/>
    </xf>
    <xf numFmtId="0" fontId="22" fillId="10" borderId="74" xfId="0" applyFont="1" applyFill="1" applyBorder="1" applyAlignment="1">
      <alignment wrapText="1"/>
    </xf>
    <xf numFmtId="0" fontId="16" fillId="0" borderId="74" xfId="0" applyFont="1" applyBorder="1" applyAlignment="1">
      <alignment horizontal="left" vertical="center" wrapText="1"/>
    </xf>
    <xf numFmtId="0" fontId="8" fillId="10" borderId="74"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4" fillId="10" borderId="55" xfId="0" applyFont="1" applyFill="1" applyBorder="1" applyAlignment="1">
      <alignment wrapText="1"/>
    </xf>
    <xf numFmtId="0" fontId="22" fillId="10" borderId="74" xfId="0" applyFont="1" applyFill="1" applyBorder="1" applyAlignment="1">
      <alignment vertical="center" wrapText="1"/>
    </xf>
    <xf numFmtId="0" fontId="4" fillId="0" borderId="0" xfId="0" applyFont="1" applyAlignment="1">
      <alignment horizontal="left" vertical="center"/>
    </xf>
    <xf numFmtId="164" fontId="3" fillId="0" borderId="67" xfId="0" applyNumberFormat="1" applyFont="1" applyBorder="1" applyAlignment="1">
      <alignment horizontal="righ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10" borderId="56" xfId="0" applyFont="1" applyFill="1" applyBorder="1" applyAlignment="1">
      <alignment horizontal="left" vertical="center" wrapText="1"/>
    </xf>
    <xf numFmtId="0" fontId="4" fillId="10" borderId="57" xfId="0" applyFont="1" applyFill="1" applyBorder="1" applyAlignment="1">
      <alignment horizontal="left" vertical="center" wrapText="1"/>
    </xf>
    <xf numFmtId="0" fontId="4" fillId="0" borderId="32" xfId="0" applyFont="1" applyBorder="1" applyAlignment="1">
      <alignment horizontal="left" vertical="center" wrapText="1"/>
    </xf>
    <xf numFmtId="0" fontId="4" fillId="0" borderId="44" xfId="0" applyFont="1" applyBorder="1" applyAlignment="1">
      <alignment horizontal="center" vertical="center" wrapText="1"/>
    </xf>
    <xf numFmtId="0" fontId="4" fillId="0" borderId="31" xfId="0" applyFont="1" applyBorder="1" applyAlignment="1">
      <alignment horizontal="center" vertical="center"/>
    </xf>
    <xf numFmtId="0" fontId="4" fillId="0" borderId="62"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46" xfId="0" applyFont="1" applyBorder="1" applyAlignment="1">
      <alignment horizontal="center" vertical="center" wrapText="1"/>
    </xf>
    <xf numFmtId="0" fontId="15" fillId="0" borderId="2" xfId="0" applyFont="1" applyBorder="1" applyAlignment="1">
      <alignment horizontal="left" wrapText="1"/>
    </xf>
    <xf numFmtId="0" fontId="15" fillId="0" borderId="4" xfId="0" applyFont="1" applyBorder="1" applyAlignment="1">
      <alignment horizontal="left" wrapText="1"/>
    </xf>
    <xf numFmtId="0" fontId="3" fillId="9" borderId="1" xfId="0" applyFont="1" applyFill="1" applyBorder="1" applyAlignment="1">
      <alignment horizontal="center" vertical="center" wrapText="1"/>
    </xf>
    <xf numFmtId="0" fontId="4" fillId="10" borderId="59" xfId="0" applyFont="1" applyFill="1" applyBorder="1" applyAlignment="1">
      <alignment horizontal="left" vertical="center" wrapText="1"/>
    </xf>
    <xf numFmtId="0" fontId="4" fillId="10" borderId="61" xfId="0" applyFont="1" applyFill="1" applyBorder="1" applyAlignment="1">
      <alignment horizontal="left" vertical="center" wrapText="1"/>
    </xf>
    <xf numFmtId="0" fontId="4" fillId="0" borderId="60" xfId="0" applyFont="1" applyBorder="1" applyAlignment="1">
      <alignment horizontal="left" vertical="center" wrapText="1"/>
    </xf>
    <xf numFmtId="0" fontId="4" fillId="0" borderId="61" xfId="0" applyFont="1" applyBorder="1" applyAlignment="1">
      <alignment horizontal="left" vertical="center" wrapText="1"/>
    </xf>
    <xf numFmtId="0" fontId="4" fillId="0" borderId="25" xfId="0" applyFont="1" applyBorder="1" applyAlignment="1">
      <alignment horizontal="left" vertical="center" wrapText="1"/>
    </xf>
    <xf numFmtId="0" fontId="4" fillId="0" borderId="54" xfId="0" applyFont="1" applyBorder="1" applyAlignment="1">
      <alignment horizontal="left" vertical="center" wrapText="1"/>
    </xf>
    <xf numFmtId="0" fontId="4" fillId="10" borderId="7" xfId="0" applyFont="1" applyFill="1" applyBorder="1" applyAlignment="1">
      <alignment horizontal="left" vertical="top" wrapText="1"/>
    </xf>
    <xf numFmtId="0" fontId="4" fillId="10" borderId="9" xfId="0" applyFont="1" applyFill="1" applyBorder="1" applyAlignment="1">
      <alignment horizontal="left" vertical="top" wrapText="1"/>
    </xf>
    <xf numFmtId="0" fontId="4" fillId="6" borderId="10" xfId="0" applyFont="1" applyFill="1" applyBorder="1" applyAlignment="1">
      <alignment horizontal="left" vertical="center" wrapText="1"/>
    </xf>
    <xf numFmtId="0" fontId="4" fillId="6" borderId="3" xfId="0" applyFont="1" applyFill="1" applyBorder="1" applyAlignment="1">
      <alignment horizontal="left" vertical="center" wrapText="1"/>
    </xf>
    <xf numFmtId="0" fontId="11" fillId="4" borderId="21" xfId="0" applyFont="1" applyFill="1" applyBorder="1" applyAlignment="1">
      <alignment horizontal="left" vertical="center" wrapText="1"/>
    </xf>
    <xf numFmtId="0" fontId="11" fillId="4" borderId="22" xfId="0" applyFont="1" applyFill="1" applyBorder="1" applyAlignment="1">
      <alignment horizontal="left" vertical="center" wrapText="1"/>
    </xf>
    <xf numFmtId="0" fontId="11" fillId="4" borderId="23" xfId="0" applyFont="1" applyFill="1" applyBorder="1" applyAlignment="1">
      <alignment horizontal="left" vertical="center" wrapText="1"/>
    </xf>
    <xf numFmtId="0" fontId="5" fillId="7" borderId="1" xfId="0" applyFont="1" applyFill="1" applyBorder="1" applyAlignment="1">
      <alignment horizontal="center" vertical="center" wrapText="1"/>
    </xf>
    <xf numFmtId="0" fontId="5" fillId="5" borderId="25" xfId="0" applyFont="1" applyFill="1" applyBorder="1" applyAlignment="1">
      <alignment horizontal="left" vertical="center" wrapText="1"/>
    </xf>
    <xf numFmtId="0" fontId="5" fillId="5" borderId="0" xfId="0" applyFont="1" applyFill="1" applyAlignment="1">
      <alignment horizontal="left" vertical="center" wrapText="1"/>
    </xf>
    <xf numFmtId="0" fontId="3" fillId="8" borderId="29"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49" xfId="0" applyFont="1" applyFill="1" applyBorder="1" applyAlignment="1">
      <alignment horizontal="center" vertical="center" wrapText="1"/>
    </xf>
    <xf numFmtId="0" fontId="3" fillId="8" borderId="50"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30"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4" fillId="11" borderId="62" xfId="0" applyFont="1" applyFill="1" applyBorder="1" applyAlignment="1">
      <alignment horizontal="left" vertical="center" wrapText="1"/>
    </xf>
    <xf numFmtId="0" fontId="4" fillId="11" borderId="68" xfId="0" applyFont="1" applyFill="1" applyBorder="1" applyAlignment="1">
      <alignment horizontal="left" vertical="center" wrapText="1"/>
    </xf>
    <xf numFmtId="0" fontId="3" fillId="6" borderId="7" xfId="0" applyFont="1" applyFill="1" applyBorder="1" applyAlignment="1">
      <alignment horizontal="left" vertical="top" wrapText="1"/>
    </xf>
    <xf numFmtId="0" fontId="3" fillId="6" borderId="8" xfId="0" applyFont="1" applyFill="1" applyBorder="1" applyAlignment="1">
      <alignment horizontal="left" vertical="top" wrapText="1"/>
    </xf>
    <xf numFmtId="0" fontId="3" fillId="6" borderId="55" xfId="0" applyFont="1" applyFill="1" applyBorder="1" applyAlignment="1">
      <alignment horizontal="center" vertical="center" wrapText="1"/>
    </xf>
    <xf numFmtId="0" fontId="3" fillId="6" borderId="34" xfId="0" applyFont="1" applyFill="1" applyBorder="1" applyAlignment="1">
      <alignment horizontal="left" vertical="center" wrapText="1"/>
    </xf>
    <xf numFmtId="0" fontId="3" fillId="6" borderId="30" xfId="0" applyFont="1" applyFill="1" applyBorder="1" applyAlignment="1">
      <alignment horizontal="left" vertical="center" wrapText="1"/>
    </xf>
    <xf numFmtId="0" fontId="3" fillId="6" borderId="1" xfId="0" applyFont="1" applyFill="1" applyBorder="1" applyAlignment="1">
      <alignment horizontal="center" vertical="top" wrapText="1"/>
    </xf>
    <xf numFmtId="0" fontId="3" fillId="6" borderId="31" xfId="0" applyFont="1" applyFill="1" applyBorder="1" applyAlignment="1">
      <alignment horizontal="left" vertical="top" wrapText="1"/>
    </xf>
    <xf numFmtId="0" fontId="3" fillId="6" borderId="1" xfId="0" applyFont="1" applyFill="1" applyBorder="1" applyAlignment="1">
      <alignment horizontal="left" vertical="top" wrapText="1"/>
    </xf>
    <xf numFmtId="0" fontId="4" fillId="10" borderId="45" xfId="0" applyFont="1" applyFill="1" applyBorder="1" applyAlignment="1">
      <alignment vertical="center" wrapText="1"/>
    </xf>
    <xf numFmtId="0" fontId="4" fillId="10" borderId="68" xfId="0" applyFont="1" applyFill="1" applyBorder="1" applyAlignment="1">
      <alignment vertical="center" wrapText="1"/>
    </xf>
    <xf numFmtId="0" fontId="4" fillId="10" borderId="63" xfId="0" applyFont="1" applyFill="1" applyBorder="1" applyAlignment="1">
      <alignment vertical="center" wrapText="1"/>
    </xf>
    <xf numFmtId="0" fontId="4" fillId="0" borderId="62" xfId="0" applyFont="1" applyBorder="1" applyAlignment="1">
      <alignment horizontal="left" vertical="center" wrapText="1"/>
    </xf>
    <xf numFmtId="0" fontId="4" fillId="0" borderId="68" xfId="0" applyFont="1" applyBorder="1" applyAlignment="1">
      <alignment horizontal="left" vertical="center" wrapText="1"/>
    </xf>
    <xf numFmtId="0" fontId="4" fillId="0" borderId="63" xfId="0" applyFont="1" applyBorder="1" applyAlignment="1">
      <alignment horizontal="left" vertical="center" wrapText="1"/>
    </xf>
    <xf numFmtId="0" fontId="4" fillId="0" borderId="44" xfId="0" applyFont="1" applyBorder="1" applyAlignment="1">
      <alignment horizontal="left" vertical="center" wrapText="1"/>
    </xf>
    <xf numFmtId="0" fontId="3" fillId="6" borderId="29" xfId="0" applyFont="1" applyFill="1" applyBorder="1" applyAlignment="1">
      <alignment horizontal="left" vertical="top" wrapText="1"/>
    </xf>
    <xf numFmtId="0" fontId="3" fillId="6" borderId="34" xfId="0" applyFont="1" applyFill="1" applyBorder="1" applyAlignment="1">
      <alignment horizontal="left" vertical="top" wrapText="1"/>
    </xf>
    <xf numFmtId="0" fontId="3" fillId="6" borderId="34" xfId="0" applyFont="1" applyFill="1" applyBorder="1" applyAlignment="1">
      <alignment horizontal="center" vertical="top" wrapText="1"/>
    </xf>
    <xf numFmtId="0" fontId="3" fillId="6" borderId="50" xfId="0" applyFont="1" applyFill="1" applyBorder="1" applyAlignment="1">
      <alignment horizontal="center" vertical="top" wrapText="1"/>
    </xf>
    <xf numFmtId="0" fontId="3" fillId="6" borderId="13" xfId="0" applyFont="1" applyFill="1" applyBorder="1" applyAlignment="1">
      <alignment horizontal="center" vertical="top" wrapText="1"/>
    </xf>
    <xf numFmtId="0" fontId="3" fillId="6" borderId="19" xfId="0" applyFont="1" applyFill="1" applyBorder="1" applyAlignment="1">
      <alignment horizontal="center" vertical="top" wrapText="1"/>
    </xf>
    <xf numFmtId="0" fontId="3" fillId="7" borderId="26" xfId="0" applyFont="1" applyFill="1" applyBorder="1" applyAlignment="1">
      <alignment horizontal="right" vertical="center" wrapText="1"/>
    </xf>
    <xf numFmtId="0" fontId="3" fillId="7" borderId="27" xfId="0" applyFont="1" applyFill="1" applyBorder="1" applyAlignment="1">
      <alignment horizontal="right" vertical="center" wrapText="1"/>
    </xf>
    <xf numFmtId="0" fontId="3" fillId="7" borderId="28" xfId="0" applyFont="1" applyFill="1" applyBorder="1" applyAlignment="1">
      <alignment horizontal="right" vertical="center" wrapText="1"/>
    </xf>
    <xf numFmtId="0" fontId="7" fillId="9" borderId="0" xfId="0" applyFont="1" applyFill="1" applyAlignment="1">
      <alignment horizontal="left" vertical="center" wrapText="1"/>
    </xf>
    <xf numFmtId="0" fontId="12" fillId="9" borderId="0" xfId="0" applyFont="1" applyFill="1" applyAlignment="1">
      <alignment horizontal="left" vertical="center" wrapText="1"/>
    </xf>
    <xf numFmtId="0" fontId="12" fillId="9" borderId="24" xfId="0" applyFont="1" applyFill="1" applyBorder="1" applyAlignment="1">
      <alignment horizontal="left" vertical="center" wrapText="1"/>
    </xf>
    <xf numFmtId="0" fontId="4" fillId="9" borderId="21" xfId="0" applyFont="1" applyFill="1" applyBorder="1" applyAlignment="1">
      <alignment horizontal="center" vertical="center"/>
    </xf>
    <xf numFmtId="0" fontId="4" fillId="9" borderId="22" xfId="0" applyFont="1" applyFill="1" applyBorder="1" applyAlignment="1">
      <alignment horizontal="center" vertical="center"/>
    </xf>
    <xf numFmtId="0" fontId="4" fillId="9" borderId="23" xfId="0" applyFont="1" applyFill="1" applyBorder="1" applyAlignment="1">
      <alignment horizontal="center" vertical="center"/>
    </xf>
    <xf numFmtId="0" fontId="7" fillId="9" borderId="25" xfId="0" applyFont="1" applyFill="1" applyBorder="1" applyAlignment="1">
      <alignment horizontal="left" vertical="center" wrapText="1"/>
    </xf>
    <xf numFmtId="0" fontId="7" fillId="9" borderId="24" xfId="0" applyFont="1" applyFill="1" applyBorder="1" applyAlignment="1">
      <alignment horizontal="left" vertical="center" wrapText="1"/>
    </xf>
    <xf numFmtId="0" fontId="5" fillId="7" borderId="35" xfId="0" applyFont="1" applyFill="1" applyBorder="1" applyAlignment="1">
      <alignment horizontal="center" vertical="center" wrapText="1"/>
    </xf>
    <xf numFmtId="0" fontId="5" fillId="7" borderId="33"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5" fillId="7" borderId="26" xfId="0" applyFont="1" applyFill="1" applyBorder="1" applyAlignment="1">
      <alignment horizontal="center" vertical="center" wrapText="1"/>
    </xf>
    <xf numFmtId="0" fontId="5" fillId="7" borderId="27"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3" fillId="9" borderId="52" xfId="0" applyFont="1" applyFill="1" applyBorder="1" applyAlignment="1">
      <alignment horizontal="left" vertical="center" wrapText="1"/>
    </xf>
    <xf numFmtId="0" fontId="3" fillId="9" borderId="53" xfId="0" applyFont="1" applyFill="1" applyBorder="1" applyAlignment="1">
      <alignment horizontal="left" vertical="center" wrapText="1"/>
    </xf>
    <xf numFmtId="0" fontId="3" fillId="9" borderId="10" xfId="0" applyFont="1" applyFill="1" applyBorder="1" applyAlignment="1">
      <alignment horizontal="left" vertical="top" wrapText="1"/>
    </xf>
    <xf numFmtId="0" fontId="3" fillId="9" borderId="3" xfId="0" applyFont="1" applyFill="1" applyBorder="1" applyAlignment="1">
      <alignment horizontal="left" vertical="top" wrapText="1"/>
    </xf>
    <xf numFmtId="0" fontId="3" fillId="9" borderId="10"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52" xfId="0" applyFont="1" applyFill="1" applyBorder="1" applyAlignment="1">
      <alignment horizontal="center" vertical="center" wrapText="1"/>
    </xf>
    <xf numFmtId="0" fontId="3" fillId="9" borderId="53" xfId="0" applyFont="1" applyFill="1" applyBorder="1" applyAlignment="1">
      <alignment horizontal="center" vertical="center" wrapText="1"/>
    </xf>
    <xf numFmtId="0" fontId="15" fillId="0" borderId="2" xfId="0" applyFont="1" applyBorder="1" applyAlignment="1">
      <alignment horizontal="left" vertical="center" readingOrder="1"/>
    </xf>
    <xf numFmtId="0" fontId="15" fillId="0" borderId="4" xfId="0" applyFont="1" applyBorder="1" applyAlignment="1">
      <alignment horizontal="left" vertical="center" readingOrder="1"/>
    </xf>
    <xf numFmtId="0" fontId="3" fillId="9" borderId="2"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16" fillId="10" borderId="67" xfId="0" applyFont="1" applyFill="1" applyBorder="1" applyAlignment="1">
      <alignment horizontal="left" vertical="center" wrapText="1"/>
    </xf>
    <xf numFmtId="0" fontId="16" fillId="10" borderId="66" xfId="0" applyFont="1" applyFill="1" applyBorder="1" applyAlignment="1">
      <alignment horizontal="left" vertical="center" wrapText="1"/>
    </xf>
    <xf numFmtId="0" fontId="16" fillId="10" borderId="55" xfId="0" applyFont="1" applyFill="1" applyBorder="1" applyAlignment="1">
      <alignment horizontal="left" vertical="center" wrapText="1"/>
    </xf>
    <xf numFmtId="0" fontId="4" fillId="10" borderId="65" xfId="0" applyFont="1" applyFill="1" applyBorder="1" applyAlignment="1">
      <alignment horizontal="left" vertical="center" wrapText="1"/>
    </xf>
    <xf numFmtId="0" fontId="4" fillId="10" borderId="66" xfId="0" applyFont="1" applyFill="1" applyBorder="1" applyAlignment="1">
      <alignment horizontal="left" vertical="center" wrapText="1"/>
    </xf>
    <xf numFmtId="0" fontId="4" fillId="10" borderId="55"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6" borderId="8" xfId="0" applyFont="1" applyFill="1" applyBorder="1" applyAlignment="1">
      <alignment horizontal="left"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6" borderId="30"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0" fontId="12" fillId="9" borderId="25" xfId="0" applyFont="1" applyFill="1" applyBorder="1" applyAlignment="1">
      <alignment horizontal="left" vertical="center"/>
    </xf>
    <xf numFmtId="0" fontId="12" fillId="9" borderId="0" xfId="0" applyFont="1" applyFill="1" applyAlignment="1">
      <alignment horizontal="left" vertical="center"/>
    </xf>
    <xf numFmtId="0" fontId="7" fillId="9" borderId="0" xfId="0" applyFont="1" applyFill="1" applyAlignment="1">
      <alignment horizontal="left" vertical="center"/>
    </xf>
    <xf numFmtId="0" fontId="12" fillId="9" borderId="24" xfId="0" applyFont="1" applyFill="1" applyBorder="1" applyAlignment="1">
      <alignment horizontal="left" vertical="center"/>
    </xf>
    <xf numFmtId="0" fontId="7" fillId="9" borderId="25" xfId="0" applyFont="1" applyFill="1" applyBorder="1" applyAlignment="1">
      <alignment horizontal="left" vertical="center"/>
    </xf>
    <xf numFmtId="0" fontId="3" fillId="6" borderId="32"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1" fillId="4" borderId="15" xfId="0" applyFont="1" applyFill="1" applyBorder="1" applyAlignment="1">
      <alignment horizontal="left" vertical="center" wrapText="1"/>
    </xf>
    <xf numFmtId="0" fontId="11" fillId="4" borderId="16" xfId="0" applyFont="1" applyFill="1" applyBorder="1" applyAlignment="1">
      <alignment horizontal="left" vertical="center" wrapText="1"/>
    </xf>
    <xf numFmtId="0" fontId="11" fillId="4" borderId="17" xfId="0" applyFont="1" applyFill="1" applyBorder="1" applyAlignment="1">
      <alignment horizontal="left" vertical="center" wrapText="1"/>
    </xf>
    <xf numFmtId="0" fontId="3" fillId="8" borderId="65" xfId="0" applyFont="1" applyFill="1" applyBorder="1" applyAlignment="1">
      <alignment horizontal="center" vertical="center" wrapText="1"/>
    </xf>
    <xf numFmtId="0" fontId="3" fillId="8" borderId="64" xfId="0" applyFont="1" applyFill="1" applyBorder="1" applyAlignment="1">
      <alignment horizontal="center" vertical="center" wrapText="1"/>
    </xf>
    <xf numFmtId="0" fontId="3" fillId="8" borderId="60" xfId="0" applyFont="1" applyFill="1" applyBorder="1" applyAlignment="1">
      <alignment horizontal="center" vertical="center" wrapText="1"/>
    </xf>
    <xf numFmtId="0" fontId="3" fillId="8" borderId="67" xfId="0" applyFont="1" applyFill="1" applyBorder="1" applyAlignment="1">
      <alignment horizontal="center" vertical="center" wrapText="1"/>
    </xf>
    <xf numFmtId="0" fontId="5" fillId="7" borderId="29" xfId="0" applyFont="1" applyFill="1" applyBorder="1" applyAlignment="1">
      <alignment horizontal="center" vertical="center" wrapText="1"/>
    </xf>
    <xf numFmtId="0" fontId="5" fillId="7" borderId="34" xfId="0" applyFont="1" applyFill="1" applyBorder="1" applyAlignment="1">
      <alignment horizontal="center" vertical="center" wrapText="1"/>
    </xf>
    <xf numFmtId="0" fontId="5" fillId="7" borderId="30" xfId="0" applyFont="1" applyFill="1" applyBorder="1" applyAlignment="1">
      <alignment horizontal="center" vertical="center" wrapText="1"/>
    </xf>
    <xf numFmtId="0" fontId="3" fillId="9" borderId="32" xfId="0" applyFont="1" applyFill="1" applyBorder="1" applyAlignment="1">
      <alignment horizontal="center" vertical="center" wrapText="1"/>
    </xf>
    <xf numFmtId="0" fontId="7" fillId="9" borderId="24" xfId="0" applyFont="1" applyFill="1" applyBorder="1" applyAlignment="1">
      <alignment horizontal="left" vertical="center"/>
    </xf>
    <xf numFmtId="0" fontId="3" fillId="9" borderId="55" xfId="0" applyFont="1" applyFill="1" applyBorder="1" applyAlignment="1">
      <alignment horizontal="center" vertical="center" wrapText="1"/>
    </xf>
    <xf numFmtId="0" fontId="3" fillId="9" borderId="56" xfId="0" applyFont="1" applyFill="1" applyBorder="1" applyAlignment="1">
      <alignment horizontal="center" vertical="center" wrapText="1"/>
    </xf>
    <xf numFmtId="0" fontId="3" fillId="10" borderId="50"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16" fillId="10" borderId="65" xfId="0" applyFont="1" applyFill="1" applyBorder="1" applyAlignment="1">
      <alignment horizontal="left" vertical="center" wrapText="1"/>
    </xf>
    <xf numFmtId="0" fontId="16" fillId="0" borderId="65" xfId="0" applyFont="1" applyBorder="1" applyAlignment="1">
      <alignment horizontal="left" vertical="center" wrapText="1"/>
    </xf>
    <xf numFmtId="0" fontId="16" fillId="0" borderId="66" xfId="0" applyFont="1" applyBorder="1" applyAlignment="1">
      <alignment horizontal="left" vertical="center" wrapText="1"/>
    </xf>
    <xf numFmtId="0" fontId="3" fillId="6" borderId="50"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2" xfId="0" applyFont="1" applyFill="1" applyBorder="1" applyAlignment="1">
      <alignment horizontal="left" vertical="top" wrapText="1"/>
    </xf>
    <xf numFmtId="0" fontId="3" fillId="6" borderId="19" xfId="0" applyFont="1" applyFill="1" applyBorder="1" applyAlignment="1">
      <alignment horizontal="left" vertical="top" wrapText="1"/>
    </xf>
    <xf numFmtId="0" fontId="3" fillId="7" borderId="16" xfId="0" applyFont="1" applyFill="1" applyBorder="1" applyAlignment="1">
      <alignment horizontal="right" vertical="center" wrapText="1"/>
    </xf>
    <xf numFmtId="0" fontId="3" fillId="7" borderId="17" xfId="0" applyFont="1" applyFill="1" applyBorder="1" applyAlignment="1">
      <alignment horizontal="right" vertical="center" wrapText="1"/>
    </xf>
    <xf numFmtId="0" fontId="3" fillId="6" borderId="13" xfId="0" applyFont="1" applyFill="1" applyBorder="1" applyAlignment="1">
      <alignment horizontal="left" vertical="top" wrapText="1"/>
    </xf>
    <xf numFmtId="0" fontId="3" fillId="6" borderId="35"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24" xfId="0" applyFont="1" applyFill="1" applyBorder="1" applyAlignment="1">
      <alignment horizontal="center" vertical="center" wrapText="1"/>
    </xf>
    <xf numFmtId="0" fontId="13" fillId="4" borderId="68"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3" fillId="6" borderId="10"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1"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13" fillId="4" borderId="21"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8" fillId="10" borderId="44" xfId="0" applyFont="1" applyFill="1" applyBorder="1" applyAlignment="1">
      <alignment horizontal="left" vertical="center" wrapText="1"/>
    </xf>
    <xf numFmtId="0" fontId="4" fillId="0" borderId="6" xfId="0" applyFont="1" applyBorder="1" applyAlignment="1">
      <alignment horizontal="left" vertical="center" wrapText="1"/>
    </xf>
    <xf numFmtId="0" fontId="4" fillId="11" borderId="44" xfId="0" applyFont="1" applyFill="1" applyBorder="1" applyAlignment="1">
      <alignment horizontal="left" vertical="center" wrapText="1"/>
    </xf>
    <xf numFmtId="0" fontId="4" fillId="10" borderId="62" xfId="0" applyFont="1" applyFill="1" applyBorder="1" applyAlignment="1">
      <alignment horizontal="left" vertical="center" wrapText="1"/>
    </xf>
    <xf numFmtId="0" fontId="4" fillId="10" borderId="68" xfId="0" applyFont="1" applyFill="1" applyBorder="1" applyAlignment="1">
      <alignment horizontal="left" vertical="center" wrapText="1"/>
    </xf>
    <xf numFmtId="0" fontId="4" fillId="11" borderId="63" xfId="0" applyFont="1" applyFill="1" applyBorder="1" applyAlignment="1">
      <alignment horizontal="left" vertical="center" wrapText="1"/>
    </xf>
    <xf numFmtId="0" fontId="3" fillId="10" borderId="18"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4" fillId="10" borderId="10" xfId="0" applyFont="1" applyFill="1" applyBorder="1" applyAlignment="1">
      <alignment horizontal="left" vertical="top" wrapText="1"/>
    </xf>
    <xf numFmtId="0" fontId="4" fillId="10" borderId="11" xfId="0" applyFont="1" applyFill="1" applyBorder="1" applyAlignment="1">
      <alignment horizontal="left" vertical="top" wrapText="1"/>
    </xf>
    <xf numFmtId="0" fontId="4" fillId="10" borderId="10"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16" fillId="0" borderId="65" xfId="0" applyFont="1" applyBorder="1" applyAlignment="1">
      <alignment horizontal="center" vertical="center" wrapText="1"/>
    </xf>
    <xf numFmtId="0" fontId="16" fillId="0" borderId="66" xfId="0" applyFont="1" applyBorder="1" applyAlignment="1">
      <alignment horizontal="center" vertical="center" wrapText="1"/>
    </xf>
    <xf numFmtId="0" fontId="16" fillId="0" borderId="55" xfId="0" applyFont="1" applyBorder="1" applyAlignment="1">
      <alignment horizontal="center" vertical="center" wrapText="1"/>
    </xf>
    <xf numFmtId="0" fontId="16" fillId="10" borderId="73" xfId="0" applyFont="1" applyFill="1" applyBorder="1" applyAlignment="1">
      <alignment horizontal="center" vertical="center" wrapText="1"/>
    </xf>
    <xf numFmtId="0" fontId="16" fillId="10" borderId="0" xfId="0" applyFont="1" applyFill="1" applyAlignment="1">
      <alignment horizontal="center" vertical="center" wrapText="1"/>
    </xf>
    <xf numFmtId="0" fontId="4" fillId="10" borderId="12" xfId="0" applyFont="1" applyFill="1" applyBorder="1" applyAlignment="1">
      <alignment horizontal="left" vertical="top" wrapText="1"/>
    </xf>
    <xf numFmtId="0" fontId="4" fillId="10" borderId="14" xfId="0" applyFont="1" applyFill="1" applyBorder="1" applyAlignment="1">
      <alignment horizontal="left" vertical="top" wrapText="1"/>
    </xf>
    <xf numFmtId="0" fontId="4" fillId="10" borderId="12"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4" fillId="10" borderId="14" xfId="0" applyFont="1" applyFill="1" applyBorder="1" applyAlignment="1">
      <alignment horizontal="center" vertical="center" wrapText="1"/>
    </xf>
    <xf numFmtId="0" fontId="25" fillId="0" borderId="76" xfId="0" applyFont="1" applyBorder="1" applyAlignment="1">
      <alignment horizontal="center" vertical="center" wrapText="1"/>
    </xf>
    <xf numFmtId="0" fontId="16" fillId="0" borderId="77" xfId="0" applyFont="1" applyBorder="1" applyAlignment="1">
      <alignment horizontal="center" vertical="center" wrapText="1"/>
    </xf>
    <xf numFmtId="0" fontId="3" fillId="7" borderId="21" xfId="0" applyFont="1" applyFill="1" applyBorder="1" applyAlignment="1">
      <alignment horizontal="right" vertical="center" wrapText="1"/>
    </xf>
    <xf numFmtId="0" fontId="3" fillId="7" borderId="22" xfId="0" applyFont="1" applyFill="1" applyBorder="1" applyAlignment="1">
      <alignment horizontal="right" vertical="center" wrapText="1"/>
    </xf>
    <xf numFmtId="0" fontId="3" fillId="7" borderId="23" xfId="0" applyFont="1" applyFill="1" applyBorder="1" applyAlignment="1">
      <alignment horizontal="right" vertical="center" wrapText="1"/>
    </xf>
    <xf numFmtId="0" fontId="3" fillId="0" borderId="29" xfId="0" applyFont="1" applyBorder="1" applyAlignment="1">
      <alignment horizontal="right" vertical="center"/>
    </xf>
    <xf numFmtId="0" fontId="3" fillId="0" borderId="34" xfId="0" applyFont="1" applyBorder="1" applyAlignment="1">
      <alignment horizontal="right" vertical="center"/>
    </xf>
    <xf numFmtId="0" fontId="3" fillId="0" borderId="31" xfId="0" applyFont="1" applyBorder="1" applyAlignment="1">
      <alignment horizontal="right" vertical="center"/>
    </xf>
    <xf numFmtId="0" fontId="3" fillId="0" borderId="1" xfId="0" applyFont="1" applyBorder="1" applyAlignment="1">
      <alignment horizontal="right" vertical="center"/>
    </xf>
    <xf numFmtId="0" fontId="13" fillId="4" borderId="49" xfId="0" applyFont="1" applyFill="1" applyBorder="1" applyAlignment="1">
      <alignment horizontal="right" vertical="center"/>
    </xf>
    <xf numFmtId="0" fontId="13" fillId="4" borderId="35" xfId="0" applyFont="1" applyFill="1" applyBorder="1" applyAlignment="1">
      <alignment horizontal="right" vertical="center"/>
    </xf>
    <xf numFmtId="0" fontId="4" fillId="6" borderId="10"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4" fillId="10" borderId="60" xfId="0" applyFont="1" applyFill="1" applyBorder="1" applyAlignment="1">
      <alignment horizontal="left" vertical="center" wrapText="1"/>
    </xf>
    <xf numFmtId="0" fontId="4" fillId="10" borderId="54" xfId="0" applyFont="1" applyFill="1" applyBorder="1" applyAlignment="1">
      <alignment horizontal="left" vertical="center" wrapText="1"/>
    </xf>
    <xf numFmtId="0" fontId="4" fillId="10" borderId="60" xfId="0" applyFont="1" applyFill="1" applyBorder="1" applyAlignment="1">
      <alignment horizontal="center" vertical="center" wrapText="1"/>
    </xf>
    <xf numFmtId="0" fontId="4" fillId="10" borderId="61" xfId="0" applyFont="1" applyFill="1" applyBorder="1" applyAlignment="1">
      <alignment horizontal="center" vertical="center" wrapText="1"/>
    </xf>
    <xf numFmtId="0" fontId="4" fillId="10" borderId="54" xfId="0" applyFont="1" applyFill="1" applyBorder="1" applyAlignment="1">
      <alignment horizontal="center" vertical="center" wrapText="1"/>
    </xf>
    <xf numFmtId="0" fontId="1" fillId="3" borderId="15" xfId="0" applyFont="1" applyFill="1" applyBorder="1" applyAlignment="1">
      <alignment horizontal="right" vertical="center"/>
    </xf>
    <xf numFmtId="0" fontId="1" fillId="3" borderId="42" xfId="0" applyFont="1" applyFill="1" applyBorder="1" applyAlignment="1">
      <alignment horizontal="right" vertical="center"/>
    </xf>
    <xf numFmtId="0" fontId="1" fillId="2" borderId="41" xfId="0" applyFont="1" applyFill="1" applyBorder="1" applyAlignment="1">
      <alignment horizontal="right" vertical="center"/>
    </xf>
    <xf numFmtId="0" fontId="1" fillId="2" borderId="37" xfId="0" applyFont="1" applyFill="1" applyBorder="1" applyAlignment="1">
      <alignment horizontal="righ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cellXfs>
  <cellStyles count="3">
    <cellStyle name="Normal" xfId="0" builtinId="0"/>
    <cellStyle name="Normal_Sheet1" xfId="2" xr:uid="{16921422-A79A-499A-9ED5-931AD99958E9}"/>
    <cellStyle name="Percent" xfId="1" builtinId="5"/>
  </cellStyles>
  <dxfs count="0"/>
  <tableStyles count="0" defaultTableStyle="TableStyleMedium2" defaultPivotStyle="PivotStyleLight16"/>
  <colors>
    <mruColors>
      <color rgb="FFDADADA"/>
      <color rgb="FF406A91"/>
      <color rgb="FFBFD2E7"/>
      <color rgb="FFFFFFFF"/>
      <color rgb="FFB6C2D2"/>
      <color rgb="FFB3B2B2"/>
      <color rgb="FF4D8FCB"/>
      <color rgb="FFFFF9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person displayName="ivan.williamsmaradiaga@un.org" id="{1B0D38F0-5B9B-48B6-882F-58C1243DF510}" userId="S::urn:spo:guest#ivan.williamsmaradiaga@un.org::"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1" dT="2024-06-14T16:48:26.20" personId="{1B0D38F0-5B9B-48B6-882F-58C1243DF510}" id="{5ADD2628-61E0-40FD-87D5-1206A935B129}">
    <text xml:space="preserve">Hola Danilo, disculpe este párrafo mire que el ProDoc del proyecto en esta actividad está redactada en lo que coloque en verde, favor revíselo.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78"/>
  <sheetViews>
    <sheetView showGridLines="0" tabSelected="1" topLeftCell="A51" zoomScale="60" zoomScaleNormal="60" workbookViewId="0">
      <selection activeCell="H134" sqref="H134"/>
    </sheetView>
  </sheetViews>
  <sheetFormatPr defaultColWidth="11.44140625" defaultRowHeight="15"/>
  <cols>
    <col min="1" max="1" width="11.44140625" style="40"/>
    <col min="2" max="2" width="68.6640625" style="40" customWidth="1"/>
    <col min="3" max="3" width="48.88671875" style="40" customWidth="1"/>
    <col min="4" max="7" width="6.6640625" style="41" customWidth="1"/>
    <col min="8" max="8" width="23.44140625" style="41" customWidth="1"/>
    <col min="9" max="9" width="15.6640625" style="42" customWidth="1"/>
    <col min="10" max="10" width="15.6640625" style="43" customWidth="1"/>
    <col min="11" max="11" width="15.6640625" style="40" customWidth="1"/>
    <col min="12" max="12" width="30" style="40" customWidth="1"/>
    <col min="13" max="13" width="22" style="250" customWidth="1"/>
    <col min="14" max="15" width="11.44140625" style="40" customWidth="1"/>
    <col min="16" max="16" width="15.6640625" style="40" bestFit="1" customWidth="1"/>
    <col min="17" max="16384" width="11.44140625" style="40"/>
  </cols>
  <sheetData>
    <row r="1" spans="2:13">
      <c r="M1" s="250">
        <v>24.5</v>
      </c>
    </row>
    <row r="2" spans="2:13" s="38" customFormat="1" ht="33.75" customHeight="1">
      <c r="B2" s="404" t="s">
        <v>0</v>
      </c>
      <c r="C2" s="405"/>
      <c r="D2" s="405"/>
      <c r="E2" s="405"/>
      <c r="F2" s="405"/>
      <c r="G2" s="405"/>
      <c r="H2" s="405"/>
      <c r="I2" s="405"/>
      <c r="J2" s="405"/>
      <c r="K2" s="405"/>
      <c r="L2" s="405"/>
      <c r="M2" s="406"/>
    </row>
    <row r="3" spans="2:13">
      <c r="B3" s="363"/>
      <c r="C3" s="364"/>
      <c r="D3" s="364"/>
      <c r="E3" s="364"/>
      <c r="F3" s="364"/>
      <c r="G3" s="364"/>
      <c r="H3" s="364"/>
      <c r="I3" s="364"/>
      <c r="J3" s="364"/>
      <c r="K3" s="364"/>
      <c r="L3" s="364"/>
      <c r="M3" s="365"/>
    </row>
    <row r="4" spans="2:13" s="70" customFormat="1" ht="39" customHeight="1">
      <c r="B4" s="411" t="s">
        <v>1</v>
      </c>
      <c r="C4" s="408"/>
      <c r="D4" s="408"/>
      <c r="E4" s="408"/>
      <c r="F4" s="408"/>
      <c r="G4" s="408"/>
      <c r="H4" s="408"/>
      <c r="I4" s="408"/>
      <c r="J4" s="408"/>
      <c r="K4" s="408"/>
      <c r="L4" s="408"/>
      <c r="M4" s="410"/>
    </row>
    <row r="5" spans="2:13" s="70" customFormat="1" ht="42" customHeight="1">
      <c r="B5" s="366" t="s">
        <v>2</v>
      </c>
      <c r="C5" s="360"/>
      <c r="D5" s="360"/>
      <c r="E5" s="360"/>
      <c r="F5" s="360"/>
      <c r="G5" s="360"/>
      <c r="H5" s="360"/>
      <c r="I5" s="360"/>
      <c r="J5" s="360"/>
      <c r="K5" s="360"/>
      <c r="L5" s="360"/>
      <c r="M5" s="367"/>
    </row>
    <row r="6" spans="2:13" s="70" customFormat="1" ht="40.5" customHeight="1">
      <c r="B6" s="407" t="s">
        <v>3</v>
      </c>
      <c r="C6" s="408"/>
      <c r="D6" s="409" t="s">
        <v>4</v>
      </c>
      <c r="E6" s="408"/>
      <c r="F6" s="408"/>
      <c r="G6" s="408"/>
      <c r="H6" s="408"/>
      <c r="I6" s="408"/>
      <c r="J6" s="408"/>
      <c r="K6" s="408"/>
      <c r="L6" s="408"/>
      <c r="M6" s="410"/>
    </row>
    <row r="7" spans="2:13" s="70" customFormat="1" ht="37.5" customHeight="1">
      <c r="B7" s="366" t="s">
        <v>5</v>
      </c>
      <c r="C7" s="360"/>
      <c r="D7" s="360"/>
      <c r="E7" s="360"/>
      <c r="F7" s="73"/>
      <c r="G7" s="360" t="s">
        <v>6</v>
      </c>
      <c r="H7" s="361"/>
      <c r="I7" s="361"/>
      <c r="J7" s="361"/>
      <c r="K7" s="361"/>
      <c r="L7" s="361"/>
      <c r="M7" s="362"/>
    </row>
    <row r="8" spans="2:13" s="71" customFormat="1" ht="46.5" customHeight="1">
      <c r="B8" s="411" t="s">
        <v>7</v>
      </c>
      <c r="C8" s="409"/>
      <c r="D8" s="409"/>
      <c r="E8" s="409"/>
      <c r="F8" s="409"/>
      <c r="G8" s="409"/>
      <c r="H8" s="409"/>
      <c r="I8" s="409"/>
      <c r="J8" s="409"/>
      <c r="K8" s="409"/>
      <c r="L8" s="409"/>
      <c r="M8" s="427"/>
    </row>
    <row r="9" spans="2:13" ht="43.95" customHeight="1">
      <c r="B9" s="319" t="s">
        <v>8</v>
      </c>
      <c r="C9" s="320"/>
      <c r="D9" s="320"/>
      <c r="E9" s="320"/>
      <c r="F9" s="320"/>
      <c r="G9" s="320"/>
      <c r="H9" s="320"/>
      <c r="I9" s="320"/>
      <c r="J9" s="320"/>
      <c r="K9" s="320"/>
      <c r="L9" s="320"/>
      <c r="M9" s="321"/>
    </row>
    <row r="10" spans="2:13" ht="43.95" customHeight="1">
      <c r="B10" s="322" t="s">
        <v>9</v>
      </c>
      <c r="C10" s="322"/>
      <c r="D10" s="322" t="s">
        <v>10</v>
      </c>
      <c r="E10" s="322"/>
      <c r="F10" s="322"/>
      <c r="G10" s="322"/>
      <c r="H10" s="322"/>
      <c r="I10" s="322" t="s">
        <v>11</v>
      </c>
      <c r="J10" s="322"/>
      <c r="K10" s="322"/>
      <c r="L10" s="322"/>
      <c r="M10" s="322"/>
    </row>
    <row r="11" spans="2:13" ht="43.95" customHeight="1">
      <c r="B11" s="322"/>
      <c r="C11" s="322"/>
      <c r="D11" s="322"/>
      <c r="E11" s="322"/>
      <c r="F11" s="322"/>
      <c r="G11" s="322"/>
      <c r="H11" s="322"/>
      <c r="I11" s="111" t="s">
        <v>12</v>
      </c>
      <c r="J11" s="322" t="s">
        <v>13</v>
      </c>
      <c r="K11" s="322"/>
      <c r="L11" s="322"/>
      <c r="M11" s="322"/>
    </row>
    <row r="12" spans="2:13" ht="43.95" customHeight="1">
      <c r="B12" s="306" t="s">
        <v>14</v>
      </c>
      <c r="C12" s="307"/>
      <c r="D12" s="308" t="s">
        <v>15</v>
      </c>
      <c r="E12" s="308"/>
      <c r="F12" s="308"/>
      <c r="G12" s="308"/>
      <c r="H12" s="308"/>
      <c r="I12" s="170">
        <v>4</v>
      </c>
      <c r="J12" s="308"/>
      <c r="K12" s="308"/>
      <c r="L12" s="308"/>
      <c r="M12" s="308"/>
    </row>
    <row r="13" spans="2:13" ht="45.6" customHeight="1">
      <c r="B13" s="306" t="s">
        <v>16</v>
      </c>
      <c r="C13" s="307"/>
      <c r="D13" s="308" t="s">
        <v>15</v>
      </c>
      <c r="E13" s="308"/>
      <c r="F13" s="308"/>
      <c r="G13" s="308"/>
      <c r="H13" s="308"/>
      <c r="I13" s="171">
        <v>10</v>
      </c>
      <c r="J13" s="308"/>
      <c r="K13" s="308"/>
      <c r="L13" s="308"/>
      <c r="M13" s="308"/>
    </row>
    <row r="14" spans="2:13" ht="43.95" customHeight="1">
      <c r="B14" s="384" t="s">
        <v>17</v>
      </c>
      <c r="C14" s="385"/>
      <c r="D14" s="386" t="s">
        <v>15</v>
      </c>
      <c r="E14" s="381"/>
      <c r="F14" s="381"/>
      <c r="G14" s="381"/>
      <c r="H14" s="387"/>
      <c r="I14" s="172">
        <v>0.25</v>
      </c>
      <c r="J14" s="386" t="s">
        <v>18</v>
      </c>
      <c r="K14" s="381"/>
      <c r="L14" s="381"/>
      <c r="M14" s="387"/>
    </row>
    <row r="15" spans="2:13" ht="45" customHeight="1">
      <c r="B15" s="323" t="s">
        <v>19</v>
      </c>
      <c r="C15" s="324"/>
      <c r="D15" s="324"/>
      <c r="E15" s="324"/>
      <c r="F15" s="324"/>
      <c r="G15" s="324"/>
      <c r="H15" s="324"/>
      <c r="I15" s="324"/>
      <c r="J15" s="324"/>
      <c r="K15" s="324"/>
      <c r="L15" s="324"/>
      <c r="M15" s="324"/>
    </row>
    <row r="16" spans="2:13" ht="27" customHeight="1">
      <c r="B16" s="325" t="s">
        <v>20</v>
      </c>
      <c r="C16" s="326"/>
      <c r="D16" s="325" t="s">
        <v>10</v>
      </c>
      <c r="E16" s="329"/>
      <c r="F16" s="329"/>
      <c r="G16" s="329"/>
      <c r="H16" s="330"/>
      <c r="I16" s="325" t="s">
        <v>21</v>
      </c>
      <c r="J16" s="329"/>
      <c r="K16" s="329"/>
      <c r="L16" s="329"/>
      <c r="M16" s="330"/>
    </row>
    <row r="17" spans="2:14" ht="27" customHeight="1">
      <c r="B17" s="327"/>
      <c r="C17" s="328"/>
      <c r="D17" s="327"/>
      <c r="E17" s="331"/>
      <c r="F17" s="331"/>
      <c r="G17" s="331"/>
      <c r="H17" s="332"/>
      <c r="I17" s="72" t="s">
        <v>12</v>
      </c>
      <c r="J17" s="331" t="s">
        <v>13</v>
      </c>
      <c r="K17" s="331"/>
      <c r="L17" s="331"/>
      <c r="M17" s="332"/>
    </row>
    <row r="18" spans="2:14" ht="50.4" customHeight="1">
      <c r="B18" s="315" t="s">
        <v>22</v>
      </c>
      <c r="C18" s="316"/>
      <c r="D18" s="401" t="s">
        <v>15</v>
      </c>
      <c r="E18" s="402"/>
      <c r="F18" s="402"/>
      <c r="G18" s="402"/>
      <c r="H18" s="403"/>
      <c r="I18" s="187">
        <v>300</v>
      </c>
      <c r="J18" s="465"/>
      <c r="K18" s="466"/>
      <c r="L18" s="466"/>
      <c r="M18" s="467"/>
    </row>
    <row r="19" spans="2:14" ht="54" customHeight="1">
      <c r="B19" s="468" t="s">
        <v>23</v>
      </c>
      <c r="C19" s="469"/>
      <c r="D19" s="470" t="s">
        <v>15</v>
      </c>
      <c r="E19" s="471"/>
      <c r="F19" s="471"/>
      <c r="G19" s="471"/>
      <c r="H19" s="472"/>
      <c r="I19" s="188">
        <v>538</v>
      </c>
      <c r="J19" s="473"/>
      <c r="K19" s="474"/>
      <c r="L19" s="474"/>
      <c r="M19" s="475"/>
    </row>
    <row r="20" spans="2:14" ht="36" customHeight="1">
      <c r="B20" s="468" t="s">
        <v>24</v>
      </c>
      <c r="C20" s="469"/>
      <c r="D20" s="470" t="s">
        <v>15</v>
      </c>
      <c r="E20" s="471"/>
      <c r="F20" s="471"/>
      <c r="G20" s="471"/>
      <c r="H20" s="472"/>
      <c r="I20" s="188">
        <v>72</v>
      </c>
      <c r="J20" s="473"/>
      <c r="K20" s="474"/>
      <c r="L20" s="474"/>
      <c r="M20" s="475"/>
    </row>
    <row r="21" spans="2:14" ht="36.6" customHeight="1">
      <c r="B21" s="481" t="s">
        <v>25</v>
      </c>
      <c r="C21" s="482"/>
      <c r="D21" s="483" t="s">
        <v>15</v>
      </c>
      <c r="E21" s="484"/>
      <c r="F21" s="484"/>
      <c r="G21" s="484"/>
      <c r="H21" s="485"/>
      <c r="I21" s="189">
        <v>5000</v>
      </c>
      <c r="J21" s="430"/>
      <c r="K21" s="431"/>
      <c r="L21" s="431"/>
      <c r="M21" s="432"/>
    </row>
    <row r="22" spans="2:14" ht="18" customHeight="1">
      <c r="B22" s="74" t="s">
        <v>26</v>
      </c>
      <c r="C22" s="74" t="s">
        <v>27</v>
      </c>
      <c r="D22" s="454" t="s">
        <v>28</v>
      </c>
      <c r="E22" s="455"/>
      <c r="F22" s="455"/>
      <c r="G22" s="456"/>
      <c r="H22" s="454" t="s">
        <v>29</v>
      </c>
      <c r="I22" s="454" t="s">
        <v>30</v>
      </c>
      <c r="J22" s="455"/>
      <c r="K22" s="455"/>
      <c r="L22" s="455"/>
      <c r="M22" s="456"/>
    </row>
    <row r="23" spans="2:14" ht="77.25" customHeight="1">
      <c r="B23" s="75" t="s">
        <v>31</v>
      </c>
      <c r="C23" s="75" t="s">
        <v>32</v>
      </c>
      <c r="D23" s="173" t="s">
        <v>33</v>
      </c>
      <c r="E23" s="174" t="s">
        <v>34</v>
      </c>
      <c r="F23" s="174" t="s">
        <v>35</v>
      </c>
      <c r="G23" s="175" t="s">
        <v>36</v>
      </c>
      <c r="H23" s="446"/>
      <c r="I23" s="173" t="s">
        <v>37</v>
      </c>
      <c r="J23" s="174" t="s">
        <v>38</v>
      </c>
      <c r="K23" s="175" t="s">
        <v>39</v>
      </c>
      <c r="L23" s="173" t="s">
        <v>13</v>
      </c>
      <c r="M23" s="251" t="s">
        <v>40</v>
      </c>
    </row>
    <row r="24" spans="2:14" ht="124.5" customHeight="1">
      <c r="B24" s="433" t="s">
        <v>41</v>
      </c>
      <c r="C24" s="287" t="s">
        <v>42</v>
      </c>
      <c r="D24" s="179"/>
      <c r="E24" s="179"/>
      <c r="F24" s="179" t="s">
        <v>43</v>
      </c>
      <c r="G24" s="179" t="s">
        <v>43</v>
      </c>
      <c r="H24" s="277" t="s">
        <v>44</v>
      </c>
      <c r="I24" s="179"/>
      <c r="J24" s="179"/>
      <c r="K24" s="179"/>
      <c r="L24" s="287" t="s">
        <v>45</v>
      </c>
      <c r="M24" s="252">
        <v>18425</v>
      </c>
      <c r="N24" s="40" t="s">
        <v>46</v>
      </c>
    </row>
    <row r="25" spans="2:14" ht="93.75" customHeight="1">
      <c r="B25" s="389"/>
      <c r="C25" s="287" t="s">
        <v>47</v>
      </c>
      <c r="D25" s="179"/>
      <c r="E25" s="179"/>
      <c r="F25" s="179" t="s">
        <v>43</v>
      </c>
      <c r="G25" s="179" t="s">
        <v>43</v>
      </c>
      <c r="H25" s="277" t="s">
        <v>46</v>
      </c>
      <c r="I25" s="179"/>
      <c r="J25" s="179"/>
      <c r="K25" s="179"/>
      <c r="L25" s="287"/>
      <c r="M25" s="252">
        <v>18425</v>
      </c>
    </row>
    <row r="26" spans="2:14" ht="83.25" customHeight="1">
      <c r="B26" s="389"/>
      <c r="C26" s="287" t="s">
        <v>48</v>
      </c>
      <c r="D26" s="179"/>
      <c r="E26" s="179"/>
      <c r="F26" s="179" t="s">
        <v>43</v>
      </c>
      <c r="G26" s="179" t="s">
        <v>43</v>
      </c>
      <c r="H26" s="277" t="s">
        <v>49</v>
      </c>
      <c r="I26" s="179"/>
      <c r="J26" s="179"/>
      <c r="K26" s="179"/>
      <c r="L26" s="287" t="s">
        <v>50</v>
      </c>
      <c r="M26" s="252">
        <v>5000</v>
      </c>
    </row>
    <row r="27" spans="2:14" ht="31.95" customHeight="1">
      <c r="B27" s="389"/>
      <c r="C27" s="179"/>
      <c r="D27" s="179"/>
      <c r="E27" s="179"/>
      <c r="F27" s="179"/>
      <c r="G27" s="179"/>
      <c r="H27" s="180"/>
      <c r="I27" s="179"/>
      <c r="J27" s="179"/>
      <c r="K27" s="179"/>
      <c r="L27" s="179"/>
      <c r="M27" s="252"/>
    </row>
    <row r="28" spans="2:14" ht="32.4" customHeight="1">
      <c r="B28" s="390"/>
      <c r="C28" s="179"/>
      <c r="D28" s="179"/>
      <c r="E28" s="179"/>
      <c r="F28" s="179"/>
      <c r="G28" s="179"/>
      <c r="H28" s="180"/>
      <c r="I28" s="179"/>
      <c r="J28" s="179"/>
      <c r="K28" s="179"/>
      <c r="L28" s="179"/>
      <c r="M28" s="252"/>
    </row>
    <row r="29" spans="2:14" ht="102.75" customHeight="1">
      <c r="B29" s="434" t="s">
        <v>51</v>
      </c>
      <c r="C29" s="241" t="s">
        <v>52</v>
      </c>
      <c r="D29" s="176"/>
      <c r="E29" s="176"/>
      <c r="F29" s="176" t="s">
        <v>43</v>
      </c>
      <c r="G29" s="176" t="s">
        <v>43</v>
      </c>
      <c r="H29" s="279" t="s">
        <v>53</v>
      </c>
      <c r="I29" s="176"/>
      <c r="J29" s="176"/>
      <c r="K29" s="176"/>
      <c r="L29" s="176"/>
      <c r="M29" s="253">
        <f>40000/24.5</f>
        <v>1632.6530612244899</v>
      </c>
      <c r="N29" s="40" t="s">
        <v>54</v>
      </c>
    </row>
    <row r="30" spans="2:14" ht="122.25" customHeight="1">
      <c r="B30" s="435"/>
      <c r="C30" s="247" t="s">
        <v>55</v>
      </c>
      <c r="D30" s="176"/>
      <c r="E30" s="176"/>
      <c r="F30" s="176" t="s">
        <v>43</v>
      </c>
      <c r="G30" s="280" t="s">
        <v>43</v>
      </c>
      <c r="H30" s="279" t="s">
        <v>56</v>
      </c>
      <c r="I30" s="281"/>
      <c r="J30" s="176"/>
      <c r="K30" s="176"/>
      <c r="L30" s="176"/>
      <c r="M30" s="253">
        <f>368000/M1</f>
        <v>15020.408163265307</v>
      </c>
      <c r="N30" s="40" t="s">
        <v>57</v>
      </c>
    </row>
    <row r="31" spans="2:14" ht="181.5" customHeight="1">
      <c r="B31" s="435"/>
      <c r="C31" s="249" t="s">
        <v>58</v>
      </c>
      <c r="D31" s="176"/>
      <c r="E31" s="176"/>
      <c r="F31" s="176" t="s">
        <v>43</v>
      </c>
      <c r="G31" s="280" t="s">
        <v>43</v>
      </c>
      <c r="H31" s="279" t="s">
        <v>59</v>
      </c>
      <c r="I31" s="281"/>
      <c r="J31" s="176"/>
      <c r="K31" s="176"/>
      <c r="L31" s="176"/>
      <c r="M31" s="253">
        <f>70000/24.5</f>
        <v>2857.1428571428573</v>
      </c>
      <c r="N31" s="40" t="s">
        <v>59</v>
      </c>
    </row>
    <row r="32" spans="2:14" ht="156" customHeight="1">
      <c r="B32" s="435"/>
      <c r="C32" s="247" t="s">
        <v>60</v>
      </c>
      <c r="D32" s="176"/>
      <c r="E32" s="176"/>
      <c r="F32" s="176" t="s">
        <v>43</v>
      </c>
      <c r="G32" s="280" t="s">
        <v>43</v>
      </c>
      <c r="H32" s="279" t="s">
        <v>59</v>
      </c>
      <c r="I32" s="281"/>
      <c r="J32" s="176"/>
      <c r="K32" s="176"/>
      <c r="L32" s="176"/>
      <c r="M32" s="253">
        <f>300000/M1</f>
        <v>12244.897959183674</v>
      </c>
      <c r="N32" s="40" t="s">
        <v>59</v>
      </c>
    </row>
    <row r="33" spans="1:14" ht="129.75" customHeight="1">
      <c r="B33" s="435"/>
      <c r="C33" s="51" t="s">
        <v>61</v>
      </c>
      <c r="D33" s="176"/>
      <c r="E33" s="176"/>
      <c r="F33" s="176" t="s">
        <v>43</v>
      </c>
      <c r="G33" s="176" t="s">
        <v>43</v>
      </c>
      <c r="H33" s="294" t="s">
        <v>46</v>
      </c>
      <c r="I33" s="176"/>
      <c r="J33" s="176"/>
      <c r="K33" s="176"/>
      <c r="L33" s="51" t="s">
        <v>62</v>
      </c>
      <c r="M33" s="254">
        <v>37575</v>
      </c>
    </row>
    <row r="34" spans="1:14" ht="32.4" customHeight="1">
      <c r="A34" s="225"/>
      <c r="B34" s="479" t="s">
        <v>63</v>
      </c>
      <c r="C34" s="288" t="s">
        <v>64</v>
      </c>
      <c r="D34" s="291"/>
      <c r="E34" s="179"/>
      <c r="F34" s="179" t="s">
        <v>65</v>
      </c>
      <c r="G34" s="179" t="s">
        <v>65</v>
      </c>
      <c r="H34" s="277" t="s">
        <v>66</v>
      </c>
      <c r="I34" s="179"/>
      <c r="J34" s="179"/>
      <c r="K34" s="179"/>
      <c r="L34" s="179"/>
      <c r="M34" s="255">
        <v>4003.89</v>
      </c>
      <c r="N34" s="40" t="s">
        <v>66</v>
      </c>
    </row>
    <row r="35" spans="1:14" ht="32.4" customHeight="1">
      <c r="A35" s="225"/>
      <c r="B35" s="480"/>
      <c r="C35" s="288" t="s">
        <v>67</v>
      </c>
      <c r="D35" s="291"/>
      <c r="E35" s="179"/>
      <c r="F35" s="179" t="s">
        <v>65</v>
      </c>
      <c r="G35" s="179"/>
      <c r="H35" s="277" t="s">
        <v>66</v>
      </c>
      <c r="I35" s="179"/>
      <c r="J35" s="179"/>
      <c r="K35" s="179"/>
      <c r="L35" s="179"/>
      <c r="M35" s="255">
        <v>6122.45</v>
      </c>
    </row>
    <row r="36" spans="1:14" ht="32.4" customHeight="1">
      <c r="A36" s="225"/>
      <c r="B36" s="480"/>
      <c r="C36" s="288" t="s">
        <v>68</v>
      </c>
      <c r="D36" s="291"/>
      <c r="E36" s="179"/>
      <c r="F36" s="179" t="s">
        <v>65</v>
      </c>
      <c r="G36" s="179"/>
      <c r="H36" s="277" t="s">
        <v>66</v>
      </c>
      <c r="I36" s="179"/>
      <c r="J36" s="179"/>
      <c r="K36" s="179"/>
      <c r="L36" s="179"/>
      <c r="M36" s="255">
        <v>6122.45</v>
      </c>
    </row>
    <row r="37" spans="1:14" ht="32.4" customHeight="1">
      <c r="A37" s="225"/>
      <c r="B37" s="480"/>
      <c r="C37" s="288" t="s">
        <v>69</v>
      </c>
      <c r="D37" s="291"/>
      <c r="E37" s="179"/>
      <c r="F37" s="179"/>
      <c r="G37" s="179"/>
      <c r="H37" s="277" t="s">
        <v>66</v>
      </c>
      <c r="I37" s="179"/>
      <c r="J37" s="179"/>
      <c r="K37" s="179"/>
      <c r="L37" s="179"/>
      <c r="M37" s="255">
        <v>0</v>
      </c>
    </row>
    <row r="38" spans="1:14" ht="150" customHeight="1">
      <c r="A38" s="225"/>
      <c r="B38" s="480"/>
      <c r="C38" s="288" t="s">
        <v>70</v>
      </c>
      <c r="D38" s="291"/>
      <c r="E38" s="179"/>
      <c r="F38" s="179" t="s">
        <v>65</v>
      </c>
      <c r="G38" s="179"/>
      <c r="H38" s="277" t="s">
        <v>59</v>
      </c>
      <c r="I38" s="179"/>
      <c r="J38" s="179"/>
      <c r="K38" s="179"/>
      <c r="L38" s="179"/>
      <c r="M38" s="255">
        <f>380000/M1</f>
        <v>15510.204081632653</v>
      </c>
      <c r="N38" s="40" t="s">
        <v>59</v>
      </c>
    </row>
    <row r="39" spans="1:14" ht="95.25" customHeight="1">
      <c r="A39" s="225"/>
      <c r="B39" s="480"/>
      <c r="C39" s="293" t="s">
        <v>71</v>
      </c>
      <c r="D39" s="291"/>
      <c r="E39" s="179"/>
      <c r="F39" s="179" t="s">
        <v>43</v>
      </c>
      <c r="G39" s="179" t="s">
        <v>43</v>
      </c>
      <c r="H39" s="293" t="s">
        <v>72</v>
      </c>
      <c r="I39" s="179"/>
      <c r="J39" s="179"/>
      <c r="K39" s="179"/>
      <c r="L39" s="293" t="s">
        <v>73</v>
      </c>
      <c r="M39" s="255">
        <v>99983</v>
      </c>
    </row>
    <row r="40" spans="1:14" ht="62.25" customHeight="1">
      <c r="A40" s="225"/>
      <c r="B40" s="480"/>
      <c r="C40" s="288" t="s">
        <v>74</v>
      </c>
      <c r="D40" s="291"/>
      <c r="E40" s="179"/>
      <c r="F40" s="179" t="s">
        <v>65</v>
      </c>
      <c r="G40" s="179"/>
      <c r="H40" s="277" t="s">
        <v>59</v>
      </c>
      <c r="I40" s="179"/>
      <c r="J40" s="179"/>
      <c r="K40" s="179"/>
      <c r="L40" s="179"/>
      <c r="M40" s="255">
        <f>135000/24.5</f>
        <v>5510.2040816326535</v>
      </c>
      <c r="N40" s="40" t="s">
        <v>59</v>
      </c>
    </row>
    <row r="41" spans="1:14" ht="71.400000000000006" customHeight="1">
      <c r="A41" s="225"/>
      <c r="B41" s="486" t="s">
        <v>75</v>
      </c>
      <c r="C41" s="289" t="s">
        <v>76</v>
      </c>
      <c r="D41" s="281" t="s">
        <v>43</v>
      </c>
      <c r="E41" s="176"/>
      <c r="F41" s="176"/>
      <c r="G41" s="176"/>
      <c r="H41" s="276" t="s">
        <v>66</v>
      </c>
      <c r="I41" s="176"/>
      <c r="J41" s="176"/>
      <c r="K41" s="176"/>
      <c r="L41" s="176"/>
      <c r="M41" s="256">
        <v>28653.06</v>
      </c>
      <c r="N41" s="38" t="s">
        <v>66</v>
      </c>
    </row>
    <row r="42" spans="1:14" ht="71.400000000000006" customHeight="1">
      <c r="A42" s="225"/>
      <c r="B42" s="487"/>
      <c r="C42" s="289" t="s">
        <v>77</v>
      </c>
      <c r="D42" s="281" t="s">
        <v>43</v>
      </c>
      <c r="E42" s="176" t="s">
        <v>43</v>
      </c>
      <c r="F42" s="176" t="s">
        <v>43</v>
      </c>
      <c r="G42" s="176" t="s">
        <v>43</v>
      </c>
      <c r="H42" s="276" t="s">
        <v>78</v>
      </c>
      <c r="I42" s="176"/>
      <c r="J42" s="176"/>
      <c r="K42" s="176"/>
      <c r="L42" s="176" t="s">
        <v>79</v>
      </c>
      <c r="M42" s="295">
        <v>58590</v>
      </c>
      <c r="N42" s="38"/>
    </row>
    <row r="43" spans="1:14" ht="31.2" customHeight="1">
      <c r="B43" s="388" t="s">
        <v>80</v>
      </c>
      <c r="C43" s="290"/>
      <c r="D43" s="291"/>
      <c r="E43" s="179"/>
      <c r="F43" s="179"/>
      <c r="G43" s="179"/>
      <c r="H43" s="180"/>
      <c r="I43" s="179"/>
      <c r="J43" s="179"/>
      <c r="K43" s="179"/>
      <c r="L43" s="179"/>
      <c r="M43" s="252"/>
      <c r="N43" s="40" t="s">
        <v>81</v>
      </c>
    </row>
    <row r="44" spans="1:14" ht="30.6" customHeight="1">
      <c r="B44" s="389"/>
      <c r="C44" s="292"/>
      <c r="D44" s="182"/>
      <c r="E44" s="182"/>
      <c r="F44" s="122"/>
      <c r="G44" s="122"/>
      <c r="H44" s="182"/>
      <c r="I44" s="183"/>
      <c r="J44" s="184"/>
      <c r="K44" s="185"/>
      <c r="L44" s="186"/>
      <c r="M44" s="257"/>
    </row>
    <row r="45" spans="1:14" ht="30" customHeight="1">
      <c r="B45" s="389"/>
      <c r="C45" s="181"/>
      <c r="D45" s="182"/>
      <c r="E45" s="182"/>
      <c r="F45" s="122"/>
      <c r="G45" s="122"/>
      <c r="H45" s="182"/>
      <c r="I45" s="183"/>
      <c r="J45" s="184"/>
      <c r="K45" s="185"/>
      <c r="L45" s="186"/>
      <c r="M45" s="257"/>
    </row>
    <row r="46" spans="1:14" ht="21.6" customHeight="1">
      <c r="B46" s="389"/>
      <c r="C46" s="181"/>
      <c r="D46" s="182"/>
      <c r="E46" s="182"/>
      <c r="F46" s="122"/>
      <c r="G46" s="122"/>
      <c r="H46" s="182"/>
      <c r="I46" s="183"/>
      <c r="J46" s="184"/>
      <c r="K46" s="185"/>
      <c r="L46" s="186"/>
      <c r="M46" s="257"/>
    </row>
    <row r="47" spans="1:14" ht="28.95" customHeight="1">
      <c r="B47" s="389"/>
      <c r="C47" s="181"/>
      <c r="D47" s="122"/>
      <c r="E47" s="122"/>
      <c r="F47" s="122"/>
      <c r="G47" s="122"/>
      <c r="H47" s="122"/>
      <c r="I47" s="183"/>
      <c r="J47" s="184"/>
      <c r="K47" s="185"/>
      <c r="L47" s="186"/>
      <c r="M47" s="257"/>
    </row>
    <row r="48" spans="1:14" ht="28.2" customHeight="1">
      <c r="B48" s="390"/>
      <c r="C48" s="181"/>
      <c r="D48" s="122"/>
      <c r="E48" s="182"/>
      <c r="F48" s="122"/>
      <c r="G48" s="122"/>
      <c r="H48" s="122"/>
      <c r="I48" s="183"/>
      <c r="J48" s="184"/>
      <c r="K48" s="185"/>
      <c r="L48" s="182"/>
      <c r="M48" s="257"/>
    </row>
    <row r="49" spans="2:14" ht="69" customHeight="1">
      <c r="B49" s="476" t="s">
        <v>82</v>
      </c>
      <c r="C49" s="199" t="s">
        <v>83</v>
      </c>
      <c r="D49" s="55"/>
      <c r="E49" s="102" t="s">
        <v>43</v>
      </c>
      <c r="F49" s="55" t="s">
        <v>43</v>
      </c>
      <c r="G49" s="55"/>
      <c r="H49" s="55" t="s">
        <v>84</v>
      </c>
      <c r="I49" s="177"/>
      <c r="J49" s="59"/>
      <c r="K49" s="178"/>
      <c r="L49" s="102"/>
      <c r="M49" s="258">
        <f>40000/M1</f>
        <v>1632.6530612244899</v>
      </c>
      <c r="N49" s="38" t="s">
        <v>46</v>
      </c>
    </row>
    <row r="50" spans="2:14" ht="75.75" customHeight="1">
      <c r="B50" s="477"/>
      <c r="C50" s="199" t="s">
        <v>85</v>
      </c>
      <c r="D50" s="55"/>
      <c r="E50" s="102"/>
      <c r="F50" s="55" t="s">
        <v>43</v>
      </c>
      <c r="G50" s="55" t="s">
        <v>43</v>
      </c>
      <c r="H50" s="55" t="s">
        <v>86</v>
      </c>
      <c r="I50" s="177"/>
      <c r="J50" s="59"/>
      <c r="K50" s="178"/>
      <c r="L50" s="102"/>
      <c r="M50" s="258">
        <f>50000</f>
        <v>50000</v>
      </c>
      <c r="N50" s="38"/>
    </row>
    <row r="51" spans="2:14" ht="157.5" customHeight="1">
      <c r="B51" s="477"/>
      <c r="C51" s="296" t="s">
        <v>87</v>
      </c>
      <c r="D51" s="102" t="s">
        <v>43</v>
      </c>
      <c r="E51" s="102" t="s">
        <v>43</v>
      </c>
      <c r="F51" s="102" t="s">
        <v>43</v>
      </c>
      <c r="G51" s="102" t="s">
        <v>43</v>
      </c>
      <c r="H51" s="297" t="s">
        <v>72</v>
      </c>
      <c r="I51" s="177"/>
      <c r="J51" s="59"/>
      <c r="K51" s="178"/>
      <c r="L51" s="102"/>
      <c r="M51" s="258">
        <v>83700</v>
      </c>
      <c r="N51" s="38"/>
    </row>
    <row r="52" spans="2:14" ht="38.25" customHeight="1">
      <c r="B52" s="477"/>
      <c r="C52" s="199"/>
      <c r="D52" s="55"/>
      <c r="E52" s="102"/>
      <c r="F52" s="55"/>
      <c r="G52" s="55"/>
      <c r="H52" s="55"/>
      <c r="I52" s="177"/>
      <c r="J52" s="59"/>
      <c r="K52" s="178"/>
      <c r="L52" s="102"/>
      <c r="M52" s="258"/>
      <c r="N52" s="38"/>
    </row>
    <row r="53" spans="2:14" ht="38.25" customHeight="1">
      <c r="B53" s="477"/>
      <c r="C53" s="199"/>
      <c r="D53" s="55"/>
      <c r="E53" s="102"/>
      <c r="F53" s="55"/>
      <c r="G53" s="55"/>
      <c r="H53" s="55"/>
      <c r="I53" s="177"/>
      <c r="J53" s="59"/>
      <c r="K53" s="178"/>
      <c r="L53" s="102"/>
      <c r="M53" s="258"/>
      <c r="N53" s="38"/>
    </row>
    <row r="54" spans="2:14" ht="38.25" customHeight="1">
      <c r="B54" s="478"/>
      <c r="C54" s="199"/>
      <c r="D54" s="55"/>
      <c r="E54" s="102"/>
      <c r="F54" s="55"/>
      <c r="G54" s="55"/>
      <c r="H54" s="55"/>
      <c r="I54" s="177"/>
      <c r="J54" s="59"/>
      <c r="K54" s="178"/>
      <c r="L54" s="102"/>
      <c r="M54" s="258"/>
      <c r="N54" s="38"/>
    </row>
    <row r="55" spans="2:14" ht="118.5" customHeight="1">
      <c r="B55" s="391" t="s">
        <v>88</v>
      </c>
      <c r="C55" s="181" t="s">
        <v>89</v>
      </c>
      <c r="D55" s="122"/>
      <c r="E55" s="182"/>
      <c r="F55" s="122" t="s">
        <v>43</v>
      </c>
      <c r="G55" s="122"/>
      <c r="H55" s="122"/>
      <c r="I55" s="183"/>
      <c r="J55" s="184"/>
      <c r="K55" s="185"/>
      <c r="L55" s="186"/>
      <c r="M55" s="257">
        <v>18000</v>
      </c>
      <c r="N55" s="40" t="s">
        <v>81</v>
      </c>
    </row>
    <row r="56" spans="2:14" ht="19.95" customHeight="1">
      <c r="B56" s="392"/>
      <c r="C56" s="185"/>
      <c r="D56" s="122"/>
      <c r="E56" s="182"/>
      <c r="F56" s="122"/>
      <c r="G56" s="122"/>
      <c r="H56" s="122"/>
      <c r="I56" s="183"/>
      <c r="J56" s="184"/>
      <c r="K56" s="185"/>
      <c r="L56" s="186"/>
      <c r="M56" s="257"/>
    </row>
    <row r="57" spans="2:14" ht="18" customHeight="1">
      <c r="B57" s="392"/>
      <c r="C57" s="185"/>
      <c r="D57" s="122"/>
      <c r="E57" s="182"/>
      <c r="F57" s="122"/>
      <c r="G57" s="122"/>
      <c r="H57" s="122"/>
      <c r="I57" s="183"/>
      <c r="J57" s="184"/>
      <c r="K57" s="185"/>
      <c r="L57" s="186"/>
      <c r="M57" s="257"/>
    </row>
    <row r="58" spans="2:14" ht="19.95" customHeight="1">
      <c r="B58" s="392"/>
      <c r="C58" s="185"/>
      <c r="D58" s="182"/>
      <c r="E58" s="182"/>
      <c r="F58" s="122"/>
      <c r="G58" s="122"/>
      <c r="H58" s="122"/>
      <c r="I58" s="183"/>
      <c r="J58" s="184"/>
      <c r="K58" s="185"/>
      <c r="L58" s="186"/>
      <c r="M58" s="257"/>
    </row>
    <row r="59" spans="2:14" ht="19.2" customHeight="1">
      <c r="B59" s="393"/>
      <c r="C59" s="185"/>
      <c r="D59" s="122"/>
      <c r="E59" s="182"/>
      <c r="F59" s="122"/>
      <c r="G59" s="122"/>
      <c r="H59" s="122"/>
      <c r="I59" s="183"/>
      <c r="J59" s="184"/>
      <c r="K59" s="185"/>
      <c r="L59" s="182"/>
      <c r="M59" s="257"/>
    </row>
    <row r="60" spans="2:14" ht="129" customHeight="1">
      <c r="B60" s="153" t="s">
        <v>90</v>
      </c>
      <c r="C60" s="199" t="s">
        <v>91</v>
      </c>
      <c r="D60" s="55"/>
      <c r="E60" s="102" t="s">
        <v>43</v>
      </c>
      <c r="F60" s="55" t="s">
        <v>43</v>
      </c>
      <c r="G60" s="55"/>
      <c r="H60" s="55" t="s">
        <v>92</v>
      </c>
      <c r="I60" s="177"/>
      <c r="J60" s="59"/>
      <c r="K60" s="178"/>
      <c r="L60" s="102"/>
      <c r="M60" s="258">
        <v>0</v>
      </c>
      <c r="N60" s="40" t="s">
        <v>93</v>
      </c>
    </row>
    <row r="61" spans="2:14" ht="32.25" customHeight="1">
      <c r="B61" s="357" t="s">
        <v>94</v>
      </c>
      <c r="C61" s="358"/>
      <c r="D61" s="358"/>
      <c r="E61" s="358"/>
      <c r="F61" s="358"/>
      <c r="G61" s="358"/>
      <c r="H61" s="358"/>
      <c r="I61" s="358"/>
      <c r="J61" s="358"/>
      <c r="K61" s="358"/>
      <c r="L61" s="359"/>
      <c r="M61" s="259">
        <f>SUM(M44:M59)</f>
        <v>153332.6530612245</v>
      </c>
    </row>
    <row r="62" spans="2:14" ht="45" customHeight="1">
      <c r="B62" s="323" t="s">
        <v>95</v>
      </c>
      <c r="C62" s="324"/>
      <c r="D62" s="324"/>
      <c r="E62" s="324"/>
      <c r="F62" s="324"/>
      <c r="G62" s="324"/>
      <c r="H62" s="324"/>
      <c r="I62" s="324"/>
      <c r="J62" s="324"/>
      <c r="K62" s="324"/>
      <c r="L62" s="324"/>
      <c r="M62" s="324"/>
    </row>
    <row r="63" spans="2:14" ht="27" customHeight="1">
      <c r="B63" s="325" t="s">
        <v>20</v>
      </c>
      <c r="C63" s="326"/>
      <c r="D63" s="325" t="s">
        <v>10</v>
      </c>
      <c r="E63" s="329"/>
      <c r="F63" s="329"/>
      <c r="G63" s="329"/>
      <c r="H63" s="330"/>
      <c r="I63" s="325" t="s">
        <v>21</v>
      </c>
      <c r="J63" s="329"/>
      <c r="K63" s="329"/>
      <c r="L63" s="329"/>
      <c r="M63" s="330"/>
    </row>
    <row r="64" spans="2:14" ht="27" customHeight="1">
      <c r="B64" s="327"/>
      <c r="C64" s="328"/>
      <c r="D64" s="327"/>
      <c r="E64" s="331"/>
      <c r="F64" s="331"/>
      <c r="G64" s="331"/>
      <c r="H64" s="332"/>
      <c r="I64" s="72" t="s">
        <v>12</v>
      </c>
      <c r="J64" s="331" t="s">
        <v>13</v>
      </c>
      <c r="K64" s="331"/>
      <c r="L64" s="331"/>
      <c r="M64" s="332"/>
    </row>
    <row r="65" spans="1:14" ht="47.4" customHeight="1">
      <c r="B65" s="394" t="s">
        <v>96</v>
      </c>
      <c r="C65" s="395"/>
      <c r="D65" s="396" t="s">
        <v>15</v>
      </c>
      <c r="E65" s="397"/>
      <c r="F65" s="397"/>
      <c r="G65" s="397"/>
      <c r="H65" s="398"/>
      <c r="I65" s="190">
        <v>11200</v>
      </c>
      <c r="J65" s="399"/>
      <c r="K65" s="399"/>
      <c r="L65" s="399"/>
      <c r="M65" s="400"/>
    </row>
    <row r="66" spans="1:14" ht="39.6" customHeight="1">
      <c r="B66" s="317" t="s">
        <v>97</v>
      </c>
      <c r="C66" s="318"/>
      <c r="D66" s="497" t="s">
        <v>15</v>
      </c>
      <c r="E66" s="498"/>
      <c r="F66" s="498"/>
      <c r="G66" s="498"/>
      <c r="H66" s="499"/>
      <c r="I66" s="112">
        <v>15</v>
      </c>
      <c r="J66" s="333"/>
      <c r="K66" s="333"/>
      <c r="L66" s="333"/>
      <c r="M66" s="412"/>
    </row>
    <row r="67" spans="1:14" ht="39.6" customHeight="1">
      <c r="B67" s="317" t="s">
        <v>98</v>
      </c>
      <c r="C67" s="318"/>
      <c r="D67" s="500" t="s">
        <v>15</v>
      </c>
      <c r="E67" s="501"/>
      <c r="F67" s="501"/>
      <c r="G67" s="501"/>
      <c r="H67" s="502"/>
      <c r="I67" s="112">
        <v>320</v>
      </c>
      <c r="J67" s="333"/>
      <c r="K67" s="333"/>
      <c r="L67" s="333"/>
      <c r="M67" s="412"/>
    </row>
    <row r="68" spans="1:14" ht="26.25" customHeight="1">
      <c r="B68" s="74" t="s">
        <v>26</v>
      </c>
      <c r="C68" s="74" t="s">
        <v>27</v>
      </c>
      <c r="D68" s="454" t="s">
        <v>28</v>
      </c>
      <c r="E68" s="455"/>
      <c r="F68" s="455"/>
      <c r="G68" s="456"/>
      <c r="H68" s="454" t="s">
        <v>29</v>
      </c>
      <c r="I68" s="454" t="s">
        <v>30</v>
      </c>
      <c r="J68" s="455"/>
      <c r="K68" s="455"/>
      <c r="L68" s="455"/>
      <c r="M68" s="456"/>
    </row>
    <row r="69" spans="1:14" ht="77.25" customHeight="1">
      <c r="B69" s="75" t="s">
        <v>31</v>
      </c>
      <c r="C69" s="243" t="s">
        <v>32</v>
      </c>
      <c r="D69" s="79" t="s">
        <v>33</v>
      </c>
      <c r="E69" s="80" t="s">
        <v>34</v>
      </c>
      <c r="F69" s="80" t="s">
        <v>35</v>
      </c>
      <c r="G69" s="81" t="s">
        <v>36</v>
      </c>
      <c r="H69" s="446"/>
      <c r="I69" s="79" t="s">
        <v>37</v>
      </c>
      <c r="J69" s="80" t="s">
        <v>38</v>
      </c>
      <c r="K69" s="81" t="s">
        <v>39</v>
      </c>
      <c r="L69" s="79" t="s">
        <v>13</v>
      </c>
      <c r="M69" s="260" t="s">
        <v>40</v>
      </c>
    </row>
    <row r="70" spans="1:14" ht="54" customHeight="1">
      <c r="A70" s="225"/>
      <c r="B70" s="309" t="s">
        <v>99</v>
      </c>
      <c r="C70" s="242" t="s">
        <v>100</v>
      </c>
      <c r="D70" s="121"/>
      <c r="E70" s="115" t="s">
        <v>65</v>
      </c>
      <c r="F70" s="115"/>
      <c r="G70" s="120"/>
      <c r="H70" s="192" t="s">
        <v>66</v>
      </c>
      <c r="I70" s="187"/>
      <c r="J70" s="193"/>
      <c r="K70" s="191"/>
      <c r="L70" s="114"/>
      <c r="M70" s="261">
        <v>6122.45</v>
      </c>
      <c r="N70" s="40" t="s">
        <v>66</v>
      </c>
    </row>
    <row r="71" spans="1:14" ht="52.5" customHeight="1">
      <c r="A71" s="225"/>
      <c r="B71" s="310"/>
      <c r="C71" s="242" t="s">
        <v>101</v>
      </c>
      <c r="D71" s="121"/>
      <c r="E71" s="115"/>
      <c r="F71" s="115" t="s">
        <v>65</v>
      </c>
      <c r="G71" s="120" t="s">
        <v>65</v>
      </c>
      <c r="H71" s="118" t="s">
        <v>66</v>
      </c>
      <c r="I71" s="194"/>
      <c r="J71" s="115"/>
      <c r="K71" s="120"/>
      <c r="L71" s="114"/>
      <c r="M71" s="261">
        <v>12244.9</v>
      </c>
    </row>
    <row r="72" spans="1:14" ht="66.75" customHeight="1">
      <c r="A72" s="225"/>
      <c r="B72" s="310"/>
      <c r="C72" s="242" t="s">
        <v>102</v>
      </c>
      <c r="D72" s="121"/>
      <c r="E72" s="115"/>
      <c r="F72" s="115"/>
      <c r="G72" s="120" t="s">
        <v>65</v>
      </c>
      <c r="H72" s="118" t="s">
        <v>66</v>
      </c>
      <c r="I72" s="194"/>
      <c r="J72" s="115"/>
      <c r="K72" s="120"/>
      <c r="L72" s="114"/>
      <c r="M72" s="261">
        <v>4081.63</v>
      </c>
    </row>
    <row r="73" spans="1:14" ht="97.5" customHeight="1">
      <c r="B73" s="311" t="s">
        <v>103</v>
      </c>
      <c r="C73" s="282" t="s">
        <v>104</v>
      </c>
      <c r="D73" s="85"/>
      <c r="E73" s="86" t="s">
        <v>65</v>
      </c>
      <c r="F73" s="86"/>
      <c r="G73" s="87"/>
      <c r="H73" s="92" t="s">
        <v>105</v>
      </c>
      <c r="I73" s="113"/>
      <c r="J73" s="86"/>
      <c r="K73" s="87"/>
      <c r="L73" s="88"/>
      <c r="M73" s="262"/>
      <c r="N73" s="40" t="s">
        <v>105</v>
      </c>
    </row>
    <row r="74" spans="1:14" ht="59.25" customHeight="1">
      <c r="B74" s="312"/>
      <c r="C74" s="282" t="s">
        <v>106</v>
      </c>
      <c r="D74" s="85"/>
      <c r="E74" s="86" t="s">
        <v>65</v>
      </c>
      <c r="F74" s="86" t="s">
        <v>65</v>
      </c>
      <c r="G74" s="87"/>
      <c r="H74" s="92" t="s">
        <v>105</v>
      </c>
      <c r="I74" s="113"/>
      <c r="J74" s="86"/>
      <c r="K74" s="87"/>
      <c r="L74" s="88"/>
      <c r="M74" s="262"/>
    </row>
    <row r="75" spans="1:14" ht="20.25" customHeight="1">
      <c r="B75" s="312"/>
      <c r="C75" s="285" t="s">
        <v>107</v>
      </c>
      <c r="D75" s="85"/>
      <c r="E75" s="86" t="s">
        <v>65</v>
      </c>
      <c r="F75" s="86"/>
      <c r="G75" s="87"/>
      <c r="H75" s="92" t="s">
        <v>105</v>
      </c>
      <c r="I75" s="113"/>
      <c r="J75" s="86"/>
      <c r="K75" s="87"/>
      <c r="L75" s="88"/>
      <c r="M75" s="262"/>
    </row>
    <row r="76" spans="1:14" ht="20.25" customHeight="1">
      <c r="B76" s="313"/>
      <c r="C76" s="284" t="s">
        <v>108</v>
      </c>
      <c r="D76" s="88"/>
      <c r="E76" s="86"/>
      <c r="F76" s="86" t="s">
        <v>65</v>
      </c>
      <c r="G76" s="87"/>
      <c r="H76" s="92" t="s">
        <v>105</v>
      </c>
      <c r="I76" s="113"/>
      <c r="J76" s="86"/>
      <c r="K76" s="87"/>
      <c r="L76" s="88"/>
      <c r="M76" s="262"/>
    </row>
    <row r="77" spans="1:14" ht="20.25" customHeight="1">
      <c r="B77" s="314"/>
      <c r="C77" s="283" t="s">
        <v>109</v>
      </c>
      <c r="D77" s="85"/>
      <c r="E77" s="86"/>
      <c r="F77" s="86" t="s">
        <v>65</v>
      </c>
      <c r="G77" s="87" t="s">
        <v>65</v>
      </c>
      <c r="H77" s="92" t="s">
        <v>105</v>
      </c>
      <c r="I77" s="113"/>
      <c r="J77" s="86"/>
      <c r="K77" s="87"/>
      <c r="L77" s="88"/>
      <c r="M77" s="262"/>
    </row>
    <row r="78" spans="1:14" ht="36" customHeight="1">
      <c r="B78" s="503" t="s">
        <v>110</v>
      </c>
      <c r="C78" s="245" t="s">
        <v>111</v>
      </c>
      <c r="D78" s="121"/>
      <c r="E78" s="115"/>
      <c r="F78" s="115"/>
      <c r="G78" s="120"/>
      <c r="H78" s="118"/>
      <c r="I78" s="194"/>
      <c r="J78" s="115"/>
      <c r="K78" s="120"/>
      <c r="L78" s="114"/>
      <c r="M78" s="261">
        <f>40000/M1</f>
        <v>1632.6530612244899</v>
      </c>
      <c r="N78" s="40" t="s">
        <v>112</v>
      </c>
    </row>
    <row r="79" spans="1:14" ht="20.25" customHeight="1">
      <c r="B79" s="310"/>
      <c r="C79" s="246" t="s">
        <v>113</v>
      </c>
      <c r="D79" s="121"/>
      <c r="E79" s="115"/>
      <c r="F79" s="115"/>
      <c r="G79" s="120"/>
      <c r="H79" s="118"/>
      <c r="I79" s="194"/>
      <c r="J79" s="115"/>
      <c r="K79" s="120"/>
      <c r="L79" s="114"/>
      <c r="M79" s="261">
        <f>M78</f>
        <v>1632.6530612244899</v>
      </c>
      <c r="N79" s="40" t="s">
        <v>84</v>
      </c>
    </row>
    <row r="80" spans="1:14" ht="144" customHeight="1">
      <c r="B80" s="310"/>
      <c r="C80" s="298" t="s">
        <v>114</v>
      </c>
      <c r="D80" s="121"/>
      <c r="E80" s="115"/>
      <c r="F80" s="115"/>
      <c r="G80" s="120"/>
      <c r="H80" s="118"/>
      <c r="I80" s="194"/>
      <c r="J80" s="115"/>
      <c r="K80" s="120"/>
      <c r="L80" s="299" t="s">
        <v>115</v>
      </c>
      <c r="M80" s="261">
        <v>50220</v>
      </c>
    </row>
    <row r="81" spans="2:14" ht="20.25" customHeight="1">
      <c r="B81" s="310"/>
      <c r="C81" s="120"/>
      <c r="D81" s="121"/>
      <c r="E81" s="115"/>
      <c r="F81" s="115"/>
      <c r="G81" s="120"/>
      <c r="H81" s="118"/>
      <c r="I81" s="194"/>
      <c r="J81" s="115"/>
      <c r="K81" s="120"/>
      <c r="L81" s="114"/>
      <c r="M81" s="261"/>
    </row>
    <row r="82" spans="2:14" ht="20.25" customHeight="1">
      <c r="B82" s="504"/>
      <c r="C82" s="120"/>
      <c r="D82" s="121"/>
      <c r="E82" s="115"/>
      <c r="F82" s="115"/>
      <c r="G82" s="120"/>
      <c r="H82" s="118"/>
      <c r="I82" s="194"/>
      <c r="J82" s="115"/>
      <c r="K82" s="120"/>
      <c r="L82" s="114"/>
      <c r="M82" s="261"/>
    </row>
    <row r="83" spans="2:14" ht="105.75" customHeight="1">
      <c r="B83" s="311" t="s">
        <v>116</v>
      </c>
      <c r="C83" s="248" t="s">
        <v>117</v>
      </c>
      <c r="D83" s="54"/>
      <c r="E83" s="55"/>
      <c r="F83" s="55"/>
      <c r="G83" s="56"/>
      <c r="H83" s="57" t="s">
        <v>118</v>
      </c>
      <c r="I83" s="58"/>
      <c r="J83" s="59"/>
      <c r="K83" s="53"/>
      <c r="L83" s="89"/>
      <c r="M83" s="69">
        <f>136000/M1</f>
        <v>5551.0204081632655</v>
      </c>
      <c r="N83" s="40" t="s">
        <v>119</v>
      </c>
    </row>
    <row r="84" spans="2:14" ht="99" customHeight="1">
      <c r="B84" s="312"/>
      <c r="C84" s="300" t="s">
        <v>120</v>
      </c>
      <c r="D84" s="302" t="s">
        <v>43</v>
      </c>
      <c r="E84" s="102" t="s">
        <v>43</v>
      </c>
      <c r="F84" s="102" t="s">
        <v>43</v>
      </c>
      <c r="G84" s="237" t="s">
        <v>43</v>
      </c>
      <c r="H84" s="301" t="s">
        <v>46</v>
      </c>
      <c r="I84" s="58"/>
      <c r="J84" s="59"/>
      <c r="K84" s="53"/>
      <c r="L84" s="89"/>
      <c r="M84" s="69">
        <v>41850</v>
      </c>
    </row>
    <row r="85" spans="2:14" ht="19.95" customHeight="1">
      <c r="B85" s="312"/>
      <c r="C85" s="53"/>
      <c r="D85" s="54"/>
      <c r="E85" s="55"/>
      <c r="F85" s="55"/>
      <c r="G85" s="56"/>
      <c r="H85" s="57"/>
      <c r="I85" s="58"/>
      <c r="J85" s="59"/>
      <c r="K85" s="53"/>
      <c r="L85" s="89"/>
      <c r="M85" s="69"/>
    </row>
    <row r="86" spans="2:14" ht="24" customHeight="1">
      <c r="B86" s="312"/>
      <c r="C86" s="53"/>
      <c r="D86" s="54"/>
      <c r="E86" s="55"/>
      <c r="F86" s="55"/>
      <c r="G86" s="56"/>
      <c r="H86" s="57"/>
      <c r="I86" s="58"/>
      <c r="J86" s="59"/>
      <c r="K86" s="53"/>
      <c r="L86" s="89"/>
      <c r="M86" s="69"/>
    </row>
    <row r="87" spans="2:14" ht="19.95" customHeight="1">
      <c r="B87" s="314"/>
      <c r="C87" s="53"/>
      <c r="D87" s="54"/>
      <c r="E87" s="55"/>
      <c r="F87" s="55"/>
      <c r="G87" s="56"/>
      <c r="H87" s="57"/>
      <c r="I87" s="58"/>
      <c r="J87" s="59"/>
      <c r="K87" s="53"/>
      <c r="L87" s="89"/>
      <c r="M87" s="69"/>
    </row>
    <row r="88" spans="2:14" ht="28.2" customHeight="1">
      <c r="B88" s="505" t="s">
        <v>121</v>
      </c>
      <c r="C88" s="125" t="s">
        <v>122</v>
      </c>
      <c r="D88" s="195"/>
      <c r="E88" s="122"/>
      <c r="F88" s="122" t="s">
        <v>65</v>
      </c>
      <c r="G88" s="123"/>
      <c r="H88" s="196" t="s">
        <v>105</v>
      </c>
      <c r="I88" s="197"/>
      <c r="J88" s="184"/>
      <c r="K88" s="125"/>
      <c r="L88" s="198"/>
      <c r="M88" s="263"/>
      <c r="N88" s="40" t="s">
        <v>105</v>
      </c>
    </row>
    <row r="89" spans="2:14" ht="45.75" customHeight="1">
      <c r="B89" s="506"/>
      <c r="C89" s="286" t="s">
        <v>123</v>
      </c>
      <c r="D89" s="195"/>
      <c r="E89" s="122"/>
      <c r="F89" s="122"/>
      <c r="G89" s="123" t="s">
        <v>65</v>
      </c>
      <c r="H89" s="196" t="s">
        <v>105</v>
      </c>
      <c r="I89" s="197"/>
      <c r="J89" s="184"/>
      <c r="K89" s="125"/>
      <c r="L89" s="198"/>
      <c r="M89" s="263"/>
    </row>
    <row r="90" spans="2:14" ht="22.95" customHeight="1">
      <c r="B90" s="506"/>
      <c r="C90" s="125" t="s">
        <v>124</v>
      </c>
      <c r="D90" s="195"/>
      <c r="E90" s="122"/>
      <c r="F90" s="122"/>
      <c r="G90" s="123" t="s">
        <v>65</v>
      </c>
      <c r="H90" s="196" t="s">
        <v>105</v>
      </c>
      <c r="I90" s="197"/>
      <c r="J90" s="184"/>
      <c r="K90" s="125"/>
      <c r="L90" s="198"/>
      <c r="M90" s="263"/>
    </row>
    <row r="91" spans="2:14" ht="24" customHeight="1">
      <c r="B91" s="506"/>
      <c r="C91" s="125" t="s">
        <v>125</v>
      </c>
      <c r="D91" s="195"/>
      <c r="E91" s="122"/>
      <c r="F91" s="122"/>
      <c r="G91" s="123" t="s">
        <v>65</v>
      </c>
      <c r="H91" s="196" t="s">
        <v>105</v>
      </c>
      <c r="I91" s="197"/>
      <c r="J91" s="184"/>
      <c r="K91" s="125"/>
      <c r="L91" s="198"/>
      <c r="M91" s="263"/>
    </row>
    <row r="92" spans="2:14" ht="30" customHeight="1">
      <c r="B92" s="507"/>
      <c r="C92" s="125"/>
      <c r="D92" s="195"/>
      <c r="E92" s="122"/>
      <c r="F92" s="122"/>
      <c r="G92" s="123"/>
      <c r="H92" s="196"/>
      <c r="I92" s="197"/>
      <c r="J92" s="184"/>
      <c r="K92" s="125"/>
      <c r="L92" s="198"/>
      <c r="M92" s="263"/>
    </row>
    <row r="93" spans="2:14" ht="32.25" customHeight="1">
      <c r="B93" s="488" t="s">
        <v>126</v>
      </c>
      <c r="C93" s="489"/>
      <c r="D93" s="489"/>
      <c r="E93" s="489"/>
      <c r="F93" s="489"/>
      <c r="G93" s="489"/>
      <c r="H93" s="489"/>
      <c r="I93" s="489"/>
      <c r="J93" s="489"/>
      <c r="K93" s="489"/>
      <c r="L93" s="490"/>
      <c r="M93" s="264">
        <f>SUM(M70:M92)</f>
        <v>123335.30653061224</v>
      </c>
    </row>
    <row r="94" spans="2:14" ht="30" customHeight="1">
      <c r="B94" s="491" t="s">
        <v>127</v>
      </c>
      <c r="C94" s="492"/>
      <c r="D94" s="492"/>
      <c r="E94" s="492"/>
      <c r="F94" s="492"/>
      <c r="G94" s="492"/>
      <c r="H94" s="492"/>
      <c r="I94" s="492"/>
      <c r="J94" s="492"/>
      <c r="K94" s="492"/>
      <c r="L94" s="492"/>
      <c r="M94" s="68"/>
    </row>
    <row r="95" spans="2:14" ht="26.25" customHeight="1">
      <c r="B95" s="493" t="s">
        <v>128</v>
      </c>
      <c r="C95" s="494"/>
      <c r="D95" s="494"/>
      <c r="E95" s="494"/>
      <c r="F95" s="494"/>
      <c r="G95" s="494"/>
      <c r="H95" s="494"/>
      <c r="I95" s="494"/>
      <c r="J95" s="494"/>
      <c r="K95" s="494"/>
      <c r="L95" s="494"/>
      <c r="M95" s="69">
        <f>M94*0.07</f>
        <v>0</v>
      </c>
    </row>
    <row r="96" spans="2:14" ht="31.5" customHeight="1">
      <c r="B96" s="495" t="s">
        <v>129</v>
      </c>
      <c r="C96" s="496"/>
      <c r="D96" s="496"/>
      <c r="E96" s="496"/>
      <c r="F96" s="496"/>
      <c r="G96" s="496"/>
      <c r="H96" s="496"/>
      <c r="I96" s="496"/>
      <c r="J96" s="496"/>
      <c r="K96" s="496"/>
      <c r="L96" s="496"/>
      <c r="M96" s="76"/>
    </row>
    <row r="98" spans="1:21" ht="48" customHeight="1">
      <c r="A98" s="44"/>
      <c r="B98" s="416" t="s">
        <v>130</v>
      </c>
      <c r="C98" s="417"/>
      <c r="D98" s="417"/>
      <c r="E98" s="417"/>
      <c r="F98" s="417"/>
      <c r="G98" s="417"/>
      <c r="H98" s="417"/>
      <c r="I98" s="417"/>
      <c r="J98" s="417"/>
      <c r="K98" s="417"/>
      <c r="L98" s="417"/>
      <c r="M98" s="418"/>
      <c r="N98" s="44"/>
      <c r="O98" s="44"/>
      <c r="P98" s="44"/>
      <c r="Q98" s="44"/>
      <c r="R98" s="44"/>
      <c r="S98" s="44"/>
      <c r="T98" s="44"/>
      <c r="U98" s="44"/>
    </row>
    <row r="99" spans="1:21" ht="17.399999999999999">
      <c r="A99" s="44"/>
      <c r="B99" s="370" t="s">
        <v>9</v>
      </c>
      <c r="C99" s="374"/>
      <c r="D99" s="370" t="s">
        <v>10</v>
      </c>
      <c r="E99" s="371"/>
      <c r="F99" s="371"/>
      <c r="G99" s="371"/>
      <c r="H99" s="371"/>
      <c r="I99" s="423" t="s">
        <v>11</v>
      </c>
      <c r="J99" s="424"/>
      <c r="K99" s="424"/>
      <c r="L99" s="424"/>
      <c r="M99" s="425"/>
      <c r="N99" s="44"/>
      <c r="O99" s="44"/>
      <c r="P99" s="44"/>
      <c r="Q99" s="44"/>
      <c r="R99" s="44"/>
      <c r="S99" s="44"/>
      <c r="T99" s="44"/>
      <c r="U99" s="44"/>
    </row>
    <row r="100" spans="1:21" ht="17.399999999999999">
      <c r="A100" s="44"/>
      <c r="B100" s="372"/>
      <c r="C100" s="375"/>
      <c r="D100" s="372"/>
      <c r="E100" s="373"/>
      <c r="F100" s="373"/>
      <c r="G100" s="373"/>
      <c r="H100" s="373"/>
      <c r="I100" s="77" t="s">
        <v>12</v>
      </c>
      <c r="J100" s="368" t="s">
        <v>13</v>
      </c>
      <c r="K100" s="368"/>
      <c r="L100" s="368"/>
      <c r="M100" s="369"/>
      <c r="N100" s="44"/>
      <c r="O100" s="44"/>
      <c r="P100" s="44"/>
      <c r="Q100" s="44"/>
      <c r="R100" s="44"/>
      <c r="S100" s="44"/>
      <c r="T100" s="44"/>
      <c r="U100" s="44"/>
    </row>
    <row r="101" spans="1:21" ht="36.75" customHeight="1">
      <c r="B101" s="376" t="s">
        <v>131</v>
      </c>
      <c r="C101" s="377"/>
      <c r="D101" s="382" t="s">
        <v>15</v>
      </c>
      <c r="E101" s="383"/>
      <c r="F101" s="383"/>
      <c r="G101" s="383"/>
      <c r="H101" s="383"/>
      <c r="I101" s="90">
        <v>0.5</v>
      </c>
      <c r="J101" s="428" t="s">
        <v>132</v>
      </c>
      <c r="K101" s="428"/>
      <c r="L101" s="428"/>
      <c r="M101" s="429"/>
    </row>
    <row r="102" spans="1:21" ht="55.5" customHeight="1">
      <c r="B102" s="378" t="s">
        <v>133</v>
      </c>
      <c r="C102" s="379"/>
      <c r="D102" s="380" t="s">
        <v>15</v>
      </c>
      <c r="E102" s="381"/>
      <c r="F102" s="381"/>
      <c r="G102" s="381"/>
      <c r="H102" s="381"/>
      <c r="I102" s="91">
        <v>0.1</v>
      </c>
      <c r="J102" s="308"/>
      <c r="K102" s="308"/>
      <c r="L102" s="308"/>
      <c r="M102" s="426"/>
    </row>
    <row r="103" spans="1:21" ht="20.399999999999999">
      <c r="B103" s="413" t="s">
        <v>134</v>
      </c>
      <c r="C103" s="414"/>
      <c r="D103" s="414"/>
      <c r="E103" s="414"/>
      <c r="F103" s="414"/>
      <c r="G103" s="414"/>
      <c r="H103" s="414"/>
      <c r="I103" s="414"/>
      <c r="J103" s="414"/>
      <c r="K103" s="414"/>
      <c r="L103" s="414"/>
      <c r="M103" s="415"/>
    </row>
    <row r="104" spans="1:21" ht="45.75" customHeight="1">
      <c r="B104" s="323" t="s">
        <v>135</v>
      </c>
      <c r="C104" s="324"/>
      <c r="D104" s="324"/>
      <c r="E104" s="324"/>
      <c r="F104" s="324"/>
      <c r="G104" s="324"/>
      <c r="H104" s="324"/>
      <c r="I104" s="324"/>
      <c r="J104" s="324"/>
      <c r="K104" s="324"/>
      <c r="L104" s="324"/>
      <c r="M104" s="324"/>
    </row>
    <row r="105" spans="1:21">
      <c r="B105" s="325" t="s">
        <v>20</v>
      </c>
      <c r="C105" s="326"/>
      <c r="D105" s="325" t="s">
        <v>10</v>
      </c>
      <c r="E105" s="329"/>
      <c r="F105" s="329"/>
      <c r="G105" s="329"/>
      <c r="H105" s="330"/>
      <c r="I105" s="325" t="s">
        <v>21</v>
      </c>
      <c r="J105" s="329"/>
      <c r="K105" s="329"/>
      <c r="L105" s="329"/>
      <c r="M105" s="330"/>
    </row>
    <row r="106" spans="1:21">
      <c r="B106" s="421"/>
      <c r="C106" s="422"/>
      <c r="D106" s="421"/>
      <c r="E106" s="419"/>
      <c r="F106" s="419"/>
      <c r="G106" s="419"/>
      <c r="H106" s="420"/>
      <c r="I106" s="130" t="s">
        <v>12</v>
      </c>
      <c r="J106" s="419" t="s">
        <v>13</v>
      </c>
      <c r="K106" s="419"/>
      <c r="L106" s="419"/>
      <c r="M106" s="420"/>
    </row>
    <row r="107" spans="1:21" ht="32.25" customHeight="1">
      <c r="B107" s="351" t="s">
        <v>136</v>
      </c>
      <c r="C107" s="352"/>
      <c r="D107" s="353" t="s">
        <v>15</v>
      </c>
      <c r="E107" s="353"/>
      <c r="F107" s="353"/>
      <c r="G107" s="353"/>
      <c r="H107" s="353"/>
      <c r="I107" s="132">
        <v>15520</v>
      </c>
      <c r="J107" s="399" t="s">
        <v>137</v>
      </c>
      <c r="K107" s="399"/>
      <c r="L107" s="399"/>
      <c r="M107" s="400"/>
    </row>
    <row r="108" spans="1:21" ht="32.25" customHeight="1">
      <c r="B108" s="342" t="s">
        <v>138</v>
      </c>
      <c r="C108" s="343"/>
      <c r="D108" s="341" t="s">
        <v>15</v>
      </c>
      <c r="E108" s="341"/>
      <c r="F108" s="341"/>
      <c r="G108" s="341"/>
      <c r="H108" s="341"/>
      <c r="I108" s="110">
        <v>3441</v>
      </c>
      <c r="J108" s="333"/>
      <c r="K108" s="333"/>
      <c r="L108" s="333"/>
      <c r="M108" s="412"/>
    </row>
    <row r="109" spans="1:21" ht="32.25" customHeight="1">
      <c r="B109" s="342" t="s">
        <v>139</v>
      </c>
      <c r="C109" s="343"/>
      <c r="D109" s="341" t="s">
        <v>15</v>
      </c>
      <c r="E109" s="341"/>
      <c r="F109" s="341"/>
      <c r="G109" s="341"/>
      <c r="H109" s="341"/>
      <c r="I109" s="110">
        <v>8</v>
      </c>
      <c r="J109" s="333"/>
      <c r="K109" s="333"/>
      <c r="L109" s="333"/>
      <c r="M109" s="412"/>
    </row>
    <row r="110" spans="1:21" ht="32.25" customHeight="1">
      <c r="B110" s="342" t="s">
        <v>140</v>
      </c>
      <c r="C110" s="343"/>
      <c r="D110" s="341" t="s">
        <v>15</v>
      </c>
      <c r="E110" s="341"/>
      <c r="F110" s="341"/>
      <c r="G110" s="341"/>
      <c r="H110" s="341"/>
      <c r="I110" s="110">
        <v>20</v>
      </c>
      <c r="J110" s="333"/>
      <c r="K110" s="333"/>
      <c r="L110" s="333"/>
      <c r="M110" s="412"/>
    </row>
    <row r="111" spans="1:21" ht="32.25" customHeight="1">
      <c r="B111" s="439" t="s">
        <v>141</v>
      </c>
      <c r="C111" s="440"/>
      <c r="D111" s="354" t="s">
        <v>15</v>
      </c>
      <c r="E111" s="355"/>
      <c r="F111" s="355"/>
      <c r="G111" s="355"/>
      <c r="H111" s="356"/>
      <c r="I111" s="109">
        <v>3500</v>
      </c>
      <c r="J111" s="436"/>
      <c r="K111" s="437"/>
      <c r="L111" s="437"/>
      <c r="M111" s="438"/>
    </row>
    <row r="112" spans="1:21">
      <c r="A112" s="38"/>
      <c r="B112" s="131" t="s">
        <v>26</v>
      </c>
      <c r="C112" s="131" t="s">
        <v>142</v>
      </c>
      <c r="D112" s="445" t="s">
        <v>28</v>
      </c>
      <c r="E112" s="446"/>
      <c r="F112" s="446"/>
      <c r="G112" s="447"/>
      <c r="H112" s="448" t="s">
        <v>29</v>
      </c>
      <c r="I112" s="446" t="s">
        <v>30</v>
      </c>
      <c r="J112" s="446"/>
      <c r="K112" s="446"/>
      <c r="L112" s="446"/>
      <c r="M112" s="447"/>
      <c r="N112" s="45"/>
      <c r="O112" s="45"/>
      <c r="P112" s="45"/>
      <c r="Q112" s="45"/>
      <c r="R112" s="45"/>
      <c r="S112" s="45"/>
      <c r="T112" s="45"/>
      <c r="U112" s="45"/>
    </row>
    <row r="113" spans="1:21" ht="45">
      <c r="A113" s="48"/>
      <c r="B113" s="79" t="s">
        <v>31</v>
      </c>
      <c r="C113" s="81" t="s">
        <v>143</v>
      </c>
      <c r="D113" s="98" t="s">
        <v>33</v>
      </c>
      <c r="E113" s="80" t="s">
        <v>34</v>
      </c>
      <c r="F113" s="80" t="s">
        <v>35</v>
      </c>
      <c r="G113" s="81" t="s">
        <v>36</v>
      </c>
      <c r="H113" s="449"/>
      <c r="I113" s="98" t="s">
        <v>37</v>
      </c>
      <c r="J113" s="80" t="s">
        <v>38</v>
      </c>
      <c r="K113" s="82" t="s">
        <v>39</v>
      </c>
      <c r="L113" s="79" t="s">
        <v>13</v>
      </c>
      <c r="M113" s="260" t="s">
        <v>40</v>
      </c>
      <c r="N113" s="46"/>
      <c r="O113" s="46"/>
      <c r="P113" s="46"/>
      <c r="Q113" s="46"/>
      <c r="R113" s="46"/>
      <c r="S113" s="46"/>
      <c r="T113" s="46"/>
      <c r="U113" s="47"/>
    </row>
    <row r="114" spans="1:21" ht="30">
      <c r="B114" s="344" t="s">
        <v>144</v>
      </c>
      <c r="C114" s="205" t="s">
        <v>145</v>
      </c>
      <c r="D114" s="206" t="s">
        <v>65</v>
      </c>
      <c r="E114" s="193"/>
      <c r="F114" s="207"/>
      <c r="G114" s="208"/>
      <c r="H114" s="192" t="s">
        <v>66</v>
      </c>
      <c r="I114" s="209">
        <v>30000</v>
      </c>
      <c r="J114" s="193">
        <v>11363</v>
      </c>
      <c r="K114" s="191">
        <v>71305</v>
      </c>
      <c r="L114" s="192" t="s">
        <v>146</v>
      </c>
      <c r="M114" s="265">
        <v>0</v>
      </c>
      <c r="N114" s="38" t="s">
        <v>147</v>
      </c>
      <c r="O114" s="38"/>
      <c r="P114" s="41"/>
      <c r="Q114" s="49"/>
      <c r="R114" s="48"/>
      <c r="S114" s="50"/>
      <c r="T114" s="51"/>
      <c r="U114" s="52"/>
    </row>
    <row r="115" spans="1:21" ht="30">
      <c r="B115" s="345"/>
      <c r="C115" s="200" t="s">
        <v>148</v>
      </c>
      <c r="D115" s="114" t="s">
        <v>65</v>
      </c>
      <c r="E115" s="115"/>
      <c r="F115" s="116"/>
      <c r="G115" s="117"/>
      <c r="H115" s="118" t="s">
        <v>149</v>
      </c>
      <c r="I115" s="119"/>
      <c r="J115" s="115"/>
      <c r="K115" s="120"/>
      <c r="L115" s="118"/>
      <c r="M115" s="266"/>
      <c r="N115" s="38"/>
      <c r="O115" s="38"/>
      <c r="P115" s="41"/>
      <c r="Q115" s="49"/>
      <c r="R115" s="48"/>
      <c r="S115" s="50"/>
      <c r="T115" s="51"/>
      <c r="U115" s="52"/>
    </row>
    <row r="116" spans="1:21" ht="45">
      <c r="B116" s="345"/>
      <c r="C116" s="200" t="s">
        <v>150</v>
      </c>
      <c r="D116" s="114"/>
      <c r="E116" s="115" t="s">
        <v>65</v>
      </c>
      <c r="F116" s="116"/>
      <c r="G116" s="117"/>
      <c r="H116" s="118" t="s">
        <v>105</v>
      </c>
      <c r="I116" s="119"/>
      <c r="J116" s="115"/>
      <c r="K116" s="120"/>
      <c r="L116" s="118"/>
      <c r="M116" s="266"/>
      <c r="N116" s="38"/>
      <c r="O116" s="38"/>
      <c r="P116" s="41"/>
      <c r="Q116" s="49"/>
      <c r="R116" s="48"/>
      <c r="S116" s="50"/>
      <c r="T116" s="51"/>
      <c r="U116" s="52"/>
    </row>
    <row r="117" spans="1:21" ht="30">
      <c r="B117" s="345"/>
      <c r="C117" s="200" t="s">
        <v>151</v>
      </c>
      <c r="D117" s="114"/>
      <c r="E117" s="115" t="s">
        <v>65</v>
      </c>
      <c r="F117" s="116"/>
      <c r="G117" s="117"/>
      <c r="H117" s="118" t="s">
        <v>152</v>
      </c>
      <c r="I117" s="119"/>
      <c r="J117" s="115"/>
      <c r="K117" s="120"/>
      <c r="L117" s="118"/>
      <c r="M117" s="266"/>
      <c r="N117" s="38"/>
      <c r="O117" s="38"/>
      <c r="P117" s="41"/>
      <c r="Q117" s="49"/>
      <c r="R117" s="48"/>
      <c r="S117" s="50"/>
      <c r="T117" s="51"/>
      <c r="U117" s="52"/>
    </row>
    <row r="118" spans="1:21" ht="30">
      <c r="B118" s="345"/>
      <c r="C118" s="200" t="s">
        <v>153</v>
      </c>
      <c r="D118" s="114"/>
      <c r="E118" s="115"/>
      <c r="F118" s="116" t="s">
        <v>65</v>
      </c>
      <c r="G118" s="117"/>
      <c r="H118" s="118" t="s">
        <v>105</v>
      </c>
      <c r="I118" s="119"/>
      <c r="J118" s="115"/>
      <c r="K118" s="120"/>
      <c r="L118" s="118"/>
      <c r="M118" s="266"/>
      <c r="N118" s="38"/>
      <c r="O118" s="38"/>
      <c r="P118" s="41"/>
      <c r="Q118" s="49"/>
      <c r="R118" s="48"/>
      <c r="S118" s="50"/>
      <c r="T118" s="51"/>
      <c r="U118" s="52"/>
    </row>
    <row r="119" spans="1:21" ht="30">
      <c r="B119" s="346"/>
      <c r="C119" s="200" t="s">
        <v>154</v>
      </c>
      <c r="D119" s="114"/>
      <c r="E119" s="115"/>
      <c r="F119" s="116" t="s">
        <v>65</v>
      </c>
      <c r="G119" s="117"/>
      <c r="H119" s="118" t="s">
        <v>105</v>
      </c>
      <c r="I119" s="119"/>
      <c r="J119" s="115"/>
      <c r="K119" s="120"/>
      <c r="L119" s="118"/>
      <c r="M119" s="266"/>
      <c r="N119" s="38"/>
      <c r="O119" s="38"/>
      <c r="P119" s="41"/>
      <c r="Q119" s="49"/>
      <c r="R119" s="48"/>
      <c r="S119" s="50"/>
      <c r="T119" s="51"/>
      <c r="U119" s="52"/>
    </row>
    <row r="120" spans="1:21" ht="137.25" customHeight="1">
      <c r="B120" s="347" t="s">
        <v>155</v>
      </c>
      <c r="C120" s="201" t="s">
        <v>156</v>
      </c>
      <c r="D120" s="88"/>
      <c r="E120" s="86"/>
      <c r="F120" s="78"/>
      <c r="G120" s="87"/>
      <c r="H120" s="92" t="s">
        <v>46</v>
      </c>
      <c r="I120" s="95"/>
      <c r="J120" s="86"/>
      <c r="K120" s="87"/>
      <c r="L120" s="278" t="s">
        <v>157</v>
      </c>
      <c r="M120" s="267">
        <v>54405</v>
      </c>
      <c r="N120" s="38" t="s">
        <v>158</v>
      </c>
      <c r="O120" s="38"/>
      <c r="P120" s="213"/>
      <c r="Q120" s="49"/>
      <c r="R120" s="48"/>
      <c r="S120" s="50"/>
      <c r="T120" s="51"/>
      <c r="U120" s="52"/>
    </row>
    <row r="121" spans="1:21" ht="28.5" customHeight="1">
      <c r="B121" s="348"/>
      <c r="C121" s="201"/>
      <c r="D121" s="88"/>
      <c r="E121" s="86"/>
      <c r="F121" s="78"/>
      <c r="G121" s="84"/>
      <c r="H121" s="92"/>
      <c r="I121" s="95"/>
      <c r="J121" s="86"/>
      <c r="K121" s="87"/>
      <c r="L121" s="92"/>
      <c r="M121" s="267"/>
      <c r="N121" s="38"/>
      <c r="O121" s="38"/>
      <c r="P121" s="41"/>
      <c r="Q121" s="49"/>
      <c r="R121" s="48"/>
      <c r="S121" s="50"/>
      <c r="T121" s="51"/>
      <c r="U121" s="52"/>
    </row>
    <row r="122" spans="1:21" ht="27.75" customHeight="1">
      <c r="B122" s="348"/>
      <c r="C122" s="201"/>
      <c r="D122" s="88"/>
      <c r="E122" s="86"/>
      <c r="F122" s="78"/>
      <c r="G122" s="84"/>
      <c r="H122" s="92"/>
      <c r="I122" s="95"/>
      <c r="J122" s="86"/>
      <c r="K122" s="87"/>
      <c r="L122" s="92"/>
      <c r="M122" s="267"/>
      <c r="N122" s="38"/>
      <c r="O122" s="38"/>
      <c r="P122" s="41"/>
      <c r="Q122" s="49"/>
      <c r="R122" s="48"/>
      <c r="S122" s="50"/>
      <c r="T122" s="51"/>
      <c r="U122" s="52"/>
    </row>
    <row r="123" spans="1:21" ht="27.75" customHeight="1">
      <c r="B123" s="349"/>
      <c r="C123" s="201"/>
      <c r="D123" s="88"/>
      <c r="E123" s="86"/>
      <c r="F123" s="78"/>
      <c r="G123" s="84"/>
      <c r="H123" s="92"/>
      <c r="I123" s="95"/>
      <c r="J123" s="86"/>
      <c r="K123" s="87"/>
      <c r="L123" s="92"/>
      <c r="M123" s="267"/>
      <c r="N123" s="38"/>
      <c r="O123" s="38"/>
      <c r="P123" s="41"/>
      <c r="Q123" s="49"/>
      <c r="R123" s="48"/>
      <c r="S123" s="50"/>
      <c r="T123" s="51"/>
      <c r="U123" s="52"/>
    </row>
    <row r="124" spans="1:21" ht="45">
      <c r="A124" s="223"/>
      <c r="B124" s="459" t="s">
        <v>159</v>
      </c>
      <c r="C124" s="226" t="s">
        <v>160</v>
      </c>
      <c r="D124" s="230" t="s">
        <v>65</v>
      </c>
      <c r="E124" s="216"/>
      <c r="F124" s="216"/>
      <c r="G124" s="217"/>
      <c r="H124" s="214" t="s">
        <v>161</v>
      </c>
      <c r="I124" s="215"/>
      <c r="J124" s="216"/>
      <c r="K124" s="217"/>
      <c r="L124" s="214"/>
      <c r="M124" s="268">
        <v>0</v>
      </c>
      <c r="N124" s="38" t="s">
        <v>66</v>
      </c>
      <c r="O124" s="38"/>
      <c r="P124" s="41"/>
      <c r="Q124" s="49"/>
      <c r="R124" s="48"/>
      <c r="S124" s="50"/>
      <c r="T124" s="51"/>
      <c r="U124" s="52"/>
    </row>
    <row r="125" spans="1:21" ht="30">
      <c r="A125" s="223"/>
      <c r="B125" s="459"/>
      <c r="C125" s="226" t="s">
        <v>162</v>
      </c>
      <c r="D125" s="231"/>
      <c r="E125" s="232" t="s">
        <v>65</v>
      </c>
      <c r="F125" s="232"/>
      <c r="G125" s="233"/>
      <c r="H125" s="214" t="s">
        <v>161</v>
      </c>
      <c r="I125" s="218"/>
      <c r="J125" s="219"/>
      <c r="K125" s="220"/>
      <c r="L125" s="221"/>
      <c r="M125" s="269">
        <v>4081.63</v>
      </c>
      <c r="N125" s="38"/>
      <c r="O125" s="38"/>
      <c r="P125" s="41"/>
      <c r="Q125" s="49"/>
      <c r="R125" s="38"/>
      <c r="S125" s="50"/>
      <c r="T125" s="51"/>
      <c r="U125" s="52"/>
    </row>
    <row r="126" spans="1:21">
      <c r="A126" s="223"/>
      <c r="B126" s="459"/>
      <c r="C126" s="226" t="s">
        <v>163</v>
      </c>
      <c r="D126" s="231"/>
      <c r="E126" s="232"/>
      <c r="F126" s="232"/>
      <c r="G126" s="233"/>
      <c r="H126" s="214" t="s">
        <v>161</v>
      </c>
      <c r="I126" s="218"/>
      <c r="J126" s="219"/>
      <c r="K126" s="220"/>
      <c r="L126" s="221"/>
      <c r="M126" s="269">
        <v>7142.86</v>
      </c>
      <c r="N126" s="38"/>
      <c r="O126" s="38"/>
      <c r="P126" s="41"/>
      <c r="Q126" s="49"/>
      <c r="R126" s="38"/>
      <c r="S126" s="50"/>
      <c r="T126" s="51"/>
      <c r="U126" s="52"/>
    </row>
    <row r="127" spans="1:21">
      <c r="A127" s="223"/>
      <c r="B127" s="459"/>
      <c r="C127" s="227" t="s">
        <v>164</v>
      </c>
      <c r="D127" s="231"/>
      <c r="E127" s="232" t="s">
        <v>65</v>
      </c>
      <c r="F127" s="232"/>
      <c r="G127" s="233"/>
      <c r="H127" s="214" t="s">
        <v>161</v>
      </c>
      <c r="I127" s="218"/>
      <c r="J127" s="219"/>
      <c r="K127" s="220"/>
      <c r="L127" s="221"/>
      <c r="M127" s="269">
        <v>2040.82</v>
      </c>
      <c r="N127" s="38"/>
      <c r="O127" s="38"/>
      <c r="P127" s="41"/>
      <c r="Q127" s="49"/>
      <c r="R127" s="38"/>
      <c r="S127" s="50"/>
      <c r="T127" s="51"/>
      <c r="U127" s="52"/>
    </row>
    <row r="128" spans="1:21" ht="30">
      <c r="A128" s="223"/>
      <c r="B128" s="459"/>
      <c r="C128" s="226" t="s">
        <v>165</v>
      </c>
      <c r="D128" s="231"/>
      <c r="E128" s="232" t="s">
        <v>65</v>
      </c>
      <c r="F128" s="232" t="s">
        <v>65</v>
      </c>
      <c r="G128" s="233"/>
      <c r="H128" s="214" t="s">
        <v>161</v>
      </c>
      <c r="I128" s="218"/>
      <c r="J128" s="219"/>
      <c r="K128" s="220"/>
      <c r="L128" s="221"/>
      <c r="M128" s="269">
        <v>20183.669999999998</v>
      </c>
      <c r="N128" s="48"/>
      <c r="O128" s="48"/>
      <c r="P128" s="41"/>
      <c r="Q128" s="49"/>
      <c r="R128" s="49"/>
      <c r="S128" s="42"/>
      <c r="T128" s="60"/>
      <c r="U128" s="52"/>
    </row>
    <row r="129" spans="1:21" ht="45">
      <c r="A129" s="223"/>
      <c r="B129" s="459"/>
      <c r="C129" s="226" t="s">
        <v>166</v>
      </c>
      <c r="D129" s="231"/>
      <c r="E129" s="232"/>
      <c r="F129" s="232"/>
      <c r="G129" s="233" t="s">
        <v>65</v>
      </c>
      <c r="H129" s="214" t="s">
        <v>66</v>
      </c>
      <c r="I129" s="222"/>
      <c r="J129" s="219"/>
      <c r="K129" s="220"/>
      <c r="L129" s="221"/>
      <c r="M129" s="269">
        <v>0</v>
      </c>
      <c r="N129" s="38"/>
      <c r="O129" s="38"/>
      <c r="P129" s="41"/>
      <c r="Q129" s="49"/>
      <c r="R129" s="49"/>
      <c r="S129" s="42"/>
      <c r="T129" s="61"/>
      <c r="U129" s="62"/>
    </row>
    <row r="130" spans="1:21" ht="45">
      <c r="B130" s="350" t="s">
        <v>167</v>
      </c>
      <c r="C130" s="203" t="s">
        <v>168</v>
      </c>
      <c r="D130" s="127"/>
      <c r="E130" s="55"/>
      <c r="F130" s="55" t="s">
        <v>43</v>
      </c>
      <c r="G130" s="56" t="s">
        <v>43</v>
      </c>
      <c r="H130" s="92" t="s">
        <v>93</v>
      </c>
      <c r="I130" s="96"/>
      <c r="J130" s="128"/>
      <c r="K130" s="53"/>
      <c r="L130" s="211"/>
      <c r="M130" s="270">
        <v>12000</v>
      </c>
      <c r="N130" s="38" t="s">
        <v>93</v>
      </c>
      <c r="O130" s="38"/>
      <c r="P130" s="41"/>
      <c r="Q130" s="49"/>
      <c r="R130" s="49"/>
      <c r="S130" s="42"/>
      <c r="T130" s="61"/>
      <c r="U130" s="62"/>
    </row>
    <row r="131" spans="1:21" ht="60">
      <c r="B131" s="350"/>
      <c r="C131" s="203" t="s">
        <v>169</v>
      </c>
      <c r="D131" s="236" t="s">
        <v>43</v>
      </c>
      <c r="E131" s="55"/>
      <c r="F131" s="102" t="s">
        <v>43</v>
      </c>
      <c r="G131" s="237" t="s">
        <v>43</v>
      </c>
      <c r="H131" s="92" t="s">
        <v>46</v>
      </c>
      <c r="I131" s="96"/>
      <c r="J131" s="128"/>
      <c r="K131" s="53"/>
      <c r="L131" s="211"/>
      <c r="M131" s="270">
        <v>34984</v>
      </c>
      <c r="N131" s="38"/>
      <c r="O131" s="38"/>
      <c r="P131" s="41"/>
      <c r="Q131" s="49"/>
      <c r="R131" s="49"/>
      <c r="S131" s="42"/>
      <c r="T131" s="61"/>
      <c r="U131" s="62"/>
    </row>
    <row r="132" spans="1:21">
      <c r="B132" s="350"/>
      <c r="C132" s="203"/>
      <c r="D132" s="127"/>
      <c r="E132" s="55"/>
      <c r="F132" s="55"/>
      <c r="G132" s="56"/>
      <c r="H132" s="92"/>
      <c r="I132" s="96"/>
      <c r="J132" s="128"/>
      <c r="K132" s="53"/>
      <c r="L132" s="211"/>
      <c r="M132" s="270"/>
      <c r="N132" s="38"/>
      <c r="O132" s="38"/>
      <c r="P132" s="41"/>
      <c r="Q132" s="49"/>
      <c r="R132" s="49"/>
      <c r="S132" s="42"/>
      <c r="T132" s="61"/>
      <c r="U132" s="62"/>
    </row>
    <row r="133" spans="1:21">
      <c r="B133" s="350"/>
      <c r="C133" s="203"/>
      <c r="D133" s="127"/>
      <c r="E133" s="55"/>
      <c r="F133" s="55"/>
      <c r="G133" s="56"/>
      <c r="H133" s="92"/>
      <c r="I133" s="96"/>
      <c r="J133" s="128"/>
      <c r="K133" s="53"/>
      <c r="L133" s="211"/>
      <c r="M133" s="270"/>
      <c r="N133" s="38"/>
      <c r="O133" s="38"/>
      <c r="P133" s="41"/>
      <c r="Q133" s="49"/>
      <c r="R133" s="49"/>
      <c r="S133" s="42"/>
      <c r="T133" s="61"/>
      <c r="U133" s="62"/>
    </row>
    <row r="134" spans="1:21" ht="30">
      <c r="A134" s="223"/>
      <c r="B134" s="462" t="s">
        <v>170</v>
      </c>
      <c r="C134" s="202" t="s">
        <v>171</v>
      </c>
      <c r="D134" s="234"/>
      <c r="E134" s="182"/>
      <c r="F134" s="182"/>
      <c r="G134" s="235" t="s">
        <v>65</v>
      </c>
      <c r="H134" s="118" t="s">
        <v>66</v>
      </c>
      <c r="I134" s="126"/>
      <c r="J134" s="124"/>
      <c r="K134" s="125"/>
      <c r="L134" s="210"/>
      <c r="M134" s="271">
        <v>4081.63</v>
      </c>
      <c r="N134" s="38" t="s">
        <v>66</v>
      </c>
      <c r="O134" s="38"/>
      <c r="P134" s="41"/>
      <c r="Q134" s="49"/>
      <c r="R134" s="49"/>
      <c r="S134" s="42"/>
      <c r="T134" s="61"/>
      <c r="U134" s="62"/>
    </row>
    <row r="135" spans="1:21" ht="30">
      <c r="A135" s="223"/>
      <c r="B135" s="463"/>
      <c r="C135" s="202" t="s">
        <v>172</v>
      </c>
      <c r="D135" s="234"/>
      <c r="E135" s="182"/>
      <c r="F135" s="182"/>
      <c r="G135" s="235" t="s">
        <v>65</v>
      </c>
      <c r="H135" s="118" t="s">
        <v>66</v>
      </c>
      <c r="I135" s="126"/>
      <c r="J135" s="124"/>
      <c r="K135" s="125"/>
      <c r="L135" s="210"/>
      <c r="M135" s="271">
        <v>6938.78</v>
      </c>
      <c r="N135" s="38"/>
      <c r="O135" s="38"/>
      <c r="P135" s="41"/>
      <c r="Q135" s="49"/>
      <c r="R135" s="49"/>
      <c r="S135" s="42"/>
      <c r="T135" s="61"/>
      <c r="U135" s="62"/>
    </row>
    <row r="136" spans="1:21" ht="45">
      <c r="A136" s="223"/>
      <c r="B136" s="350" t="s">
        <v>173</v>
      </c>
      <c r="C136" s="203" t="s">
        <v>174</v>
      </c>
      <c r="D136" s="236"/>
      <c r="E136" s="102" t="s">
        <v>65</v>
      </c>
      <c r="F136" s="102"/>
      <c r="G136" s="237"/>
      <c r="H136" s="129" t="s">
        <v>161</v>
      </c>
      <c r="I136" s="96"/>
      <c r="J136" s="128"/>
      <c r="K136" s="53"/>
      <c r="L136" s="211"/>
      <c r="M136" s="270"/>
      <c r="N136" s="38" t="s">
        <v>66</v>
      </c>
      <c r="O136" s="38"/>
      <c r="P136" s="41"/>
      <c r="Q136" s="49"/>
      <c r="R136" s="38"/>
      <c r="S136" s="50"/>
      <c r="T136" s="61"/>
      <c r="U136" s="62"/>
    </row>
    <row r="137" spans="1:21" ht="30">
      <c r="A137" s="223"/>
      <c r="B137" s="350"/>
      <c r="C137" s="203" t="s">
        <v>175</v>
      </c>
      <c r="D137" s="236"/>
      <c r="E137" s="102"/>
      <c r="F137" s="102" t="s">
        <v>65</v>
      </c>
      <c r="G137" s="237"/>
      <c r="H137" s="129" t="s">
        <v>161</v>
      </c>
      <c r="I137" s="96"/>
      <c r="J137" s="128"/>
      <c r="K137" s="53"/>
      <c r="L137" s="211"/>
      <c r="M137" s="270">
        <v>2040.82</v>
      </c>
      <c r="N137" s="38"/>
      <c r="O137" s="38"/>
      <c r="P137" s="41"/>
      <c r="Q137" s="49"/>
      <c r="R137" s="38"/>
      <c r="S137" s="50"/>
      <c r="T137" s="61"/>
      <c r="U137" s="62"/>
    </row>
    <row r="138" spans="1:21" ht="30">
      <c r="A138" s="223"/>
      <c r="B138" s="460"/>
      <c r="C138" s="204" t="s">
        <v>176</v>
      </c>
      <c r="D138" s="238"/>
      <c r="E138" s="239"/>
      <c r="F138" s="239" t="s">
        <v>65</v>
      </c>
      <c r="G138" s="240"/>
      <c r="H138" s="133" t="s">
        <v>161</v>
      </c>
      <c r="I138" s="97"/>
      <c r="J138" s="134"/>
      <c r="K138" s="63"/>
      <c r="L138" s="212"/>
      <c r="M138" s="270">
        <v>7257.14</v>
      </c>
      <c r="N138" s="38"/>
      <c r="O138" s="38"/>
      <c r="P138" s="41"/>
      <c r="Q138" s="49"/>
      <c r="R138" s="38"/>
      <c r="S138" s="50"/>
      <c r="T138" s="61"/>
      <c r="U138" s="62"/>
    </row>
    <row r="139" spans="1:21">
      <c r="B139" s="357" t="s">
        <v>177</v>
      </c>
      <c r="C139" s="358"/>
      <c r="D139" s="358"/>
      <c r="E139" s="358"/>
      <c r="F139" s="358"/>
      <c r="G139" s="358"/>
      <c r="H139" s="358"/>
      <c r="I139" s="358"/>
      <c r="J139" s="358"/>
      <c r="K139" s="358"/>
      <c r="L139" s="359"/>
      <c r="M139" s="259">
        <f>SUM(M114:M138)</f>
        <v>155156.35</v>
      </c>
    </row>
    <row r="140" spans="1:21" ht="39" customHeight="1">
      <c r="B140" s="323" t="s">
        <v>178</v>
      </c>
      <c r="C140" s="324"/>
      <c r="D140" s="324"/>
      <c r="E140" s="324"/>
      <c r="F140" s="324"/>
      <c r="G140" s="324"/>
      <c r="H140" s="324"/>
      <c r="I140" s="324"/>
      <c r="J140" s="324"/>
      <c r="K140" s="324"/>
      <c r="L140" s="324"/>
      <c r="M140" s="324"/>
    </row>
    <row r="141" spans="1:21">
      <c r="B141" s="325" t="s">
        <v>20</v>
      </c>
      <c r="C141" s="326"/>
      <c r="D141" s="325" t="s">
        <v>10</v>
      </c>
      <c r="E141" s="329"/>
      <c r="F141" s="329"/>
      <c r="G141" s="329"/>
      <c r="H141" s="330"/>
      <c r="I141" s="325" t="s">
        <v>21</v>
      </c>
      <c r="J141" s="329"/>
      <c r="K141" s="329"/>
      <c r="L141" s="329"/>
      <c r="M141" s="330"/>
    </row>
    <row r="142" spans="1:21">
      <c r="B142" s="327"/>
      <c r="C142" s="328"/>
      <c r="D142" s="327"/>
      <c r="E142" s="331"/>
      <c r="F142" s="331"/>
      <c r="G142" s="331"/>
      <c r="H142" s="332"/>
      <c r="I142" s="72" t="s">
        <v>12</v>
      </c>
      <c r="J142" s="331" t="s">
        <v>13</v>
      </c>
      <c r="K142" s="331"/>
      <c r="L142" s="331"/>
      <c r="M142" s="332"/>
    </row>
    <row r="143" spans="1:21">
      <c r="B143" s="336" t="s">
        <v>179</v>
      </c>
      <c r="C143" s="337"/>
      <c r="D143" s="338" t="s">
        <v>180</v>
      </c>
      <c r="E143" s="338"/>
      <c r="F143" s="338"/>
      <c r="G143" s="338"/>
      <c r="H143" s="338"/>
      <c r="I143" s="137">
        <v>10520</v>
      </c>
      <c r="J143" s="339" t="s">
        <v>181</v>
      </c>
      <c r="K143" s="339"/>
      <c r="L143" s="339"/>
      <c r="M143" s="340"/>
    </row>
    <row r="144" spans="1:21">
      <c r="B144" s="450" t="s">
        <v>182</v>
      </c>
      <c r="C144" s="451"/>
      <c r="D144" s="333" t="s">
        <v>180</v>
      </c>
      <c r="E144" s="333"/>
      <c r="F144" s="333"/>
      <c r="G144" s="333"/>
      <c r="H144" s="333"/>
      <c r="I144" s="138">
        <v>200</v>
      </c>
      <c r="J144" s="452" t="s">
        <v>183</v>
      </c>
      <c r="K144" s="452"/>
      <c r="L144" s="452"/>
      <c r="M144" s="453"/>
    </row>
    <row r="145" spans="1:14">
      <c r="B145" s="450" t="s">
        <v>184</v>
      </c>
      <c r="C145" s="451"/>
      <c r="D145" s="333" t="s">
        <v>180</v>
      </c>
      <c r="E145" s="333"/>
      <c r="F145" s="333"/>
      <c r="G145" s="333"/>
      <c r="H145" s="333"/>
      <c r="I145" s="138">
        <v>15</v>
      </c>
      <c r="J145" s="135"/>
      <c r="K145" s="136"/>
      <c r="L145" s="136"/>
      <c r="M145" s="272"/>
    </row>
    <row r="146" spans="1:14">
      <c r="B146" s="450" t="s">
        <v>185</v>
      </c>
      <c r="C146" s="451"/>
      <c r="D146" s="333" t="s">
        <v>180</v>
      </c>
      <c r="E146" s="333"/>
      <c r="F146" s="333"/>
      <c r="G146" s="333"/>
      <c r="H146" s="333"/>
      <c r="I146" s="138">
        <v>345</v>
      </c>
      <c r="J146" s="135"/>
      <c r="K146" s="136"/>
      <c r="L146" s="136"/>
      <c r="M146" s="272"/>
    </row>
    <row r="147" spans="1:14">
      <c r="B147" s="439" t="s">
        <v>186</v>
      </c>
      <c r="C147" s="443"/>
      <c r="D147" s="444" t="s">
        <v>15</v>
      </c>
      <c r="E147" s="444"/>
      <c r="F147" s="444"/>
      <c r="G147" s="444"/>
      <c r="H147" s="444"/>
      <c r="I147" s="139">
        <v>90</v>
      </c>
      <c r="J147" s="436"/>
      <c r="K147" s="437"/>
      <c r="L147" s="437"/>
      <c r="M147" s="438"/>
    </row>
    <row r="148" spans="1:14">
      <c r="B148" s="74" t="s">
        <v>26</v>
      </c>
      <c r="C148" s="74" t="s">
        <v>27</v>
      </c>
      <c r="D148" s="454" t="s">
        <v>28</v>
      </c>
      <c r="E148" s="455"/>
      <c r="F148" s="455"/>
      <c r="G148" s="456"/>
      <c r="H148" s="457" t="s">
        <v>29</v>
      </c>
      <c r="I148" s="446" t="s">
        <v>30</v>
      </c>
      <c r="J148" s="446"/>
      <c r="K148" s="446"/>
      <c r="L148" s="446"/>
      <c r="M148" s="447"/>
    </row>
    <row r="149" spans="1:14" ht="45">
      <c r="B149" s="159" t="s">
        <v>31</v>
      </c>
      <c r="C149" s="160" t="s">
        <v>32</v>
      </c>
      <c r="D149" s="79" t="s">
        <v>33</v>
      </c>
      <c r="E149" s="80" t="s">
        <v>34</v>
      </c>
      <c r="F149" s="80" t="s">
        <v>35</v>
      </c>
      <c r="G149" s="81" t="s">
        <v>36</v>
      </c>
      <c r="H149" s="458"/>
      <c r="I149" s="98" t="s">
        <v>37</v>
      </c>
      <c r="J149" s="80" t="s">
        <v>38</v>
      </c>
      <c r="K149" s="81" t="s">
        <v>39</v>
      </c>
      <c r="L149" s="79" t="s">
        <v>13</v>
      </c>
      <c r="M149" s="260" t="s">
        <v>40</v>
      </c>
    </row>
    <row r="150" spans="1:14" ht="30">
      <c r="A150" s="225"/>
      <c r="B150" s="461" t="s">
        <v>187</v>
      </c>
      <c r="C150" s="228" t="s">
        <v>188</v>
      </c>
      <c r="D150" s="141"/>
      <c r="E150" s="224" t="s">
        <v>65</v>
      </c>
      <c r="F150" s="142"/>
      <c r="G150" s="143"/>
      <c r="H150" s="161" t="s">
        <v>189</v>
      </c>
      <c r="I150" s="166"/>
      <c r="J150" s="144"/>
      <c r="K150" s="145"/>
      <c r="L150" s="146"/>
      <c r="M150" s="273">
        <v>12822.77</v>
      </c>
      <c r="N150" s="40" t="s">
        <v>66</v>
      </c>
    </row>
    <row r="151" spans="1:14" ht="45">
      <c r="A151" s="225"/>
      <c r="B151" s="461"/>
      <c r="C151" s="228" t="s">
        <v>190</v>
      </c>
      <c r="D151" s="141"/>
      <c r="E151" s="142"/>
      <c r="F151" s="142"/>
      <c r="G151" s="143" t="s">
        <v>65</v>
      </c>
      <c r="H151" s="161" t="s">
        <v>66</v>
      </c>
      <c r="I151" s="166"/>
      <c r="J151" s="144"/>
      <c r="K151" s="145"/>
      <c r="L151" s="244"/>
      <c r="M151" s="273">
        <v>8163.27</v>
      </c>
    </row>
    <row r="152" spans="1:14" ht="45">
      <c r="A152" s="225"/>
      <c r="B152" s="461"/>
      <c r="C152" s="228" t="s">
        <v>191</v>
      </c>
      <c r="D152" s="141"/>
      <c r="E152" s="142"/>
      <c r="F152" s="142"/>
      <c r="G152" s="143" t="s">
        <v>65</v>
      </c>
      <c r="H152" s="161" t="s">
        <v>66</v>
      </c>
      <c r="I152" s="166"/>
      <c r="J152" s="144"/>
      <c r="K152" s="145"/>
      <c r="L152" s="146"/>
      <c r="M152" s="273">
        <v>4081.63</v>
      </c>
    </row>
    <row r="153" spans="1:14" ht="15.6">
      <c r="A153" s="225"/>
      <c r="B153" s="350" t="s">
        <v>192</v>
      </c>
      <c r="C153" s="229" t="s">
        <v>193</v>
      </c>
      <c r="D153" s="83" t="s">
        <v>65</v>
      </c>
      <c r="E153" s="78"/>
      <c r="F153" s="78"/>
      <c r="G153" s="84"/>
      <c r="H153" s="162" t="s">
        <v>161</v>
      </c>
      <c r="I153" s="167"/>
      <c r="J153" s="94"/>
      <c r="K153" s="93"/>
      <c r="L153" s="99"/>
      <c r="M153" s="262">
        <v>4693.88</v>
      </c>
      <c r="N153" s="40" t="s">
        <v>66</v>
      </c>
    </row>
    <row r="154" spans="1:14" ht="15.6">
      <c r="A154" s="225"/>
      <c r="B154" s="350"/>
      <c r="C154" s="229" t="s">
        <v>194</v>
      </c>
      <c r="D154" s="54"/>
      <c r="E154" s="55"/>
      <c r="F154" s="55" t="s">
        <v>65</v>
      </c>
      <c r="G154" s="56" t="s">
        <v>65</v>
      </c>
      <c r="H154" s="162" t="s">
        <v>66</v>
      </c>
      <c r="I154" s="96"/>
      <c r="J154" s="59"/>
      <c r="K154" s="53"/>
      <c r="L154" s="100"/>
      <c r="M154" s="69">
        <v>9237.06</v>
      </c>
    </row>
    <row r="155" spans="1:14" ht="15.6">
      <c r="A155" s="225"/>
      <c r="B155" s="350"/>
      <c r="C155" s="229" t="s">
        <v>195</v>
      </c>
      <c r="D155" s="54"/>
      <c r="E155" s="55"/>
      <c r="F155" s="55"/>
      <c r="G155" s="56"/>
      <c r="H155" s="162" t="s">
        <v>66</v>
      </c>
      <c r="I155" s="96"/>
      <c r="J155" s="59"/>
      <c r="K155" s="53"/>
      <c r="L155" s="100"/>
      <c r="M155" s="69">
        <v>0</v>
      </c>
    </row>
    <row r="156" spans="1:14" ht="15.6">
      <c r="A156" s="225"/>
      <c r="B156" s="350"/>
      <c r="C156" s="229" t="s">
        <v>196</v>
      </c>
      <c r="D156" s="54"/>
      <c r="E156" s="55" t="s">
        <v>65</v>
      </c>
      <c r="F156" s="55" t="s">
        <v>65</v>
      </c>
      <c r="G156" s="56" t="s">
        <v>65</v>
      </c>
      <c r="H156" s="162" t="s">
        <v>66</v>
      </c>
      <c r="I156" s="96"/>
      <c r="J156" s="59"/>
      <c r="K156" s="53"/>
      <c r="L156" s="100"/>
      <c r="M156" s="69">
        <v>4897.96</v>
      </c>
    </row>
    <row r="157" spans="1:14" ht="31.2">
      <c r="A157" s="225"/>
      <c r="B157" s="350"/>
      <c r="C157" s="229" t="s">
        <v>197</v>
      </c>
      <c r="D157" s="54"/>
      <c r="E157" s="55"/>
      <c r="F157" s="55" t="s">
        <v>65</v>
      </c>
      <c r="G157" s="56"/>
      <c r="H157" s="162" t="s">
        <v>66</v>
      </c>
      <c r="I157" s="96"/>
      <c r="J157" s="59"/>
      <c r="K157" s="53"/>
      <c r="L157" s="100"/>
      <c r="M157" s="69">
        <v>2857.14</v>
      </c>
    </row>
    <row r="158" spans="1:14" ht="31.2">
      <c r="A158" s="225"/>
      <c r="B158" s="350"/>
      <c r="C158" s="229" t="s">
        <v>198</v>
      </c>
      <c r="D158" s="54" t="s">
        <v>65</v>
      </c>
      <c r="E158" s="55"/>
      <c r="F158" s="55"/>
      <c r="G158" s="56"/>
      <c r="H158" s="162" t="s">
        <v>66</v>
      </c>
      <c r="I158" s="96"/>
      <c r="J158" s="59"/>
      <c r="K158" s="53"/>
      <c r="L158" s="100"/>
      <c r="M158" s="69">
        <v>3061.22</v>
      </c>
    </row>
    <row r="159" spans="1:14" ht="43.2">
      <c r="A159" s="225"/>
      <c r="B159" s="334" t="s">
        <v>199</v>
      </c>
      <c r="C159" s="154" t="s">
        <v>200</v>
      </c>
      <c r="D159" s="148"/>
      <c r="E159" s="149"/>
      <c r="F159" s="149" t="s">
        <v>65</v>
      </c>
      <c r="G159" s="165" t="s">
        <v>65</v>
      </c>
      <c r="H159" s="168" t="s">
        <v>161</v>
      </c>
      <c r="I159" s="150"/>
      <c r="J159" s="151"/>
      <c r="K159" s="147"/>
      <c r="L159" s="152"/>
      <c r="M159" s="255">
        <v>20000</v>
      </c>
      <c r="N159" s="40" t="s">
        <v>66</v>
      </c>
    </row>
    <row r="160" spans="1:14" ht="15.6">
      <c r="A160" s="225"/>
      <c r="B160" s="335"/>
      <c r="C160" s="154" t="s">
        <v>201</v>
      </c>
      <c r="D160" s="148"/>
      <c r="E160" s="149"/>
      <c r="F160" s="149"/>
      <c r="G160" s="165" t="s">
        <v>65</v>
      </c>
      <c r="H160" s="168" t="s">
        <v>161</v>
      </c>
      <c r="I160" s="150"/>
      <c r="J160" s="151"/>
      <c r="K160" s="147"/>
      <c r="L160" s="152"/>
      <c r="M160" s="255">
        <v>2448.98</v>
      </c>
    </row>
    <row r="161" spans="1:14" ht="15.6">
      <c r="A161" s="225"/>
      <c r="B161" s="335"/>
      <c r="C161" s="154" t="s">
        <v>202</v>
      </c>
      <c r="D161" s="148"/>
      <c r="E161" s="149"/>
      <c r="F161" s="149" t="s">
        <v>65</v>
      </c>
      <c r="G161" s="165" t="s">
        <v>65</v>
      </c>
      <c r="H161" s="168" t="s">
        <v>161</v>
      </c>
      <c r="I161" s="150"/>
      <c r="J161" s="151"/>
      <c r="K161" s="147"/>
      <c r="L161" s="152"/>
      <c r="M161" s="255">
        <v>43074.09</v>
      </c>
    </row>
    <row r="162" spans="1:14" ht="28.8">
      <c r="A162" s="225"/>
      <c r="B162" s="335"/>
      <c r="C162" s="154" t="s">
        <v>203</v>
      </c>
      <c r="D162" s="148"/>
      <c r="E162" s="149"/>
      <c r="F162" s="149" t="s">
        <v>65</v>
      </c>
      <c r="G162" s="165" t="s">
        <v>65</v>
      </c>
      <c r="H162" s="168" t="s">
        <v>161</v>
      </c>
      <c r="I162" s="150"/>
      <c r="J162" s="151"/>
      <c r="K162" s="147"/>
      <c r="L162" s="152"/>
      <c r="M162" s="255">
        <v>4632.6499999999996</v>
      </c>
    </row>
    <row r="163" spans="1:14" ht="75">
      <c r="B163" s="347" t="s">
        <v>204</v>
      </c>
      <c r="C163" s="157" t="s">
        <v>205</v>
      </c>
      <c r="D163" s="104"/>
      <c r="E163" s="105"/>
      <c r="F163" s="105" t="s">
        <v>43</v>
      </c>
      <c r="G163" s="106" t="s">
        <v>43</v>
      </c>
      <c r="H163" s="169" t="s">
        <v>206</v>
      </c>
      <c r="I163" s="140"/>
      <c r="J163" s="107"/>
      <c r="K163" s="103"/>
      <c r="L163" s="108"/>
      <c r="M163" s="256">
        <v>40000</v>
      </c>
      <c r="N163" s="40" t="s">
        <v>207</v>
      </c>
    </row>
    <row r="164" spans="1:14">
      <c r="B164" s="348"/>
      <c r="C164" s="156"/>
      <c r="D164" s="104"/>
      <c r="E164" s="105"/>
      <c r="F164" s="105"/>
      <c r="G164" s="106"/>
      <c r="H164" s="169"/>
      <c r="I164" s="140"/>
      <c r="J164" s="107"/>
      <c r="K164" s="103"/>
      <c r="L164" s="108"/>
      <c r="M164" s="256"/>
    </row>
    <row r="165" spans="1:14">
      <c r="B165" s="348"/>
      <c r="C165" s="156"/>
      <c r="D165" s="104"/>
      <c r="E165" s="105"/>
      <c r="F165" s="105"/>
      <c r="G165" s="106"/>
      <c r="H165" s="169"/>
      <c r="I165" s="140"/>
      <c r="J165" s="107"/>
      <c r="K165" s="103"/>
      <c r="L165" s="108"/>
      <c r="M165" s="256"/>
    </row>
    <row r="166" spans="1:14">
      <c r="B166" s="348"/>
      <c r="C166" s="156"/>
      <c r="D166" s="104"/>
      <c r="E166" s="105"/>
      <c r="F166" s="105"/>
      <c r="G166" s="106"/>
      <c r="H166" s="169"/>
      <c r="I166" s="140"/>
      <c r="J166" s="107"/>
      <c r="K166" s="103"/>
      <c r="L166" s="108"/>
      <c r="M166" s="256"/>
    </row>
    <row r="167" spans="1:14">
      <c r="B167" s="349"/>
      <c r="C167" s="156"/>
      <c r="D167" s="104"/>
      <c r="E167" s="105"/>
      <c r="F167" s="105"/>
      <c r="G167" s="106"/>
      <c r="H167" s="169"/>
      <c r="I167" s="140"/>
      <c r="J167" s="107"/>
      <c r="K167" s="103"/>
      <c r="L167" s="108"/>
      <c r="M167" s="256"/>
    </row>
    <row r="168" spans="1:14">
      <c r="B168" s="334" t="s">
        <v>208</v>
      </c>
      <c r="C168" s="155"/>
      <c r="D168" s="148"/>
      <c r="E168" s="149"/>
      <c r="F168" s="149"/>
      <c r="G168" s="165"/>
      <c r="H168" s="168"/>
      <c r="I168" s="150"/>
      <c r="J168" s="151"/>
      <c r="K168" s="147"/>
      <c r="L168" s="152"/>
      <c r="M168" s="255"/>
      <c r="N168" s="40" t="s">
        <v>105</v>
      </c>
    </row>
    <row r="169" spans="1:14">
      <c r="B169" s="335"/>
      <c r="C169" s="155"/>
      <c r="D169" s="148"/>
      <c r="E169" s="149"/>
      <c r="F169" s="149"/>
      <c r="G169" s="165"/>
      <c r="H169" s="168"/>
      <c r="I169" s="150"/>
      <c r="J169" s="151"/>
      <c r="K169" s="147"/>
      <c r="L169" s="152"/>
      <c r="M169" s="255"/>
    </row>
    <row r="170" spans="1:14">
      <c r="B170" s="335"/>
      <c r="C170" s="155"/>
      <c r="D170" s="148"/>
      <c r="E170" s="149"/>
      <c r="F170" s="149"/>
      <c r="G170" s="165"/>
      <c r="H170" s="168"/>
      <c r="I170" s="150"/>
      <c r="J170" s="151"/>
      <c r="K170" s="147"/>
      <c r="L170" s="152"/>
      <c r="M170" s="255"/>
    </row>
    <row r="171" spans="1:14">
      <c r="B171" s="335"/>
      <c r="C171" s="155"/>
      <c r="D171" s="148"/>
      <c r="E171" s="149"/>
      <c r="F171" s="149"/>
      <c r="G171" s="165"/>
      <c r="H171" s="168"/>
      <c r="I171" s="150"/>
      <c r="J171" s="151"/>
      <c r="K171" s="147"/>
      <c r="L171" s="152"/>
      <c r="M171" s="255"/>
    </row>
    <row r="172" spans="1:14">
      <c r="B172" s="464"/>
      <c r="C172" s="155"/>
      <c r="D172" s="148"/>
      <c r="E172" s="149"/>
      <c r="F172" s="149"/>
      <c r="G172" s="165"/>
      <c r="H172" s="168"/>
      <c r="I172" s="150"/>
      <c r="J172" s="151"/>
      <c r="K172" s="147"/>
      <c r="L172" s="152"/>
      <c r="M172" s="255"/>
    </row>
    <row r="173" spans="1:14" ht="30">
      <c r="B173" s="303" t="s">
        <v>209</v>
      </c>
      <c r="C173" s="157" t="s">
        <v>210</v>
      </c>
      <c r="D173" s="104"/>
      <c r="E173" s="105" t="s">
        <v>65</v>
      </c>
      <c r="F173" s="105"/>
      <c r="G173" s="106"/>
      <c r="H173" s="163" t="s">
        <v>105</v>
      </c>
      <c r="I173" s="140"/>
      <c r="J173" s="107"/>
      <c r="K173" s="103"/>
      <c r="L173" s="108"/>
      <c r="M173" s="256"/>
      <c r="N173" s="40" t="s">
        <v>105</v>
      </c>
    </row>
    <row r="174" spans="1:14" ht="30">
      <c r="B174" s="304"/>
      <c r="C174" s="157" t="s">
        <v>211</v>
      </c>
      <c r="D174" s="104"/>
      <c r="E174" s="105" t="s">
        <v>65</v>
      </c>
      <c r="F174" s="105"/>
      <c r="G174" s="106"/>
      <c r="H174" s="163" t="s">
        <v>105</v>
      </c>
      <c r="I174" s="140"/>
      <c r="J174" s="107"/>
      <c r="K174" s="103"/>
      <c r="L174" s="108"/>
      <c r="M174" s="256"/>
    </row>
    <row r="175" spans="1:14" ht="30">
      <c r="B175" s="304"/>
      <c r="C175" s="157" t="s">
        <v>212</v>
      </c>
      <c r="D175" s="104"/>
      <c r="E175" s="105"/>
      <c r="F175" s="105" t="s">
        <v>65</v>
      </c>
      <c r="G175" s="106"/>
      <c r="H175" s="163" t="s">
        <v>105</v>
      </c>
      <c r="I175" s="140"/>
      <c r="J175" s="107"/>
      <c r="K175" s="103"/>
      <c r="L175" s="108"/>
      <c r="M175" s="256"/>
    </row>
    <row r="176" spans="1:14" ht="30">
      <c r="B176" s="304"/>
      <c r="C176" s="157" t="s">
        <v>213</v>
      </c>
      <c r="D176" s="104"/>
      <c r="E176" s="105"/>
      <c r="F176" s="105" t="s">
        <v>65</v>
      </c>
      <c r="G176" s="106" t="s">
        <v>65</v>
      </c>
      <c r="H176" s="163" t="s">
        <v>105</v>
      </c>
      <c r="I176" s="140"/>
      <c r="J176" s="107"/>
      <c r="K176" s="103"/>
      <c r="L176" s="108"/>
      <c r="M176" s="256"/>
    </row>
    <row r="177" spans="2:13">
      <c r="B177" s="305"/>
      <c r="C177" s="158"/>
      <c r="D177" s="64"/>
      <c r="E177" s="65"/>
      <c r="F177" s="65"/>
      <c r="G177" s="66"/>
      <c r="H177" s="164"/>
      <c r="I177" s="97"/>
      <c r="J177" s="67"/>
      <c r="K177" s="63"/>
      <c r="L177" s="101"/>
      <c r="M177" s="274"/>
    </row>
    <row r="178" spans="2:13">
      <c r="B178" s="357" t="s">
        <v>214</v>
      </c>
      <c r="C178" s="358"/>
      <c r="D178" s="441"/>
      <c r="E178" s="441"/>
      <c r="F178" s="441"/>
      <c r="G178" s="441"/>
      <c r="H178" s="441"/>
      <c r="I178" s="441"/>
      <c r="J178" s="441"/>
      <c r="K178" s="441"/>
      <c r="L178" s="442"/>
      <c r="M178" s="275">
        <f>SUM(M150:M177)</f>
        <v>159970.64999999997</v>
      </c>
    </row>
  </sheetData>
  <mergeCells count="147">
    <mergeCell ref="B93:L93"/>
    <mergeCell ref="B94:L94"/>
    <mergeCell ref="B95:L95"/>
    <mergeCell ref="B96:L96"/>
    <mergeCell ref="D68:G68"/>
    <mergeCell ref="H68:H69"/>
    <mergeCell ref="I68:M68"/>
    <mergeCell ref="D66:H66"/>
    <mergeCell ref="J66:M66"/>
    <mergeCell ref="B67:C67"/>
    <mergeCell ref="D67:H67"/>
    <mergeCell ref="J67:M67"/>
    <mergeCell ref="B78:B82"/>
    <mergeCell ref="B83:B87"/>
    <mergeCell ref="B88:B92"/>
    <mergeCell ref="B19:C19"/>
    <mergeCell ref="D19:H19"/>
    <mergeCell ref="J19:M19"/>
    <mergeCell ref="B62:M62"/>
    <mergeCell ref="B49:B54"/>
    <mergeCell ref="B34:B40"/>
    <mergeCell ref="D22:G22"/>
    <mergeCell ref="H22:H23"/>
    <mergeCell ref="I22:M22"/>
    <mergeCell ref="B61:L61"/>
    <mergeCell ref="B20:C20"/>
    <mergeCell ref="D20:H20"/>
    <mergeCell ref="J20:M20"/>
    <mergeCell ref="B21:C21"/>
    <mergeCell ref="D21:H21"/>
    <mergeCell ref="B41:B42"/>
    <mergeCell ref="B178:L178"/>
    <mergeCell ref="B147:C147"/>
    <mergeCell ref="D147:H147"/>
    <mergeCell ref="D112:G112"/>
    <mergeCell ref="H112:H113"/>
    <mergeCell ref="I112:M112"/>
    <mergeCell ref="B144:C144"/>
    <mergeCell ref="D144:H144"/>
    <mergeCell ref="J144:M144"/>
    <mergeCell ref="J147:M147"/>
    <mergeCell ref="D148:G148"/>
    <mergeCell ref="H148:H149"/>
    <mergeCell ref="I148:M148"/>
    <mergeCell ref="B124:B129"/>
    <mergeCell ref="B136:B138"/>
    <mergeCell ref="B150:B152"/>
    <mergeCell ref="B153:B158"/>
    <mergeCell ref="B134:B135"/>
    <mergeCell ref="B163:B167"/>
    <mergeCell ref="B168:B172"/>
    <mergeCell ref="B145:C145"/>
    <mergeCell ref="B146:C146"/>
    <mergeCell ref="B2:M2"/>
    <mergeCell ref="B6:C6"/>
    <mergeCell ref="D6:M6"/>
    <mergeCell ref="B4:M4"/>
    <mergeCell ref="I105:M105"/>
    <mergeCell ref="J110:M110"/>
    <mergeCell ref="J109:M109"/>
    <mergeCell ref="J108:M108"/>
    <mergeCell ref="B103:M103"/>
    <mergeCell ref="B104:M104"/>
    <mergeCell ref="B98:M98"/>
    <mergeCell ref="J107:M107"/>
    <mergeCell ref="J106:M106"/>
    <mergeCell ref="D105:H106"/>
    <mergeCell ref="B105:C106"/>
    <mergeCell ref="I99:M99"/>
    <mergeCell ref="J102:M102"/>
    <mergeCell ref="B8:M8"/>
    <mergeCell ref="J101:M101"/>
    <mergeCell ref="D109:H109"/>
    <mergeCell ref="J21:M21"/>
    <mergeCell ref="B24:B28"/>
    <mergeCell ref="B29:B33"/>
    <mergeCell ref="B7:E7"/>
    <mergeCell ref="G7:M7"/>
    <mergeCell ref="B3:M3"/>
    <mergeCell ref="B5:M5"/>
    <mergeCell ref="J100:M100"/>
    <mergeCell ref="D99:H100"/>
    <mergeCell ref="B99:C100"/>
    <mergeCell ref="B101:C101"/>
    <mergeCell ref="B102:C102"/>
    <mergeCell ref="D102:H102"/>
    <mergeCell ref="D101:H101"/>
    <mergeCell ref="B14:C14"/>
    <mergeCell ref="D14:H14"/>
    <mergeCell ref="J14:M14"/>
    <mergeCell ref="B43:B48"/>
    <mergeCell ref="B55:B59"/>
    <mergeCell ref="B63:C64"/>
    <mergeCell ref="D63:H64"/>
    <mergeCell ref="I63:M63"/>
    <mergeCell ref="J64:M64"/>
    <mergeCell ref="B65:C65"/>
    <mergeCell ref="D65:H65"/>
    <mergeCell ref="J65:M65"/>
    <mergeCell ref="D18:H18"/>
    <mergeCell ref="J18:M18"/>
    <mergeCell ref="B107:C107"/>
    <mergeCell ref="B108:C108"/>
    <mergeCell ref="D107:H107"/>
    <mergeCell ref="D111:H111"/>
    <mergeCell ref="B139:L139"/>
    <mergeCell ref="B140:M140"/>
    <mergeCell ref="B141:C142"/>
    <mergeCell ref="D141:H142"/>
    <mergeCell ref="I141:M141"/>
    <mergeCell ref="J142:M142"/>
    <mergeCell ref="J111:M111"/>
    <mergeCell ref="B111:C111"/>
    <mergeCell ref="B143:C143"/>
    <mergeCell ref="D143:H143"/>
    <mergeCell ref="J143:M143"/>
    <mergeCell ref="D108:H108"/>
    <mergeCell ref="B109:C109"/>
    <mergeCell ref="B110:C110"/>
    <mergeCell ref="D110:H110"/>
    <mergeCell ref="B114:B119"/>
    <mergeCell ref="B120:B123"/>
    <mergeCell ref="B130:B133"/>
    <mergeCell ref="B173:B177"/>
    <mergeCell ref="B13:C13"/>
    <mergeCell ref="D13:H13"/>
    <mergeCell ref="J13:M13"/>
    <mergeCell ref="B70:B72"/>
    <mergeCell ref="B73:B77"/>
    <mergeCell ref="B18:C18"/>
    <mergeCell ref="B66:C66"/>
    <mergeCell ref="B9:M9"/>
    <mergeCell ref="B10:C11"/>
    <mergeCell ref="D10:H11"/>
    <mergeCell ref="I10:M10"/>
    <mergeCell ref="J11:M11"/>
    <mergeCell ref="B12:C12"/>
    <mergeCell ref="D12:H12"/>
    <mergeCell ref="J12:M12"/>
    <mergeCell ref="B15:M15"/>
    <mergeCell ref="B16:C17"/>
    <mergeCell ref="D16:H17"/>
    <mergeCell ref="I16:M16"/>
    <mergeCell ref="J17:M17"/>
    <mergeCell ref="D145:H145"/>
    <mergeCell ref="D146:H146"/>
    <mergeCell ref="B159:B162"/>
  </mergeCells>
  <pageMargins left="0.25" right="0.25" top="0.75" bottom="0.75" header="0.3" footer="0.3"/>
  <pageSetup scale="47" fitToHeight="0" orientation="landscape" r:id="rId1"/>
  <headerFooter>
    <oddFooter>&amp;R&amp;G</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63"/>
  <sheetViews>
    <sheetView topLeftCell="J57" zoomScaleNormal="100" workbookViewId="0">
      <selection activeCell="K57" sqref="K57"/>
    </sheetView>
  </sheetViews>
  <sheetFormatPr defaultColWidth="9.109375" defaultRowHeight="14.4"/>
  <cols>
    <col min="2" max="2" width="6.5546875" style="1" customWidth="1"/>
    <col min="3" max="3" width="50.6640625" customWidth="1"/>
    <col min="4" max="4" width="19.88671875" customWidth="1"/>
    <col min="5" max="5" width="18.88671875" bestFit="1" customWidth="1"/>
    <col min="6" max="6" width="18.109375" customWidth="1"/>
    <col min="7" max="7" width="15" customWidth="1"/>
  </cols>
  <sheetData>
    <row r="1" spans="2:7" ht="15" thickBot="1"/>
    <row r="2" spans="2:7">
      <c r="B2" s="512" t="s">
        <v>215</v>
      </c>
      <c r="C2" s="513"/>
      <c r="D2" s="513"/>
      <c r="E2" s="513"/>
      <c r="F2" s="513"/>
      <c r="G2" s="514"/>
    </row>
    <row r="3" spans="2:7" ht="15" thickBot="1">
      <c r="B3" s="515"/>
      <c r="C3" s="516"/>
      <c r="D3" s="516"/>
      <c r="E3" s="516"/>
      <c r="F3" s="516"/>
      <c r="G3" s="517"/>
    </row>
    <row r="4" spans="2:7" ht="15" thickBot="1"/>
    <row r="5" spans="2:7" ht="15" thickBot="1">
      <c r="B5" s="16" t="s">
        <v>216</v>
      </c>
      <c r="C5" s="12" t="s">
        <v>217</v>
      </c>
      <c r="D5" s="9" t="s">
        <v>218</v>
      </c>
      <c r="E5" s="9" t="s">
        <v>219</v>
      </c>
      <c r="F5" s="9" t="s">
        <v>220</v>
      </c>
      <c r="G5" s="11" t="s">
        <v>221</v>
      </c>
    </row>
    <row r="6" spans="2:7">
      <c r="B6" s="17">
        <v>1</v>
      </c>
      <c r="C6" s="13" t="s">
        <v>222</v>
      </c>
      <c r="D6" s="4"/>
      <c r="E6" s="20"/>
      <c r="F6" s="32">
        <f>D6-E6</f>
        <v>0</v>
      </c>
      <c r="G6" s="23">
        <f>IFERROR(F6/D6,0)</f>
        <v>0</v>
      </c>
    </row>
    <row r="7" spans="2:7" ht="43.2">
      <c r="B7" s="18">
        <v>2</v>
      </c>
      <c r="C7" s="39" t="s">
        <v>223</v>
      </c>
      <c r="D7" s="5"/>
      <c r="E7" s="21"/>
      <c r="F7" s="33">
        <f t="shared" ref="F7:F12" si="0">D7-E7</f>
        <v>0</v>
      </c>
      <c r="G7" s="24">
        <f t="shared" ref="G7:G12" si="1">IFERROR(F7/D7,0)</f>
        <v>0</v>
      </c>
    </row>
    <row r="8" spans="2:7">
      <c r="B8" s="18">
        <v>3</v>
      </c>
      <c r="C8" s="14" t="s">
        <v>224</v>
      </c>
      <c r="D8" s="5"/>
      <c r="E8" s="21"/>
      <c r="F8" s="33">
        <f t="shared" si="0"/>
        <v>0</v>
      </c>
      <c r="G8" s="24">
        <f t="shared" si="1"/>
        <v>0</v>
      </c>
    </row>
    <row r="9" spans="2:7">
      <c r="B9" s="18">
        <v>4</v>
      </c>
      <c r="C9" s="14" t="s">
        <v>225</v>
      </c>
      <c r="D9" s="5"/>
      <c r="E9" s="21"/>
      <c r="F9" s="33">
        <f t="shared" si="0"/>
        <v>0</v>
      </c>
      <c r="G9" s="24">
        <f t="shared" si="1"/>
        <v>0</v>
      </c>
    </row>
    <row r="10" spans="2:7">
      <c r="B10" s="18">
        <v>5</v>
      </c>
      <c r="C10" s="14" t="s">
        <v>226</v>
      </c>
      <c r="D10" s="5"/>
      <c r="E10" s="21"/>
      <c r="F10" s="33">
        <f t="shared" si="0"/>
        <v>0</v>
      </c>
      <c r="G10" s="24">
        <f t="shared" si="1"/>
        <v>0</v>
      </c>
    </row>
    <row r="11" spans="2:7">
      <c r="B11" s="18">
        <v>6</v>
      </c>
      <c r="C11" s="14" t="s">
        <v>227</v>
      </c>
      <c r="D11" s="5"/>
      <c r="E11" s="21"/>
      <c r="F11" s="33">
        <f t="shared" si="0"/>
        <v>0</v>
      </c>
      <c r="G11" s="24">
        <f t="shared" si="1"/>
        <v>0</v>
      </c>
    </row>
    <row r="12" spans="2:7" ht="15" thickBot="1">
      <c r="B12" s="19">
        <v>7</v>
      </c>
      <c r="C12" s="15" t="s">
        <v>228</v>
      </c>
      <c r="D12" s="6"/>
      <c r="E12" s="22"/>
      <c r="F12" s="34">
        <f t="shared" si="0"/>
        <v>0</v>
      </c>
      <c r="G12" s="25">
        <f t="shared" si="1"/>
        <v>0</v>
      </c>
    </row>
    <row r="13" spans="2:7" ht="15" thickBot="1">
      <c r="B13" s="510" t="s">
        <v>229</v>
      </c>
      <c r="C13" s="511"/>
      <c r="D13" s="10">
        <f>SUM(D6:D12)</f>
        <v>0</v>
      </c>
      <c r="E13" s="26">
        <f>SUM(E6:E12)</f>
        <v>0</v>
      </c>
      <c r="F13" s="35">
        <f>SUM(F6:F12)</f>
        <v>0</v>
      </c>
      <c r="G13" s="29">
        <f>SUM(G6:G12)</f>
        <v>0</v>
      </c>
    </row>
    <row r="14" spans="2:7" ht="15" thickBot="1">
      <c r="B14" s="2">
        <v>8</v>
      </c>
      <c r="C14" s="3" t="s">
        <v>230</v>
      </c>
      <c r="D14" s="7">
        <f>D13*0.07</f>
        <v>0</v>
      </c>
      <c r="E14" s="27">
        <f t="shared" ref="E14:F14" si="2">E13*0.07</f>
        <v>0</v>
      </c>
      <c r="F14" s="36">
        <f t="shared" si="2"/>
        <v>0</v>
      </c>
      <c r="G14" s="30">
        <f>IFERROR(F14/D14,0)</f>
        <v>0</v>
      </c>
    </row>
    <row r="15" spans="2:7" ht="15" thickBot="1">
      <c r="B15" s="508" t="s">
        <v>231</v>
      </c>
      <c r="C15" s="509"/>
      <c r="D15" s="8">
        <f>D13+D14</f>
        <v>0</v>
      </c>
      <c r="E15" s="28">
        <f t="shared" ref="E15:F15" si="3">E13+E14</f>
        <v>0</v>
      </c>
      <c r="F15" s="37">
        <f t="shared" si="3"/>
        <v>0</v>
      </c>
      <c r="G15" s="31">
        <f>IFERROR(F15/D15,0)</f>
        <v>0</v>
      </c>
    </row>
    <row r="17" spans="2:7" ht="15" thickBot="1"/>
    <row r="18" spans="2:7">
      <c r="B18" s="512" t="s">
        <v>232</v>
      </c>
      <c r="C18" s="513"/>
      <c r="D18" s="513"/>
      <c r="E18" s="513"/>
      <c r="F18" s="513"/>
      <c r="G18" s="514"/>
    </row>
    <row r="19" spans="2:7" ht="15" thickBot="1">
      <c r="B19" s="515"/>
      <c r="C19" s="516"/>
      <c r="D19" s="516"/>
      <c r="E19" s="516"/>
      <c r="F19" s="516"/>
      <c r="G19" s="517"/>
    </row>
    <row r="20" spans="2:7" ht="15" thickBot="1"/>
    <row r="21" spans="2:7" ht="15" thickBot="1">
      <c r="B21" s="16" t="s">
        <v>216</v>
      </c>
      <c r="C21" s="12" t="s">
        <v>217</v>
      </c>
      <c r="D21" s="9" t="s">
        <v>218</v>
      </c>
      <c r="E21" s="9" t="s">
        <v>219</v>
      </c>
      <c r="F21" s="9" t="s">
        <v>220</v>
      </c>
      <c r="G21" s="11" t="s">
        <v>221</v>
      </c>
    </row>
    <row r="22" spans="2:7">
      <c r="B22" s="17">
        <v>1</v>
      </c>
      <c r="C22" s="13" t="s">
        <v>222</v>
      </c>
      <c r="D22" s="4"/>
      <c r="E22" s="20"/>
      <c r="F22" s="32">
        <f>D22-E22</f>
        <v>0</v>
      </c>
      <c r="G22" s="23">
        <f>IFERROR(F22/D22,0)</f>
        <v>0</v>
      </c>
    </row>
    <row r="23" spans="2:7" ht="43.2">
      <c r="B23" s="18">
        <v>2</v>
      </c>
      <c r="C23" s="39" t="s">
        <v>223</v>
      </c>
      <c r="D23" s="5"/>
      <c r="E23" s="21"/>
      <c r="F23" s="33">
        <f t="shared" ref="F23:F28" si="4">D23-E23</f>
        <v>0</v>
      </c>
      <c r="G23" s="24">
        <f t="shared" ref="G23:G28" si="5">IFERROR(F23/D23,0)</f>
        <v>0</v>
      </c>
    </row>
    <row r="24" spans="2:7">
      <c r="B24" s="18">
        <v>3</v>
      </c>
      <c r="C24" s="14" t="s">
        <v>224</v>
      </c>
      <c r="D24" s="5"/>
      <c r="E24" s="21"/>
      <c r="F24" s="33">
        <f t="shared" si="4"/>
        <v>0</v>
      </c>
      <c r="G24" s="24">
        <f t="shared" si="5"/>
        <v>0</v>
      </c>
    </row>
    <row r="25" spans="2:7">
      <c r="B25" s="18">
        <v>4</v>
      </c>
      <c r="C25" s="14" t="s">
        <v>225</v>
      </c>
      <c r="D25" s="5"/>
      <c r="E25" s="21"/>
      <c r="F25" s="33">
        <f t="shared" si="4"/>
        <v>0</v>
      </c>
      <c r="G25" s="24">
        <f t="shared" si="5"/>
        <v>0</v>
      </c>
    </row>
    <row r="26" spans="2:7">
      <c r="B26" s="18">
        <v>5</v>
      </c>
      <c r="C26" s="14" t="s">
        <v>226</v>
      </c>
      <c r="D26" s="5"/>
      <c r="E26" s="21"/>
      <c r="F26" s="33">
        <f t="shared" si="4"/>
        <v>0</v>
      </c>
      <c r="G26" s="24">
        <f t="shared" si="5"/>
        <v>0</v>
      </c>
    </row>
    <row r="27" spans="2:7">
      <c r="B27" s="18">
        <v>6</v>
      </c>
      <c r="C27" s="14" t="s">
        <v>227</v>
      </c>
      <c r="D27" s="5"/>
      <c r="E27" s="21"/>
      <c r="F27" s="33">
        <f t="shared" si="4"/>
        <v>0</v>
      </c>
      <c r="G27" s="24">
        <f t="shared" si="5"/>
        <v>0</v>
      </c>
    </row>
    <row r="28" spans="2:7" ht="15" thickBot="1">
      <c r="B28" s="19">
        <v>7</v>
      </c>
      <c r="C28" s="15" t="s">
        <v>228</v>
      </c>
      <c r="D28" s="6"/>
      <c r="E28" s="22"/>
      <c r="F28" s="34">
        <f t="shared" si="4"/>
        <v>0</v>
      </c>
      <c r="G28" s="25">
        <f t="shared" si="5"/>
        <v>0</v>
      </c>
    </row>
    <row r="29" spans="2:7" ht="15" thickBot="1">
      <c r="B29" s="510" t="s">
        <v>229</v>
      </c>
      <c r="C29" s="511"/>
      <c r="D29" s="10">
        <f>SUM(D22:D28)</f>
        <v>0</v>
      </c>
      <c r="E29" s="26">
        <f>SUM(E22:E28)</f>
        <v>0</v>
      </c>
      <c r="F29" s="35">
        <f>SUM(F22:F28)</f>
        <v>0</v>
      </c>
      <c r="G29" s="29">
        <f>SUM(G22:G28)</f>
        <v>0</v>
      </c>
    </row>
    <row r="30" spans="2:7" ht="15" thickBot="1">
      <c r="B30" s="2">
        <v>8</v>
      </c>
      <c r="C30" s="3" t="s">
        <v>230</v>
      </c>
      <c r="D30" s="7">
        <f>D29*0.07</f>
        <v>0</v>
      </c>
      <c r="E30" s="27">
        <f t="shared" ref="E30" si="6">E29*0.07</f>
        <v>0</v>
      </c>
      <c r="F30" s="36">
        <f t="shared" ref="F30" si="7">F29*0.07</f>
        <v>0</v>
      </c>
      <c r="G30" s="30">
        <f>IFERROR(F30/D30,0)</f>
        <v>0</v>
      </c>
    </row>
    <row r="31" spans="2:7" ht="15" thickBot="1">
      <c r="B31" s="508" t="s">
        <v>231</v>
      </c>
      <c r="C31" s="509"/>
      <c r="D31" s="8">
        <f>D29+D30</f>
        <v>0</v>
      </c>
      <c r="E31" s="28">
        <f t="shared" ref="E31" si="8">E29+E30</f>
        <v>0</v>
      </c>
      <c r="F31" s="37">
        <f t="shared" ref="F31" si="9">F29+F30</f>
        <v>0</v>
      </c>
      <c r="G31" s="31">
        <f>IFERROR(F31/D31,0)</f>
        <v>0</v>
      </c>
    </row>
    <row r="33" spans="2:7" ht="15" thickBot="1"/>
    <row r="34" spans="2:7">
      <c r="B34" s="512" t="s">
        <v>232</v>
      </c>
      <c r="C34" s="513"/>
      <c r="D34" s="513"/>
      <c r="E34" s="513"/>
      <c r="F34" s="513"/>
      <c r="G34" s="514"/>
    </row>
    <row r="35" spans="2:7" ht="15" thickBot="1">
      <c r="B35" s="515"/>
      <c r="C35" s="516"/>
      <c r="D35" s="516"/>
      <c r="E35" s="516"/>
      <c r="F35" s="516"/>
      <c r="G35" s="517"/>
    </row>
    <row r="36" spans="2:7" ht="15" thickBot="1"/>
    <row r="37" spans="2:7" ht="15" thickBot="1">
      <c r="B37" s="16" t="s">
        <v>216</v>
      </c>
      <c r="C37" s="12" t="s">
        <v>217</v>
      </c>
      <c r="D37" s="9" t="s">
        <v>218</v>
      </c>
      <c r="E37" s="9" t="s">
        <v>219</v>
      </c>
      <c r="F37" s="9" t="s">
        <v>220</v>
      </c>
      <c r="G37" s="11" t="s">
        <v>221</v>
      </c>
    </row>
    <row r="38" spans="2:7">
      <c r="B38" s="17">
        <v>1</v>
      </c>
      <c r="C38" s="13" t="s">
        <v>222</v>
      </c>
      <c r="D38" s="4"/>
      <c r="E38" s="20"/>
      <c r="F38" s="32">
        <f>D38-E38</f>
        <v>0</v>
      </c>
      <c r="G38" s="23">
        <f>IFERROR(F38/D38,0)</f>
        <v>0</v>
      </c>
    </row>
    <row r="39" spans="2:7" ht="43.2">
      <c r="B39" s="18">
        <v>2</v>
      </c>
      <c r="C39" s="39" t="s">
        <v>223</v>
      </c>
      <c r="D39" s="5"/>
      <c r="E39" s="21"/>
      <c r="F39" s="33">
        <f t="shared" ref="F39:F44" si="10">D39-E39</f>
        <v>0</v>
      </c>
      <c r="G39" s="24">
        <f t="shared" ref="G39:G44" si="11">IFERROR(F39/D39,0)</f>
        <v>0</v>
      </c>
    </row>
    <row r="40" spans="2:7">
      <c r="B40" s="18">
        <v>3</v>
      </c>
      <c r="C40" s="14" t="s">
        <v>224</v>
      </c>
      <c r="D40" s="5"/>
      <c r="E40" s="21"/>
      <c r="F40" s="33">
        <f t="shared" si="10"/>
        <v>0</v>
      </c>
      <c r="G40" s="24">
        <f t="shared" si="11"/>
        <v>0</v>
      </c>
    </row>
    <row r="41" spans="2:7">
      <c r="B41" s="18">
        <v>4</v>
      </c>
      <c r="C41" s="14" t="s">
        <v>225</v>
      </c>
      <c r="D41" s="5"/>
      <c r="E41" s="21"/>
      <c r="F41" s="33">
        <f t="shared" si="10"/>
        <v>0</v>
      </c>
      <c r="G41" s="24">
        <f t="shared" si="11"/>
        <v>0</v>
      </c>
    </row>
    <row r="42" spans="2:7">
      <c r="B42" s="18">
        <v>5</v>
      </c>
      <c r="C42" s="14" t="s">
        <v>226</v>
      </c>
      <c r="D42" s="5"/>
      <c r="E42" s="21"/>
      <c r="F42" s="33">
        <f t="shared" si="10"/>
        <v>0</v>
      </c>
      <c r="G42" s="24">
        <f t="shared" si="11"/>
        <v>0</v>
      </c>
    </row>
    <row r="43" spans="2:7">
      <c r="B43" s="18">
        <v>6</v>
      </c>
      <c r="C43" s="14" t="s">
        <v>227</v>
      </c>
      <c r="D43" s="5"/>
      <c r="E43" s="21"/>
      <c r="F43" s="33">
        <f t="shared" si="10"/>
        <v>0</v>
      </c>
      <c r="G43" s="24">
        <f t="shared" si="11"/>
        <v>0</v>
      </c>
    </row>
    <row r="44" spans="2:7" ht="15" thickBot="1">
      <c r="B44" s="19">
        <v>7</v>
      </c>
      <c r="C44" s="15" t="s">
        <v>228</v>
      </c>
      <c r="D44" s="6"/>
      <c r="E44" s="22"/>
      <c r="F44" s="34">
        <f t="shared" si="10"/>
        <v>0</v>
      </c>
      <c r="G44" s="25">
        <f t="shared" si="11"/>
        <v>0</v>
      </c>
    </row>
    <row r="45" spans="2:7" ht="15" thickBot="1">
      <c r="B45" s="510" t="s">
        <v>229</v>
      </c>
      <c r="C45" s="511"/>
      <c r="D45" s="10">
        <f>SUM(D38:D44)</f>
        <v>0</v>
      </c>
      <c r="E45" s="26">
        <f>SUM(E38:E44)</f>
        <v>0</v>
      </c>
      <c r="F45" s="35">
        <f>SUM(F38:F44)</f>
        <v>0</v>
      </c>
      <c r="G45" s="29">
        <f>SUM(G38:G44)</f>
        <v>0</v>
      </c>
    </row>
    <row r="46" spans="2:7" ht="15" thickBot="1">
      <c r="B46" s="2">
        <v>8</v>
      </c>
      <c r="C46" s="3" t="s">
        <v>230</v>
      </c>
      <c r="D46" s="7">
        <f>D45*0.07</f>
        <v>0</v>
      </c>
      <c r="E46" s="27">
        <f t="shared" ref="E46" si="12">E45*0.07</f>
        <v>0</v>
      </c>
      <c r="F46" s="36">
        <f t="shared" ref="F46" si="13">F45*0.07</f>
        <v>0</v>
      </c>
      <c r="G46" s="30">
        <f>IFERROR(F46/D46,0)</f>
        <v>0</v>
      </c>
    </row>
    <row r="47" spans="2:7" ht="15" thickBot="1">
      <c r="B47" s="508" t="s">
        <v>231</v>
      </c>
      <c r="C47" s="509"/>
      <c r="D47" s="8">
        <f>D45+D46</f>
        <v>0</v>
      </c>
      <c r="E47" s="28">
        <f t="shared" ref="E47" si="14">E45+E46</f>
        <v>0</v>
      </c>
      <c r="F47" s="37">
        <f t="shared" ref="F47" si="15">F45+F46</f>
        <v>0</v>
      </c>
      <c r="G47" s="31">
        <f>IFERROR(F47/D47,0)</f>
        <v>0</v>
      </c>
    </row>
    <row r="49" spans="2:7" ht="15" thickBot="1"/>
    <row r="50" spans="2:7">
      <c r="B50" s="512" t="s">
        <v>232</v>
      </c>
      <c r="C50" s="513"/>
      <c r="D50" s="513"/>
      <c r="E50" s="513"/>
      <c r="F50" s="513"/>
      <c r="G50" s="514"/>
    </row>
    <row r="51" spans="2:7" ht="15" thickBot="1">
      <c r="B51" s="515"/>
      <c r="C51" s="516"/>
      <c r="D51" s="516"/>
      <c r="E51" s="516"/>
      <c r="F51" s="516"/>
      <c r="G51" s="517"/>
    </row>
    <row r="52" spans="2:7" ht="15" thickBot="1"/>
    <row r="53" spans="2:7" ht="15" thickBot="1">
      <c r="B53" s="16" t="s">
        <v>216</v>
      </c>
      <c r="C53" s="12" t="s">
        <v>217</v>
      </c>
      <c r="D53" s="9" t="s">
        <v>218</v>
      </c>
      <c r="E53" s="9" t="s">
        <v>219</v>
      </c>
      <c r="F53" s="9" t="s">
        <v>220</v>
      </c>
      <c r="G53" s="11" t="s">
        <v>221</v>
      </c>
    </row>
    <row r="54" spans="2:7">
      <c r="B54" s="17">
        <v>1</v>
      </c>
      <c r="C54" s="13" t="s">
        <v>222</v>
      </c>
      <c r="D54" s="4"/>
      <c r="E54" s="20"/>
      <c r="F54" s="32">
        <f>D54-E54</f>
        <v>0</v>
      </c>
      <c r="G54" s="23">
        <f>IFERROR(F54/D54,0)</f>
        <v>0</v>
      </c>
    </row>
    <row r="55" spans="2:7" ht="43.2">
      <c r="B55" s="18">
        <v>2</v>
      </c>
      <c r="C55" s="39" t="s">
        <v>223</v>
      </c>
      <c r="D55" s="5"/>
      <c r="E55" s="21"/>
      <c r="F55" s="33">
        <f t="shared" ref="F55:F60" si="16">D55-E55</f>
        <v>0</v>
      </c>
      <c r="G55" s="24">
        <f t="shared" ref="G55:G60" si="17">IFERROR(F55/D55,0)</f>
        <v>0</v>
      </c>
    </row>
    <row r="56" spans="2:7">
      <c r="B56" s="18">
        <v>3</v>
      </c>
      <c r="C56" s="14" t="s">
        <v>224</v>
      </c>
      <c r="D56" s="5"/>
      <c r="E56" s="21"/>
      <c r="F56" s="33">
        <f t="shared" si="16"/>
        <v>0</v>
      </c>
      <c r="G56" s="24">
        <f t="shared" si="17"/>
        <v>0</v>
      </c>
    </row>
    <row r="57" spans="2:7">
      <c r="B57" s="18">
        <v>4</v>
      </c>
      <c r="C57" s="14" t="s">
        <v>225</v>
      </c>
      <c r="D57" s="5"/>
      <c r="E57" s="21"/>
      <c r="F57" s="33">
        <f t="shared" si="16"/>
        <v>0</v>
      </c>
      <c r="G57" s="24">
        <f t="shared" si="17"/>
        <v>0</v>
      </c>
    </row>
    <row r="58" spans="2:7">
      <c r="B58" s="18">
        <v>5</v>
      </c>
      <c r="C58" s="14" t="s">
        <v>226</v>
      </c>
      <c r="D58" s="5"/>
      <c r="E58" s="21"/>
      <c r="F58" s="33">
        <f t="shared" si="16"/>
        <v>0</v>
      </c>
      <c r="G58" s="24">
        <f t="shared" si="17"/>
        <v>0</v>
      </c>
    </row>
    <row r="59" spans="2:7">
      <c r="B59" s="18">
        <v>6</v>
      </c>
      <c r="C59" s="14" t="s">
        <v>227</v>
      </c>
      <c r="D59" s="5"/>
      <c r="E59" s="21"/>
      <c r="F59" s="33">
        <f t="shared" si="16"/>
        <v>0</v>
      </c>
      <c r="G59" s="24">
        <f t="shared" si="17"/>
        <v>0</v>
      </c>
    </row>
    <row r="60" spans="2:7" ht="15" thickBot="1">
      <c r="B60" s="19">
        <v>7</v>
      </c>
      <c r="C60" s="15" t="s">
        <v>228</v>
      </c>
      <c r="D60" s="6"/>
      <c r="E60" s="22"/>
      <c r="F60" s="34">
        <f t="shared" si="16"/>
        <v>0</v>
      </c>
      <c r="G60" s="25">
        <f t="shared" si="17"/>
        <v>0</v>
      </c>
    </row>
    <row r="61" spans="2:7" ht="15" thickBot="1">
      <c r="B61" s="510" t="s">
        <v>229</v>
      </c>
      <c r="C61" s="511"/>
      <c r="D61" s="10">
        <f>SUM(D54:D60)</f>
        <v>0</v>
      </c>
      <c r="E61" s="26">
        <f>SUM(E54:E60)</f>
        <v>0</v>
      </c>
      <c r="F61" s="35">
        <f>SUM(F54:F60)</f>
        <v>0</v>
      </c>
      <c r="G61" s="29">
        <f>SUM(G54:G60)</f>
        <v>0</v>
      </c>
    </row>
    <row r="62" spans="2:7" ht="15" thickBot="1">
      <c r="B62" s="2">
        <v>8</v>
      </c>
      <c r="C62" s="3" t="s">
        <v>230</v>
      </c>
      <c r="D62" s="7">
        <f>D61*0.07</f>
        <v>0</v>
      </c>
      <c r="E62" s="27">
        <f t="shared" ref="E62" si="18">E61*0.07</f>
        <v>0</v>
      </c>
      <c r="F62" s="36">
        <f t="shared" ref="F62" si="19">F61*0.07</f>
        <v>0</v>
      </c>
      <c r="G62" s="30">
        <f>IFERROR(F62/D62,0)</f>
        <v>0</v>
      </c>
    </row>
    <row r="63" spans="2:7" ht="15" thickBot="1">
      <c r="B63" s="508" t="s">
        <v>231</v>
      </c>
      <c r="C63" s="509"/>
      <c r="D63" s="8">
        <f>D61+D62</f>
        <v>0</v>
      </c>
      <c r="E63" s="28">
        <f t="shared" ref="E63" si="20">E61+E62</f>
        <v>0</v>
      </c>
      <c r="F63" s="37">
        <f t="shared" ref="F63" si="21">F61+F62</f>
        <v>0</v>
      </c>
      <c r="G63" s="31">
        <f>IFERROR(F63/D63,0)</f>
        <v>0</v>
      </c>
    </row>
  </sheetData>
  <mergeCells count="12">
    <mergeCell ref="B63:C63"/>
    <mergeCell ref="B13:C13"/>
    <mergeCell ref="B15:C15"/>
    <mergeCell ref="B2:G3"/>
    <mergeCell ref="B18:G19"/>
    <mergeCell ref="B29:C29"/>
    <mergeCell ref="B31:C31"/>
    <mergeCell ref="B34:G35"/>
    <mergeCell ref="B45:C45"/>
    <mergeCell ref="B47:C47"/>
    <mergeCell ref="B50:G51"/>
    <mergeCell ref="B61:C61"/>
  </mergeCells>
  <pageMargins left="0.25" right="0.25" top="0.75" bottom="0.75" header="0.3" footer="0.3"/>
  <pageSetup scale="96" fitToHeight="0" orientation="landscape" r:id="rId1"/>
  <rowBreaks count="1" manualBreakCount="1">
    <brk id="3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amatamoros@unicef.org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MPTF_00006_01025</ProjectId>
    <FundCode xmlns="f9695bc1-6109-4dcd-a27a-f8a0370b00e2">MPTF_00006</FundCode>
    <Comments xmlns="f9695bc1-6109-4dcd-a27a-f8a0370b00e2">00140298-PBFHNDB-2 AOP</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899F68EF-B764-4893-AA37-A57C5BDBCEC4}">
  <ds:schemaRefs>
    <ds:schemaRef ds:uri="http://schemas.microsoft.com/PowerBIAddIn"/>
  </ds:schemaRefs>
</ds:datastoreItem>
</file>

<file path=customXml/itemProps2.xml><?xml version="1.0" encoding="utf-8"?>
<ds:datastoreItem xmlns:ds="http://schemas.openxmlformats.org/officeDocument/2006/customXml" ds:itemID="{488A7B1F-A131-473D-8629-1C8875A49D48}"/>
</file>

<file path=customXml/itemProps3.xml><?xml version="1.0" encoding="utf-8"?>
<ds:datastoreItem xmlns:ds="http://schemas.openxmlformats.org/officeDocument/2006/customXml" ds:itemID="{B9D33CA7-0503-4913-A277-8C80F4DEDE93}"/>
</file>

<file path=customXml/itemProps4.xml><?xml version="1.0" encoding="utf-8"?>
<ds:datastoreItem xmlns:ds="http://schemas.openxmlformats.org/officeDocument/2006/customXml" ds:itemID="{69EFD6D5-D0F6-4B8C-9FDF-BBC8B49241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POA 2024 </vt:lpstr>
      <vt:lpstr>RESUMEN POR AGENCIA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00140298-PBFHNDB-2 FORMATO POA PBF-II SEMESTRE 2024.xlsx</dc:title>
  <dc:subject>Secretariado PBF Guatemala</dc:subject>
  <dc:creator>Carlos Paredes</dc:creator>
  <cp:keywords/>
  <dc:description/>
  <cp:lastModifiedBy>Nancy Waleska Zuniga Mencia</cp:lastModifiedBy>
  <cp:revision/>
  <dcterms:created xsi:type="dcterms:W3CDTF">2017-08-23T01:28:46Z</dcterms:created>
  <dcterms:modified xsi:type="dcterms:W3CDTF">2024-06-14T19:59:56Z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