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fp-my.sharepoint.com/personal/honore_motangarti_wfp_org/Documents/Desktop/M&amp;E PBF/Rapports/Rapport de progres - juin 2024/Projet DDR/Version soumise/"/>
    </mc:Choice>
  </mc:AlternateContent>
  <xr:revisionPtr revIDLastSave="21" documentId="13_ncr:1_{742F7948-3759-4944-B1E6-CD97493990CE}" xr6:coauthVersionLast="47" xr6:coauthVersionMax="47" xr10:uidLastSave="{D2B5CF90-A4CC-46A3-A131-897E45431757}"/>
  <bookViews>
    <workbookView xWindow="0" yWindow="0" windowWidth="23010" windowHeight="12360" xr2:uid="{D8BD712D-58F2-4DE2-8CD7-3E46B672E7E1}"/>
  </bookViews>
  <sheets>
    <sheet name="JUIN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 i="1" l="1"/>
  <c r="H201" i="1"/>
  <c r="I201" i="1" l="1"/>
  <c r="H202" i="1"/>
  <c r="H177" i="1"/>
  <c r="J179" i="1" l="1"/>
  <c r="K179" i="1"/>
  <c r="I111" i="1"/>
  <c r="J111" i="1"/>
  <c r="K111" i="1"/>
  <c r="I101" i="1"/>
  <c r="J101" i="1"/>
  <c r="K101" i="1"/>
  <c r="I59" i="1"/>
  <c r="J59" i="1"/>
  <c r="K59" i="1"/>
  <c r="I17" i="1"/>
  <c r="J17" i="1"/>
  <c r="K17" i="1"/>
  <c r="H176" i="1"/>
  <c r="H178" i="1"/>
  <c r="H175" i="1"/>
  <c r="H104" i="1"/>
  <c r="H105" i="1"/>
  <c r="H103" i="1"/>
  <c r="H94" i="1"/>
  <c r="H95" i="1"/>
  <c r="H96" i="1"/>
  <c r="H97" i="1"/>
  <c r="H98" i="1"/>
  <c r="H99" i="1"/>
  <c r="H100" i="1"/>
  <c r="H93" i="1"/>
  <c r="H52" i="1"/>
  <c r="H53" i="1"/>
  <c r="H54" i="1"/>
  <c r="H51" i="1"/>
  <c r="H10" i="1"/>
  <c r="H11" i="1"/>
  <c r="H12" i="1"/>
  <c r="H13" i="1"/>
  <c r="H14" i="1"/>
  <c r="H15" i="1"/>
  <c r="H16" i="1"/>
  <c r="H9" i="1"/>
  <c r="C204" i="1"/>
  <c r="G199" i="1"/>
  <c r="E195" i="1"/>
  <c r="D195" i="1"/>
  <c r="C195" i="1"/>
  <c r="E188" i="1"/>
  <c r="D188" i="1"/>
  <c r="C188" i="1"/>
  <c r="E179" i="1"/>
  <c r="D179" i="1"/>
  <c r="C179" i="1"/>
  <c r="F178" i="1"/>
  <c r="F177" i="1"/>
  <c r="F176" i="1"/>
  <c r="F175" i="1"/>
  <c r="H173" i="1"/>
  <c r="E173" i="1"/>
  <c r="D173" i="1"/>
  <c r="C173" i="1"/>
  <c r="F172" i="1"/>
  <c r="F171" i="1"/>
  <c r="F170" i="1"/>
  <c r="F169" i="1"/>
  <c r="F168" i="1"/>
  <c r="F167" i="1"/>
  <c r="F166" i="1"/>
  <c r="F165" i="1"/>
  <c r="H163" i="1"/>
  <c r="E163" i="1"/>
  <c r="D163" i="1"/>
  <c r="C163" i="1"/>
  <c r="F162" i="1"/>
  <c r="F161" i="1"/>
  <c r="F160" i="1"/>
  <c r="F159" i="1"/>
  <c r="F158" i="1"/>
  <c r="F157" i="1"/>
  <c r="F156" i="1"/>
  <c r="F155" i="1"/>
  <c r="H153" i="1"/>
  <c r="E153" i="1"/>
  <c r="D153" i="1"/>
  <c r="C153" i="1"/>
  <c r="F152" i="1"/>
  <c r="F151" i="1"/>
  <c r="F150" i="1"/>
  <c r="F149" i="1"/>
  <c r="F148" i="1"/>
  <c r="F147" i="1"/>
  <c r="F146" i="1"/>
  <c r="F145" i="1"/>
  <c r="H143" i="1"/>
  <c r="E143" i="1"/>
  <c r="D143" i="1"/>
  <c r="C143" i="1"/>
  <c r="F142" i="1"/>
  <c r="F141" i="1"/>
  <c r="F140" i="1"/>
  <c r="F139" i="1"/>
  <c r="F138" i="1"/>
  <c r="F137" i="1"/>
  <c r="F136" i="1"/>
  <c r="F135" i="1"/>
  <c r="H131" i="1"/>
  <c r="E131" i="1"/>
  <c r="D131" i="1"/>
  <c r="C131" i="1"/>
  <c r="F130" i="1"/>
  <c r="F129" i="1"/>
  <c r="F128" i="1"/>
  <c r="F127" i="1"/>
  <c r="F126" i="1"/>
  <c r="F125" i="1"/>
  <c r="F124" i="1"/>
  <c r="F123" i="1"/>
  <c r="H121" i="1"/>
  <c r="E121" i="1"/>
  <c r="D121" i="1"/>
  <c r="C121" i="1"/>
  <c r="F120" i="1"/>
  <c r="F119" i="1"/>
  <c r="F118" i="1"/>
  <c r="F117" i="1"/>
  <c r="F116" i="1"/>
  <c r="F115" i="1"/>
  <c r="F114" i="1"/>
  <c r="F113" i="1"/>
  <c r="E111" i="1"/>
  <c r="D111" i="1"/>
  <c r="C111" i="1"/>
  <c r="F110" i="1"/>
  <c r="F109" i="1"/>
  <c r="F108" i="1"/>
  <c r="F107" i="1"/>
  <c r="F106" i="1"/>
  <c r="F105" i="1"/>
  <c r="F104" i="1"/>
  <c r="F103" i="1"/>
  <c r="E101" i="1"/>
  <c r="D101" i="1"/>
  <c r="C101" i="1"/>
  <c r="F100" i="1"/>
  <c r="F99" i="1"/>
  <c r="F98" i="1"/>
  <c r="F97" i="1"/>
  <c r="F96" i="1"/>
  <c r="F95" i="1"/>
  <c r="F94" i="1"/>
  <c r="F93" i="1"/>
  <c r="H89" i="1"/>
  <c r="E89" i="1"/>
  <c r="D89" i="1"/>
  <c r="C89" i="1"/>
  <c r="F88" i="1"/>
  <c r="F87" i="1"/>
  <c r="F86" i="1"/>
  <c r="F85" i="1"/>
  <c r="F84" i="1"/>
  <c r="F83" i="1"/>
  <c r="F82" i="1"/>
  <c r="F81" i="1"/>
  <c r="H79" i="1"/>
  <c r="E79" i="1"/>
  <c r="D79" i="1"/>
  <c r="C79" i="1"/>
  <c r="F78" i="1"/>
  <c r="F77" i="1"/>
  <c r="F76" i="1"/>
  <c r="F75" i="1"/>
  <c r="F74" i="1"/>
  <c r="F73" i="1"/>
  <c r="F72" i="1"/>
  <c r="F71" i="1"/>
  <c r="H69" i="1"/>
  <c r="E69" i="1"/>
  <c r="D69" i="1"/>
  <c r="C69" i="1"/>
  <c r="F68" i="1"/>
  <c r="F67" i="1"/>
  <c r="F66" i="1"/>
  <c r="F65" i="1"/>
  <c r="F64" i="1"/>
  <c r="F63" i="1"/>
  <c r="F62" i="1"/>
  <c r="F61" i="1"/>
  <c r="E59" i="1"/>
  <c r="D59" i="1"/>
  <c r="C59" i="1"/>
  <c r="F58" i="1"/>
  <c r="F57" i="1"/>
  <c r="F56" i="1"/>
  <c r="F55" i="1"/>
  <c r="F54" i="1"/>
  <c r="F53" i="1"/>
  <c r="F52" i="1"/>
  <c r="F51" i="1"/>
  <c r="H47" i="1"/>
  <c r="E47" i="1"/>
  <c r="D47" i="1"/>
  <c r="C47" i="1"/>
  <c r="F46" i="1"/>
  <c r="F45" i="1"/>
  <c r="F44" i="1"/>
  <c r="F43" i="1"/>
  <c r="F42" i="1"/>
  <c r="F41" i="1"/>
  <c r="F40" i="1"/>
  <c r="F39" i="1"/>
  <c r="H37" i="1"/>
  <c r="E37" i="1"/>
  <c r="D37" i="1"/>
  <c r="C37" i="1"/>
  <c r="F36" i="1"/>
  <c r="F35" i="1"/>
  <c r="F34" i="1"/>
  <c r="F33" i="1"/>
  <c r="F32" i="1"/>
  <c r="F31" i="1"/>
  <c r="F30" i="1"/>
  <c r="F29" i="1"/>
  <c r="H27" i="1"/>
  <c r="E27" i="1"/>
  <c r="D27" i="1"/>
  <c r="C27" i="1"/>
  <c r="F26" i="1"/>
  <c r="F25" i="1"/>
  <c r="F24" i="1"/>
  <c r="F23" i="1"/>
  <c r="F22" i="1"/>
  <c r="F21" i="1"/>
  <c r="F20" i="1"/>
  <c r="F19" i="1"/>
  <c r="E17" i="1"/>
  <c r="D17" i="1"/>
  <c r="C17" i="1"/>
  <c r="F16" i="1"/>
  <c r="F15" i="1"/>
  <c r="F14" i="1"/>
  <c r="F13" i="1"/>
  <c r="F12" i="1"/>
  <c r="F11" i="1"/>
  <c r="F10" i="1"/>
  <c r="F9" i="1"/>
  <c r="H101" i="1" l="1"/>
  <c r="H111" i="1"/>
  <c r="H59" i="1"/>
  <c r="K201" i="1"/>
  <c r="J201" i="1"/>
  <c r="H179" i="1"/>
  <c r="H17" i="1"/>
  <c r="F179" i="1"/>
  <c r="D189" i="1"/>
  <c r="D190" i="1" s="1"/>
  <c r="D191" i="1" s="1"/>
  <c r="F121" i="1"/>
  <c r="G101" i="1"/>
  <c r="G17" i="1"/>
  <c r="F37" i="1"/>
  <c r="G163" i="1"/>
  <c r="F163" i="1"/>
  <c r="G153" i="1"/>
  <c r="G173" i="1"/>
  <c r="F153" i="1"/>
  <c r="G121" i="1"/>
  <c r="G131" i="1"/>
  <c r="G143" i="1"/>
  <c r="G111" i="1"/>
  <c r="C189" i="1"/>
  <c r="C190" i="1" s="1"/>
  <c r="C191" i="1" s="1"/>
  <c r="G79" i="1"/>
  <c r="F69" i="1"/>
  <c r="G89" i="1"/>
  <c r="G59" i="1"/>
  <c r="E189" i="1"/>
  <c r="E190" i="1" s="1"/>
  <c r="E191" i="1" s="1"/>
  <c r="G37" i="1"/>
  <c r="F27" i="1"/>
  <c r="G47" i="1"/>
  <c r="F17" i="1"/>
  <c r="F59" i="1"/>
  <c r="F101" i="1"/>
  <c r="F143" i="1"/>
  <c r="F79" i="1"/>
  <c r="F111" i="1"/>
  <c r="G27" i="1"/>
  <c r="G69" i="1"/>
  <c r="F47" i="1"/>
  <c r="F89" i="1"/>
  <c r="F131" i="1"/>
  <c r="F173" i="1"/>
  <c r="G179" i="1"/>
  <c r="I202" i="1" l="1"/>
  <c r="J202" i="1"/>
  <c r="K202" i="1"/>
  <c r="C201" i="1"/>
  <c r="F189" i="1"/>
  <c r="E198" i="1"/>
  <c r="E196" i="1"/>
  <c r="E197" i="1"/>
  <c r="D198" i="1"/>
  <c r="D196" i="1"/>
  <c r="D197" i="1"/>
  <c r="C197" i="1"/>
  <c r="C198" i="1"/>
  <c r="C196" i="1"/>
  <c r="F197" i="1" l="1"/>
  <c r="F190" i="1"/>
  <c r="F191" i="1" s="1"/>
  <c r="D199" i="1"/>
  <c r="E199" i="1"/>
  <c r="F196" i="1"/>
  <c r="C199" i="1"/>
  <c r="F198" i="1"/>
  <c r="C205" i="1" l="1"/>
  <c r="C202" i="1"/>
  <c r="F199" i="1"/>
</calcChain>
</file>

<file path=xl/sharedStrings.xml><?xml version="1.0" encoding="utf-8"?>
<sst xmlns="http://schemas.openxmlformats.org/spreadsheetml/2006/main" count="230" uniqueCount="207">
  <si>
    <t>Annexe D - Budget du projet PBF</t>
  </si>
  <si>
    <t>Tableau 1 - Budget du projet PBF par résultat, produit et activité</t>
  </si>
  <si>
    <t>Nombre de resultat/ produit</t>
  </si>
  <si>
    <t>Formulation du resultat/ produit/activite</t>
  </si>
  <si>
    <t>PNUD (budget en USD)</t>
  </si>
  <si>
    <t xml:space="preserve"> OIM (budget en USD)</t>
  </si>
  <si>
    <t>UNICEF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</si>
  <si>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</si>
  <si>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</si>
  <si>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</si>
  <si>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</si>
  <si>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</si>
  <si>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</si>
  <si>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Les structures de gouvernance de mise en œuvre du Processus DDR (CNCMO) sont opérationnelles</t>
  </si>
  <si>
    <t>Produit 1.1:</t>
  </si>
  <si>
    <t>Les structures opérationnelles de gouvernance et de mise en œuvre du processus DDR sont en place.</t>
  </si>
  <si>
    <t>Activite 1.1.1:</t>
  </si>
  <si>
    <t xml:space="preserve">Activité 1.1.1 :  Créer/Renforcer les mécanismes de suivi et de consultation entre les parties prenantes au processus de paix afin de faciliter l’appropriation, créer une compréhension commune et renforcer la confiance des acteurs locaux, nationaux et internationaux. </t>
  </si>
  <si>
    <t>Activite 1.1.2:</t>
  </si>
  <si>
    <t>Activité 1.1.2 : Appuyer les capacités opérationnelles du bureau, du comité technique et des sous-comités du CNCMO-DDR) pour le suivi de la mise en œuvre de l’Accord de Doha.</t>
  </si>
  <si>
    <t>Activite 1.1.3:</t>
  </si>
  <si>
    <t xml:space="preserve">Activité 1.1.3. Renforcer les capacités des acteurs clés au niveau national et local pour la mise en œuvre des actions nécessaires à la bonne conduite du DDR. </t>
  </si>
  <si>
    <t>Activite 1.1.4</t>
  </si>
  <si>
    <t>Activite 1.1.5</t>
  </si>
  <si>
    <t>Activite 1.1.6</t>
  </si>
  <si>
    <t>Activite 1.1.7</t>
  </si>
  <si>
    <t>Activite 1.1.8</t>
  </si>
  <si>
    <t>Produit total</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</si>
  <si>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</si>
  <si>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</si>
  <si>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</si>
  <si>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</si>
  <si>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</si>
  <si>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</si>
  <si>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</si>
  <si>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</si>
  <si>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</si>
  <si>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</si>
  <si>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</si>
  <si>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</si>
  <si>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</si>
  <si>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</si>
  <si>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</si>
  <si>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</si>
  <si>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</si>
  <si>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</si>
  <si>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</si>
  <si>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</si>
  <si>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</si>
  <si>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</si>
  <si>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</si>
  <si>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</si>
  <si>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</si>
  <si>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</si>
  <si>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</si>
  <si>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</si>
  <si>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La prise de décision sur le processus DDR est transparente et inclusive des parties prenantes et permet d’élaborer des outils d’aide à la décision consensuels</t>
  </si>
  <si>
    <t>Produit 2.1</t>
  </si>
  <si>
    <t>Les données essentielles à la prise de décision transparente sont collectées</t>
  </si>
  <si>
    <t>Activite 2.1.1</t>
  </si>
  <si>
    <t xml:space="preserve">Activité 2.1.1 : Soutien à l’élaboration d’un document de programme national de DDR comprenant les différentes dimensions-clés (le rapport de préparation) ; </t>
  </si>
  <si>
    <t>Activite 2.1.2</t>
  </si>
  <si>
    <t xml:space="preserve"> Activité 2.1.2 Organiser des séances de vulgarisation des résultats de l’évaluation au profit des parties prenantes au niveau local, national et international. </t>
  </si>
  <si>
    <t>Activite 2.1.3</t>
  </si>
  <si>
    <t xml:space="preserve">Activité 2.1.3 Faire une analyse intégrée multisectorielle des besoins dans une région pilote susceptible d'accueillir des ex-combattants afin d'identifier les contraintes et les risques  qui éclaireront la formulation de stratégie de DDR. Notamment les facteurs de conflits et de risques et comment ceux-ci interagissent avec les besoins en réintégration des anciens combattants et des communautés d’accueil.  
</t>
  </si>
  <si>
    <t>Activite 2.1.4</t>
  </si>
  <si>
    <t xml:space="preserve">Activité 2.1.4: Appuyer les autorités nationales dans la définition et la mise en œuvre d’un plan de communication stratégique autour du DDR (qui intègrera la chronologie des initiatives en parallèle avec les activités les plus urgentes).   </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</si>
  <si>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</si>
  <si>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</si>
  <si>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</si>
  <si>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</si>
  <si>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</si>
  <si>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</si>
  <si>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</si>
  <si>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</si>
  <si>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</si>
  <si>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</si>
  <si>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</si>
  <si>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</si>
  <si>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</si>
  <si>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</si>
  <si>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</si>
  <si>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</si>
  <si>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</si>
  <si>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</si>
  <si>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</si>
  <si>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</si>
  <si>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</si>
  <si>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</si>
  <si>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</si>
  <si>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</si>
  <si>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</si>
  <si>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</si>
  <si>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</si>
  <si>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</si>
  <si>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</si>
  <si>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</si>
  <si>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</si>
  <si>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</si>
  <si>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La confiance des parties prenantes au processus de DDR est renforcée à travers un système d’appui et soutien aux besoins adéquats pour les ex-combattants et les communautés ciblées</t>
  </si>
  <si>
    <t>Produit 3.1</t>
  </si>
  <si>
    <t xml:space="preserve">Des conditions propices pour la mise en œuvre du processus de paix et le retour des ex-combattants sont créés </t>
  </si>
  <si>
    <t>Activite 3.1.1</t>
  </si>
  <si>
    <t xml:space="preserve">Activité 3.1.1 : Appuyer les autorités nationales dans l’adoption d’un système d’identification, vérification, enregistrement, et de profilage socio-économique des ex-combattants </t>
  </si>
  <si>
    <t>Activite 3.1.2</t>
  </si>
  <si>
    <t>Activité 3.1.2 : Cartographier les infrastructures, services publics et services sociaux de base en charge de la protection des enfants existants en vue d’élaborer un plan de renforcement de leurs capacités pour soutenir le DDR.</t>
  </si>
  <si>
    <t>Activite 3.1.3</t>
  </si>
  <si>
    <t xml:space="preserve">Activité 3.1.3 :  Renforcer les capacités des autorités locales et communautaires des zones cibles à la résolution pacifique des conflits et à la cohésion sociale. </t>
  </si>
  <si>
    <t>Activite 3.1.4</t>
  </si>
  <si>
    <t>Activité 3.1.4 :  Identifier au cours de la  mise en œuvre du projet, les filles et les garçons vulnérables et leur assurer une prise en charge adéquate au sein de leurs communautés</t>
  </si>
  <si>
    <t>Activite 3.1.5</t>
  </si>
  <si>
    <t>Activité 3.1.5 : Identifier les besoins et les opportunités socio-économiques des zones ciblées dont pourraient bénéficier les ex-combattants, les communautés y compris les femmes, les filles et les garçons vulnérables ;</t>
  </si>
  <si>
    <t>Activite 3.1.6</t>
  </si>
  <si>
    <t>Activite 3.1.7</t>
  </si>
  <si>
    <t>Activite 3.1.8</t>
  </si>
  <si>
    <t>Produit 3.2:</t>
  </si>
  <si>
    <t xml:space="preserve">Produit 3.2. La participation active des communautés, y compris les femmes est promue dans une province pilote où, les conditions sont créées pour le retour des ex-combattants et leurs familles. </t>
  </si>
  <si>
    <t>Activite 3.2.1</t>
  </si>
  <si>
    <t xml:space="preserve">Activité 3.2.1. : Informer et sensibiliser les communautés y compris les femmes sur l’intérêt du DDR et leur rôle dans le processus afin de réduire les risques de violence communautaire et adresser les facteurs-clé à l’origine de l'enrôlement dans les groupes politico-militaires ; </t>
  </si>
  <si>
    <t>Activite 3.2.2</t>
  </si>
  <si>
    <t>Activité 3.2.2 : Concevoir et faire adopter un système de prise en charge de la santé mentale et de l’appui psycho-social dans les zones cibles ;</t>
  </si>
  <si>
    <t>Activite 3.2.3</t>
  </si>
  <si>
    <t xml:space="preserve">Activité 3.2.3 : Identifier les infrastructures à intérêt communautaires, afin de les réhabiliter à travers le cash for work. </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</si>
  <si>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</si>
  <si>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</si>
  <si>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</si>
  <si>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</si>
  <si>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</si>
  <si>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</si>
  <si>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</si>
  <si>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</si>
  <si>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</si>
  <si>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</si>
  <si>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</si>
  <si>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</si>
  <si>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</si>
  <si>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</si>
  <si>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</si>
  <si>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</si>
  <si>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</si>
  <si>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</si>
  <si>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</si>
  <si>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</si>
  <si>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</si>
  <si>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</si>
  <si>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</si>
  <si>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</si>
  <si>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</si>
  <si>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</si>
  <si>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</si>
  <si>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</si>
  <si>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</si>
  <si>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</si>
  <si>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</si>
  <si>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</si>
  <si>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</si>
  <si>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</si>
  <si>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</si>
  <si>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</si>
  <si>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</si>
  <si>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</si>
  <si>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</si>
  <si>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</si>
  <si>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</si>
  <si>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</si>
  <si>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</si>
  <si>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</si>
  <si>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</si>
  <si>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</si>
  <si>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</si>
  <si>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</si>
  <si>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</si>
  <si>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</si>
  <si>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</si>
  <si>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</si>
  <si>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</si>
  <si>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</si>
  <si>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</si>
  <si>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</si>
  <si>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</si>
  <si>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</si>
  <si>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</si>
  <si>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</si>
  <si>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</si>
  <si>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</si>
  <si>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</si>
  <si>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</si>
  <si>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</si>
  <si>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</si>
  <si>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</si>
  <si>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</si>
  <si>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</si>
  <si>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</si>
  <si>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</si>
  <si>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</si>
  <si>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</si>
  <si>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</si>
  <si>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</si>
  <si>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</si>
  <si>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</si>
  <si>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</si>
  <si>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</si>
  <si>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</si>
  <si>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PNUD</t>
  </si>
  <si>
    <t>OIM</t>
  </si>
  <si>
    <t>UNICEF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</si>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</sst>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quot;€&quot;_-;\-* #,##0.00\ &quot;€&quot;_-;_-* &quot;-&quot;??\ &quot;€&quot;_-;_-@_-"/>
    <numFmt numFmtId="165" formatCode="_-* #,##0.00\ _F_C_F_A_-;\-* #,##0.00\ _F_C_F_A_-;_-* &quot;-&quot;??\ _F_C_F_A_-;_-@_-"/>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rgb="FF00B0F0"/>
      <name val="Calibri"/>
      <family val="2"/>
      <scheme val="minor"/>
    </font>
    <font>
      <b/>
      <u/>
      <sz val="14"/>
      <color theme="1"/>
      <name val="Calibri"/>
      <family val="2"/>
      <scheme val="minor"/>
    </font>
    <font>
      <b/>
      <sz val="20"/>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color rgb="FFFF0000"/>
      <name val="Calibri"/>
      <family val="2"/>
      <scheme val="minor"/>
    </font>
    <font>
      <b/>
      <sz val="12"/>
      <name val="Calibri"/>
      <family val="2"/>
      <scheme val="minor"/>
    </font>
    <font>
      <b/>
      <sz val="11"/>
      <color theme="1"/>
      <name val="Times New Roman"/>
      <family val="1"/>
    </font>
    <font>
      <b/>
      <sz val="11"/>
      <color rgb="FF000000"/>
      <name val="Times New Roman"/>
      <family val="1"/>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6" tint="0.59999389629810485"/>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3"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77">
    <xf numFmtId="0" fontId="0" fillId="0" borderId="0" xfId="0"/>
    <xf numFmtId="9" fontId="8" fillId="0" borderId="1" xfId="3" applyFont="1" applyBorder="1" applyAlignment="1" applyProtection="1">
      <alignment horizontal="center" vertical="center" wrapText="1"/>
      <protection locked="0"/>
    </xf>
    <xf numFmtId="9" fontId="8" fillId="2" borderId="1" xfId="3" applyFont="1" applyFill="1" applyBorder="1" applyAlignment="1" applyProtection="1">
      <alignment horizontal="center" vertical="center" wrapText="1"/>
      <protection locked="0"/>
    </xf>
    <xf numFmtId="9" fontId="9" fillId="0" borderId="1" xfId="3" applyFont="1" applyBorder="1" applyAlignment="1" applyProtection="1">
      <alignment horizontal="center" vertical="center" wrapText="1"/>
      <protection locked="0"/>
    </xf>
    <xf numFmtId="9" fontId="9" fillId="2" borderId="1" xfId="3" applyFont="1" applyFill="1" applyBorder="1" applyAlignment="1" applyProtection="1">
      <alignment horizontal="center" vertical="center" wrapText="1"/>
      <protection locked="0"/>
    </xf>
    <xf numFmtId="9" fontId="8" fillId="0" borderId="1" xfId="3" applyFont="1" applyBorder="1" applyAlignment="1" applyProtection="1">
      <alignment vertical="center" wrapText="1"/>
      <protection locked="0"/>
    </xf>
    <xf numFmtId="9" fontId="7" fillId="2" borderId="13" xfId="3" applyFont="1" applyFill="1" applyBorder="1" applyAlignment="1" applyProtection="1">
      <alignment vertical="center" wrapText="1"/>
      <protection locked="0"/>
    </xf>
    <xf numFmtId="9" fontId="7" fillId="2" borderId="11" xfId="3" applyFont="1" applyFill="1" applyBorder="1" applyAlignment="1" applyProtection="1">
      <alignment vertical="center" wrapText="1"/>
      <protection locked="0"/>
    </xf>
    <xf numFmtId="9" fontId="7" fillId="2" borderId="11" xfId="3" applyFont="1" applyFill="1" applyBorder="1" applyAlignment="1" applyProtection="1">
      <alignment horizontal="right" vertical="center" wrapText="1"/>
      <protection locked="0"/>
    </xf>
    <xf numFmtId="9" fontId="7" fillId="3" borderId="16" xfId="3" applyFont="1" applyFill="1" applyBorder="1" applyAlignment="1" applyProtection="1">
      <alignment vertical="center" wrapText="1"/>
    </xf>
    <xf numFmtId="0" fontId="0" fillId="0" borderId="0" xfId="0" applyNumberFormat="1"/>
    <xf numFmtId="9" fontId="0" fillId="3" borderId="15" xfId="3" applyFont="1" applyFill="1" applyBorder="1" applyAlignment="1">
      <alignment wrapText="1"/>
    </xf>
    <xf numFmtId="0" fontId="0" fillId="0" borderId="0" xfId="0" applyNumberFormat="1" applyAlignment="1">
      <alignment wrapText="1"/>
    </xf>
    <xf numFmtId="0" fontId="7" fillId="3" borderId="1" xfId="0" applyNumberFormat="1" applyFont="1" applyFill="1" applyBorder="1" applyAlignment="1">
      <alignment horizontal="center" vertical="center" wrapText="1"/>
    </xf>
    <xf numFmtId="0" fontId="7" fillId="6" borderId="1" xfId="0" applyNumberFormat="1" applyFont="1" applyFill="1" applyBorder="1" applyAlignment="1">
      <alignment vertical="center" wrapText="1"/>
    </xf>
    <xf numFmtId="0" fontId="8" fillId="6" borderId="1" xfId="0" applyNumberFormat="1" applyFont="1" applyFill="1" applyBorder="1" applyAlignment="1">
      <alignment vertical="center" wrapText="1"/>
    </xf>
    <xf numFmtId="0" fontId="8" fillId="0" borderId="1" xfId="0" applyNumberFormat="1" applyFont="1" applyBorder="1" applyAlignment="1" applyProtection="1">
      <alignment horizontal="left" vertical="top" wrapText="1"/>
      <protection locked="0"/>
    </xf>
    <xf numFmtId="0" fontId="8" fillId="2" borderId="1" xfId="0" applyNumberFormat="1" applyFont="1" applyFill="1" applyBorder="1" applyAlignment="1" applyProtection="1">
      <alignment horizontal="left" vertical="top" wrapText="1"/>
      <protection locked="0"/>
    </xf>
    <xf numFmtId="0" fontId="7" fillId="3" borderId="1" xfId="0" applyNumberFormat="1" applyFont="1" applyFill="1" applyBorder="1" applyAlignment="1">
      <alignment vertical="center" wrapText="1"/>
    </xf>
    <xf numFmtId="0" fontId="8" fillId="2" borderId="0" xfId="0" applyNumberFormat="1" applyFont="1" applyFill="1" applyAlignment="1" applyProtection="1">
      <alignment vertical="center" wrapText="1"/>
      <protection locked="0"/>
    </xf>
    <xf numFmtId="0" fontId="8" fillId="2" borderId="0" xfId="0" applyNumberFormat="1" applyFont="1" applyFill="1" applyAlignment="1" applyProtection="1">
      <alignment horizontal="left" vertical="top" wrapText="1"/>
      <protection locked="0"/>
    </xf>
    <xf numFmtId="0" fontId="10" fillId="0" borderId="1"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wrapText="1"/>
      <protection locked="0"/>
    </xf>
    <xf numFmtId="0" fontId="9" fillId="0" borderId="3" xfId="0" applyNumberFormat="1" applyFont="1" applyBorder="1" applyAlignment="1" applyProtection="1">
      <alignment horizontal="left" wrapText="1"/>
      <protection locked="0"/>
    </xf>
    <xf numFmtId="0" fontId="7" fillId="2" borderId="0" xfId="0" applyNumberFormat="1" applyFont="1" applyFill="1" applyAlignment="1">
      <alignment vertical="center" wrapText="1"/>
    </xf>
    <xf numFmtId="0" fontId="9" fillId="0" borderId="1" xfId="0" applyNumberFormat="1" applyFont="1" applyBorder="1" applyAlignment="1" applyProtection="1">
      <alignment horizontal="left" vertical="top" wrapText="1"/>
      <protection locked="0"/>
    </xf>
    <xf numFmtId="0" fontId="9" fillId="2" borderId="1" xfId="0" applyNumberFormat="1" applyFont="1" applyFill="1" applyBorder="1" applyAlignment="1" applyProtection="1">
      <alignment horizontal="left" vertical="top" wrapText="1"/>
      <protection locked="0"/>
    </xf>
    <xf numFmtId="0" fontId="11" fillId="3" borderId="1" xfId="0" applyNumberFormat="1" applyFont="1" applyFill="1" applyBorder="1" applyAlignment="1">
      <alignment vertical="center" wrapText="1"/>
    </xf>
    <xf numFmtId="0" fontId="7" fillId="8" borderId="1" xfId="0" applyNumberFormat="1" applyFont="1" applyFill="1" applyBorder="1" applyAlignment="1">
      <alignment vertical="center" wrapText="1"/>
    </xf>
    <xf numFmtId="0" fontId="8" fillId="2" borderId="1" xfId="0" applyNumberFormat="1" applyFont="1" applyFill="1" applyBorder="1" applyAlignment="1" applyProtection="1">
      <alignment vertical="center" wrapText="1"/>
      <protection locked="0"/>
    </xf>
    <xf numFmtId="0" fontId="8" fillId="2" borderId="5" xfId="0" applyNumberFormat="1" applyFont="1" applyFill="1" applyBorder="1" applyAlignment="1" applyProtection="1">
      <alignment vertical="center" wrapText="1"/>
      <protection locked="0"/>
    </xf>
    <xf numFmtId="0" fontId="7" fillId="3" borderId="6" xfId="0" applyNumberFormat="1" applyFont="1" applyFill="1" applyBorder="1" applyAlignment="1">
      <alignment vertical="center" wrapText="1"/>
    </xf>
    <xf numFmtId="0" fontId="8" fillId="3" borderId="10" xfId="0" applyNumberFormat="1" applyFont="1" applyFill="1" applyBorder="1" applyAlignment="1">
      <alignment horizontal="center" vertical="center" wrapText="1"/>
    </xf>
    <xf numFmtId="0" fontId="8" fillId="2" borderId="0" xfId="0" applyNumberFormat="1" applyFont="1" applyFill="1" applyAlignment="1">
      <alignment vertical="center" wrapText="1"/>
    </xf>
    <xf numFmtId="0" fontId="8" fillId="3" borderId="12" xfId="0" applyNumberFormat="1" applyFont="1" applyFill="1" applyBorder="1" applyAlignment="1">
      <alignment vertical="center" wrapText="1"/>
    </xf>
    <xf numFmtId="0" fontId="8" fillId="0" borderId="0" xfId="0" applyNumberFormat="1" applyFont="1" applyAlignment="1" applyProtection="1">
      <alignment vertical="center" wrapText="1"/>
      <protection locked="0"/>
    </xf>
    <xf numFmtId="0" fontId="8" fillId="0" borderId="0" xfId="0" applyNumberFormat="1" applyFont="1" applyAlignment="1">
      <alignment vertical="center" wrapText="1"/>
    </xf>
    <xf numFmtId="0" fontId="7" fillId="3" borderId="14" xfId="0" applyNumberFormat="1" applyFont="1" applyFill="1" applyBorder="1" applyAlignment="1">
      <alignment vertical="center" wrapText="1"/>
    </xf>
    <xf numFmtId="0" fontId="7" fillId="3" borderId="12" xfId="0" applyNumberFormat="1" applyFont="1" applyFill="1" applyBorder="1" applyAlignment="1">
      <alignment horizontal="center" vertical="center" wrapText="1"/>
    </xf>
    <xf numFmtId="0" fontId="7" fillId="3" borderId="12" xfId="0" applyNumberFormat="1" applyFont="1" applyFill="1" applyBorder="1" applyAlignment="1">
      <alignment vertical="center" wrapText="1"/>
    </xf>
    <xf numFmtId="0" fontId="7" fillId="3" borderId="10" xfId="0" applyNumberFormat="1" applyFont="1" applyFill="1" applyBorder="1" applyAlignment="1">
      <alignment vertical="center" wrapText="1"/>
    </xf>
    <xf numFmtId="0" fontId="7" fillId="0" borderId="0" xfId="0" applyNumberFormat="1" applyFont="1" applyAlignment="1">
      <alignment vertical="center" wrapText="1"/>
    </xf>
    <xf numFmtId="0" fontId="3" fillId="3" borderId="17" xfId="0" applyNumberFormat="1" applyFont="1" applyFill="1" applyBorder="1" applyAlignment="1">
      <alignment horizontal="left" vertical="center" wrapText="1"/>
    </xf>
    <xf numFmtId="0" fontId="3" fillId="3" borderId="12" xfId="0" applyNumberFormat="1" applyFont="1" applyFill="1" applyBorder="1" applyAlignment="1">
      <alignment horizontal="left" vertical="center" wrapText="1"/>
    </xf>
    <xf numFmtId="43" fontId="0" fillId="0" borderId="0" xfId="1" applyFont="1" applyAlignment="1">
      <alignment wrapText="1"/>
    </xf>
    <xf numFmtId="43" fontId="0" fillId="0" borderId="0" xfId="1" applyFont="1" applyBorder="1" applyAlignment="1">
      <alignment wrapText="1"/>
    </xf>
    <xf numFmtId="43" fontId="0" fillId="0" borderId="0" xfId="1" applyFont="1" applyFill="1" applyBorder="1" applyAlignment="1">
      <alignment wrapText="1"/>
    </xf>
    <xf numFmtId="43" fontId="6" fillId="2" borderId="0" xfId="1" applyFont="1" applyFill="1" applyBorder="1" applyAlignment="1">
      <alignment horizontal="left" wrapText="1"/>
    </xf>
    <xf numFmtId="43" fontId="6" fillId="0" borderId="0" xfId="1" applyFont="1" applyFill="1" applyBorder="1" applyAlignment="1">
      <alignment horizontal="left" wrapText="1"/>
    </xf>
    <xf numFmtId="43" fontId="0" fillId="0" borderId="0" xfId="1" applyFont="1" applyAlignment="1">
      <alignment horizontal="center" wrapText="1"/>
    </xf>
    <xf numFmtId="43" fontId="0" fillId="2" borderId="0" xfId="1" applyFont="1" applyFill="1" applyAlignment="1">
      <alignment wrapText="1"/>
    </xf>
    <xf numFmtId="43" fontId="7" fillId="0" borderId="1" xfId="1" applyFont="1" applyBorder="1" applyAlignment="1" applyProtection="1">
      <alignment horizontal="center" vertical="center" wrapText="1"/>
      <protection locked="0"/>
    </xf>
    <xf numFmtId="43" fontId="7" fillId="3" borderId="1" xfId="1" applyFont="1" applyFill="1" applyBorder="1" applyAlignment="1">
      <alignment horizontal="center" vertical="center" wrapText="1"/>
    </xf>
    <xf numFmtId="43" fontId="7" fillId="5" borderId="1" xfId="1" applyFont="1" applyFill="1" applyBorder="1" applyAlignment="1">
      <alignment horizontal="center" vertical="center" wrapText="1"/>
    </xf>
    <xf numFmtId="43" fontId="7" fillId="4" borderId="1" xfId="1" applyFont="1" applyFill="1" applyBorder="1" applyAlignment="1">
      <alignment horizontal="center" vertical="center" wrapText="1"/>
    </xf>
    <xf numFmtId="43" fontId="8" fillId="0" borderId="1" xfId="1" applyFont="1" applyBorder="1" applyAlignment="1" applyProtection="1">
      <alignment horizontal="center" vertical="center" wrapText="1"/>
      <protection locked="0"/>
    </xf>
    <xf numFmtId="43" fontId="8" fillId="3" borderId="1" xfId="1" applyFont="1" applyFill="1" applyBorder="1" applyAlignment="1" applyProtection="1">
      <alignment horizontal="center" vertical="center" wrapText="1"/>
    </xf>
    <xf numFmtId="43" fontId="8" fillId="11" borderId="1" xfId="1" applyFont="1" applyFill="1" applyBorder="1" applyAlignment="1" applyProtection="1">
      <alignment horizontal="center" vertical="center" wrapText="1"/>
      <protection locked="0"/>
    </xf>
    <xf numFmtId="43" fontId="8" fillId="0" borderId="1" xfId="1" applyFont="1" applyFill="1" applyBorder="1" applyAlignment="1" applyProtection="1">
      <alignment horizontal="center" vertical="center" wrapText="1"/>
      <protection locked="0"/>
    </xf>
    <xf numFmtId="43" fontId="8" fillId="0" borderId="1" xfId="1" applyFont="1" applyBorder="1" applyAlignment="1" applyProtection="1">
      <alignment horizontal="left" wrapText="1"/>
      <protection locked="0"/>
    </xf>
    <xf numFmtId="43" fontId="8" fillId="2" borderId="1" xfId="1" applyFont="1" applyFill="1" applyBorder="1" applyAlignment="1" applyProtection="1">
      <alignment horizontal="center" vertical="center" wrapText="1"/>
      <protection locked="0"/>
    </xf>
    <xf numFmtId="43" fontId="8" fillId="2" borderId="1" xfId="1" applyFont="1" applyFill="1" applyBorder="1" applyAlignment="1" applyProtection="1">
      <alignment horizontal="left" wrapText="1"/>
      <protection locked="0"/>
    </xf>
    <xf numFmtId="43" fontId="7" fillId="3" borderId="1" xfId="1" applyFont="1" applyFill="1" applyBorder="1" applyAlignment="1" applyProtection="1">
      <alignment horizontal="center" vertical="center" wrapText="1"/>
    </xf>
    <xf numFmtId="43" fontId="7" fillId="0" borderId="1" xfId="1" applyFont="1" applyFill="1" applyBorder="1" applyAlignment="1" applyProtection="1">
      <alignment horizontal="center" vertical="center" wrapText="1"/>
    </xf>
    <xf numFmtId="43" fontId="7" fillId="3" borderId="2" xfId="1" applyFont="1" applyFill="1" applyBorder="1" applyAlignment="1" applyProtection="1">
      <alignment horizontal="center" vertical="center" wrapText="1"/>
    </xf>
    <xf numFmtId="43" fontId="8" fillId="2" borderId="0" xfId="1" applyFont="1" applyFill="1" applyBorder="1" applyAlignment="1" applyProtection="1">
      <alignment horizontal="center" vertical="center" wrapText="1"/>
      <protection locked="0"/>
    </xf>
    <xf numFmtId="43" fontId="8" fillId="0" borderId="0" xfId="1" applyFont="1" applyFill="1" applyBorder="1" applyAlignment="1" applyProtection="1">
      <alignment horizontal="center" vertical="center" wrapText="1"/>
      <protection locked="0"/>
    </xf>
    <xf numFmtId="43" fontId="9" fillId="0" borderId="1" xfId="1" applyFont="1" applyBorder="1" applyAlignment="1" applyProtection="1">
      <alignment horizontal="center" vertical="center" wrapText="1"/>
      <protection locked="0"/>
    </xf>
    <xf numFmtId="43" fontId="7" fillId="0" borderId="1" xfId="1" applyFont="1" applyFill="1" applyBorder="1" applyAlignment="1" applyProtection="1">
      <alignment horizontal="center" vertical="center" wrapText="1"/>
      <protection locked="0"/>
    </xf>
    <xf numFmtId="43" fontId="8" fillId="7" borderId="1" xfId="1" applyFont="1" applyFill="1" applyBorder="1" applyAlignment="1" applyProtection="1">
      <alignment horizontal="center" vertical="center" wrapText="1"/>
      <protection locked="0"/>
    </xf>
    <xf numFmtId="43" fontId="8" fillId="2" borderId="0" xfId="1" applyFont="1" applyFill="1" applyBorder="1" applyAlignment="1" applyProtection="1">
      <alignment vertical="center" wrapText="1"/>
      <protection locked="0"/>
    </xf>
    <xf numFmtId="43" fontId="8" fillId="0" borderId="0" xfId="1" applyFont="1" applyFill="1" applyBorder="1" applyAlignment="1" applyProtection="1">
      <alignment vertical="center" wrapText="1"/>
      <protection locked="0"/>
    </xf>
    <xf numFmtId="43" fontId="8" fillId="2" borderId="0" xfId="1" applyFont="1" applyFill="1" applyAlignment="1" applyProtection="1">
      <alignment vertical="center" wrapText="1"/>
      <protection locked="0"/>
    </xf>
    <xf numFmtId="43" fontId="9" fillId="3" borderId="1" xfId="1" applyFont="1" applyFill="1" applyBorder="1" applyAlignment="1" applyProtection="1">
      <alignment horizontal="center" vertical="center" wrapText="1"/>
    </xf>
    <xf numFmtId="43" fontId="9" fillId="11" borderId="1" xfId="1" applyFont="1" applyFill="1" applyBorder="1" applyAlignment="1" applyProtection="1">
      <alignment horizontal="center" vertical="center" wrapText="1"/>
      <protection locked="0"/>
    </xf>
    <xf numFmtId="43" fontId="9" fillId="0" borderId="1" xfId="1" applyFont="1" applyFill="1" applyBorder="1" applyAlignment="1" applyProtection="1">
      <alignment horizontal="center" vertical="center" wrapText="1"/>
      <protection locked="0"/>
    </xf>
    <xf numFmtId="43" fontId="9" fillId="0" borderId="1" xfId="1" applyFont="1" applyBorder="1" applyAlignment="1" applyProtection="1">
      <alignment horizontal="left" wrapText="1"/>
      <protection locked="0"/>
    </xf>
    <xf numFmtId="43" fontId="9" fillId="2" borderId="1" xfId="1" applyFont="1" applyFill="1" applyBorder="1" applyAlignment="1" applyProtection="1">
      <alignment horizontal="center" vertical="center" wrapText="1"/>
      <protection locked="0"/>
    </xf>
    <xf numFmtId="43" fontId="9" fillId="2" borderId="1" xfId="1" applyFont="1" applyFill="1" applyBorder="1" applyAlignment="1" applyProtection="1">
      <alignment horizontal="left" wrapText="1"/>
      <protection locked="0"/>
    </xf>
    <xf numFmtId="43" fontId="11" fillId="3" borderId="1" xfId="1" applyFont="1" applyFill="1" applyBorder="1" applyAlignment="1" applyProtection="1">
      <alignment horizontal="center" vertical="center" wrapText="1"/>
    </xf>
    <xf numFmtId="43" fontId="11" fillId="3" borderId="2" xfId="1" applyFont="1" applyFill="1" applyBorder="1" applyAlignment="1" applyProtection="1">
      <alignment horizontal="center" vertical="center" wrapText="1"/>
    </xf>
    <xf numFmtId="43" fontId="11" fillId="0" borderId="1" xfId="1" applyFont="1" applyFill="1" applyBorder="1" applyAlignment="1" applyProtection="1">
      <alignment horizontal="center" vertical="center" wrapText="1"/>
    </xf>
    <xf numFmtId="43" fontId="8" fillId="2" borderId="4" xfId="1" applyFont="1" applyFill="1" applyBorder="1" applyAlignment="1" applyProtection="1">
      <alignment vertical="center" wrapText="1"/>
      <protection locked="0"/>
    </xf>
    <xf numFmtId="43" fontId="8" fillId="0" borderId="1" xfId="1" applyFont="1" applyBorder="1" applyAlignment="1" applyProtection="1">
      <alignment vertical="center" wrapText="1"/>
      <protection locked="0"/>
    </xf>
    <xf numFmtId="43" fontId="8" fillId="3" borderId="1" xfId="1" applyFont="1" applyFill="1" applyBorder="1" applyAlignment="1" applyProtection="1">
      <alignment vertical="center" wrapText="1"/>
    </xf>
    <xf numFmtId="43" fontId="8" fillId="11" borderId="1" xfId="1" applyFont="1" applyFill="1" applyBorder="1" applyAlignment="1" applyProtection="1">
      <alignment vertical="center" wrapText="1"/>
      <protection locked="0"/>
    </xf>
    <xf numFmtId="43" fontId="8" fillId="2" borderId="1" xfId="1" applyFont="1" applyFill="1" applyBorder="1" applyAlignment="1" applyProtection="1">
      <alignment vertical="center" wrapText="1"/>
      <protection locked="0"/>
    </xf>
    <xf numFmtId="43" fontId="7" fillId="2" borderId="0" xfId="1" applyFont="1" applyFill="1" applyAlignment="1" applyProtection="1">
      <alignment vertical="center" wrapText="1"/>
      <protection locked="0"/>
    </xf>
    <xf numFmtId="43" fontId="7" fillId="2" borderId="0" xfId="1" applyFont="1" applyFill="1" applyBorder="1" applyAlignment="1" applyProtection="1">
      <alignment vertical="center" wrapText="1"/>
      <protection locked="0"/>
    </xf>
    <xf numFmtId="43" fontId="7" fillId="0" borderId="0" xfId="1" applyFont="1" applyFill="1" applyBorder="1" applyAlignment="1" applyProtection="1">
      <alignment vertical="center" wrapText="1"/>
      <protection locked="0"/>
    </xf>
    <xf numFmtId="43" fontId="7" fillId="3" borderId="1" xfId="1" applyFont="1" applyFill="1" applyBorder="1" applyAlignment="1" applyProtection="1">
      <alignment horizontal="center" vertical="center" wrapText="1"/>
      <protection locked="0"/>
    </xf>
    <xf numFmtId="43" fontId="7" fillId="3" borderId="11" xfId="1" applyFont="1" applyFill="1" applyBorder="1" applyAlignment="1" applyProtection="1">
      <alignment horizontal="center" vertical="center" wrapText="1"/>
    </xf>
    <xf numFmtId="43" fontId="8" fillId="3" borderId="1" xfId="1" applyFont="1" applyFill="1" applyBorder="1" applyAlignment="1">
      <alignment vertical="center" wrapText="1"/>
    </xf>
    <xf numFmtId="43" fontId="8" fillId="3" borderId="13" xfId="1" applyFont="1" applyFill="1" applyBorder="1" applyAlignment="1">
      <alignment vertical="center" wrapText="1"/>
    </xf>
    <xf numFmtId="43" fontId="8" fillId="2" borderId="0" xfId="1" applyFont="1" applyFill="1" applyAlignment="1">
      <alignment vertical="center" wrapText="1"/>
    </xf>
    <xf numFmtId="43" fontId="8" fillId="0" borderId="0" xfId="1" applyFont="1" applyAlignment="1" applyProtection="1">
      <alignment vertical="center" wrapText="1"/>
      <protection locked="0"/>
    </xf>
    <xf numFmtId="43" fontId="8" fillId="0" borderId="0" xfId="1" applyFont="1" applyAlignment="1">
      <alignment vertical="center" wrapText="1"/>
    </xf>
    <xf numFmtId="43" fontId="7" fillId="3" borderId="15" xfId="1" applyFont="1" applyFill="1" applyBorder="1" applyAlignment="1" applyProtection="1">
      <alignment vertical="center" wrapText="1"/>
    </xf>
    <xf numFmtId="43" fontId="7" fillId="3" borderId="16" xfId="1" applyFont="1" applyFill="1" applyBorder="1" applyAlignment="1" applyProtection="1">
      <alignment vertical="center" wrapText="1"/>
    </xf>
    <xf numFmtId="43" fontId="7" fillId="0" borderId="0" xfId="1" applyFont="1" applyAlignment="1" applyProtection="1">
      <alignment vertical="center" wrapText="1"/>
      <protection locked="0"/>
    </xf>
    <xf numFmtId="43" fontId="7" fillId="2" borderId="0" xfId="1" applyFont="1" applyFill="1" applyAlignment="1">
      <alignment vertical="center" wrapText="1"/>
    </xf>
    <xf numFmtId="43" fontId="7" fillId="2" borderId="0" xfId="1" applyFont="1" applyFill="1" applyBorder="1" applyAlignment="1">
      <alignment vertical="center" wrapText="1"/>
    </xf>
    <xf numFmtId="43" fontId="7" fillId="0" borderId="0" xfId="1" applyFont="1" applyFill="1" applyBorder="1" applyAlignment="1">
      <alignment vertical="center" wrapText="1"/>
    </xf>
    <xf numFmtId="43" fontId="7" fillId="2" borderId="0" xfId="1" applyFont="1" applyFill="1" applyBorder="1" applyAlignment="1" applyProtection="1">
      <alignment horizontal="center" vertical="center" wrapText="1"/>
    </xf>
    <xf numFmtId="43" fontId="7" fillId="0" borderId="0" xfId="1" applyFont="1" applyFill="1" applyBorder="1" applyAlignment="1" applyProtection="1">
      <alignment horizontal="center" vertical="center" wrapText="1"/>
    </xf>
    <xf numFmtId="43" fontId="7" fillId="3" borderId="2" xfId="1" applyFont="1" applyFill="1" applyBorder="1" applyAlignment="1">
      <alignment horizontal="center" vertical="center" wrapText="1"/>
    </xf>
    <xf numFmtId="43" fontId="7" fillId="3" borderId="11" xfId="1" applyFont="1" applyFill="1" applyBorder="1" applyAlignment="1">
      <alignment horizontal="center" vertical="center" wrapText="1"/>
    </xf>
    <xf numFmtId="43" fontId="7" fillId="3" borderId="1" xfId="1" applyFont="1" applyFill="1" applyBorder="1" applyAlignment="1" applyProtection="1">
      <alignment vertical="center" wrapText="1"/>
    </xf>
    <xf numFmtId="43" fontId="7" fillId="3" borderId="21" xfId="1" applyFont="1" applyFill="1" applyBorder="1" applyAlignment="1" applyProtection="1">
      <alignment vertical="center" wrapText="1"/>
    </xf>
    <xf numFmtId="43" fontId="7" fillId="3" borderId="22" xfId="1" applyFont="1" applyFill="1" applyBorder="1" applyAlignment="1" applyProtection="1">
      <alignment vertical="center" wrapText="1"/>
    </xf>
    <xf numFmtId="43" fontId="7" fillId="2" borderId="0" xfId="1" applyFont="1" applyFill="1" applyBorder="1" applyAlignment="1" applyProtection="1">
      <alignment horizontal="right" vertical="center" wrapText="1"/>
      <protection locked="0"/>
    </xf>
    <xf numFmtId="43" fontId="7" fillId="0" borderId="0" xfId="1" applyFont="1" applyFill="1" applyBorder="1" applyAlignment="1" applyProtection="1">
      <alignment horizontal="right" vertical="center" wrapText="1"/>
      <protection locked="0"/>
    </xf>
    <xf numFmtId="43" fontId="7" fillId="2" borderId="0" xfId="1" applyFont="1" applyFill="1" applyBorder="1" applyAlignment="1" applyProtection="1">
      <alignment vertical="center" wrapText="1"/>
    </xf>
    <xf numFmtId="43" fontId="7" fillId="0" borderId="0" xfId="1" applyFont="1" applyFill="1" applyBorder="1" applyAlignment="1" applyProtection="1">
      <alignment vertical="center" wrapText="1"/>
    </xf>
    <xf numFmtId="43" fontId="7" fillId="0" borderId="0" xfId="1" applyFont="1" applyAlignment="1">
      <alignment vertical="center" wrapText="1"/>
    </xf>
    <xf numFmtId="43" fontId="7" fillId="3" borderId="20" xfId="1" applyFont="1" applyFill="1" applyBorder="1" applyAlignment="1">
      <alignment vertical="center" wrapText="1"/>
    </xf>
    <xf numFmtId="43" fontId="3" fillId="3" borderId="17" xfId="1" applyFont="1" applyFill="1" applyBorder="1" applyAlignment="1">
      <alignment vertical="center" wrapText="1"/>
    </xf>
    <xf numFmtId="43" fontId="0" fillId="3" borderId="18" xfId="1" applyFont="1" applyFill="1" applyBorder="1" applyAlignment="1">
      <alignment vertical="center" wrapText="1"/>
    </xf>
    <xf numFmtId="43" fontId="0" fillId="0" borderId="0" xfId="1" applyFont="1" applyFill="1" applyBorder="1" applyAlignment="1">
      <alignment vertical="center" wrapText="1"/>
    </xf>
    <xf numFmtId="43" fontId="7" fillId="3" borderId="13" xfId="1" applyFont="1" applyFill="1" applyBorder="1" applyAlignment="1" applyProtection="1">
      <alignment wrapText="1"/>
    </xf>
    <xf numFmtId="43" fontId="7" fillId="2" borderId="0" xfId="1" applyFont="1" applyFill="1" applyBorder="1" applyAlignment="1">
      <alignment wrapText="1"/>
    </xf>
    <xf numFmtId="43" fontId="0" fillId="3" borderId="14" xfId="1" applyFont="1" applyFill="1" applyBorder="1" applyAlignment="1">
      <alignment wrapText="1"/>
    </xf>
    <xf numFmtId="43" fontId="3" fillId="2" borderId="0" xfId="1" applyFont="1" applyFill="1" applyAlignment="1">
      <alignment horizontal="center" vertical="center" wrapText="1"/>
    </xf>
    <xf numFmtId="43" fontId="0" fillId="2" borderId="0" xfId="1" applyFont="1" applyFill="1" applyAlignment="1">
      <alignment horizontal="center" vertical="center" wrapText="1"/>
    </xf>
    <xf numFmtId="43" fontId="0" fillId="0" borderId="0" xfId="1" applyFont="1"/>
    <xf numFmtId="9" fontId="7" fillId="3" borderId="13" xfId="3" applyFont="1" applyFill="1" applyBorder="1" applyAlignment="1" applyProtection="1">
      <alignment wrapText="1"/>
    </xf>
    <xf numFmtId="43" fontId="0" fillId="11" borderId="18" xfId="1" applyFont="1" applyFill="1" applyBorder="1" applyAlignment="1">
      <alignment vertical="center" wrapText="1"/>
    </xf>
    <xf numFmtId="43" fontId="8" fillId="0" borderId="21" xfId="1" applyFont="1" applyBorder="1" applyAlignment="1" applyProtection="1">
      <alignment horizontal="center" vertical="center" wrapText="1"/>
      <protection locked="0"/>
    </xf>
    <xf numFmtId="43" fontId="8" fillId="0" borderId="5" xfId="1" applyFont="1" applyFill="1" applyBorder="1" applyAlignment="1" applyProtection="1">
      <alignment vertical="center" wrapText="1"/>
      <protection locked="0"/>
    </xf>
    <xf numFmtId="43" fontId="7" fillId="0" borderId="5" xfId="1" applyFont="1" applyFill="1" applyBorder="1" applyAlignment="1" applyProtection="1">
      <alignment horizontal="center" vertical="center" wrapText="1"/>
    </xf>
    <xf numFmtId="43" fontId="8" fillId="11" borderId="17" xfId="1" applyFont="1" applyFill="1" applyBorder="1" applyAlignment="1" applyProtection="1">
      <alignment vertical="center" wrapText="1"/>
      <protection locked="0"/>
    </xf>
    <xf numFmtId="43" fontId="8" fillId="11" borderId="18" xfId="1" applyFont="1" applyFill="1" applyBorder="1" applyAlignment="1" applyProtection="1">
      <alignment vertical="center" wrapText="1"/>
      <protection locked="0"/>
    </xf>
    <xf numFmtId="43" fontId="8" fillId="11" borderId="20" xfId="1" applyFont="1" applyFill="1" applyBorder="1" applyAlignment="1" applyProtection="1">
      <alignment vertical="center" wrapText="1"/>
      <protection locked="0"/>
    </xf>
    <xf numFmtId="43" fontId="8" fillId="11" borderId="12" xfId="1" applyFont="1" applyFill="1" applyBorder="1" applyAlignment="1" applyProtection="1">
      <alignment vertical="center" wrapText="1"/>
      <protection locked="0"/>
    </xf>
    <xf numFmtId="43" fontId="8" fillId="11" borderId="13" xfId="1" applyFont="1" applyFill="1" applyBorder="1" applyAlignment="1" applyProtection="1">
      <alignment vertical="center" wrapText="1"/>
      <protection locked="0"/>
    </xf>
    <xf numFmtId="0" fontId="8" fillId="2" borderId="2" xfId="0" applyNumberFormat="1" applyFont="1" applyFill="1" applyBorder="1" applyAlignment="1" applyProtection="1">
      <alignment vertical="center" wrapText="1"/>
      <protection locked="0"/>
    </xf>
    <xf numFmtId="43" fontId="8" fillId="0" borderId="2" xfId="1" applyFont="1" applyBorder="1" applyAlignment="1" applyProtection="1">
      <alignment vertical="center" wrapText="1"/>
      <protection locked="0"/>
    </xf>
    <xf numFmtId="43" fontId="8" fillId="3" borderId="2" xfId="1" applyFont="1" applyFill="1" applyBorder="1" applyAlignment="1" applyProtection="1">
      <alignment vertical="center" wrapText="1"/>
    </xf>
    <xf numFmtId="9" fontId="8" fillId="0" borderId="2" xfId="3" applyFont="1" applyBorder="1" applyAlignment="1" applyProtection="1">
      <alignment vertical="center" wrapText="1"/>
      <protection locked="0"/>
    </xf>
    <xf numFmtId="43" fontId="8" fillId="0" borderId="22" xfId="1" applyFont="1" applyBorder="1" applyAlignment="1" applyProtection="1">
      <alignment horizontal="center" vertical="center" wrapText="1"/>
      <protection locked="0"/>
    </xf>
    <xf numFmtId="43" fontId="8" fillId="11" borderId="10" xfId="1" applyFont="1" applyFill="1" applyBorder="1" applyAlignment="1" applyProtection="1">
      <alignment vertical="center" wrapText="1"/>
      <protection locked="0"/>
    </xf>
    <xf numFmtId="43" fontId="8" fillId="11" borderId="2" xfId="1" applyFont="1" applyFill="1" applyBorder="1" applyAlignment="1" applyProtection="1">
      <alignment vertical="center" wrapText="1"/>
      <protection locked="0"/>
    </xf>
    <xf numFmtId="43" fontId="8" fillId="11" borderId="11" xfId="1" applyFont="1" applyFill="1" applyBorder="1" applyAlignment="1" applyProtection="1">
      <alignment vertical="center" wrapText="1"/>
      <protection locked="0"/>
    </xf>
    <xf numFmtId="0" fontId="7" fillId="9" borderId="26" xfId="0" applyNumberFormat="1" applyFont="1" applyFill="1" applyBorder="1" applyAlignment="1" applyProtection="1">
      <alignment vertical="center" wrapText="1"/>
      <protection locked="0"/>
    </xf>
    <xf numFmtId="43" fontId="7" fillId="9" borderId="27" xfId="1" applyFont="1" applyFill="1" applyBorder="1" applyAlignment="1" applyProtection="1">
      <alignment vertical="center" wrapText="1"/>
    </xf>
    <xf numFmtId="43" fontId="7" fillId="3" borderId="28" xfId="1" applyFont="1" applyFill="1" applyBorder="1" applyAlignment="1" applyProtection="1">
      <alignment horizontal="center" vertical="center" wrapText="1"/>
    </xf>
    <xf numFmtId="43" fontId="7" fillId="3" borderId="25" xfId="1" applyFont="1" applyFill="1" applyBorder="1" applyAlignment="1" applyProtection="1">
      <alignment horizontal="center" vertical="center" wrapText="1"/>
    </xf>
    <xf numFmtId="165" fontId="0" fillId="0" borderId="0" xfId="0" applyNumberFormat="1"/>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43" fontId="0" fillId="0" borderId="0" xfId="1" applyFont="1" applyBorder="1"/>
    <xf numFmtId="43" fontId="11" fillId="3" borderId="27" xfId="1" applyFont="1" applyFill="1" applyBorder="1" applyAlignment="1" applyProtection="1">
      <alignment horizontal="center" vertical="center" wrapText="1"/>
    </xf>
    <xf numFmtId="43" fontId="11" fillId="3" borderId="29" xfId="1" applyFont="1" applyFill="1" applyBorder="1" applyAlignment="1" applyProtection="1">
      <alignment horizontal="center" vertical="center" wrapText="1"/>
    </xf>
    <xf numFmtId="9" fontId="0" fillId="3" borderId="15" xfId="3" applyNumberFormat="1" applyFont="1" applyFill="1" applyBorder="1" applyAlignment="1">
      <alignment wrapText="1"/>
    </xf>
    <xf numFmtId="0" fontId="5" fillId="0" borderId="0" xfId="0" applyNumberFormat="1" applyFont="1" applyAlignment="1">
      <alignment horizontal="left" wrapText="1"/>
    </xf>
    <xf numFmtId="0" fontId="7" fillId="2" borderId="1" xfId="0" applyNumberFormat="1" applyFont="1" applyFill="1" applyBorder="1" applyAlignment="1" applyProtection="1">
      <alignment horizontal="left" vertical="top" wrapText="1"/>
      <protection locked="0"/>
    </xf>
    <xf numFmtId="0" fontId="7" fillId="2" borderId="1" xfId="2" applyNumberFormat="1" applyFont="1" applyFill="1" applyBorder="1" applyAlignment="1" applyProtection="1">
      <alignment horizontal="left" vertical="top" wrapText="1"/>
      <protection locked="0"/>
    </xf>
    <xf numFmtId="0" fontId="8" fillId="2" borderId="1" xfId="0" applyNumberFormat="1" applyFont="1" applyFill="1" applyBorder="1" applyAlignment="1" applyProtection="1">
      <alignment horizontal="left" vertical="top" wrapText="1"/>
      <protection locked="0"/>
    </xf>
    <xf numFmtId="0" fontId="8" fillId="2" borderId="1" xfId="2" applyNumberFormat="1" applyFont="1" applyFill="1" applyBorder="1" applyAlignment="1" applyProtection="1">
      <alignment horizontal="left" vertical="top" wrapText="1"/>
      <protection locked="0"/>
    </xf>
    <xf numFmtId="0" fontId="7" fillId="0" borderId="0" xfId="0" applyNumberFormat="1" applyFont="1" applyAlignment="1">
      <alignment horizontal="center" vertical="center" wrapText="1"/>
    </xf>
    <xf numFmtId="0" fontId="3" fillId="3" borderId="23" xfId="0" applyNumberFormat="1" applyFont="1" applyFill="1" applyBorder="1" applyAlignment="1">
      <alignment horizontal="center" vertical="center" wrapText="1"/>
    </xf>
    <xf numFmtId="0" fontId="3" fillId="3" borderId="24" xfId="0" applyNumberFormat="1" applyFont="1" applyFill="1" applyBorder="1" applyAlignment="1">
      <alignment horizontal="center" vertical="center" wrapText="1"/>
    </xf>
    <xf numFmtId="0" fontId="0" fillId="10" borderId="14" xfId="0" applyNumberFormat="1" applyFill="1" applyBorder="1" applyAlignment="1">
      <alignment horizontal="center" vertical="center" wrapText="1"/>
    </xf>
    <xf numFmtId="0" fontId="0" fillId="10" borderId="16" xfId="0" applyNumberFormat="1" applyFill="1" applyBorder="1" applyAlignment="1">
      <alignment horizontal="center" vertical="center" wrapText="1"/>
    </xf>
    <xf numFmtId="0" fontId="4" fillId="0" borderId="0" xfId="0" applyNumberFormat="1" applyFont="1" applyAlignment="1">
      <alignment horizontal="center" vertical="top" wrapText="1"/>
    </xf>
    <xf numFmtId="43" fontId="7" fillId="4" borderId="21" xfId="1" applyFont="1" applyFill="1" applyBorder="1" applyAlignment="1">
      <alignment horizontal="center" vertical="center" wrapText="1"/>
    </xf>
    <xf numFmtId="43" fontId="7" fillId="4" borderId="4" xfId="1" applyFont="1" applyFill="1" applyBorder="1" applyAlignment="1">
      <alignment horizontal="center" vertical="center" wrapText="1"/>
    </xf>
    <xf numFmtId="43" fontId="7" fillId="4" borderId="5" xfId="1" applyFont="1" applyFill="1" applyBorder="1" applyAlignment="1">
      <alignment horizontal="center" vertical="center" wrapText="1"/>
    </xf>
    <xf numFmtId="0" fontId="7" fillId="9" borderId="7" xfId="0" applyNumberFormat="1" applyFont="1" applyFill="1" applyBorder="1" applyAlignment="1">
      <alignment horizontal="center" vertical="center" wrapText="1"/>
    </xf>
    <xf numFmtId="0" fontId="7" fillId="9" borderId="8" xfId="0" applyNumberFormat="1" applyFont="1" applyFill="1" applyBorder="1" applyAlignment="1">
      <alignment horizontal="center" vertical="center" wrapText="1"/>
    </xf>
    <xf numFmtId="0" fontId="7" fillId="9" borderId="9"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left" vertical="top" wrapText="1"/>
      <protection locked="0"/>
    </xf>
    <xf numFmtId="0" fontId="11" fillId="2" borderId="1" xfId="2" applyNumberFormat="1" applyFont="1" applyFill="1" applyBorder="1" applyAlignment="1" applyProtection="1">
      <alignment horizontal="left" vertical="top" wrapText="1"/>
      <protection locked="0"/>
    </xf>
  </cellXfs>
  <cellStyles count="4">
    <cellStyle name="Comma" xfId="1" builtinId="3"/>
    <cellStyle name="Currency" xfId="2" builtinId="4"/>
    <cellStyle name="Normal" xfId="0" builtinId="0"/>
    <cellStyle name="Percent" xfId="3"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079A-2EAF-426E-89CB-528C96383847}">
  <dimension ref="A1:Q213"/>
  <sheetViews>
    <sheetView tabSelected="1" topLeftCell="A17" zoomScale="70" zoomScaleNormal="70" workbookViewId="0">
      <pane xSplit="35220"/>
      <selection activeCell="L188" sqref="L188"/>
      <selection pane="topRight"/>
    </sheetView>
  </sheetViews>
  <sheetFormatPr defaultColWidth="11.5703125" defaultRowHeight="15" x14ac:dyDescent="0.25"/>
  <cols>
    <col min="1" max="1" width="19.85546875" style="10" customWidth="1"/>
    <col min="2" max="2" width="35.140625" style="10" customWidth="1"/>
    <col min="3" max="3" width="15.28515625" style="124" customWidth="1"/>
    <col min="4" max="4" width="20" style="124" customWidth="1"/>
    <col min="5" max="5" width="17" style="124" customWidth="1"/>
    <col min="6" max="6" width="19.85546875" style="124" customWidth="1"/>
    <col min="7" max="7" width="17.5703125" style="124" customWidth="1"/>
    <col min="8" max="8" width="15.28515625" style="124" customWidth="1"/>
    <col min="9" max="9" width="15" style="124" customWidth="1"/>
    <col min="10" max="11" width="14.7109375" style="124" customWidth="1"/>
    <col min="12" max="12" width="18.7109375" style="124" customWidth="1"/>
    <col min="13" max="13" width="16.140625" style="124" customWidth="1"/>
    <col min="14" max="14" width="11.5703125" style="10"/>
    <col min="15" max="15" width="16.7109375" style="10" bestFit="1" customWidth="1"/>
    <col min="16" max="16" width="11.5703125" style="10"/>
    <col min="17" max="17" width="16.7109375" style="10" bestFit="1" customWidth="1"/>
    <col min="18" max="16384" width="11.5703125" style="10"/>
  </cols>
  <sheetData>
    <row r="1" spans="1:16" x14ac:dyDescent="0.25">
      <c r="A1" s="12"/>
      <c r="B1" s="12"/>
      <c r="C1" s="44"/>
      <c r="D1" s="44"/>
      <c r="E1" s="44"/>
      <c r="F1" s="44"/>
      <c r="G1" s="44"/>
      <c r="H1" s="45"/>
      <c r="I1" s="45"/>
      <c r="J1" s="45"/>
      <c r="K1" s="45"/>
      <c r="L1" s="46"/>
      <c r="M1" s="44"/>
    </row>
    <row r="2" spans="1:16" ht="30.6" customHeight="1" x14ac:dyDescent="0.25">
      <c r="A2" s="164" t="s">
        <v>0</v>
      </c>
      <c r="B2" s="164"/>
      <c r="C2" s="164"/>
      <c r="D2" s="164"/>
      <c r="E2" s="164"/>
      <c r="F2" s="164"/>
      <c r="G2" s="164"/>
      <c r="H2" s="164"/>
      <c r="I2" s="164"/>
      <c r="J2" s="164"/>
      <c r="K2" s="164"/>
      <c r="L2" s="164"/>
      <c r="M2" s="164"/>
      <c r="N2" s="164"/>
    </row>
    <row r="3" spans="1:16" ht="26.25" x14ac:dyDescent="0.4">
      <c r="A3" s="154" t="s">
        <v>1</v>
      </c>
      <c r="B3" s="154"/>
      <c r="C3" s="154"/>
      <c r="D3" s="154"/>
      <c r="E3" s="154"/>
      <c r="F3" s="154"/>
      <c r="G3" s="154"/>
      <c r="H3" s="47"/>
      <c r="I3" s="47"/>
      <c r="J3" s="47"/>
      <c r="K3" s="47"/>
      <c r="L3" s="48"/>
      <c r="M3" s="44"/>
    </row>
    <row r="4" spans="1:16" x14ac:dyDescent="0.25">
      <c r="A4" s="12"/>
      <c r="B4" s="12"/>
      <c r="C4" s="49"/>
      <c r="D4" s="49"/>
      <c r="E4" s="49"/>
      <c r="F4" s="49"/>
      <c r="G4" s="44"/>
      <c r="H4" s="46"/>
      <c r="I4" s="46"/>
      <c r="J4" s="46"/>
      <c r="K4" s="46"/>
      <c r="L4" s="46"/>
      <c r="M4" s="50"/>
    </row>
    <row r="5" spans="1:16" ht="285.60000000000002" customHeight="1" x14ac:dyDescent="0.25">
      <c r="A5" s="13" t="s">
        <v>2</v>
      </c>
      <c r="B5" s="13" t="s">
        <v>3</v>
      </c>
      <c r="C5" s="51" t="s">
        <v>4</v>
      </c>
      <c r="D5" s="51" t="s">
        <v>5</v>
      </c>
      <c r="E5" s="51" t="s">
        <v>6</v>
      </c>
      <c r="F5" s="52" t="s">
        <v>7</v>
      </c>
      <c r="G5" s="52" t="s">
        <v>8</v>
      </c>
      <c r="H5" s="165" t="s">
        <v>9</v>
      </c>
      <c r="I5" s="166"/>
      <c r="J5" s="166"/>
      <c r="K5" s="167"/>
      <c r="L5" s="53" t="s">
        <v>10</v>
      </c>
      <c r="M5" s="52" t="s">
        <v>11</v>
      </c>
      <c r="P5" s="10" t="s">
        <v>206</v>
      </c>
    </row>
    <row r="6" spans="1:16" ht="38.450000000000003" customHeight="1" x14ac:dyDescent="0.25">
      <c r="A6" s="13"/>
      <c r="B6" s="13"/>
      <c r="C6" s="51"/>
      <c r="D6" s="51"/>
      <c r="E6" s="51"/>
      <c r="F6" s="52"/>
      <c r="G6" s="52"/>
      <c r="H6" s="54" t="s">
        <v>7</v>
      </c>
      <c r="I6" s="54" t="s">
        <v>203</v>
      </c>
      <c r="J6" s="54" t="s">
        <v>204</v>
      </c>
      <c r="K6" s="54" t="s">
        <v>205</v>
      </c>
      <c r="L6" s="53"/>
      <c r="M6" s="52"/>
    </row>
    <row r="7" spans="1:16" ht="15.75" x14ac:dyDescent="0.25">
      <c r="A7" s="14" t="s">
        <v>12</v>
      </c>
      <c r="B7" s="155" t="s">
        <v>13</v>
      </c>
      <c r="C7" s="155"/>
      <c r="D7" s="155"/>
      <c r="E7" s="155"/>
      <c r="F7" s="155"/>
      <c r="G7" s="155"/>
      <c r="H7" s="156"/>
      <c r="I7" s="156"/>
      <c r="J7" s="156"/>
      <c r="K7" s="156"/>
      <c r="L7" s="156"/>
      <c r="M7" s="155"/>
    </row>
    <row r="8" spans="1:16" ht="15.75" x14ac:dyDescent="0.25">
      <c r="A8" s="14" t="s">
        <v>14</v>
      </c>
      <c r="B8" s="155" t="s">
        <v>15</v>
      </c>
      <c r="C8" s="155"/>
      <c r="D8" s="155"/>
      <c r="E8" s="155"/>
      <c r="F8" s="155"/>
      <c r="G8" s="155"/>
      <c r="H8" s="156"/>
      <c r="I8" s="156"/>
      <c r="J8" s="156"/>
      <c r="K8" s="156"/>
      <c r="L8" s="156"/>
      <c r="M8" s="155"/>
    </row>
    <row r="9" spans="1:16" ht="148.9" customHeight="1" x14ac:dyDescent="0.25">
      <c r="A9" s="15" t="s">
        <v>16</v>
      </c>
      <c r="B9" s="16" t="s">
        <v>17</v>
      </c>
      <c r="C9" s="55">
        <v>434000</v>
      </c>
      <c r="D9" s="55"/>
      <c r="E9" s="55">
        <v>0</v>
      </c>
      <c r="F9" s="56">
        <f>SUM(C9:E9)</f>
        <v>434000</v>
      </c>
      <c r="G9" s="1">
        <v>0.25</v>
      </c>
      <c r="H9" s="55">
        <f>I9+J9+K9</f>
        <v>3633.02</v>
      </c>
      <c r="I9" s="57">
        <v>3633.02</v>
      </c>
      <c r="J9" s="57"/>
      <c r="K9" s="57"/>
      <c r="L9" s="58"/>
      <c r="M9" s="59"/>
    </row>
    <row r="10" spans="1:16" ht="127.15" customHeight="1" x14ac:dyDescent="0.25">
      <c r="A10" s="15" t="s">
        <v>18</v>
      </c>
      <c r="B10" s="16" t="s">
        <v>19</v>
      </c>
      <c r="C10" s="55">
        <v>800000</v>
      </c>
      <c r="D10" s="55"/>
      <c r="E10" s="55">
        <v>0</v>
      </c>
      <c r="F10" s="56">
        <f t="shared" ref="F10:F16" si="0">SUM(C10:E10)</f>
        <v>800000</v>
      </c>
      <c r="G10" s="1">
        <v>0.25</v>
      </c>
      <c r="H10" s="55">
        <f t="shared" ref="H10:H16" si="1">I10+J10+K10</f>
        <v>285276.86</v>
      </c>
      <c r="I10" s="57">
        <v>285276.86</v>
      </c>
      <c r="J10" s="57"/>
      <c r="K10" s="57"/>
      <c r="L10" s="58"/>
      <c r="M10" s="59"/>
    </row>
    <row r="11" spans="1:16" ht="112.9" customHeight="1" x14ac:dyDescent="0.25">
      <c r="A11" s="15" t="s">
        <v>20</v>
      </c>
      <c r="B11" s="16" t="s">
        <v>21</v>
      </c>
      <c r="C11" s="55">
        <v>200000</v>
      </c>
      <c r="D11" s="55">
        <v>140000</v>
      </c>
      <c r="E11" s="55">
        <v>160000</v>
      </c>
      <c r="F11" s="56">
        <f t="shared" si="0"/>
        <v>500000</v>
      </c>
      <c r="G11" s="1">
        <v>0.26</v>
      </c>
      <c r="H11" s="55">
        <f t="shared" si="1"/>
        <v>9975.7999999999993</v>
      </c>
      <c r="I11" s="57">
        <v>9975.7999999999993</v>
      </c>
      <c r="J11" s="57"/>
      <c r="K11" s="57"/>
      <c r="L11" s="58"/>
      <c r="M11" s="59"/>
    </row>
    <row r="12" spans="1:16" ht="15.75" x14ac:dyDescent="0.25">
      <c r="A12" s="15" t="s">
        <v>22</v>
      </c>
      <c r="B12" s="16"/>
      <c r="C12" s="55"/>
      <c r="D12" s="55"/>
      <c r="E12" s="55">
        <v>0</v>
      </c>
      <c r="F12" s="56">
        <f t="shared" si="0"/>
        <v>0</v>
      </c>
      <c r="G12" s="1"/>
      <c r="H12" s="55">
        <f t="shared" si="1"/>
        <v>0</v>
      </c>
      <c r="I12" s="57"/>
      <c r="J12" s="57"/>
      <c r="K12" s="57"/>
      <c r="L12" s="58"/>
      <c r="M12" s="59"/>
    </row>
    <row r="13" spans="1:16" ht="15.75" x14ac:dyDescent="0.25">
      <c r="A13" s="15" t="s">
        <v>23</v>
      </c>
      <c r="B13" s="16"/>
      <c r="C13" s="55"/>
      <c r="D13" s="55"/>
      <c r="E13" s="55"/>
      <c r="F13" s="56">
        <f t="shared" si="0"/>
        <v>0</v>
      </c>
      <c r="G13" s="1"/>
      <c r="H13" s="55">
        <f t="shared" si="1"/>
        <v>0</v>
      </c>
      <c r="I13" s="57"/>
      <c r="J13" s="57"/>
      <c r="K13" s="57"/>
      <c r="L13" s="58"/>
      <c r="M13" s="59"/>
    </row>
    <row r="14" spans="1:16" ht="15.75" x14ac:dyDescent="0.25">
      <c r="A14" s="15" t="s">
        <v>24</v>
      </c>
      <c r="B14" s="16"/>
      <c r="C14" s="55"/>
      <c r="D14" s="55"/>
      <c r="E14" s="55"/>
      <c r="F14" s="56">
        <f t="shared" si="0"/>
        <v>0</v>
      </c>
      <c r="G14" s="1"/>
      <c r="H14" s="55">
        <f t="shared" si="1"/>
        <v>0</v>
      </c>
      <c r="I14" s="57"/>
      <c r="J14" s="57"/>
      <c r="K14" s="57"/>
      <c r="L14" s="58"/>
      <c r="M14" s="59"/>
    </row>
    <row r="15" spans="1:16" ht="15.75" x14ac:dyDescent="0.25">
      <c r="A15" s="15" t="s">
        <v>25</v>
      </c>
      <c r="B15" s="17"/>
      <c r="C15" s="60"/>
      <c r="D15" s="60"/>
      <c r="E15" s="60"/>
      <c r="F15" s="56">
        <f t="shared" si="0"/>
        <v>0</v>
      </c>
      <c r="G15" s="2"/>
      <c r="H15" s="55">
        <f t="shared" si="1"/>
        <v>0</v>
      </c>
      <c r="I15" s="57"/>
      <c r="J15" s="57"/>
      <c r="K15" s="57"/>
      <c r="L15" s="58"/>
      <c r="M15" s="61"/>
    </row>
    <row r="16" spans="1:16" ht="15.75" x14ac:dyDescent="0.25">
      <c r="A16" s="15" t="s">
        <v>26</v>
      </c>
      <c r="B16" s="17"/>
      <c r="C16" s="60"/>
      <c r="D16" s="60"/>
      <c r="E16" s="60"/>
      <c r="F16" s="56">
        <f t="shared" si="0"/>
        <v>0</v>
      </c>
      <c r="G16" s="2"/>
      <c r="H16" s="55">
        <f t="shared" si="1"/>
        <v>0</v>
      </c>
      <c r="I16" s="57"/>
      <c r="J16" s="57"/>
      <c r="K16" s="57"/>
      <c r="L16" s="58"/>
      <c r="M16" s="61"/>
    </row>
    <row r="17" spans="1:13" ht="15.75" x14ac:dyDescent="0.25">
      <c r="A17" s="12"/>
      <c r="B17" s="18" t="s">
        <v>27</v>
      </c>
      <c r="C17" s="62">
        <f>SUM(C9:C16)</f>
        <v>1434000</v>
      </c>
      <c r="D17" s="62">
        <f>SUM(D9:D16)</f>
        <v>140000</v>
      </c>
      <c r="E17" s="62">
        <f>SUM(E9:E16)</f>
        <v>160000</v>
      </c>
      <c r="F17" s="62">
        <f>SUM(F9:F16)</f>
        <v>1734000</v>
      </c>
      <c r="G17" s="62">
        <f>(G9*F9)+(G10*F10)+(G11*F11)+(G12*F12)+(G13*F13)+(G14*F14)+(G15*F15)+(G16*F16)</f>
        <v>438500</v>
      </c>
      <c r="H17" s="62">
        <f>SUM(H9:H16)</f>
        <v>298885.68</v>
      </c>
      <c r="I17" s="62">
        <f t="shared" ref="I17:K17" si="2">SUM(I9:I16)</f>
        <v>298885.68</v>
      </c>
      <c r="J17" s="62">
        <f t="shared" si="2"/>
        <v>0</v>
      </c>
      <c r="K17" s="62">
        <f t="shared" si="2"/>
        <v>0</v>
      </c>
      <c r="L17" s="63"/>
      <c r="M17" s="61"/>
    </row>
    <row r="18" spans="1:13" ht="15.75" hidden="1" x14ac:dyDescent="0.25">
      <c r="A18" s="14" t="s">
        <v>28</v>
      </c>
      <c r="B18" s="157"/>
      <c r="C18" s="157"/>
      <c r="D18" s="157"/>
      <c r="E18" s="157"/>
      <c r="F18" s="157"/>
      <c r="G18" s="157"/>
      <c r="H18" s="158"/>
      <c r="I18" s="158"/>
      <c r="J18" s="158"/>
      <c r="K18" s="158"/>
      <c r="L18" s="158"/>
      <c r="M18" s="157"/>
    </row>
    <row r="19" spans="1:13" ht="15.75" hidden="1" x14ac:dyDescent="0.25">
      <c r="A19" s="15" t="s">
        <v>29</v>
      </c>
      <c r="B19" s="16"/>
      <c r="C19" s="55"/>
      <c r="D19" s="55"/>
      <c r="E19" s="55"/>
      <c r="F19" s="56">
        <f>SUM(C19:E19)</f>
        <v>0</v>
      </c>
      <c r="G19" s="55"/>
      <c r="H19" s="55"/>
      <c r="I19" s="55"/>
      <c r="J19" s="55"/>
      <c r="K19" s="55"/>
      <c r="L19" s="58"/>
      <c r="M19" s="59"/>
    </row>
    <row r="20" spans="1:13" ht="15.75" hidden="1" x14ac:dyDescent="0.25">
      <c r="A20" s="15" t="s">
        <v>30</v>
      </c>
      <c r="B20" s="16"/>
      <c r="C20" s="55"/>
      <c r="D20" s="55"/>
      <c r="E20" s="55"/>
      <c r="F20" s="56">
        <f t="shared" ref="F20:F26" si="3">SUM(C20:E20)</f>
        <v>0</v>
      </c>
      <c r="G20" s="55"/>
      <c r="H20" s="55"/>
      <c r="I20" s="55"/>
      <c r="J20" s="55"/>
      <c r="K20" s="55"/>
      <c r="L20" s="58"/>
      <c r="M20" s="59"/>
    </row>
    <row r="21" spans="1:13" ht="15.75" hidden="1" x14ac:dyDescent="0.25">
      <c r="A21" s="15" t="s">
        <v>31</v>
      </c>
      <c r="B21" s="16"/>
      <c r="C21" s="55"/>
      <c r="D21" s="55"/>
      <c r="E21" s="55"/>
      <c r="F21" s="56">
        <f t="shared" si="3"/>
        <v>0</v>
      </c>
      <c r="G21" s="55"/>
      <c r="H21" s="55"/>
      <c r="I21" s="55"/>
      <c r="J21" s="55"/>
      <c r="K21" s="55"/>
      <c r="L21" s="58"/>
      <c r="M21" s="59"/>
    </row>
    <row r="22" spans="1:13" ht="15.75" hidden="1" x14ac:dyDescent="0.25">
      <c r="A22" s="15" t="s">
        <v>32</v>
      </c>
      <c r="B22" s="16"/>
      <c r="C22" s="55"/>
      <c r="D22" s="55"/>
      <c r="E22" s="55"/>
      <c r="F22" s="56">
        <f t="shared" si="3"/>
        <v>0</v>
      </c>
      <c r="G22" s="55"/>
      <c r="H22" s="55"/>
      <c r="I22" s="55"/>
      <c r="J22" s="55"/>
      <c r="K22" s="55"/>
      <c r="L22" s="58"/>
      <c r="M22" s="59"/>
    </row>
    <row r="23" spans="1:13" ht="15.75" hidden="1" x14ac:dyDescent="0.25">
      <c r="A23" s="15" t="s">
        <v>33</v>
      </c>
      <c r="B23" s="16"/>
      <c r="C23" s="55"/>
      <c r="D23" s="55"/>
      <c r="E23" s="55"/>
      <c r="F23" s="56">
        <f t="shared" si="3"/>
        <v>0</v>
      </c>
      <c r="G23" s="55"/>
      <c r="H23" s="55"/>
      <c r="I23" s="55"/>
      <c r="J23" s="55"/>
      <c r="K23" s="55"/>
      <c r="L23" s="58"/>
      <c r="M23" s="59"/>
    </row>
    <row r="24" spans="1:13" ht="15.75" hidden="1" x14ac:dyDescent="0.25">
      <c r="A24" s="15" t="s">
        <v>34</v>
      </c>
      <c r="B24" s="16"/>
      <c r="C24" s="55"/>
      <c r="D24" s="55"/>
      <c r="E24" s="55"/>
      <c r="F24" s="56">
        <f t="shared" si="3"/>
        <v>0</v>
      </c>
      <c r="G24" s="55"/>
      <c r="H24" s="55"/>
      <c r="I24" s="55"/>
      <c r="J24" s="55"/>
      <c r="K24" s="55"/>
      <c r="L24" s="58"/>
      <c r="M24" s="59"/>
    </row>
    <row r="25" spans="1:13" ht="15.75" hidden="1" x14ac:dyDescent="0.25">
      <c r="A25" s="15" t="s">
        <v>35</v>
      </c>
      <c r="B25" s="17"/>
      <c r="C25" s="60"/>
      <c r="D25" s="60"/>
      <c r="E25" s="60"/>
      <c r="F25" s="56">
        <f t="shared" si="3"/>
        <v>0</v>
      </c>
      <c r="G25" s="60"/>
      <c r="H25" s="60"/>
      <c r="I25" s="60"/>
      <c r="J25" s="60"/>
      <c r="K25" s="60"/>
      <c r="L25" s="58"/>
      <c r="M25" s="61"/>
    </row>
    <row r="26" spans="1:13" ht="15.75" hidden="1" x14ac:dyDescent="0.25">
      <c r="A26" s="15" t="s">
        <v>36</v>
      </c>
      <c r="B26" s="17"/>
      <c r="C26" s="60"/>
      <c r="D26" s="60"/>
      <c r="E26" s="60"/>
      <c r="F26" s="56">
        <f t="shared" si="3"/>
        <v>0</v>
      </c>
      <c r="G26" s="60"/>
      <c r="H26" s="60"/>
      <c r="I26" s="60"/>
      <c r="J26" s="60"/>
      <c r="K26" s="60"/>
      <c r="L26" s="58"/>
      <c r="M26" s="61"/>
    </row>
    <row r="27" spans="1:13" ht="15.75" hidden="1" x14ac:dyDescent="0.25">
      <c r="A27" s="12"/>
      <c r="B27" s="18" t="s">
        <v>27</v>
      </c>
      <c r="C27" s="64">
        <f>SUM(C19:C26)</f>
        <v>0</v>
      </c>
      <c r="D27" s="64">
        <f>SUM(D19:D26)</f>
        <v>0</v>
      </c>
      <c r="E27" s="64">
        <f>SUM(E19:E26)</f>
        <v>0</v>
      </c>
      <c r="F27" s="64">
        <f>SUM(F19:F26)</f>
        <v>0</v>
      </c>
      <c r="G27" s="62">
        <f>(G19*F19)+(G20*F20)+(G21*F21)+(G22*F22)+(G23*F23)+(G24*F24)+(G25*F25)+(G26*F26)</f>
        <v>0</v>
      </c>
      <c r="H27" s="62">
        <f>SUM(H19:H26)</f>
        <v>0</v>
      </c>
      <c r="I27" s="62"/>
      <c r="J27" s="62"/>
      <c r="K27" s="62"/>
      <c r="L27" s="63"/>
      <c r="M27" s="61"/>
    </row>
    <row r="28" spans="1:13" ht="15.75" hidden="1" x14ac:dyDescent="0.25">
      <c r="A28" s="14" t="s">
        <v>37</v>
      </c>
      <c r="B28" s="157"/>
      <c r="C28" s="157"/>
      <c r="D28" s="157"/>
      <c r="E28" s="157"/>
      <c r="F28" s="157"/>
      <c r="G28" s="157"/>
      <c r="H28" s="158"/>
      <c r="I28" s="158"/>
      <c r="J28" s="158"/>
      <c r="K28" s="158"/>
      <c r="L28" s="158"/>
      <c r="M28" s="157"/>
    </row>
    <row r="29" spans="1:13" ht="15.75" hidden="1" x14ac:dyDescent="0.25">
      <c r="A29" s="15" t="s">
        <v>38</v>
      </c>
      <c r="B29" s="16"/>
      <c r="C29" s="55"/>
      <c r="D29" s="55"/>
      <c r="E29" s="55"/>
      <c r="F29" s="56">
        <f>SUM(C29:E29)</f>
        <v>0</v>
      </c>
      <c r="G29" s="55"/>
      <c r="H29" s="55"/>
      <c r="I29" s="55"/>
      <c r="J29" s="55"/>
      <c r="K29" s="55"/>
      <c r="L29" s="58"/>
      <c r="M29" s="59"/>
    </row>
    <row r="30" spans="1:13" ht="15.75" hidden="1" x14ac:dyDescent="0.25">
      <c r="A30" s="15" t="s">
        <v>39</v>
      </c>
      <c r="B30" s="16"/>
      <c r="C30" s="55"/>
      <c r="D30" s="55"/>
      <c r="E30" s="55"/>
      <c r="F30" s="56">
        <f t="shared" ref="F30:F36" si="4">SUM(C30:E30)</f>
        <v>0</v>
      </c>
      <c r="G30" s="55"/>
      <c r="H30" s="55"/>
      <c r="I30" s="55"/>
      <c r="J30" s="55"/>
      <c r="K30" s="55"/>
      <c r="L30" s="58"/>
      <c r="M30" s="59"/>
    </row>
    <row r="31" spans="1:13" ht="15.75" hidden="1" x14ac:dyDescent="0.25">
      <c r="A31" s="15" t="s">
        <v>40</v>
      </c>
      <c r="B31" s="16"/>
      <c r="C31" s="55"/>
      <c r="D31" s="55"/>
      <c r="E31" s="55"/>
      <c r="F31" s="56">
        <f t="shared" si="4"/>
        <v>0</v>
      </c>
      <c r="G31" s="55"/>
      <c r="H31" s="55"/>
      <c r="I31" s="55"/>
      <c r="J31" s="55"/>
      <c r="K31" s="55"/>
      <c r="L31" s="58"/>
      <c r="M31" s="59"/>
    </row>
    <row r="32" spans="1:13" ht="15.75" hidden="1" x14ac:dyDescent="0.25">
      <c r="A32" s="15" t="s">
        <v>41</v>
      </c>
      <c r="B32" s="16"/>
      <c r="C32" s="55"/>
      <c r="D32" s="55"/>
      <c r="E32" s="55"/>
      <c r="F32" s="56">
        <f t="shared" si="4"/>
        <v>0</v>
      </c>
      <c r="G32" s="55"/>
      <c r="H32" s="55"/>
      <c r="I32" s="55"/>
      <c r="J32" s="55"/>
      <c r="K32" s="55"/>
      <c r="L32" s="58"/>
      <c r="M32" s="59"/>
    </row>
    <row r="33" spans="1:13" ht="15.75" hidden="1" x14ac:dyDescent="0.25">
      <c r="A33" s="15" t="s">
        <v>42</v>
      </c>
      <c r="B33" s="16"/>
      <c r="C33" s="55"/>
      <c r="D33" s="55"/>
      <c r="E33" s="55"/>
      <c r="F33" s="56">
        <f t="shared" si="4"/>
        <v>0</v>
      </c>
      <c r="G33" s="55"/>
      <c r="H33" s="55"/>
      <c r="I33" s="55"/>
      <c r="J33" s="55"/>
      <c r="K33" s="55"/>
      <c r="L33" s="58"/>
      <c r="M33" s="59"/>
    </row>
    <row r="34" spans="1:13" ht="15.75" hidden="1" x14ac:dyDescent="0.25">
      <c r="A34" s="15" t="s">
        <v>43</v>
      </c>
      <c r="B34" s="16"/>
      <c r="C34" s="55"/>
      <c r="D34" s="55"/>
      <c r="E34" s="55"/>
      <c r="F34" s="56">
        <f t="shared" si="4"/>
        <v>0</v>
      </c>
      <c r="G34" s="55"/>
      <c r="H34" s="55"/>
      <c r="I34" s="55"/>
      <c r="J34" s="55"/>
      <c r="K34" s="55"/>
      <c r="L34" s="58"/>
      <c r="M34" s="59"/>
    </row>
    <row r="35" spans="1:13" ht="15.75" hidden="1" x14ac:dyDescent="0.25">
      <c r="A35" s="15" t="s">
        <v>44</v>
      </c>
      <c r="B35" s="17"/>
      <c r="C35" s="60"/>
      <c r="D35" s="60"/>
      <c r="E35" s="60"/>
      <c r="F35" s="56">
        <f t="shared" si="4"/>
        <v>0</v>
      </c>
      <c r="G35" s="60"/>
      <c r="H35" s="60"/>
      <c r="I35" s="60"/>
      <c r="J35" s="60"/>
      <c r="K35" s="60"/>
      <c r="L35" s="58"/>
      <c r="M35" s="61"/>
    </row>
    <row r="36" spans="1:13" ht="15.75" hidden="1" x14ac:dyDescent="0.25">
      <c r="A36" s="15" t="s">
        <v>45</v>
      </c>
      <c r="B36" s="17"/>
      <c r="C36" s="60"/>
      <c r="D36" s="60"/>
      <c r="E36" s="60"/>
      <c r="F36" s="56">
        <f t="shared" si="4"/>
        <v>0</v>
      </c>
      <c r="G36" s="60"/>
      <c r="H36" s="60"/>
      <c r="I36" s="60"/>
      <c r="J36" s="60"/>
      <c r="K36" s="60"/>
      <c r="L36" s="58"/>
      <c r="M36" s="61"/>
    </row>
    <row r="37" spans="1:13" ht="15.75" hidden="1" x14ac:dyDescent="0.25">
      <c r="A37" s="12"/>
      <c r="B37" s="18" t="s">
        <v>27</v>
      </c>
      <c r="C37" s="64">
        <f>SUM(C29:C36)</f>
        <v>0</v>
      </c>
      <c r="D37" s="64">
        <f>SUM(D29:D36)</f>
        <v>0</v>
      </c>
      <c r="E37" s="64">
        <f>SUM(E29:E36)</f>
        <v>0</v>
      </c>
      <c r="F37" s="64">
        <f>SUM(F29:F36)</f>
        <v>0</v>
      </c>
      <c r="G37" s="62">
        <f>(G29*F29)+(G30*F30)+(G31*F31)+(G32*F32)+(G33*F33)+(G34*F34)+(G35*F35)+(G36*F36)</f>
        <v>0</v>
      </c>
      <c r="H37" s="62">
        <f>SUM(H29:H36)</f>
        <v>0</v>
      </c>
      <c r="I37" s="62"/>
      <c r="J37" s="62"/>
      <c r="K37" s="62"/>
      <c r="L37" s="63"/>
      <c r="M37" s="61"/>
    </row>
    <row r="38" spans="1:13" ht="15.75" hidden="1" x14ac:dyDescent="0.25">
      <c r="A38" s="14" t="s">
        <v>46</v>
      </c>
      <c r="B38" s="157"/>
      <c r="C38" s="157"/>
      <c r="D38" s="157"/>
      <c r="E38" s="157"/>
      <c r="F38" s="157"/>
      <c r="G38" s="157"/>
      <c r="H38" s="158"/>
      <c r="I38" s="158"/>
      <c r="J38" s="158"/>
      <c r="K38" s="158"/>
      <c r="L38" s="158"/>
      <c r="M38" s="157"/>
    </row>
    <row r="39" spans="1:13" ht="15.75" hidden="1" x14ac:dyDescent="0.25">
      <c r="A39" s="15" t="s">
        <v>47</v>
      </c>
      <c r="B39" s="16"/>
      <c r="C39" s="55"/>
      <c r="D39" s="55"/>
      <c r="E39" s="55"/>
      <c r="F39" s="56">
        <f>SUM(C39:E39)</f>
        <v>0</v>
      </c>
      <c r="G39" s="55"/>
      <c r="H39" s="55"/>
      <c r="I39" s="55"/>
      <c r="J39" s="55"/>
      <c r="K39" s="55"/>
      <c r="L39" s="58"/>
      <c r="M39" s="59"/>
    </row>
    <row r="40" spans="1:13" ht="15.75" hidden="1" x14ac:dyDescent="0.25">
      <c r="A40" s="15" t="s">
        <v>48</v>
      </c>
      <c r="B40" s="16"/>
      <c r="C40" s="55"/>
      <c r="D40" s="55"/>
      <c r="E40" s="55"/>
      <c r="F40" s="56">
        <f t="shared" ref="F40:F46" si="5">SUM(C40:E40)</f>
        <v>0</v>
      </c>
      <c r="G40" s="55"/>
      <c r="H40" s="55"/>
      <c r="I40" s="55"/>
      <c r="J40" s="55"/>
      <c r="K40" s="55"/>
      <c r="L40" s="58"/>
      <c r="M40" s="59"/>
    </row>
    <row r="41" spans="1:13" ht="15.75" hidden="1" x14ac:dyDescent="0.25">
      <c r="A41" s="15" t="s">
        <v>49</v>
      </c>
      <c r="B41" s="16"/>
      <c r="C41" s="55"/>
      <c r="D41" s="55"/>
      <c r="E41" s="55"/>
      <c r="F41" s="56">
        <f t="shared" si="5"/>
        <v>0</v>
      </c>
      <c r="G41" s="55"/>
      <c r="H41" s="55"/>
      <c r="I41" s="55"/>
      <c r="J41" s="55"/>
      <c r="K41" s="55"/>
      <c r="L41" s="58"/>
      <c r="M41" s="59"/>
    </row>
    <row r="42" spans="1:13" ht="15.75" hidden="1" x14ac:dyDescent="0.25">
      <c r="A42" s="15" t="s">
        <v>50</v>
      </c>
      <c r="B42" s="16"/>
      <c r="C42" s="55"/>
      <c r="D42" s="55"/>
      <c r="E42" s="55"/>
      <c r="F42" s="56">
        <f t="shared" si="5"/>
        <v>0</v>
      </c>
      <c r="G42" s="55"/>
      <c r="H42" s="55"/>
      <c r="I42" s="55"/>
      <c r="J42" s="55"/>
      <c r="K42" s="55"/>
      <c r="L42" s="58"/>
      <c r="M42" s="59"/>
    </row>
    <row r="43" spans="1:13" ht="15.75" hidden="1" x14ac:dyDescent="0.25">
      <c r="A43" s="15" t="s">
        <v>51</v>
      </c>
      <c r="B43" s="16"/>
      <c r="C43" s="55"/>
      <c r="D43" s="55"/>
      <c r="E43" s="55"/>
      <c r="F43" s="56">
        <f t="shared" si="5"/>
        <v>0</v>
      </c>
      <c r="G43" s="55"/>
      <c r="H43" s="55"/>
      <c r="I43" s="55"/>
      <c r="J43" s="55"/>
      <c r="K43" s="55"/>
      <c r="L43" s="58"/>
      <c r="M43" s="59"/>
    </row>
    <row r="44" spans="1:13" ht="15.75" hidden="1" x14ac:dyDescent="0.25">
      <c r="A44" s="15" t="s">
        <v>52</v>
      </c>
      <c r="B44" s="16"/>
      <c r="C44" s="55"/>
      <c r="D44" s="55"/>
      <c r="E44" s="55"/>
      <c r="F44" s="56">
        <f t="shared" si="5"/>
        <v>0</v>
      </c>
      <c r="G44" s="55"/>
      <c r="H44" s="55"/>
      <c r="I44" s="55"/>
      <c r="J44" s="55"/>
      <c r="K44" s="55"/>
      <c r="L44" s="58"/>
      <c r="M44" s="59"/>
    </row>
    <row r="45" spans="1:13" ht="15.75" hidden="1" x14ac:dyDescent="0.25">
      <c r="A45" s="15" t="s">
        <v>53</v>
      </c>
      <c r="B45" s="17"/>
      <c r="C45" s="60"/>
      <c r="D45" s="60"/>
      <c r="E45" s="60"/>
      <c r="F45" s="56">
        <f t="shared" si="5"/>
        <v>0</v>
      </c>
      <c r="G45" s="60"/>
      <c r="H45" s="60"/>
      <c r="I45" s="60"/>
      <c r="J45" s="60"/>
      <c r="K45" s="60"/>
      <c r="L45" s="58"/>
      <c r="M45" s="61"/>
    </row>
    <row r="46" spans="1:13" ht="15.75" hidden="1" x14ac:dyDescent="0.25">
      <c r="A46" s="15" t="s">
        <v>54</v>
      </c>
      <c r="B46" s="17"/>
      <c r="C46" s="60"/>
      <c r="D46" s="60"/>
      <c r="E46" s="60"/>
      <c r="F46" s="56">
        <f t="shared" si="5"/>
        <v>0</v>
      </c>
      <c r="G46" s="60"/>
      <c r="H46" s="60"/>
      <c r="I46" s="60"/>
      <c r="J46" s="60"/>
      <c r="K46" s="60"/>
      <c r="L46" s="58"/>
      <c r="M46" s="61"/>
    </row>
    <row r="47" spans="1:13" ht="15.75" hidden="1" x14ac:dyDescent="0.25">
      <c r="A47" s="12"/>
      <c r="B47" s="18" t="s">
        <v>27</v>
      </c>
      <c r="C47" s="62">
        <f>SUM(C39:C46)</f>
        <v>0</v>
      </c>
      <c r="D47" s="62">
        <f>SUM(D39:D46)</f>
        <v>0</v>
      </c>
      <c r="E47" s="62">
        <f>SUM(E39:E46)</f>
        <v>0</v>
      </c>
      <c r="F47" s="62">
        <f>SUM(F39:F46)</f>
        <v>0</v>
      </c>
      <c r="G47" s="62">
        <f>(G39*F39)+(G40*F40)+(G41*F41)+(G42*F42)+(G43*F43)+(G44*F44)+(G45*F45)+(G46*F46)</f>
        <v>0</v>
      </c>
      <c r="H47" s="62">
        <f>SUM(H39:H46)</f>
        <v>0</v>
      </c>
      <c r="I47" s="62"/>
      <c r="J47" s="62"/>
      <c r="K47" s="62"/>
      <c r="L47" s="63"/>
      <c r="M47" s="61"/>
    </row>
    <row r="48" spans="1:13" ht="15.75" x14ac:dyDescent="0.25">
      <c r="A48" s="19"/>
      <c r="B48" s="20"/>
      <c r="C48" s="65"/>
      <c r="D48" s="65"/>
      <c r="E48" s="65"/>
      <c r="F48" s="65"/>
      <c r="G48" s="65"/>
      <c r="H48" s="65"/>
      <c r="I48" s="65"/>
      <c r="J48" s="65"/>
      <c r="K48" s="65"/>
      <c r="L48" s="66"/>
      <c r="M48" s="65"/>
    </row>
    <row r="49" spans="1:13" ht="15.75" x14ac:dyDescent="0.25">
      <c r="A49" s="18" t="s">
        <v>55</v>
      </c>
      <c r="B49" s="155" t="s">
        <v>56</v>
      </c>
      <c r="C49" s="155"/>
      <c r="D49" s="155"/>
      <c r="E49" s="155"/>
      <c r="F49" s="155"/>
      <c r="G49" s="155"/>
      <c r="H49" s="156"/>
      <c r="I49" s="156"/>
      <c r="J49" s="156"/>
      <c r="K49" s="156"/>
      <c r="L49" s="156"/>
      <c r="M49" s="155"/>
    </row>
    <row r="50" spans="1:13" ht="15.75" x14ac:dyDescent="0.25">
      <c r="A50" s="14" t="s">
        <v>57</v>
      </c>
      <c r="B50" s="155" t="s">
        <v>58</v>
      </c>
      <c r="C50" s="155"/>
      <c r="D50" s="155"/>
      <c r="E50" s="155"/>
      <c r="F50" s="155"/>
      <c r="G50" s="155"/>
      <c r="H50" s="156"/>
      <c r="I50" s="156"/>
      <c r="J50" s="156"/>
      <c r="K50" s="156"/>
      <c r="L50" s="156"/>
      <c r="M50" s="155"/>
    </row>
    <row r="51" spans="1:13" ht="98.45" customHeight="1" x14ac:dyDescent="0.25">
      <c r="A51" s="15" t="s">
        <v>59</v>
      </c>
      <c r="B51" s="16" t="s">
        <v>60</v>
      </c>
      <c r="C51" s="55">
        <v>200000</v>
      </c>
      <c r="D51" s="55">
        <v>80000</v>
      </c>
      <c r="E51" s="67">
        <v>80000</v>
      </c>
      <c r="F51" s="56">
        <f>SUM(C51:E51)</f>
        <v>360000</v>
      </c>
      <c r="G51" s="1">
        <v>0.3</v>
      </c>
      <c r="H51" s="55">
        <f t="shared" ref="H51:H54" si="6">I51+J51+K51</f>
        <v>0</v>
      </c>
      <c r="I51" s="57"/>
      <c r="J51" s="57"/>
      <c r="K51" s="57"/>
      <c r="L51" s="58"/>
      <c r="M51" s="59"/>
    </row>
    <row r="52" spans="1:13" ht="96.6" customHeight="1" x14ac:dyDescent="0.25">
      <c r="A52" s="15" t="s">
        <v>61</v>
      </c>
      <c r="B52" s="16" t="s">
        <v>62</v>
      </c>
      <c r="C52" s="55">
        <v>60000</v>
      </c>
      <c r="D52" s="55">
        <v>50000</v>
      </c>
      <c r="E52" s="55">
        <v>40000</v>
      </c>
      <c r="F52" s="56">
        <f>SUM(C52:E52)</f>
        <v>150000</v>
      </c>
      <c r="G52" s="1">
        <v>0.3</v>
      </c>
      <c r="H52" s="55">
        <f t="shared" si="6"/>
        <v>0</v>
      </c>
      <c r="I52" s="57"/>
      <c r="J52" s="57"/>
      <c r="K52" s="57"/>
      <c r="L52" s="58"/>
      <c r="M52" s="59"/>
    </row>
    <row r="53" spans="1:13" ht="195" customHeight="1" x14ac:dyDescent="0.25">
      <c r="A53" s="15" t="s">
        <v>63</v>
      </c>
      <c r="B53" s="16" t="s">
        <v>64</v>
      </c>
      <c r="C53" s="55">
        <v>173500</v>
      </c>
      <c r="D53" s="55">
        <v>70000</v>
      </c>
      <c r="E53" s="55">
        <v>70000</v>
      </c>
      <c r="F53" s="56">
        <f>SUM(C53:E53)</f>
        <v>313500</v>
      </c>
      <c r="G53" s="1">
        <v>0.3</v>
      </c>
      <c r="H53" s="55">
        <f t="shared" si="6"/>
        <v>0</v>
      </c>
      <c r="I53" s="57"/>
      <c r="J53" s="57"/>
      <c r="K53" s="57"/>
      <c r="L53" s="58"/>
      <c r="M53" s="59"/>
    </row>
    <row r="54" spans="1:13" ht="117.6" customHeight="1" x14ac:dyDescent="0.25">
      <c r="A54" s="15" t="s">
        <v>65</v>
      </c>
      <c r="B54" s="16" t="s">
        <v>66</v>
      </c>
      <c r="C54" s="55">
        <v>60000</v>
      </c>
      <c r="D54" s="55">
        <v>30000</v>
      </c>
      <c r="E54" s="55">
        <v>20000</v>
      </c>
      <c r="F54" s="56">
        <f>SUM(C54:E54)</f>
        <v>110000</v>
      </c>
      <c r="G54" s="1">
        <v>0.25</v>
      </c>
      <c r="H54" s="55">
        <f t="shared" si="6"/>
        <v>0</v>
      </c>
      <c r="I54" s="57"/>
      <c r="J54" s="57"/>
      <c r="K54" s="57"/>
      <c r="L54" s="58"/>
      <c r="M54" s="59"/>
    </row>
    <row r="55" spans="1:13" ht="15.75" hidden="1" x14ac:dyDescent="0.25">
      <c r="A55" s="14" t="s">
        <v>67</v>
      </c>
      <c r="B55" s="21"/>
      <c r="C55" s="68"/>
      <c r="D55" s="55"/>
      <c r="E55" s="55"/>
      <c r="F55" s="56">
        <f t="shared" ref="F55:F58" si="7">SUM(C55:E55)</f>
        <v>0</v>
      </c>
      <c r="G55" s="55"/>
      <c r="H55" s="55"/>
      <c r="I55" s="55"/>
      <c r="J55" s="55"/>
      <c r="K55" s="55"/>
      <c r="L55" s="58"/>
      <c r="M55" s="59"/>
    </row>
    <row r="56" spans="1:13" ht="15.75" hidden="1" x14ac:dyDescent="0.25">
      <c r="A56" s="14" t="s">
        <v>68</v>
      </c>
      <c r="B56" s="21"/>
      <c r="C56" s="69"/>
      <c r="D56" s="69"/>
      <c r="E56" s="69"/>
      <c r="F56" s="56">
        <f t="shared" si="7"/>
        <v>0</v>
      </c>
      <c r="G56" s="55"/>
      <c r="H56" s="55"/>
      <c r="I56" s="55"/>
      <c r="J56" s="55"/>
      <c r="K56" s="55"/>
      <c r="L56" s="58"/>
      <c r="M56" s="59"/>
    </row>
    <row r="57" spans="1:13" ht="15.75" hidden="1" x14ac:dyDescent="0.25">
      <c r="A57" s="15" t="s">
        <v>69</v>
      </c>
      <c r="B57" s="17"/>
      <c r="C57" s="60"/>
      <c r="D57" s="60"/>
      <c r="E57" s="60"/>
      <c r="F57" s="56">
        <f t="shared" si="7"/>
        <v>0</v>
      </c>
      <c r="G57" s="60"/>
      <c r="H57" s="60"/>
      <c r="I57" s="60"/>
      <c r="J57" s="60"/>
      <c r="K57" s="60"/>
      <c r="L57" s="58"/>
      <c r="M57" s="61"/>
    </row>
    <row r="58" spans="1:13" ht="15.75" hidden="1" x14ac:dyDescent="0.25">
      <c r="A58" s="15" t="s">
        <v>70</v>
      </c>
      <c r="B58" s="17"/>
      <c r="C58" s="60"/>
      <c r="D58" s="60"/>
      <c r="E58" s="60"/>
      <c r="F58" s="56">
        <f t="shared" si="7"/>
        <v>0</v>
      </c>
      <c r="G58" s="60"/>
      <c r="H58" s="60"/>
      <c r="I58" s="60"/>
      <c r="J58" s="60"/>
      <c r="K58" s="60"/>
      <c r="L58" s="58"/>
      <c r="M58" s="61"/>
    </row>
    <row r="59" spans="1:13" ht="15.75" x14ac:dyDescent="0.25">
      <c r="A59" s="12"/>
      <c r="B59" s="18" t="s">
        <v>27</v>
      </c>
      <c r="C59" s="62">
        <f>SUM(C51:C58)</f>
        <v>493500</v>
      </c>
      <c r="D59" s="62">
        <f>SUM(D51:D58)</f>
        <v>230000</v>
      </c>
      <c r="E59" s="62">
        <f>SUM(E51:E58)</f>
        <v>210000</v>
      </c>
      <c r="F59" s="64">
        <f>SUM(F51:F58)</f>
        <v>933500</v>
      </c>
      <c r="G59" s="62">
        <f>(G51*F51)+(G52*F52)+(G53*F53)+(G54*F54)+(G55*F55)+(G56*F56)+(G57*F57)+(G58*F58)</f>
        <v>274550</v>
      </c>
      <c r="H59" s="62">
        <f>SUM(H51:H58)</f>
        <v>0</v>
      </c>
      <c r="I59" s="62">
        <f t="shared" ref="I59:K59" si="8">SUM(I51:I58)</f>
        <v>0</v>
      </c>
      <c r="J59" s="62">
        <f t="shared" si="8"/>
        <v>0</v>
      </c>
      <c r="K59" s="62">
        <f t="shared" si="8"/>
        <v>0</v>
      </c>
      <c r="L59" s="63"/>
      <c r="M59" s="61"/>
    </row>
    <row r="60" spans="1:13" ht="15.75" hidden="1" x14ac:dyDescent="0.25">
      <c r="A60" s="14" t="s">
        <v>71</v>
      </c>
      <c r="B60" s="157"/>
      <c r="C60" s="157"/>
      <c r="D60" s="157"/>
      <c r="E60" s="157"/>
      <c r="F60" s="157"/>
      <c r="G60" s="157"/>
      <c r="H60" s="158"/>
      <c r="I60" s="158"/>
      <c r="J60" s="158"/>
      <c r="K60" s="158"/>
      <c r="L60" s="158"/>
      <c r="M60" s="157"/>
    </row>
    <row r="61" spans="1:13" ht="15.75" hidden="1" x14ac:dyDescent="0.25">
      <c r="A61" s="15" t="s">
        <v>72</v>
      </c>
      <c r="B61" s="22"/>
      <c r="C61" s="55"/>
      <c r="D61" s="55"/>
      <c r="E61" s="55"/>
      <c r="F61" s="56">
        <f>SUM(C61:E61)</f>
        <v>0</v>
      </c>
      <c r="G61" s="55"/>
      <c r="H61" s="55"/>
      <c r="I61" s="55"/>
      <c r="J61" s="55"/>
      <c r="K61" s="55"/>
      <c r="L61" s="58"/>
      <c r="M61" s="59"/>
    </row>
    <row r="62" spans="1:13" ht="15.75" hidden="1" x14ac:dyDescent="0.25">
      <c r="A62" s="15" t="s">
        <v>73</v>
      </c>
      <c r="B62" s="22"/>
      <c r="C62" s="55"/>
      <c r="D62" s="55"/>
      <c r="E62" s="55"/>
      <c r="F62" s="56">
        <f t="shared" ref="F62:F68" si="9">SUM(C62:E62)</f>
        <v>0</v>
      </c>
      <c r="G62" s="55"/>
      <c r="H62" s="55"/>
      <c r="I62" s="55"/>
      <c r="J62" s="55"/>
      <c r="K62" s="55"/>
      <c r="L62" s="58"/>
      <c r="M62" s="59"/>
    </row>
    <row r="63" spans="1:13" ht="15.75" hidden="1" x14ac:dyDescent="0.25">
      <c r="A63" s="15" t="s">
        <v>74</v>
      </c>
      <c r="B63" s="22"/>
      <c r="C63" s="55"/>
      <c r="D63" s="55"/>
      <c r="E63" s="55"/>
      <c r="F63" s="56">
        <f t="shared" si="9"/>
        <v>0</v>
      </c>
      <c r="G63" s="55"/>
      <c r="H63" s="55"/>
      <c r="I63" s="55"/>
      <c r="J63" s="55"/>
      <c r="K63" s="55"/>
      <c r="L63" s="58"/>
      <c r="M63" s="59"/>
    </row>
    <row r="64" spans="1:13" ht="15.75" hidden="1" x14ac:dyDescent="0.25">
      <c r="A64" s="15" t="s">
        <v>75</v>
      </c>
      <c r="B64" s="23"/>
      <c r="C64" s="55"/>
      <c r="D64" s="55"/>
      <c r="E64" s="55"/>
      <c r="F64" s="56">
        <f t="shared" si="9"/>
        <v>0</v>
      </c>
      <c r="G64" s="55"/>
      <c r="H64" s="55"/>
      <c r="I64" s="55"/>
      <c r="J64" s="55"/>
      <c r="K64" s="55"/>
      <c r="L64" s="58"/>
      <c r="M64" s="59"/>
    </row>
    <row r="65" spans="1:13" ht="15.75" hidden="1" x14ac:dyDescent="0.25">
      <c r="A65" s="15" t="s">
        <v>76</v>
      </c>
      <c r="B65" s="23"/>
      <c r="C65" s="55"/>
      <c r="D65" s="55"/>
      <c r="E65" s="55"/>
      <c r="F65" s="56">
        <f t="shared" si="9"/>
        <v>0</v>
      </c>
      <c r="G65" s="55"/>
      <c r="H65" s="55"/>
      <c r="I65" s="55"/>
      <c r="J65" s="55"/>
      <c r="K65" s="55"/>
      <c r="L65" s="58"/>
      <c r="M65" s="59"/>
    </row>
    <row r="66" spans="1:13" ht="15.75" hidden="1" x14ac:dyDescent="0.25">
      <c r="A66" s="15" t="s">
        <v>77</v>
      </c>
      <c r="B66" s="16"/>
      <c r="C66" s="55"/>
      <c r="D66" s="55"/>
      <c r="E66" s="55"/>
      <c r="F66" s="56">
        <f t="shared" si="9"/>
        <v>0</v>
      </c>
      <c r="G66" s="55"/>
      <c r="H66" s="55"/>
      <c r="I66" s="55"/>
      <c r="J66" s="55"/>
      <c r="K66" s="55"/>
      <c r="L66" s="58"/>
      <c r="M66" s="59"/>
    </row>
    <row r="67" spans="1:13" ht="15.75" hidden="1" x14ac:dyDescent="0.25">
      <c r="A67" s="15" t="s">
        <v>78</v>
      </c>
      <c r="B67" s="17"/>
      <c r="C67" s="60"/>
      <c r="D67" s="60"/>
      <c r="E67" s="60"/>
      <c r="F67" s="56">
        <f t="shared" si="9"/>
        <v>0</v>
      </c>
      <c r="G67" s="60"/>
      <c r="H67" s="60"/>
      <c r="I67" s="60"/>
      <c r="J67" s="60"/>
      <c r="K67" s="60"/>
      <c r="L67" s="58"/>
      <c r="M67" s="61"/>
    </row>
    <row r="68" spans="1:13" ht="15.75" hidden="1" x14ac:dyDescent="0.25">
      <c r="A68" s="15" t="s">
        <v>79</v>
      </c>
      <c r="B68" s="17"/>
      <c r="C68" s="60"/>
      <c r="D68" s="60"/>
      <c r="E68" s="60"/>
      <c r="F68" s="56">
        <f t="shared" si="9"/>
        <v>0</v>
      </c>
      <c r="G68" s="60"/>
      <c r="H68" s="60"/>
      <c r="I68" s="60"/>
      <c r="J68" s="60"/>
      <c r="K68" s="60"/>
      <c r="L68" s="58"/>
      <c r="M68" s="61"/>
    </row>
    <row r="69" spans="1:13" ht="15.75" hidden="1" x14ac:dyDescent="0.25">
      <c r="A69" s="12"/>
      <c r="B69" s="18" t="s">
        <v>27</v>
      </c>
      <c r="C69" s="64">
        <f>SUM(C61:C68)</f>
        <v>0</v>
      </c>
      <c r="D69" s="64">
        <f>SUM(D61:D68)</f>
        <v>0</v>
      </c>
      <c r="E69" s="64">
        <f>SUM(E61:E68)</f>
        <v>0</v>
      </c>
      <c r="F69" s="64">
        <f>SUM(F61:F68)</f>
        <v>0</v>
      </c>
      <c r="G69" s="62">
        <f>(G61*F61)+(G62*F62)+(G63*F63)+(G64*F64)+(G65*F65)+(G66*F66)+(G67*F67)+(G68*F68)</f>
        <v>0</v>
      </c>
      <c r="H69" s="62">
        <f>SUM(H61:H68)</f>
        <v>0</v>
      </c>
      <c r="I69" s="62"/>
      <c r="J69" s="62"/>
      <c r="K69" s="62"/>
      <c r="L69" s="63"/>
      <c r="M69" s="61"/>
    </row>
    <row r="70" spans="1:13" ht="15.75" hidden="1" x14ac:dyDescent="0.25">
      <c r="A70" s="14" t="s">
        <v>80</v>
      </c>
      <c r="B70" s="157"/>
      <c r="C70" s="157"/>
      <c r="D70" s="157"/>
      <c r="E70" s="157"/>
      <c r="F70" s="157"/>
      <c r="G70" s="157"/>
      <c r="H70" s="158"/>
      <c r="I70" s="158"/>
      <c r="J70" s="158"/>
      <c r="K70" s="158"/>
      <c r="L70" s="158"/>
      <c r="M70" s="157"/>
    </row>
    <row r="71" spans="1:13" ht="15.75" hidden="1" x14ac:dyDescent="0.25">
      <c r="A71" s="15" t="s">
        <v>81</v>
      </c>
      <c r="B71" s="16"/>
      <c r="C71" s="55"/>
      <c r="D71" s="55"/>
      <c r="E71" s="55"/>
      <c r="F71" s="56">
        <f>SUM(C71:E71)</f>
        <v>0</v>
      </c>
      <c r="G71" s="55"/>
      <c r="H71" s="55"/>
      <c r="I71" s="55"/>
      <c r="J71" s="55"/>
      <c r="K71" s="55"/>
      <c r="L71" s="58"/>
      <c r="M71" s="59"/>
    </row>
    <row r="72" spans="1:13" ht="15.75" hidden="1" x14ac:dyDescent="0.25">
      <c r="A72" s="15" t="s">
        <v>82</v>
      </c>
      <c r="B72" s="16"/>
      <c r="C72" s="55"/>
      <c r="D72" s="55"/>
      <c r="E72" s="55"/>
      <c r="F72" s="56">
        <f t="shared" ref="F72:F78" si="10">SUM(C72:E72)</f>
        <v>0</v>
      </c>
      <c r="G72" s="55"/>
      <c r="H72" s="55"/>
      <c r="I72" s="55"/>
      <c r="J72" s="55"/>
      <c r="K72" s="55"/>
      <c r="L72" s="58"/>
      <c r="M72" s="59"/>
    </row>
    <row r="73" spans="1:13" ht="15.75" hidden="1" x14ac:dyDescent="0.25">
      <c r="A73" s="15" t="s">
        <v>83</v>
      </c>
      <c r="B73" s="16"/>
      <c r="C73" s="55"/>
      <c r="D73" s="55"/>
      <c r="E73" s="55"/>
      <c r="F73" s="56">
        <f t="shared" si="10"/>
        <v>0</v>
      </c>
      <c r="G73" s="55"/>
      <c r="H73" s="55"/>
      <c r="I73" s="55"/>
      <c r="J73" s="55"/>
      <c r="K73" s="55"/>
      <c r="L73" s="58"/>
      <c r="M73" s="59"/>
    </row>
    <row r="74" spans="1:13" ht="15.75" hidden="1" x14ac:dyDescent="0.25">
      <c r="A74" s="15" t="s">
        <v>84</v>
      </c>
      <c r="B74" s="16"/>
      <c r="C74" s="55"/>
      <c r="D74" s="55"/>
      <c r="E74" s="55"/>
      <c r="F74" s="56">
        <f t="shared" si="10"/>
        <v>0</v>
      </c>
      <c r="G74" s="55"/>
      <c r="H74" s="55"/>
      <c r="I74" s="55"/>
      <c r="J74" s="55"/>
      <c r="K74" s="55"/>
      <c r="L74" s="58"/>
      <c r="M74" s="59"/>
    </row>
    <row r="75" spans="1:13" ht="15.75" hidden="1" x14ac:dyDescent="0.25">
      <c r="A75" s="15" t="s">
        <v>85</v>
      </c>
      <c r="B75" s="16"/>
      <c r="C75" s="55"/>
      <c r="D75" s="55"/>
      <c r="E75" s="55"/>
      <c r="F75" s="56">
        <f t="shared" si="10"/>
        <v>0</v>
      </c>
      <c r="G75" s="55"/>
      <c r="H75" s="55"/>
      <c r="I75" s="55"/>
      <c r="J75" s="55"/>
      <c r="K75" s="55"/>
      <c r="L75" s="58"/>
      <c r="M75" s="59"/>
    </row>
    <row r="76" spans="1:13" ht="15.75" hidden="1" x14ac:dyDescent="0.25">
      <c r="A76" s="15" t="s">
        <v>86</v>
      </c>
      <c r="B76" s="16"/>
      <c r="C76" s="55"/>
      <c r="D76" s="55"/>
      <c r="E76" s="55"/>
      <c r="F76" s="56">
        <f t="shared" si="10"/>
        <v>0</v>
      </c>
      <c r="G76" s="55"/>
      <c r="H76" s="55"/>
      <c r="I76" s="55"/>
      <c r="J76" s="55"/>
      <c r="K76" s="55"/>
      <c r="L76" s="58"/>
      <c r="M76" s="59"/>
    </row>
    <row r="77" spans="1:13" ht="15.75" hidden="1" x14ac:dyDescent="0.25">
      <c r="A77" s="15" t="s">
        <v>87</v>
      </c>
      <c r="B77" s="17"/>
      <c r="C77" s="60"/>
      <c r="D77" s="60"/>
      <c r="E77" s="60"/>
      <c r="F77" s="56">
        <f t="shared" si="10"/>
        <v>0</v>
      </c>
      <c r="G77" s="60"/>
      <c r="H77" s="60"/>
      <c r="I77" s="60"/>
      <c r="J77" s="60"/>
      <c r="K77" s="60"/>
      <c r="L77" s="58"/>
      <c r="M77" s="61"/>
    </row>
    <row r="78" spans="1:13" ht="15.75" hidden="1" x14ac:dyDescent="0.25">
      <c r="A78" s="15" t="s">
        <v>88</v>
      </c>
      <c r="B78" s="17"/>
      <c r="C78" s="60"/>
      <c r="D78" s="60"/>
      <c r="E78" s="60"/>
      <c r="F78" s="56">
        <f t="shared" si="10"/>
        <v>0</v>
      </c>
      <c r="G78" s="60"/>
      <c r="H78" s="60"/>
      <c r="I78" s="60"/>
      <c r="J78" s="60"/>
      <c r="K78" s="60"/>
      <c r="L78" s="58"/>
      <c r="M78" s="61"/>
    </row>
    <row r="79" spans="1:13" ht="15.75" hidden="1" x14ac:dyDescent="0.25">
      <c r="A79" s="12"/>
      <c r="B79" s="18" t="s">
        <v>27</v>
      </c>
      <c r="C79" s="64">
        <f>SUM(C71:C78)</f>
        <v>0</v>
      </c>
      <c r="D79" s="64">
        <f>SUM(D71:D78)</f>
        <v>0</v>
      </c>
      <c r="E79" s="64">
        <f>SUM(E71:E78)</f>
        <v>0</v>
      </c>
      <c r="F79" s="64">
        <f>SUM(F71:F78)</f>
        <v>0</v>
      </c>
      <c r="G79" s="62">
        <f>(G71*F71)+(G72*F72)+(G73*F73)+(G74*F74)+(G75*F75)+(G76*F76)+(G77*F77)+(G78*F78)</f>
        <v>0</v>
      </c>
      <c r="H79" s="62">
        <f>SUM(H71:H78)</f>
        <v>0</v>
      </c>
      <c r="I79" s="62"/>
      <c r="J79" s="62"/>
      <c r="K79" s="62"/>
      <c r="L79" s="63"/>
      <c r="M79" s="61"/>
    </row>
    <row r="80" spans="1:13" ht="15.75" hidden="1" x14ac:dyDescent="0.25">
      <c r="A80" s="14" t="s">
        <v>89</v>
      </c>
      <c r="B80" s="157"/>
      <c r="C80" s="157"/>
      <c r="D80" s="157"/>
      <c r="E80" s="157"/>
      <c r="F80" s="157"/>
      <c r="G80" s="157"/>
      <c r="H80" s="158"/>
      <c r="I80" s="158"/>
      <c r="J80" s="158"/>
      <c r="K80" s="158"/>
      <c r="L80" s="158"/>
      <c r="M80" s="157"/>
    </row>
    <row r="81" spans="1:13" ht="15.75" hidden="1" x14ac:dyDescent="0.25">
      <c r="A81" s="15" t="s">
        <v>90</v>
      </c>
      <c r="B81" s="16"/>
      <c r="C81" s="55"/>
      <c r="D81" s="55"/>
      <c r="E81" s="55"/>
      <c r="F81" s="56">
        <f>SUM(C81:E81)</f>
        <v>0</v>
      </c>
      <c r="G81" s="55"/>
      <c r="H81" s="55"/>
      <c r="I81" s="55"/>
      <c r="J81" s="55"/>
      <c r="K81" s="55"/>
      <c r="L81" s="58"/>
      <c r="M81" s="59"/>
    </row>
    <row r="82" spans="1:13" ht="15.75" hidden="1" x14ac:dyDescent="0.25">
      <c r="A82" s="15" t="s">
        <v>91</v>
      </c>
      <c r="B82" s="16"/>
      <c r="C82" s="55"/>
      <c r="D82" s="55"/>
      <c r="E82" s="55"/>
      <c r="F82" s="56">
        <f t="shared" ref="F82:F88" si="11">SUM(C82:E82)</f>
        <v>0</v>
      </c>
      <c r="G82" s="55"/>
      <c r="H82" s="55"/>
      <c r="I82" s="55"/>
      <c r="J82" s="55"/>
      <c r="K82" s="55"/>
      <c r="L82" s="58"/>
      <c r="M82" s="59"/>
    </row>
    <row r="83" spans="1:13" ht="15.75" hidden="1" x14ac:dyDescent="0.25">
      <c r="A83" s="15" t="s">
        <v>92</v>
      </c>
      <c r="B83" s="16"/>
      <c r="C83" s="55"/>
      <c r="D83" s="55"/>
      <c r="E83" s="55"/>
      <c r="F83" s="56">
        <f t="shared" si="11"/>
        <v>0</v>
      </c>
      <c r="G83" s="55"/>
      <c r="H83" s="55"/>
      <c r="I83" s="55"/>
      <c r="J83" s="55"/>
      <c r="K83" s="55"/>
      <c r="L83" s="58"/>
      <c r="M83" s="59"/>
    </row>
    <row r="84" spans="1:13" ht="15.75" hidden="1" x14ac:dyDescent="0.25">
      <c r="A84" s="15" t="s">
        <v>93</v>
      </c>
      <c r="B84" s="16"/>
      <c r="C84" s="55"/>
      <c r="D84" s="55"/>
      <c r="E84" s="55"/>
      <c r="F84" s="56">
        <f t="shared" si="11"/>
        <v>0</v>
      </c>
      <c r="G84" s="55"/>
      <c r="H84" s="55"/>
      <c r="I84" s="55"/>
      <c r="J84" s="55"/>
      <c r="K84" s="55"/>
      <c r="L84" s="58"/>
      <c r="M84" s="59"/>
    </row>
    <row r="85" spans="1:13" ht="15.75" hidden="1" x14ac:dyDescent="0.25">
      <c r="A85" s="15" t="s">
        <v>94</v>
      </c>
      <c r="B85" s="16"/>
      <c r="C85" s="55"/>
      <c r="D85" s="55"/>
      <c r="E85" s="55"/>
      <c r="F85" s="56">
        <f t="shared" si="11"/>
        <v>0</v>
      </c>
      <c r="G85" s="55"/>
      <c r="H85" s="55"/>
      <c r="I85" s="55"/>
      <c r="J85" s="55"/>
      <c r="K85" s="55"/>
      <c r="L85" s="58"/>
      <c r="M85" s="59"/>
    </row>
    <row r="86" spans="1:13" ht="15.75" hidden="1" x14ac:dyDescent="0.25">
      <c r="A86" s="15" t="s">
        <v>95</v>
      </c>
      <c r="B86" s="16"/>
      <c r="C86" s="55"/>
      <c r="D86" s="55"/>
      <c r="E86" s="55"/>
      <c r="F86" s="56">
        <f t="shared" si="11"/>
        <v>0</v>
      </c>
      <c r="G86" s="55"/>
      <c r="H86" s="55"/>
      <c r="I86" s="55"/>
      <c r="J86" s="55"/>
      <c r="K86" s="55"/>
      <c r="L86" s="58"/>
      <c r="M86" s="59"/>
    </row>
    <row r="87" spans="1:13" ht="15.75" hidden="1" x14ac:dyDescent="0.25">
      <c r="A87" s="15" t="s">
        <v>96</v>
      </c>
      <c r="B87" s="17"/>
      <c r="C87" s="60"/>
      <c r="D87" s="60"/>
      <c r="E87" s="60"/>
      <c r="F87" s="56">
        <f t="shared" si="11"/>
        <v>0</v>
      </c>
      <c r="G87" s="60"/>
      <c r="H87" s="60"/>
      <c r="I87" s="60"/>
      <c r="J87" s="60"/>
      <c r="K87" s="60"/>
      <c r="L87" s="58"/>
      <c r="M87" s="61"/>
    </row>
    <row r="88" spans="1:13" ht="15.75" hidden="1" x14ac:dyDescent="0.25">
      <c r="A88" s="15" t="s">
        <v>97</v>
      </c>
      <c r="B88" s="17"/>
      <c r="C88" s="60"/>
      <c r="D88" s="60"/>
      <c r="E88" s="60"/>
      <c r="F88" s="56">
        <f t="shared" si="11"/>
        <v>0</v>
      </c>
      <c r="G88" s="60"/>
      <c r="H88" s="60"/>
      <c r="I88" s="60"/>
      <c r="J88" s="60"/>
      <c r="K88" s="60"/>
      <c r="L88" s="58"/>
      <c r="M88" s="61"/>
    </row>
    <row r="89" spans="1:13" ht="15.75" hidden="1" x14ac:dyDescent="0.25">
      <c r="A89" s="12"/>
      <c r="B89" s="18" t="s">
        <v>27</v>
      </c>
      <c r="C89" s="62">
        <f>SUM(C81:C88)</f>
        <v>0</v>
      </c>
      <c r="D89" s="62">
        <f>SUM(D81:D88)</f>
        <v>0</v>
      </c>
      <c r="E89" s="62">
        <f>SUM(E81:E88)</f>
        <v>0</v>
      </c>
      <c r="F89" s="62">
        <f>SUM(F81:F88)</f>
        <v>0</v>
      </c>
      <c r="G89" s="62">
        <f>(G81*F81)+(G82*F82)+(G83*F83)+(G84*F84)+(G85*F85)+(G86*F86)+(G87*F87)+(G88*F88)</f>
        <v>0</v>
      </c>
      <c r="H89" s="62">
        <f>SUM(H81:H88)</f>
        <v>0</v>
      </c>
      <c r="I89" s="62"/>
      <c r="J89" s="62"/>
      <c r="K89" s="62"/>
      <c r="L89" s="63"/>
      <c r="M89" s="61"/>
    </row>
    <row r="90" spans="1:13" ht="15.75" x14ac:dyDescent="0.25">
      <c r="A90" s="24"/>
      <c r="B90" s="19"/>
      <c r="C90" s="70"/>
      <c r="D90" s="70"/>
      <c r="E90" s="70"/>
      <c r="F90" s="70"/>
      <c r="G90" s="70"/>
      <c r="H90" s="70"/>
      <c r="I90" s="70"/>
      <c r="J90" s="70"/>
      <c r="K90" s="70"/>
      <c r="L90" s="71"/>
      <c r="M90" s="72"/>
    </row>
    <row r="91" spans="1:13" ht="15.75" x14ac:dyDescent="0.25">
      <c r="A91" s="18" t="s">
        <v>98</v>
      </c>
      <c r="B91" s="155" t="s">
        <v>99</v>
      </c>
      <c r="C91" s="155"/>
      <c r="D91" s="155"/>
      <c r="E91" s="155"/>
      <c r="F91" s="155"/>
      <c r="G91" s="155"/>
      <c r="H91" s="156"/>
      <c r="I91" s="156"/>
      <c r="J91" s="156"/>
      <c r="K91" s="156"/>
      <c r="L91" s="156"/>
      <c r="M91" s="155"/>
    </row>
    <row r="92" spans="1:13" ht="15.75" x14ac:dyDescent="0.25">
      <c r="A92" s="14" t="s">
        <v>100</v>
      </c>
      <c r="B92" s="155" t="s">
        <v>101</v>
      </c>
      <c r="C92" s="155"/>
      <c r="D92" s="155"/>
      <c r="E92" s="155"/>
      <c r="F92" s="155"/>
      <c r="G92" s="155"/>
      <c r="H92" s="156"/>
      <c r="I92" s="156"/>
      <c r="J92" s="156"/>
      <c r="K92" s="156"/>
      <c r="L92" s="156"/>
      <c r="M92" s="155"/>
    </row>
    <row r="93" spans="1:13" ht="106.15" customHeight="1" x14ac:dyDescent="0.25">
      <c r="A93" s="15" t="s">
        <v>102</v>
      </c>
      <c r="B93" s="16" t="s">
        <v>103</v>
      </c>
      <c r="C93" s="55"/>
      <c r="D93" s="55">
        <v>122000</v>
      </c>
      <c r="E93" s="55">
        <v>0</v>
      </c>
      <c r="F93" s="56">
        <f>SUM(C93:E93)</f>
        <v>122000</v>
      </c>
      <c r="G93" s="1">
        <v>0.3</v>
      </c>
      <c r="H93" s="55">
        <f t="shared" ref="H93:H100" si="12">I93+J93+K93</f>
        <v>0</v>
      </c>
      <c r="I93" s="57"/>
      <c r="J93" s="57"/>
      <c r="K93" s="57"/>
      <c r="L93" s="58"/>
      <c r="M93" s="59"/>
    </row>
    <row r="94" spans="1:13" ht="114" customHeight="1" x14ac:dyDescent="0.25">
      <c r="A94" s="15" t="s">
        <v>104</v>
      </c>
      <c r="B94" s="16" t="s">
        <v>105</v>
      </c>
      <c r="C94" s="55"/>
      <c r="D94" s="55">
        <v>48000</v>
      </c>
      <c r="E94" s="55">
        <v>30000</v>
      </c>
      <c r="F94" s="56">
        <f t="shared" ref="F94:F100" si="13">SUM(C94:E94)</f>
        <v>78000</v>
      </c>
      <c r="G94" s="1">
        <v>0.3</v>
      </c>
      <c r="H94" s="55">
        <f t="shared" si="12"/>
        <v>0</v>
      </c>
      <c r="I94" s="57"/>
      <c r="J94" s="57"/>
      <c r="K94" s="57"/>
      <c r="L94" s="58"/>
      <c r="M94" s="59"/>
    </row>
    <row r="95" spans="1:13" ht="91.9" customHeight="1" x14ac:dyDescent="0.25">
      <c r="A95" s="15" t="s">
        <v>106</v>
      </c>
      <c r="B95" s="25" t="s">
        <v>107</v>
      </c>
      <c r="C95" s="67">
        <v>100000</v>
      </c>
      <c r="D95" s="67"/>
      <c r="E95" s="67"/>
      <c r="F95" s="73">
        <f t="shared" si="13"/>
        <v>100000</v>
      </c>
      <c r="G95" s="3">
        <v>0.45</v>
      </c>
      <c r="H95" s="55">
        <f t="shared" si="12"/>
        <v>0</v>
      </c>
      <c r="I95" s="74"/>
      <c r="J95" s="74"/>
      <c r="K95" s="74"/>
      <c r="L95" s="75"/>
      <c r="M95" s="76"/>
    </row>
    <row r="96" spans="1:13" ht="109.9" customHeight="1" x14ac:dyDescent="0.25">
      <c r="A96" s="15" t="s">
        <v>108</v>
      </c>
      <c r="B96" s="25" t="s">
        <v>109</v>
      </c>
      <c r="C96" s="67"/>
      <c r="D96" s="67"/>
      <c r="E96" s="67">
        <v>96000</v>
      </c>
      <c r="F96" s="73">
        <f t="shared" si="13"/>
        <v>96000</v>
      </c>
      <c r="G96" s="3">
        <v>0.45</v>
      </c>
      <c r="H96" s="55">
        <f t="shared" si="12"/>
        <v>0</v>
      </c>
      <c r="I96" s="74"/>
      <c r="J96" s="74"/>
      <c r="K96" s="74"/>
      <c r="L96" s="75"/>
      <c r="M96" s="76"/>
    </row>
    <row r="97" spans="1:13" ht="114.6" customHeight="1" x14ac:dyDescent="0.25">
      <c r="A97" s="15" t="s">
        <v>110</v>
      </c>
      <c r="B97" s="25" t="s">
        <v>111</v>
      </c>
      <c r="C97" s="67">
        <v>40000</v>
      </c>
      <c r="D97" s="67">
        <v>100000</v>
      </c>
      <c r="E97" s="67">
        <v>79715.42</v>
      </c>
      <c r="F97" s="73">
        <f t="shared" si="13"/>
        <v>219715.41999999998</v>
      </c>
      <c r="G97" s="3">
        <v>0.35</v>
      </c>
      <c r="H97" s="55">
        <f t="shared" si="12"/>
        <v>0</v>
      </c>
      <c r="I97" s="74"/>
      <c r="J97" s="74"/>
      <c r="K97" s="74"/>
      <c r="L97" s="75"/>
      <c r="M97" s="76"/>
    </row>
    <row r="98" spans="1:13" ht="15.75" x14ac:dyDescent="0.25">
      <c r="A98" s="15" t="s">
        <v>112</v>
      </c>
      <c r="B98" s="25"/>
      <c r="C98" s="67"/>
      <c r="D98" s="67"/>
      <c r="E98" s="67"/>
      <c r="F98" s="73">
        <f t="shared" si="13"/>
        <v>0</v>
      </c>
      <c r="G98" s="3"/>
      <c r="H98" s="55">
        <f t="shared" si="12"/>
        <v>0</v>
      </c>
      <c r="I98" s="74"/>
      <c r="J98" s="74"/>
      <c r="K98" s="74"/>
      <c r="L98" s="75"/>
      <c r="M98" s="76"/>
    </row>
    <row r="99" spans="1:13" ht="15.75" x14ac:dyDescent="0.25">
      <c r="A99" s="15" t="s">
        <v>113</v>
      </c>
      <c r="B99" s="26"/>
      <c r="C99" s="77"/>
      <c r="D99" s="77"/>
      <c r="E99" s="77"/>
      <c r="F99" s="73">
        <f t="shared" si="13"/>
        <v>0</v>
      </c>
      <c r="G99" s="4"/>
      <c r="H99" s="55">
        <f t="shared" si="12"/>
        <v>0</v>
      </c>
      <c r="I99" s="74"/>
      <c r="J99" s="74"/>
      <c r="K99" s="74"/>
      <c r="L99" s="75"/>
      <c r="M99" s="78"/>
    </row>
    <row r="100" spans="1:13" ht="15.75" x14ac:dyDescent="0.25">
      <c r="A100" s="15" t="s">
        <v>114</v>
      </c>
      <c r="B100" s="26"/>
      <c r="C100" s="77"/>
      <c r="D100" s="77"/>
      <c r="E100" s="77"/>
      <c r="F100" s="73">
        <f t="shared" si="13"/>
        <v>0</v>
      </c>
      <c r="G100" s="4"/>
      <c r="H100" s="55">
        <f t="shared" si="12"/>
        <v>0</v>
      </c>
      <c r="I100" s="74"/>
      <c r="J100" s="74"/>
      <c r="K100" s="74"/>
      <c r="L100" s="75"/>
      <c r="M100" s="78"/>
    </row>
    <row r="101" spans="1:13" ht="15.75" x14ac:dyDescent="0.25">
      <c r="A101" s="12"/>
      <c r="B101" s="27" t="s">
        <v>27</v>
      </c>
      <c r="C101" s="79">
        <f>SUM(C93:C100)</f>
        <v>140000</v>
      </c>
      <c r="D101" s="79">
        <f>SUM(D93:D100)</f>
        <v>270000</v>
      </c>
      <c r="E101" s="79">
        <f>SUM(E93:E100)</f>
        <v>205715.41999999998</v>
      </c>
      <c r="F101" s="80">
        <f>SUM(F93:F100)</f>
        <v>615715.41999999993</v>
      </c>
      <c r="G101" s="79">
        <f>(G93*F93)+(G94*F94)+(G95*F95)+(G96*F96)+(G97*F97)+(G98*F98)+(G99*F99)+(G100*F100)</f>
        <v>225100.397</v>
      </c>
      <c r="H101" s="79">
        <f>SUM(H93:H100)</f>
        <v>0</v>
      </c>
      <c r="I101" s="79">
        <f t="shared" ref="I101:K101" si="14">SUM(I93:I100)</f>
        <v>0</v>
      </c>
      <c r="J101" s="79">
        <f t="shared" si="14"/>
        <v>0</v>
      </c>
      <c r="K101" s="79">
        <f t="shared" si="14"/>
        <v>0</v>
      </c>
      <c r="L101" s="81"/>
      <c r="M101" s="78"/>
    </row>
    <row r="102" spans="1:13" ht="15.75" x14ac:dyDescent="0.25">
      <c r="A102" s="14" t="s">
        <v>115</v>
      </c>
      <c r="B102" s="175" t="s">
        <v>116</v>
      </c>
      <c r="C102" s="175"/>
      <c r="D102" s="175"/>
      <c r="E102" s="175"/>
      <c r="F102" s="175"/>
      <c r="G102" s="175"/>
      <c r="H102" s="176"/>
      <c r="I102" s="176"/>
      <c r="J102" s="176"/>
      <c r="K102" s="176"/>
      <c r="L102" s="176"/>
      <c r="M102" s="175"/>
    </row>
    <row r="103" spans="1:13" ht="141" customHeight="1" x14ac:dyDescent="0.25">
      <c r="A103" s="15" t="s">
        <v>117</v>
      </c>
      <c r="B103" s="25" t="s">
        <v>118</v>
      </c>
      <c r="C103" s="67"/>
      <c r="D103" s="67">
        <v>180000</v>
      </c>
      <c r="E103" s="67">
        <v>94350</v>
      </c>
      <c r="F103" s="73">
        <f>SUM(C103:E103)</f>
        <v>274350</v>
      </c>
      <c r="G103" s="3">
        <v>0.35</v>
      </c>
      <c r="H103" s="55">
        <f t="shared" ref="H103:H105" si="15">I103+J103+K103</f>
        <v>0</v>
      </c>
      <c r="I103" s="74"/>
      <c r="J103" s="74"/>
      <c r="K103" s="74"/>
      <c r="L103" s="75"/>
      <c r="M103" s="76"/>
    </row>
    <row r="104" spans="1:13" ht="103.15" customHeight="1" x14ac:dyDescent="0.25">
      <c r="A104" s="15" t="s">
        <v>119</v>
      </c>
      <c r="B104" s="25" t="s">
        <v>120</v>
      </c>
      <c r="C104" s="67"/>
      <c r="D104" s="67">
        <v>40000</v>
      </c>
      <c r="E104" s="67">
        <v>30000</v>
      </c>
      <c r="F104" s="73">
        <f t="shared" ref="F104:F110" si="16">SUM(C104:E104)</f>
        <v>70000</v>
      </c>
      <c r="G104" s="3">
        <v>0.3</v>
      </c>
      <c r="H104" s="55">
        <f t="shared" si="15"/>
        <v>0</v>
      </c>
      <c r="I104" s="74"/>
      <c r="J104" s="74"/>
      <c r="K104" s="74"/>
      <c r="L104" s="75"/>
      <c r="M104" s="76"/>
    </row>
    <row r="105" spans="1:13" ht="92.45" customHeight="1" x14ac:dyDescent="0.25">
      <c r="A105" s="15" t="s">
        <v>121</v>
      </c>
      <c r="B105" s="25" t="s">
        <v>122</v>
      </c>
      <c r="C105" s="67"/>
      <c r="D105" s="67">
        <v>371289.72</v>
      </c>
      <c r="E105" s="67"/>
      <c r="F105" s="73">
        <f t="shared" si="16"/>
        <v>371289.72</v>
      </c>
      <c r="G105" s="3">
        <v>0.4</v>
      </c>
      <c r="H105" s="55">
        <f t="shared" si="15"/>
        <v>0</v>
      </c>
      <c r="I105" s="74"/>
      <c r="J105" s="74"/>
      <c r="K105" s="74"/>
      <c r="L105" s="75"/>
      <c r="M105" s="76"/>
    </row>
    <row r="106" spans="1:13" ht="15.75" hidden="1" x14ac:dyDescent="0.25">
      <c r="A106" s="15" t="s">
        <v>123</v>
      </c>
      <c r="B106" s="16"/>
      <c r="C106" s="55"/>
      <c r="D106" s="55"/>
      <c r="E106" s="55"/>
      <c r="F106" s="56">
        <f t="shared" si="16"/>
        <v>0</v>
      </c>
      <c r="G106" s="55"/>
      <c r="H106" s="55"/>
      <c r="I106" s="55"/>
      <c r="J106" s="55"/>
      <c r="K106" s="55"/>
      <c r="L106" s="58"/>
      <c r="M106" s="59"/>
    </row>
    <row r="107" spans="1:13" ht="15.75" hidden="1" x14ac:dyDescent="0.25">
      <c r="A107" s="15" t="s">
        <v>124</v>
      </c>
      <c r="B107" s="16"/>
      <c r="C107" s="55"/>
      <c r="D107" s="55"/>
      <c r="E107" s="55"/>
      <c r="F107" s="56">
        <f t="shared" si="16"/>
        <v>0</v>
      </c>
      <c r="G107" s="55"/>
      <c r="H107" s="55"/>
      <c r="I107" s="55"/>
      <c r="J107" s="55"/>
      <c r="K107" s="55"/>
      <c r="L107" s="58"/>
      <c r="M107" s="59"/>
    </row>
    <row r="108" spans="1:13" ht="15.75" hidden="1" x14ac:dyDescent="0.25">
      <c r="A108" s="15" t="s">
        <v>125</v>
      </c>
      <c r="B108" s="16"/>
      <c r="C108" s="55"/>
      <c r="D108" s="55"/>
      <c r="E108" s="55"/>
      <c r="F108" s="56">
        <f t="shared" si="16"/>
        <v>0</v>
      </c>
      <c r="G108" s="55"/>
      <c r="H108" s="55"/>
      <c r="I108" s="55"/>
      <c r="J108" s="55"/>
      <c r="K108" s="55"/>
      <c r="L108" s="58"/>
      <c r="M108" s="59"/>
    </row>
    <row r="109" spans="1:13" ht="15.75" hidden="1" x14ac:dyDescent="0.25">
      <c r="A109" s="15" t="s">
        <v>126</v>
      </c>
      <c r="B109" s="17"/>
      <c r="C109" s="60"/>
      <c r="D109" s="60"/>
      <c r="E109" s="60"/>
      <c r="F109" s="56">
        <f t="shared" si="16"/>
        <v>0</v>
      </c>
      <c r="G109" s="60"/>
      <c r="H109" s="60"/>
      <c r="I109" s="60"/>
      <c r="J109" s="60"/>
      <c r="K109" s="60"/>
      <c r="L109" s="58"/>
      <c r="M109" s="61"/>
    </row>
    <row r="110" spans="1:13" ht="15.75" hidden="1" x14ac:dyDescent="0.25">
      <c r="A110" s="15" t="s">
        <v>127</v>
      </c>
      <c r="B110" s="17"/>
      <c r="C110" s="60"/>
      <c r="D110" s="60"/>
      <c r="E110" s="60"/>
      <c r="F110" s="56">
        <f t="shared" si="16"/>
        <v>0</v>
      </c>
      <c r="G110" s="60"/>
      <c r="H110" s="60"/>
      <c r="I110" s="60"/>
      <c r="J110" s="60"/>
      <c r="K110" s="60"/>
      <c r="L110" s="58"/>
      <c r="M110" s="61"/>
    </row>
    <row r="111" spans="1:13" ht="15.75" x14ac:dyDescent="0.25">
      <c r="A111" s="12"/>
      <c r="B111" s="18" t="s">
        <v>27</v>
      </c>
      <c r="C111" s="64">
        <f>SUM(C103:C110)</f>
        <v>0</v>
      </c>
      <c r="D111" s="64">
        <f>SUM(D103:D110)</f>
        <v>591289.72</v>
      </c>
      <c r="E111" s="64">
        <f>SUM(E103:E110)</f>
        <v>124350</v>
      </c>
      <c r="F111" s="64">
        <f>SUM(F103:F110)</f>
        <v>715639.72</v>
      </c>
      <c r="G111" s="62">
        <f>(G103*F103)+(G104*F104)+(G105*F105)+(G106*F106)+(G107*F107)+(G108*F108)+(G109*F109)+(G110*F110)</f>
        <v>265538.38800000004</v>
      </c>
      <c r="H111" s="62">
        <f>SUM(H103:H110)</f>
        <v>0</v>
      </c>
      <c r="I111" s="62">
        <f t="shared" ref="I111:K111" si="17">SUM(I103:I110)</f>
        <v>0</v>
      </c>
      <c r="J111" s="62">
        <f t="shared" si="17"/>
        <v>0</v>
      </c>
      <c r="K111" s="62">
        <f t="shared" si="17"/>
        <v>0</v>
      </c>
      <c r="L111" s="63"/>
      <c r="M111" s="61"/>
    </row>
    <row r="112" spans="1:13" ht="15.75" x14ac:dyDescent="0.25">
      <c r="A112" s="28" t="s">
        <v>128</v>
      </c>
      <c r="B112" s="157"/>
      <c r="C112" s="157"/>
      <c r="D112" s="157"/>
      <c r="E112" s="157"/>
      <c r="F112" s="157"/>
      <c r="G112" s="157"/>
      <c r="H112" s="158"/>
      <c r="I112" s="158"/>
      <c r="J112" s="158"/>
      <c r="K112" s="158"/>
      <c r="L112" s="158"/>
      <c r="M112" s="157"/>
    </row>
    <row r="113" spans="1:13" ht="15.75" hidden="1" x14ac:dyDescent="0.25">
      <c r="A113" s="15" t="s">
        <v>129</v>
      </c>
      <c r="B113" s="16"/>
      <c r="C113" s="55"/>
      <c r="D113" s="55"/>
      <c r="E113" s="55"/>
      <c r="F113" s="56">
        <f>SUM(C113:E113)</f>
        <v>0</v>
      </c>
      <c r="G113" s="55"/>
      <c r="H113" s="55"/>
      <c r="I113" s="55"/>
      <c r="J113" s="55"/>
      <c r="K113" s="55"/>
      <c r="L113" s="58"/>
      <c r="M113" s="59"/>
    </row>
    <row r="114" spans="1:13" ht="15.75" hidden="1" x14ac:dyDescent="0.25">
      <c r="A114" s="15" t="s">
        <v>130</v>
      </c>
      <c r="B114" s="16"/>
      <c r="C114" s="55"/>
      <c r="D114" s="55"/>
      <c r="E114" s="55"/>
      <c r="F114" s="56">
        <f t="shared" ref="F114:F120" si="18">SUM(C114:E114)</f>
        <v>0</v>
      </c>
      <c r="G114" s="55"/>
      <c r="H114" s="55"/>
      <c r="I114" s="55"/>
      <c r="J114" s="55"/>
      <c r="K114" s="55"/>
      <c r="L114" s="58"/>
      <c r="M114" s="59"/>
    </row>
    <row r="115" spans="1:13" ht="15.75" hidden="1" x14ac:dyDescent="0.25">
      <c r="A115" s="15" t="s">
        <v>131</v>
      </c>
      <c r="B115" s="16"/>
      <c r="C115" s="55"/>
      <c r="D115" s="55"/>
      <c r="E115" s="55"/>
      <c r="F115" s="56">
        <f t="shared" si="18"/>
        <v>0</v>
      </c>
      <c r="G115" s="55"/>
      <c r="H115" s="55"/>
      <c r="I115" s="55"/>
      <c r="J115" s="55"/>
      <c r="K115" s="55"/>
      <c r="L115" s="58"/>
      <c r="M115" s="59"/>
    </row>
    <row r="116" spans="1:13" ht="15.75" hidden="1" x14ac:dyDescent="0.25">
      <c r="A116" s="15" t="s">
        <v>132</v>
      </c>
      <c r="B116" s="16"/>
      <c r="C116" s="55"/>
      <c r="D116" s="55"/>
      <c r="E116" s="55"/>
      <c r="F116" s="56">
        <f t="shared" si="18"/>
        <v>0</v>
      </c>
      <c r="G116" s="55"/>
      <c r="H116" s="55"/>
      <c r="I116" s="55"/>
      <c r="J116" s="55"/>
      <c r="K116" s="55"/>
      <c r="L116" s="58"/>
      <c r="M116" s="59"/>
    </row>
    <row r="117" spans="1:13" ht="15.75" hidden="1" x14ac:dyDescent="0.25">
      <c r="A117" s="15" t="s">
        <v>133</v>
      </c>
      <c r="B117" s="16"/>
      <c r="C117" s="55"/>
      <c r="D117" s="55"/>
      <c r="E117" s="55"/>
      <c r="F117" s="56">
        <f t="shared" si="18"/>
        <v>0</v>
      </c>
      <c r="G117" s="55"/>
      <c r="H117" s="55"/>
      <c r="I117" s="55"/>
      <c r="J117" s="55"/>
      <c r="K117" s="55"/>
      <c r="L117" s="58"/>
      <c r="M117" s="59"/>
    </row>
    <row r="118" spans="1:13" ht="15.75" hidden="1" x14ac:dyDescent="0.25">
      <c r="A118" s="15" t="s">
        <v>134</v>
      </c>
      <c r="B118" s="16"/>
      <c r="C118" s="55"/>
      <c r="D118" s="55"/>
      <c r="E118" s="55"/>
      <c r="F118" s="56">
        <f t="shared" si="18"/>
        <v>0</v>
      </c>
      <c r="G118" s="55"/>
      <c r="H118" s="55"/>
      <c r="I118" s="55"/>
      <c r="J118" s="55"/>
      <c r="K118" s="55"/>
      <c r="L118" s="58"/>
      <c r="M118" s="59"/>
    </row>
    <row r="119" spans="1:13" ht="15.75" hidden="1" x14ac:dyDescent="0.25">
      <c r="A119" s="15" t="s">
        <v>135</v>
      </c>
      <c r="B119" s="17"/>
      <c r="C119" s="60"/>
      <c r="D119" s="60"/>
      <c r="E119" s="60"/>
      <c r="F119" s="56">
        <f t="shared" si="18"/>
        <v>0</v>
      </c>
      <c r="G119" s="60"/>
      <c r="H119" s="60"/>
      <c r="I119" s="60"/>
      <c r="J119" s="60"/>
      <c r="K119" s="60"/>
      <c r="L119" s="58"/>
      <c r="M119" s="61"/>
    </row>
    <row r="120" spans="1:13" ht="15.75" hidden="1" x14ac:dyDescent="0.25">
      <c r="A120" s="15" t="s">
        <v>136</v>
      </c>
      <c r="B120" s="17"/>
      <c r="C120" s="60"/>
      <c r="D120" s="60"/>
      <c r="E120" s="60"/>
      <c r="F120" s="56">
        <f t="shared" si="18"/>
        <v>0</v>
      </c>
      <c r="G120" s="60"/>
      <c r="H120" s="60"/>
      <c r="I120" s="60"/>
      <c r="J120" s="60"/>
      <c r="K120" s="60"/>
      <c r="L120" s="58"/>
      <c r="M120" s="61"/>
    </row>
    <row r="121" spans="1:13" ht="15.75" hidden="1" x14ac:dyDescent="0.25">
      <c r="A121" s="12"/>
      <c r="B121" s="18" t="s">
        <v>27</v>
      </c>
      <c r="C121" s="64">
        <f>SUM(C113:C120)</f>
        <v>0</v>
      </c>
      <c r="D121" s="64">
        <f>SUM(D113:D120)</f>
        <v>0</v>
      </c>
      <c r="E121" s="64">
        <f>SUM(E113:E120)</f>
        <v>0</v>
      </c>
      <c r="F121" s="64">
        <f>SUM(F113:F120)</f>
        <v>0</v>
      </c>
      <c r="G121" s="62">
        <f>(G113*F113)+(G114*F114)+(G115*F115)+(G116*F116)+(G117*F117)+(G118*F118)+(G119*F119)+(G120*F120)</f>
        <v>0</v>
      </c>
      <c r="H121" s="62">
        <f>SUM(H113:H120)</f>
        <v>0</v>
      </c>
      <c r="I121" s="62"/>
      <c r="J121" s="62"/>
      <c r="K121" s="62"/>
      <c r="L121" s="63"/>
      <c r="M121" s="61"/>
    </row>
    <row r="122" spans="1:13" ht="15.75" hidden="1" x14ac:dyDescent="0.25">
      <c r="A122" s="28" t="s">
        <v>137</v>
      </c>
      <c r="B122" s="157"/>
      <c r="C122" s="157"/>
      <c r="D122" s="157"/>
      <c r="E122" s="157"/>
      <c r="F122" s="157"/>
      <c r="G122" s="157"/>
      <c r="H122" s="158"/>
      <c r="I122" s="158"/>
      <c r="J122" s="158"/>
      <c r="K122" s="158"/>
      <c r="L122" s="158"/>
      <c r="M122" s="157"/>
    </row>
    <row r="123" spans="1:13" ht="15.75" hidden="1" x14ac:dyDescent="0.25">
      <c r="A123" s="15" t="s">
        <v>138</v>
      </c>
      <c r="B123" s="16"/>
      <c r="C123" s="55"/>
      <c r="D123" s="55"/>
      <c r="E123" s="55"/>
      <c r="F123" s="56">
        <f>SUM(C123:E123)</f>
        <v>0</v>
      </c>
      <c r="G123" s="55"/>
      <c r="H123" s="55"/>
      <c r="I123" s="55"/>
      <c r="J123" s="55"/>
      <c r="K123" s="55"/>
      <c r="L123" s="58"/>
      <c r="M123" s="59"/>
    </row>
    <row r="124" spans="1:13" ht="15.75" hidden="1" x14ac:dyDescent="0.25">
      <c r="A124" s="15" t="s">
        <v>139</v>
      </c>
      <c r="B124" s="16"/>
      <c r="C124" s="55"/>
      <c r="D124" s="55"/>
      <c r="E124" s="55"/>
      <c r="F124" s="56">
        <f t="shared" ref="F124:F130" si="19">SUM(C124:E124)</f>
        <v>0</v>
      </c>
      <c r="G124" s="55"/>
      <c r="H124" s="55"/>
      <c r="I124" s="55"/>
      <c r="J124" s="55"/>
      <c r="K124" s="55"/>
      <c r="L124" s="58"/>
      <c r="M124" s="59"/>
    </row>
    <row r="125" spans="1:13" ht="15.75" hidden="1" x14ac:dyDescent="0.25">
      <c r="A125" s="15" t="s">
        <v>140</v>
      </c>
      <c r="B125" s="16"/>
      <c r="C125" s="55"/>
      <c r="D125" s="55"/>
      <c r="E125" s="55"/>
      <c r="F125" s="56">
        <f t="shared" si="19"/>
        <v>0</v>
      </c>
      <c r="G125" s="55"/>
      <c r="H125" s="55"/>
      <c r="I125" s="55"/>
      <c r="J125" s="55"/>
      <c r="K125" s="55"/>
      <c r="L125" s="58"/>
      <c r="M125" s="59"/>
    </row>
    <row r="126" spans="1:13" ht="15.75" hidden="1" x14ac:dyDescent="0.25">
      <c r="A126" s="15" t="s">
        <v>141</v>
      </c>
      <c r="B126" s="16"/>
      <c r="C126" s="55"/>
      <c r="D126" s="55"/>
      <c r="E126" s="55"/>
      <c r="F126" s="56">
        <f t="shared" si="19"/>
        <v>0</v>
      </c>
      <c r="G126" s="55"/>
      <c r="H126" s="55"/>
      <c r="I126" s="55"/>
      <c r="J126" s="55"/>
      <c r="K126" s="55"/>
      <c r="L126" s="58"/>
      <c r="M126" s="59"/>
    </row>
    <row r="127" spans="1:13" ht="15.75" hidden="1" x14ac:dyDescent="0.25">
      <c r="A127" s="15" t="s">
        <v>142</v>
      </c>
      <c r="B127" s="16"/>
      <c r="C127" s="55"/>
      <c r="D127" s="55"/>
      <c r="E127" s="55"/>
      <c r="F127" s="56">
        <f t="shared" si="19"/>
        <v>0</v>
      </c>
      <c r="G127" s="55"/>
      <c r="H127" s="55"/>
      <c r="I127" s="55"/>
      <c r="J127" s="55"/>
      <c r="K127" s="55"/>
      <c r="L127" s="58"/>
      <c r="M127" s="59"/>
    </row>
    <row r="128" spans="1:13" ht="15.75" hidden="1" x14ac:dyDescent="0.25">
      <c r="A128" s="15" t="s">
        <v>143</v>
      </c>
      <c r="B128" s="16"/>
      <c r="C128" s="55"/>
      <c r="D128" s="55"/>
      <c r="E128" s="55"/>
      <c r="F128" s="56">
        <f t="shared" si="19"/>
        <v>0</v>
      </c>
      <c r="G128" s="55"/>
      <c r="H128" s="55"/>
      <c r="I128" s="55"/>
      <c r="J128" s="55"/>
      <c r="K128" s="55"/>
      <c r="L128" s="58"/>
      <c r="M128" s="59"/>
    </row>
    <row r="129" spans="1:13" ht="15.75" hidden="1" x14ac:dyDescent="0.25">
      <c r="A129" s="15" t="s">
        <v>144</v>
      </c>
      <c r="B129" s="17"/>
      <c r="C129" s="60"/>
      <c r="D129" s="60"/>
      <c r="E129" s="60"/>
      <c r="F129" s="56">
        <f t="shared" si="19"/>
        <v>0</v>
      </c>
      <c r="G129" s="60"/>
      <c r="H129" s="60"/>
      <c r="I129" s="60"/>
      <c r="J129" s="60"/>
      <c r="K129" s="60"/>
      <c r="L129" s="58"/>
      <c r="M129" s="61"/>
    </row>
    <row r="130" spans="1:13" ht="15.75" hidden="1" x14ac:dyDescent="0.25">
      <c r="A130" s="15" t="s">
        <v>145</v>
      </c>
      <c r="B130" s="17"/>
      <c r="C130" s="60"/>
      <c r="D130" s="60"/>
      <c r="E130" s="60"/>
      <c r="F130" s="56">
        <f t="shared" si="19"/>
        <v>0</v>
      </c>
      <c r="G130" s="60"/>
      <c r="H130" s="60"/>
      <c r="I130" s="60"/>
      <c r="J130" s="60"/>
      <c r="K130" s="60"/>
      <c r="L130" s="58"/>
      <c r="M130" s="61"/>
    </row>
    <row r="131" spans="1:13" ht="15.75" hidden="1" x14ac:dyDescent="0.25">
      <c r="A131" s="12"/>
      <c r="B131" s="18" t="s">
        <v>27</v>
      </c>
      <c r="C131" s="62">
        <f>SUM(C123:C130)</f>
        <v>0</v>
      </c>
      <c r="D131" s="62">
        <f>SUM(D123:D130)</f>
        <v>0</v>
      </c>
      <c r="E131" s="62">
        <f>SUM(E123:E130)</f>
        <v>0</v>
      </c>
      <c r="F131" s="62">
        <f>SUM(F123:F130)</f>
        <v>0</v>
      </c>
      <c r="G131" s="62">
        <f>(G123*F123)+(G124*F124)+(G125*F125)+(G126*F126)+(G127*F127)+(G128*F128)+(G129*F129)+(G130*F130)</f>
        <v>0</v>
      </c>
      <c r="H131" s="62">
        <f>SUM(H123:H130)</f>
        <v>0</v>
      </c>
      <c r="I131" s="62"/>
      <c r="J131" s="62"/>
      <c r="K131" s="62"/>
      <c r="L131" s="63"/>
      <c r="M131" s="61"/>
    </row>
    <row r="132" spans="1:13" ht="15.75" hidden="1" x14ac:dyDescent="0.25">
      <c r="A132" s="24"/>
      <c r="B132" s="19"/>
      <c r="C132" s="70"/>
      <c r="D132" s="70"/>
      <c r="E132" s="70"/>
      <c r="F132" s="70"/>
      <c r="G132" s="70"/>
      <c r="H132" s="70"/>
      <c r="I132" s="70"/>
      <c r="J132" s="70"/>
      <c r="K132" s="70"/>
      <c r="L132" s="71"/>
      <c r="M132" s="82"/>
    </row>
    <row r="133" spans="1:13" ht="15.75" hidden="1" x14ac:dyDescent="0.25">
      <c r="A133" s="18" t="s">
        <v>146</v>
      </c>
      <c r="B133" s="155"/>
      <c r="C133" s="155"/>
      <c r="D133" s="155"/>
      <c r="E133" s="155"/>
      <c r="F133" s="155"/>
      <c r="G133" s="155"/>
      <c r="H133" s="156"/>
      <c r="I133" s="156"/>
      <c r="J133" s="156"/>
      <c r="K133" s="156"/>
      <c r="L133" s="156"/>
      <c r="M133" s="155"/>
    </row>
    <row r="134" spans="1:13" ht="15.75" hidden="1" x14ac:dyDescent="0.25">
      <c r="A134" s="14" t="s">
        <v>147</v>
      </c>
      <c r="B134" s="157"/>
      <c r="C134" s="157"/>
      <c r="D134" s="157"/>
      <c r="E134" s="157"/>
      <c r="F134" s="157"/>
      <c r="G134" s="157"/>
      <c r="H134" s="158"/>
      <c r="I134" s="158"/>
      <c r="J134" s="158"/>
      <c r="K134" s="158"/>
      <c r="L134" s="158"/>
      <c r="M134" s="157"/>
    </row>
    <row r="135" spans="1:13" ht="15.75" hidden="1" x14ac:dyDescent="0.25">
      <c r="A135" s="15" t="s">
        <v>148</v>
      </c>
      <c r="B135" s="16"/>
      <c r="C135" s="55"/>
      <c r="D135" s="55"/>
      <c r="E135" s="55"/>
      <c r="F135" s="56">
        <f>SUM(C135:E135)</f>
        <v>0</v>
      </c>
      <c r="G135" s="55"/>
      <c r="H135" s="55"/>
      <c r="I135" s="55"/>
      <c r="J135" s="55"/>
      <c r="K135" s="55"/>
      <c r="L135" s="58"/>
      <c r="M135" s="59"/>
    </row>
    <row r="136" spans="1:13" ht="15.75" hidden="1" x14ac:dyDescent="0.25">
      <c r="A136" s="15" t="s">
        <v>149</v>
      </c>
      <c r="B136" s="16"/>
      <c r="C136" s="55"/>
      <c r="D136" s="55"/>
      <c r="E136" s="55"/>
      <c r="F136" s="56">
        <f t="shared" ref="F136:F142" si="20">SUM(C136:E136)</f>
        <v>0</v>
      </c>
      <c r="G136" s="55"/>
      <c r="H136" s="55"/>
      <c r="I136" s="55"/>
      <c r="J136" s="55"/>
      <c r="K136" s="55"/>
      <c r="L136" s="58"/>
      <c r="M136" s="59"/>
    </row>
    <row r="137" spans="1:13" ht="15.75" hidden="1" x14ac:dyDescent="0.25">
      <c r="A137" s="15" t="s">
        <v>150</v>
      </c>
      <c r="B137" s="16"/>
      <c r="C137" s="55"/>
      <c r="D137" s="55"/>
      <c r="E137" s="55"/>
      <c r="F137" s="56">
        <f t="shared" si="20"/>
        <v>0</v>
      </c>
      <c r="G137" s="55"/>
      <c r="H137" s="55"/>
      <c r="I137" s="55"/>
      <c r="J137" s="55"/>
      <c r="K137" s="55"/>
      <c r="L137" s="58"/>
      <c r="M137" s="59"/>
    </row>
    <row r="138" spans="1:13" ht="15.75" hidden="1" x14ac:dyDescent="0.25">
      <c r="A138" s="15" t="s">
        <v>151</v>
      </c>
      <c r="B138" s="16"/>
      <c r="C138" s="55"/>
      <c r="D138" s="55"/>
      <c r="E138" s="55"/>
      <c r="F138" s="56">
        <f t="shared" si="20"/>
        <v>0</v>
      </c>
      <c r="G138" s="55"/>
      <c r="H138" s="55"/>
      <c r="I138" s="55"/>
      <c r="J138" s="55"/>
      <c r="K138" s="55"/>
      <c r="L138" s="58"/>
      <c r="M138" s="59"/>
    </row>
    <row r="139" spans="1:13" ht="15.75" hidden="1" x14ac:dyDescent="0.25">
      <c r="A139" s="15" t="s">
        <v>152</v>
      </c>
      <c r="B139" s="16"/>
      <c r="C139" s="55"/>
      <c r="D139" s="55"/>
      <c r="E139" s="55"/>
      <c r="F139" s="56">
        <f t="shared" si="20"/>
        <v>0</v>
      </c>
      <c r="G139" s="55"/>
      <c r="H139" s="55"/>
      <c r="I139" s="55"/>
      <c r="J139" s="55"/>
      <c r="K139" s="55"/>
      <c r="L139" s="58"/>
      <c r="M139" s="59"/>
    </row>
    <row r="140" spans="1:13" ht="15.75" hidden="1" x14ac:dyDescent="0.25">
      <c r="A140" s="15" t="s">
        <v>153</v>
      </c>
      <c r="B140" s="16"/>
      <c r="C140" s="55"/>
      <c r="D140" s="55"/>
      <c r="E140" s="55"/>
      <c r="F140" s="56">
        <f t="shared" si="20"/>
        <v>0</v>
      </c>
      <c r="G140" s="55"/>
      <c r="H140" s="55"/>
      <c r="I140" s="55"/>
      <c r="J140" s="55"/>
      <c r="K140" s="55"/>
      <c r="L140" s="58"/>
      <c r="M140" s="59"/>
    </row>
    <row r="141" spans="1:13" ht="15.75" hidden="1" x14ac:dyDescent="0.25">
      <c r="A141" s="15" t="s">
        <v>154</v>
      </c>
      <c r="B141" s="17"/>
      <c r="C141" s="60"/>
      <c r="D141" s="60"/>
      <c r="E141" s="60"/>
      <c r="F141" s="56">
        <f t="shared" si="20"/>
        <v>0</v>
      </c>
      <c r="G141" s="60"/>
      <c r="H141" s="60"/>
      <c r="I141" s="60"/>
      <c r="J141" s="60"/>
      <c r="K141" s="60"/>
      <c r="L141" s="58"/>
      <c r="M141" s="61"/>
    </row>
    <row r="142" spans="1:13" ht="15.75" hidden="1" x14ac:dyDescent="0.25">
      <c r="A142" s="15" t="s">
        <v>155</v>
      </c>
      <c r="B142" s="17"/>
      <c r="C142" s="60"/>
      <c r="D142" s="60"/>
      <c r="E142" s="60"/>
      <c r="F142" s="56">
        <f t="shared" si="20"/>
        <v>0</v>
      </c>
      <c r="G142" s="60"/>
      <c r="H142" s="60"/>
      <c r="I142" s="60"/>
      <c r="J142" s="60"/>
      <c r="K142" s="60"/>
      <c r="L142" s="58"/>
      <c r="M142" s="61"/>
    </row>
    <row r="143" spans="1:13" ht="15.75" hidden="1" x14ac:dyDescent="0.25">
      <c r="A143" s="12"/>
      <c r="B143" s="18" t="s">
        <v>27</v>
      </c>
      <c r="C143" s="62">
        <f>SUM(C135:C142)</f>
        <v>0</v>
      </c>
      <c r="D143" s="62">
        <f>SUM(D135:D142)</f>
        <v>0</v>
      </c>
      <c r="E143" s="62">
        <f>SUM(E135:E142)</f>
        <v>0</v>
      </c>
      <c r="F143" s="64">
        <f>SUM(F135:F142)</f>
        <v>0</v>
      </c>
      <c r="G143" s="62">
        <f>(G135*F135)+(G136*F136)+(G137*F137)+(G138*F138)+(G139*F139)+(G140*F140)+(G141*F141)+(G142*F142)</f>
        <v>0</v>
      </c>
      <c r="H143" s="62">
        <f>SUM(H135:H142)</f>
        <v>0</v>
      </c>
      <c r="I143" s="62"/>
      <c r="J143" s="62"/>
      <c r="K143" s="62"/>
      <c r="L143" s="63"/>
      <c r="M143" s="61"/>
    </row>
    <row r="144" spans="1:13" ht="15.75" hidden="1" x14ac:dyDescent="0.25">
      <c r="A144" s="14" t="s">
        <v>156</v>
      </c>
      <c r="B144" s="157"/>
      <c r="C144" s="157"/>
      <c r="D144" s="157"/>
      <c r="E144" s="157"/>
      <c r="F144" s="157"/>
      <c r="G144" s="157"/>
      <c r="H144" s="158"/>
      <c r="I144" s="158"/>
      <c r="J144" s="158"/>
      <c r="K144" s="158"/>
      <c r="L144" s="158"/>
      <c r="M144" s="157"/>
    </row>
    <row r="145" spans="1:13" ht="15.75" hidden="1" x14ac:dyDescent="0.25">
      <c r="A145" s="15" t="s">
        <v>157</v>
      </c>
      <c r="B145" s="16"/>
      <c r="C145" s="55"/>
      <c r="D145" s="55"/>
      <c r="E145" s="55"/>
      <c r="F145" s="56">
        <f>SUM(C145:E145)</f>
        <v>0</v>
      </c>
      <c r="G145" s="55"/>
      <c r="H145" s="55"/>
      <c r="I145" s="55"/>
      <c r="J145" s="55"/>
      <c r="K145" s="55"/>
      <c r="L145" s="58"/>
      <c r="M145" s="59"/>
    </row>
    <row r="146" spans="1:13" ht="15.75" hidden="1" x14ac:dyDescent="0.25">
      <c r="A146" s="15" t="s">
        <v>158</v>
      </c>
      <c r="B146" s="16"/>
      <c r="C146" s="55"/>
      <c r="D146" s="55"/>
      <c r="E146" s="55"/>
      <c r="F146" s="56">
        <f t="shared" ref="F146:F152" si="21">SUM(C146:E146)</f>
        <v>0</v>
      </c>
      <c r="G146" s="55"/>
      <c r="H146" s="55"/>
      <c r="I146" s="55"/>
      <c r="J146" s="55"/>
      <c r="K146" s="55"/>
      <c r="L146" s="58"/>
      <c r="M146" s="59"/>
    </row>
    <row r="147" spans="1:13" ht="15.75" hidden="1" x14ac:dyDescent="0.25">
      <c r="A147" s="15" t="s">
        <v>159</v>
      </c>
      <c r="B147" s="16"/>
      <c r="C147" s="55"/>
      <c r="D147" s="55"/>
      <c r="E147" s="55"/>
      <c r="F147" s="56">
        <f t="shared" si="21"/>
        <v>0</v>
      </c>
      <c r="G147" s="55"/>
      <c r="H147" s="55"/>
      <c r="I147" s="55"/>
      <c r="J147" s="55"/>
      <c r="K147" s="55"/>
      <c r="L147" s="58"/>
      <c r="M147" s="59"/>
    </row>
    <row r="148" spans="1:13" ht="15.75" hidden="1" x14ac:dyDescent="0.25">
      <c r="A148" s="15" t="s">
        <v>160</v>
      </c>
      <c r="B148" s="16"/>
      <c r="C148" s="55"/>
      <c r="D148" s="55"/>
      <c r="E148" s="55"/>
      <c r="F148" s="56">
        <f t="shared" si="21"/>
        <v>0</v>
      </c>
      <c r="G148" s="55"/>
      <c r="H148" s="55"/>
      <c r="I148" s="55"/>
      <c r="J148" s="55"/>
      <c r="K148" s="55"/>
      <c r="L148" s="58"/>
      <c r="M148" s="59"/>
    </row>
    <row r="149" spans="1:13" ht="15.75" hidden="1" x14ac:dyDescent="0.25">
      <c r="A149" s="15" t="s">
        <v>161</v>
      </c>
      <c r="B149" s="16"/>
      <c r="C149" s="55"/>
      <c r="D149" s="55"/>
      <c r="E149" s="55"/>
      <c r="F149" s="56">
        <f t="shared" si="21"/>
        <v>0</v>
      </c>
      <c r="G149" s="55"/>
      <c r="H149" s="55"/>
      <c r="I149" s="55"/>
      <c r="J149" s="55"/>
      <c r="K149" s="55"/>
      <c r="L149" s="58"/>
      <c r="M149" s="59"/>
    </row>
    <row r="150" spans="1:13" ht="15.75" hidden="1" x14ac:dyDescent="0.25">
      <c r="A150" s="15" t="s">
        <v>162</v>
      </c>
      <c r="B150" s="16"/>
      <c r="C150" s="55"/>
      <c r="D150" s="55"/>
      <c r="E150" s="55"/>
      <c r="F150" s="56">
        <f t="shared" si="21"/>
        <v>0</v>
      </c>
      <c r="G150" s="55"/>
      <c r="H150" s="55"/>
      <c r="I150" s="55"/>
      <c r="J150" s="55"/>
      <c r="K150" s="55"/>
      <c r="L150" s="58"/>
      <c r="M150" s="59"/>
    </row>
    <row r="151" spans="1:13" ht="15.75" hidden="1" x14ac:dyDescent="0.25">
      <c r="A151" s="15" t="s">
        <v>163</v>
      </c>
      <c r="B151" s="17"/>
      <c r="C151" s="60"/>
      <c r="D151" s="60"/>
      <c r="E151" s="60"/>
      <c r="F151" s="56">
        <f t="shared" si="21"/>
        <v>0</v>
      </c>
      <c r="G151" s="60"/>
      <c r="H151" s="60"/>
      <c r="I151" s="60"/>
      <c r="J151" s="60"/>
      <c r="K151" s="60"/>
      <c r="L151" s="58"/>
      <c r="M151" s="61"/>
    </row>
    <row r="152" spans="1:13" ht="15.75" hidden="1" x14ac:dyDescent="0.25">
      <c r="A152" s="15" t="s">
        <v>164</v>
      </c>
      <c r="B152" s="17"/>
      <c r="C152" s="60"/>
      <c r="D152" s="60"/>
      <c r="E152" s="60"/>
      <c r="F152" s="56">
        <f t="shared" si="21"/>
        <v>0</v>
      </c>
      <c r="G152" s="60"/>
      <c r="H152" s="60"/>
      <c r="I152" s="60"/>
      <c r="J152" s="60"/>
      <c r="K152" s="60"/>
      <c r="L152" s="58"/>
      <c r="M152" s="61"/>
    </row>
    <row r="153" spans="1:13" ht="15.75" hidden="1" x14ac:dyDescent="0.25">
      <c r="A153" s="12"/>
      <c r="B153" s="18" t="s">
        <v>27</v>
      </c>
      <c r="C153" s="64">
        <f>SUM(C145:C152)</f>
        <v>0</v>
      </c>
      <c r="D153" s="64">
        <f>SUM(D145:D152)</f>
        <v>0</v>
      </c>
      <c r="E153" s="64">
        <f>SUM(E145:E152)</f>
        <v>0</v>
      </c>
      <c r="F153" s="64">
        <f>SUM(F145:F152)</f>
        <v>0</v>
      </c>
      <c r="G153" s="62">
        <f>(G145*F145)+(G146*F146)+(G147*F147)+(G148*F148)+(G149*F149)+(G150*F150)+(G151*F151)+(G152*F152)</f>
        <v>0</v>
      </c>
      <c r="H153" s="62">
        <f>SUM(H145:H152)</f>
        <v>0</v>
      </c>
      <c r="I153" s="62"/>
      <c r="J153" s="62"/>
      <c r="K153" s="62"/>
      <c r="L153" s="63"/>
      <c r="M153" s="61"/>
    </row>
    <row r="154" spans="1:13" ht="15.75" hidden="1" x14ac:dyDescent="0.25">
      <c r="A154" s="14" t="s">
        <v>165</v>
      </c>
      <c r="B154" s="157"/>
      <c r="C154" s="157"/>
      <c r="D154" s="157"/>
      <c r="E154" s="157"/>
      <c r="F154" s="157"/>
      <c r="G154" s="157"/>
      <c r="H154" s="158"/>
      <c r="I154" s="158"/>
      <c r="J154" s="158"/>
      <c r="K154" s="158"/>
      <c r="L154" s="158"/>
      <c r="M154" s="157"/>
    </row>
    <row r="155" spans="1:13" ht="15.75" hidden="1" x14ac:dyDescent="0.25">
      <c r="A155" s="15" t="s">
        <v>166</v>
      </c>
      <c r="B155" s="16"/>
      <c r="C155" s="55"/>
      <c r="D155" s="55"/>
      <c r="E155" s="55"/>
      <c r="F155" s="56">
        <f>SUM(C155:E155)</f>
        <v>0</v>
      </c>
      <c r="G155" s="55"/>
      <c r="H155" s="55"/>
      <c r="I155" s="55"/>
      <c r="J155" s="55"/>
      <c r="K155" s="55"/>
      <c r="L155" s="58"/>
      <c r="M155" s="59"/>
    </row>
    <row r="156" spans="1:13" ht="15.75" hidden="1" x14ac:dyDescent="0.25">
      <c r="A156" s="15" t="s">
        <v>167</v>
      </c>
      <c r="B156" s="16"/>
      <c r="C156" s="55"/>
      <c r="D156" s="55"/>
      <c r="E156" s="55"/>
      <c r="F156" s="56">
        <f t="shared" ref="F156:F162" si="22">SUM(C156:E156)</f>
        <v>0</v>
      </c>
      <c r="G156" s="55"/>
      <c r="H156" s="55"/>
      <c r="I156" s="55"/>
      <c r="J156" s="55"/>
      <c r="K156" s="55"/>
      <c r="L156" s="58"/>
      <c r="M156" s="59"/>
    </row>
    <row r="157" spans="1:13" ht="15.75" hidden="1" x14ac:dyDescent="0.25">
      <c r="A157" s="15" t="s">
        <v>168</v>
      </c>
      <c r="B157" s="16"/>
      <c r="C157" s="55"/>
      <c r="D157" s="55"/>
      <c r="E157" s="55"/>
      <c r="F157" s="56">
        <f t="shared" si="22"/>
        <v>0</v>
      </c>
      <c r="G157" s="55"/>
      <c r="H157" s="55"/>
      <c r="I157" s="55"/>
      <c r="J157" s="55"/>
      <c r="K157" s="55"/>
      <c r="L157" s="58"/>
      <c r="M157" s="59"/>
    </row>
    <row r="158" spans="1:13" ht="15.75" hidden="1" x14ac:dyDescent="0.25">
      <c r="A158" s="15" t="s">
        <v>169</v>
      </c>
      <c r="B158" s="16"/>
      <c r="C158" s="55"/>
      <c r="D158" s="55"/>
      <c r="E158" s="55"/>
      <c r="F158" s="56">
        <f t="shared" si="22"/>
        <v>0</v>
      </c>
      <c r="G158" s="55"/>
      <c r="H158" s="55"/>
      <c r="I158" s="55"/>
      <c r="J158" s="55"/>
      <c r="K158" s="55"/>
      <c r="L158" s="58"/>
      <c r="M158" s="59"/>
    </row>
    <row r="159" spans="1:13" ht="15.75" hidden="1" x14ac:dyDescent="0.25">
      <c r="A159" s="15" t="s">
        <v>170</v>
      </c>
      <c r="B159" s="16"/>
      <c r="C159" s="55"/>
      <c r="D159" s="55"/>
      <c r="E159" s="55"/>
      <c r="F159" s="56">
        <f t="shared" si="22"/>
        <v>0</v>
      </c>
      <c r="G159" s="55"/>
      <c r="H159" s="55"/>
      <c r="I159" s="55"/>
      <c r="J159" s="55"/>
      <c r="K159" s="55"/>
      <c r="L159" s="58"/>
      <c r="M159" s="59"/>
    </row>
    <row r="160" spans="1:13" ht="15.75" hidden="1" x14ac:dyDescent="0.25">
      <c r="A160" s="15" t="s">
        <v>171</v>
      </c>
      <c r="B160" s="16"/>
      <c r="C160" s="55"/>
      <c r="D160" s="55"/>
      <c r="E160" s="55"/>
      <c r="F160" s="56">
        <f t="shared" si="22"/>
        <v>0</v>
      </c>
      <c r="G160" s="55"/>
      <c r="H160" s="55"/>
      <c r="I160" s="55"/>
      <c r="J160" s="55"/>
      <c r="K160" s="55"/>
      <c r="L160" s="58"/>
      <c r="M160" s="59"/>
    </row>
    <row r="161" spans="1:13" ht="15.75" hidden="1" x14ac:dyDescent="0.25">
      <c r="A161" s="15" t="s">
        <v>172</v>
      </c>
      <c r="B161" s="17"/>
      <c r="C161" s="60"/>
      <c r="D161" s="60"/>
      <c r="E161" s="60"/>
      <c r="F161" s="56">
        <f t="shared" si="22"/>
        <v>0</v>
      </c>
      <c r="G161" s="60"/>
      <c r="H161" s="60"/>
      <c r="I161" s="60"/>
      <c r="J161" s="60"/>
      <c r="K161" s="60"/>
      <c r="L161" s="58"/>
      <c r="M161" s="61"/>
    </row>
    <row r="162" spans="1:13" ht="15.75" hidden="1" x14ac:dyDescent="0.25">
      <c r="A162" s="15" t="s">
        <v>173</v>
      </c>
      <c r="B162" s="17"/>
      <c r="C162" s="60"/>
      <c r="D162" s="60"/>
      <c r="E162" s="60"/>
      <c r="F162" s="56">
        <f t="shared" si="22"/>
        <v>0</v>
      </c>
      <c r="G162" s="60"/>
      <c r="H162" s="60"/>
      <c r="I162" s="60"/>
      <c r="J162" s="60"/>
      <c r="K162" s="60"/>
      <c r="L162" s="58"/>
      <c r="M162" s="61"/>
    </row>
    <row r="163" spans="1:13" ht="15.75" hidden="1" x14ac:dyDescent="0.25">
      <c r="A163" s="12"/>
      <c r="B163" s="18" t="s">
        <v>27</v>
      </c>
      <c r="C163" s="64">
        <f>SUM(C155:C162)</f>
        <v>0</v>
      </c>
      <c r="D163" s="64">
        <f>SUM(D155:D162)</f>
        <v>0</v>
      </c>
      <c r="E163" s="64">
        <f>SUM(E155:E162)</f>
        <v>0</v>
      </c>
      <c r="F163" s="64">
        <f>SUM(F155:F162)</f>
        <v>0</v>
      </c>
      <c r="G163" s="62">
        <f>(G155*F155)+(G156*F156)+(G157*F157)+(G158*F158)+(G159*F159)+(G160*F160)+(G161*F161)+(G162*F162)</f>
        <v>0</v>
      </c>
      <c r="H163" s="62">
        <f>SUM(H155:H162)</f>
        <v>0</v>
      </c>
      <c r="I163" s="62"/>
      <c r="J163" s="62"/>
      <c r="K163" s="62"/>
      <c r="L163" s="63"/>
      <c r="M163" s="61"/>
    </row>
    <row r="164" spans="1:13" ht="15.75" hidden="1" x14ac:dyDescent="0.25">
      <c r="A164" s="14" t="s">
        <v>174</v>
      </c>
      <c r="B164" s="157"/>
      <c r="C164" s="157"/>
      <c r="D164" s="157"/>
      <c r="E164" s="157"/>
      <c r="F164" s="157"/>
      <c r="G164" s="157"/>
      <c r="H164" s="158"/>
      <c r="I164" s="158"/>
      <c r="J164" s="158"/>
      <c r="K164" s="158"/>
      <c r="L164" s="158"/>
      <c r="M164" s="157"/>
    </row>
    <row r="165" spans="1:13" ht="15.75" hidden="1" x14ac:dyDescent="0.25">
      <c r="A165" s="15" t="s">
        <v>175</v>
      </c>
      <c r="B165" s="16"/>
      <c r="C165" s="55"/>
      <c r="D165" s="55"/>
      <c r="E165" s="55"/>
      <c r="F165" s="56">
        <f>SUM(C165:E165)</f>
        <v>0</v>
      </c>
      <c r="G165" s="55"/>
      <c r="H165" s="55"/>
      <c r="I165" s="55"/>
      <c r="J165" s="55"/>
      <c r="K165" s="55"/>
      <c r="L165" s="58"/>
      <c r="M165" s="59"/>
    </row>
    <row r="166" spans="1:13" ht="15.75" hidden="1" x14ac:dyDescent="0.25">
      <c r="A166" s="15" t="s">
        <v>176</v>
      </c>
      <c r="B166" s="16"/>
      <c r="C166" s="55"/>
      <c r="D166" s="55"/>
      <c r="E166" s="55"/>
      <c r="F166" s="56">
        <f t="shared" ref="F166:F172" si="23">SUM(C166:E166)</f>
        <v>0</v>
      </c>
      <c r="G166" s="55"/>
      <c r="H166" s="55"/>
      <c r="I166" s="55"/>
      <c r="J166" s="55"/>
      <c r="K166" s="55"/>
      <c r="L166" s="58"/>
      <c r="M166" s="59"/>
    </row>
    <row r="167" spans="1:13" ht="15.75" hidden="1" x14ac:dyDescent="0.25">
      <c r="A167" s="15" t="s">
        <v>177</v>
      </c>
      <c r="B167" s="16"/>
      <c r="C167" s="55"/>
      <c r="D167" s="55"/>
      <c r="E167" s="55"/>
      <c r="F167" s="56">
        <f t="shared" si="23"/>
        <v>0</v>
      </c>
      <c r="G167" s="55"/>
      <c r="H167" s="55"/>
      <c r="I167" s="55"/>
      <c r="J167" s="55"/>
      <c r="K167" s="55"/>
      <c r="L167" s="58"/>
      <c r="M167" s="59"/>
    </row>
    <row r="168" spans="1:13" ht="15.75" hidden="1" x14ac:dyDescent="0.25">
      <c r="A168" s="15" t="s">
        <v>178</v>
      </c>
      <c r="B168" s="16"/>
      <c r="C168" s="55"/>
      <c r="D168" s="55"/>
      <c r="E168" s="55"/>
      <c r="F168" s="56">
        <f t="shared" si="23"/>
        <v>0</v>
      </c>
      <c r="G168" s="55"/>
      <c r="H168" s="55"/>
      <c r="I168" s="55"/>
      <c r="J168" s="55"/>
      <c r="K168" s="55"/>
      <c r="L168" s="58"/>
      <c r="M168" s="59"/>
    </row>
    <row r="169" spans="1:13" ht="15.75" hidden="1" x14ac:dyDescent="0.25">
      <c r="A169" s="15" t="s">
        <v>179</v>
      </c>
      <c r="B169" s="16"/>
      <c r="C169" s="55"/>
      <c r="D169" s="55"/>
      <c r="E169" s="55"/>
      <c r="F169" s="56">
        <f>SUM(C169:E169)</f>
        <v>0</v>
      </c>
      <c r="G169" s="55"/>
      <c r="H169" s="55"/>
      <c r="I169" s="55"/>
      <c r="J169" s="55"/>
      <c r="K169" s="55"/>
      <c r="L169" s="58"/>
      <c r="M169" s="59"/>
    </row>
    <row r="170" spans="1:13" ht="15.75" hidden="1" x14ac:dyDescent="0.25">
      <c r="A170" s="15" t="s">
        <v>180</v>
      </c>
      <c r="B170" s="16"/>
      <c r="C170" s="55"/>
      <c r="D170" s="55"/>
      <c r="E170" s="55"/>
      <c r="F170" s="56">
        <f t="shared" si="23"/>
        <v>0</v>
      </c>
      <c r="G170" s="55"/>
      <c r="H170" s="55"/>
      <c r="I170" s="55"/>
      <c r="J170" s="55"/>
      <c r="K170" s="55"/>
      <c r="L170" s="58"/>
      <c r="M170" s="59"/>
    </row>
    <row r="171" spans="1:13" ht="15.75" hidden="1" x14ac:dyDescent="0.25">
      <c r="A171" s="15" t="s">
        <v>181</v>
      </c>
      <c r="B171" s="17"/>
      <c r="C171" s="60"/>
      <c r="D171" s="60"/>
      <c r="E171" s="60"/>
      <c r="F171" s="56">
        <f t="shared" si="23"/>
        <v>0</v>
      </c>
      <c r="G171" s="60"/>
      <c r="H171" s="60"/>
      <c r="I171" s="60"/>
      <c r="J171" s="60"/>
      <c r="K171" s="60"/>
      <c r="L171" s="58"/>
      <c r="M171" s="61"/>
    </row>
    <row r="172" spans="1:13" ht="15.75" hidden="1" x14ac:dyDescent="0.25">
      <c r="A172" s="15" t="s">
        <v>182</v>
      </c>
      <c r="B172" s="17"/>
      <c r="C172" s="60"/>
      <c r="D172" s="60"/>
      <c r="E172" s="60"/>
      <c r="F172" s="56">
        <f t="shared" si="23"/>
        <v>0</v>
      </c>
      <c r="G172" s="60"/>
      <c r="H172" s="60"/>
      <c r="I172" s="60"/>
      <c r="J172" s="60"/>
      <c r="K172" s="60"/>
      <c r="L172" s="58"/>
      <c r="M172" s="61"/>
    </row>
    <row r="173" spans="1:13" ht="15.75" hidden="1" x14ac:dyDescent="0.25">
      <c r="A173" s="12"/>
      <c r="B173" s="18" t="s">
        <v>27</v>
      </c>
      <c r="C173" s="62">
        <f>SUM(C165:C172)</f>
        <v>0</v>
      </c>
      <c r="D173" s="62">
        <f>SUM(D165:D172)</f>
        <v>0</v>
      </c>
      <c r="E173" s="62">
        <f>SUM(E165:E172)</f>
        <v>0</v>
      </c>
      <c r="F173" s="62">
        <f>SUM(F165:F172)</f>
        <v>0</v>
      </c>
      <c r="G173" s="62">
        <f>(G165*F165)+(G166*F166)+(G167*F167)+(G168*F168)+(G169*F169)+(G170*F170)+(G171*F171)+(G172*F172)</f>
        <v>0</v>
      </c>
      <c r="H173" s="62">
        <f>SUM(H165:H172)</f>
        <v>0</v>
      </c>
      <c r="I173" s="62"/>
      <c r="J173" s="62"/>
      <c r="K173" s="62"/>
      <c r="L173" s="63"/>
      <c r="M173" s="61"/>
    </row>
    <row r="174" spans="1:13" ht="16.5" thickBot="1" x14ac:dyDescent="0.3">
      <c r="A174" s="24"/>
      <c r="B174" s="19"/>
      <c r="C174" s="70"/>
      <c r="D174" s="70"/>
      <c r="E174" s="70"/>
      <c r="F174" s="70"/>
      <c r="G174" s="70"/>
      <c r="H174" s="70"/>
      <c r="I174" s="70"/>
      <c r="J174" s="70"/>
      <c r="K174" s="70"/>
      <c r="L174" s="71"/>
      <c r="M174" s="72"/>
    </row>
    <row r="175" spans="1:13" ht="73.150000000000006" customHeight="1" x14ac:dyDescent="0.25">
      <c r="A175" s="13" t="s">
        <v>183</v>
      </c>
      <c r="B175" s="29"/>
      <c r="C175" s="83">
        <v>380000</v>
      </c>
      <c r="D175" s="83">
        <v>150000</v>
      </c>
      <c r="E175" s="83">
        <v>105000</v>
      </c>
      <c r="F175" s="84">
        <f>SUM(C175:E175)</f>
        <v>635000</v>
      </c>
      <c r="G175" s="5">
        <v>0.3</v>
      </c>
      <c r="H175" s="127">
        <f t="shared" ref="H175:H178" si="24">I175+J175+K175</f>
        <v>143464.58000000002</v>
      </c>
      <c r="I175" s="130">
        <v>110225.69</v>
      </c>
      <c r="J175" s="131">
        <v>30000</v>
      </c>
      <c r="K175" s="132">
        <v>3238.89</v>
      </c>
      <c r="L175" s="128"/>
      <c r="M175" s="59"/>
    </row>
    <row r="176" spans="1:13" ht="70.900000000000006" customHeight="1" x14ac:dyDescent="0.25">
      <c r="A176" s="18" t="s">
        <v>184</v>
      </c>
      <c r="B176" s="29"/>
      <c r="C176" s="83">
        <v>107509.35</v>
      </c>
      <c r="D176" s="83">
        <v>74000</v>
      </c>
      <c r="E176" s="83">
        <v>66800</v>
      </c>
      <c r="F176" s="84">
        <f>SUM(C176:E176)</f>
        <v>248309.35</v>
      </c>
      <c r="G176" s="5">
        <v>0.3</v>
      </c>
      <c r="H176" s="127">
        <f t="shared" si="24"/>
        <v>111954.81</v>
      </c>
      <c r="I176" s="133">
        <v>88836.73</v>
      </c>
      <c r="J176" s="85">
        <v>23118.080000000002</v>
      </c>
      <c r="K176" s="134"/>
      <c r="L176" s="128"/>
      <c r="M176" s="59"/>
    </row>
    <row r="177" spans="1:13" ht="40.15" customHeight="1" x14ac:dyDescent="0.25">
      <c r="A177" s="18" t="s">
        <v>185</v>
      </c>
      <c r="B177" s="30"/>
      <c r="C177" s="83">
        <v>100000</v>
      </c>
      <c r="D177" s="83">
        <v>52822.43</v>
      </c>
      <c r="E177" s="83">
        <v>43200</v>
      </c>
      <c r="F177" s="84">
        <f>SUM(C177:E177)</f>
        <v>196022.43</v>
      </c>
      <c r="G177" s="5">
        <v>0.3</v>
      </c>
      <c r="H177" s="127">
        <f t="shared" si="24"/>
        <v>0</v>
      </c>
      <c r="I177" s="133"/>
      <c r="J177" s="85"/>
      <c r="K177" s="134"/>
      <c r="L177" s="128"/>
      <c r="M177" s="59"/>
    </row>
    <row r="178" spans="1:13" ht="70.150000000000006" customHeight="1" thickBot="1" x14ac:dyDescent="0.3">
      <c r="A178" s="31" t="s">
        <v>186</v>
      </c>
      <c r="B178" s="135"/>
      <c r="C178" s="136">
        <v>62000</v>
      </c>
      <c r="D178" s="136"/>
      <c r="E178" s="136"/>
      <c r="F178" s="137">
        <f>SUM(C178:E178)</f>
        <v>62000</v>
      </c>
      <c r="G178" s="138">
        <v>0.3</v>
      </c>
      <c r="H178" s="139">
        <f t="shared" si="24"/>
        <v>0</v>
      </c>
      <c r="I178" s="140"/>
      <c r="J178" s="141"/>
      <c r="K178" s="142"/>
      <c r="L178" s="128"/>
      <c r="M178" s="59"/>
    </row>
    <row r="179" spans="1:13" ht="27" customHeight="1" thickBot="1" x14ac:dyDescent="0.3">
      <c r="A179" s="24"/>
      <c r="B179" s="143" t="s">
        <v>187</v>
      </c>
      <c r="C179" s="144">
        <f>SUM(C175:C178)</f>
        <v>649509.35</v>
      </c>
      <c r="D179" s="144">
        <f>SUM(D175:D178)</f>
        <v>276822.43</v>
      </c>
      <c r="E179" s="144">
        <f>SUM(E175:E178)</f>
        <v>215000</v>
      </c>
      <c r="F179" s="144">
        <f>SUM(F175:F178)</f>
        <v>1141331.78</v>
      </c>
      <c r="G179" s="145">
        <f>(G175*F175)+(G176*F176)+(G177*F177)+(G178*F178)</f>
        <v>342399.53399999999</v>
      </c>
      <c r="H179" s="146">
        <f>SUM(H175:H178)</f>
        <v>255419.39</v>
      </c>
      <c r="I179" s="151">
        <f>SUM(I175:I178)</f>
        <v>199062.41999999998</v>
      </c>
      <c r="J179" s="151">
        <f t="shared" ref="J179:K179" si="25">SUM(J175:J178)</f>
        <v>53118.080000000002</v>
      </c>
      <c r="K179" s="152">
        <f t="shared" si="25"/>
        <v>3238.89</v>
      </c>
      <c r="L179" s="129"/>
      <c r="M179" s="86"/>
    </row>
    <row r="180" spans="1:13" ht="15.75" hidden="1" customHeight="1" x14ac:dyDescent="0.25">
      <c r="A180" s="24"/>
      <c r="B180" s="19"/>
      <c r="C180" s="70"/>
      <c r="D180" s="70"/>
      <c r="E180" s="70"/>
      <c r="F180" s="70"/>
      <c r="G180" s="70"/>
      <c r="H180" s="70"/>
      <c r="I180" s="70"/>
      <c r="J180" s="70"/>
      <c r="K180" s="70"/>
      <c r="L180" s="71"/>
      <c r="M180" s="72"/>
    </row>
    <row r="181" spans="1:13" ht="15.75" hidden="1" customHeight="1" x14ac:dyDescent="0.25">
      <c r="A181" s="24"/>
      <c r="B181" s="19"/>
      <c r="C181" s="70"/>
      <c r="D181" s="70"/>
      <c r="E181" s="70"/>
      <c r="F181" s="70"/>
      <c r="G181" s="70"/>
      <c r="H181" s="70"/>
      <c r="I181" s="70"/>
      <c r="J181" s="70"/>
      <c r="K181" s="70"/>
      <c r="L181" s="71"/>
      <c r="M181" s="72"/>
    </row>
    <row r="182" spans="1:13" ht="15.75" hidden="1" x14ac:dyDescent="0.25">
      <c r="A182" s="24"/>
      <c r="B182" s="19"/>
      <c r="C182" s="70"/>
      <c r="D182" s="70"/>
      <c r="E182" s="70"/>
      <c r="F182" s="70"/>
      <c r="G182" s="70"/>
      <c r="H182" s="70"/>
      <c r="I182" s="70"/>
      <c r="J182" s="70"/>
      <c r="K182" s="70"/>
      <c r="L182" s="71"/>
      <c r="M182" s="72"/>
    </row>
    <row r="183" spans="1:13" ht="15.75" hidden="1" x14ac:dyDescent="0.25">
      <c r="A183" s="24"/>
      <c r="B183" s="19"/>
      <c r="C183" s="70"/>
      <c r="D183" s="70"/>
      <c r="E183" s="70"/>
      <c r="F183" s="70"/>
      <c r="G183" s="70"/>
      <c r="H183" s="70"/>
      <c r="I183" s="70"/>
      <c r="J183" s="70"/>
      <c r="K183" s="70"/>
      <c r="L183" s="71"/>
      <c r="M183" s="72"/>
    </row>
    <row r="184" spans="1:13" ht="15.75" hidden="1" x14ac:dyDescent="0.25">
      <c r="A184" s="24"/>
      <c r="B184" s="19"/>
      <c r="C184" s="70"/>
      <c r="D184" s="70"/>
      <c r="E184" s="70"/>
      <c r="F184" s="70"/>
      <c r="G184" s="70"/>
      <c r="H184" s="70"/>
      <c r="I184" s="70"/>
      <c r="J184" s="70"/>
      <c r="K184" s="70"/>
      <c r="L184" s="71"/>
      <c r="M184" s="72"/>
    </row>
    <row r="185" spans="1:13" ht="15.75" hidden="1" x14ac:dyDescent="0.25">
      <c r="A185" s="24"/>
      <c r="B185" s="19"/>
      <c r="C185" s="70"/>
      <c r="D185" s="70"/>
      <c r="E185" s="70"/>
      <c r="F185" s="70"/>
      <c r="G185" s="70"/>
      <c r="H185" s="70"/>
      <c r="I185" s="70"/>
      <c r="J185" s="70"/>
      <c r="K185" s="70"/>
      <c r="L185" s="71"/>
      <c r="M185" s="72"/>
    </row>
    <row r="186" spans="1:13" ht="16.5" thickBot="1" x14ac:dyDescent="0.3">
      <c r="A186" s="24"/>
      <c r="B186" s="19"/>
      <c r="C186" s="70"/>
      <c r="D186" s="70"/>
      <c r="E186" s="70"/>
      <c r="F186" s="70"/>
      <c r="G186" s="70"/>
      <c r="H186" s="70"/>
      <c r="I186" s="70"/>
      <c r="J186" s="70"/>
      <c r="K186" s="70"/>
      <c r="L186" s="71"/>
      <c r="M186" s="72"/>
    </row>
    <row r="187" spans="1:13" ht="15.75" x14ac:dyDescent="0.25">
      <c r="A187" s="24"/>
      <c r="B187" s="168" t="s">
        <v>188</v>
      </c>
      <c r="C187" s="169"/>
      <c r="D187" s="169"/>
      <c r="E187" s="169"/>
      <c r="F187" s="170"/>
      <c r="G187" s="87"/>
      <c r="H187" s="88"/>
      <c r="I187" s="88"/>
      <c r="J187" s="88"/>
      <c r="K187" s="88"/>
      <c r="L187" s="89"/>
      <c r="M187" s="87"/>
    </row>
    <row r="188" spans="1:13" ht="47.25" x14ac:dyDescent="0.25">
      <c r="A188" s="24"/>
      <c r="B188" s="32"/>
      <c r="C188" s="90" t="str">
        <f>C5</f>
        <v>PNUD (budget en USD)</v>
      </c>
      <c r="D188" s="90" t="str">
        <f>D5</f>
        <v xml:space="preserve"> OIM (budget en USD)</v>
      </c>
      <c r="E188" s="90" t="str">
        <f>E5</f>
        <v>UNICEF (budget en USD)</v>
      </c>
      <c r="F188" s="91" t="s">
        <v>7</v>
      </c>
      <c r="G188" s="72"/>
      <c r="H188" s="70"/>
      <c r="I188" s="70"/>
      <c r="J188" s="70"/>
      <c r="K188" s="70"/>
      <c r="L188" s="71"/>
      <c r="M188" s="87"/>
    </row>
    <row r="189" spans="1:13" ht="15.75" x14ac:dyDescent="0.25">
      <c r="A189" s="33"/>
      <c r="B189" s="34" t="s">
        <v>189</v>
      </c>
      <c r="C189" s="92">
        <f>SUM(C17,C27,C37,C47,C59,C69,C79,C89,C101,C111,C121,C131,C143,C153,C163,C173,C175,C176,C177,C178)</f>
        <v>2717009.35</v>
      </c>
      <c r="D189" s="92">
        <f>SUM(D17,D27,D37,D47,D59,D69,D79,D89,D101,D111,D121,D131,D143,D153,D163,D173,D175,D176,D177,D178)</f>
        <v>1508112.15</v>
      </c>
      <c r="E189" s="92">
        <f>SUM(E17,E27,E37,E47,E59,E69,E79,E89,E101,E111,E121,E131,E143,E153,E163,E173,E175,E176,E177,E178)</f>
        <v>915065.41999999993</v>
      </c>
      <c r="F189" s="93">
        <f>SUM(C189:E189)</f>
        <v>5140186.92</v>
      </c>
      <c r="G189" s="72"/>
      <c r="H189" s="70"/>
      <c r="I189" s="70"/>
      <c r="J189" s="70"/>
      <c r="K189" s="70"/>
      <c r="L189" s="71"/>
      <c r="M189" s="94"/>
    </row>
    <row r="190" spans="1:13" ht="15.75" x14ac:dyDescent="0.25">
      <c r="A190" s="35"/>
      <c r="B190" s="34" t="s">
        <v>190</v>
      </c>
      <c r="C190" s="92">
        <f>C189*0.07</f>
        <v>190190.65450000003</v>
      </c>
      <c r="D190" s="92">
        <f>D189*0.07</f>
        <v>105567.8505</v>
      </c>
      <c r="E190" s="92">
        <f>E189*0.07</f>
        <v>64054.579400000002</v>
      </c>
      <c r="F190" s="93">
        <f>F189*0.07</f>
        <v>359813.08440000005</v>
      </c>
      <c r="G190" s="95"/>
      <c r="H190" s="71"/>
      <c r="I190" s="71"/>
      <c r="J190" s="71"/>
      <c r="K190" s="71"/>
      <c r="L190" s="71"/>
      <c r="M190" s="96"/>
    </row>
    <row r="191" spans="1:13" ht="16.5" thickBot="1" x14ac:dyDescent="0.3">
      <c r="A191" s="35"/>
      <c r="B191" s="37" t="s">
        <v>7</v>
      </c>
      <c r="C191" s="97">
        <f>SUM(C189:C190)</f>
        <v>2907200.0045000003</v>
      </c>
      <c r="D191" s="97">
        <f>SUM(D189:D190)</f>
        <v>1613680.0004999998</v>
      </c>
      <c r="E191" s="97">
        <f>SUM(E189:E190)</f>
        <v>979119.99939999997</v>
      </c>
      <c r="F191" s="98">
        <f>SUM(F189:F190)</f>
        <v>5500000.0044</v>
      </c>
      <c r="G191" s="95"/>
      <c r="H191" s="71"/>
      <c r="I191" s="71"/>
      <c r="J191" s="71"/>
      <c r="K191" s="71"/>
      <c r="L191" s="71"/>
      <c r="M191" s="96"/>
    </row>
    <row r="192" spans="1:13" ht="15.75" x14ac:dyDescent="0.25">
      <c r="A192" s="35"/>
      <c r="B192" s="12"/>
      <c r="C192" s="44"/>
      <c r="D192" s="44"/>
      <c r="E192" s="44"/>
      <c r="F192" s="44"/>
      <c r="G192" s="44"/>
      <c r="H192" s="45"/>
      <c r="I192" s="45"/>
      <c r="J192" s="45"/>
      <c r="K192" s="45"/>
      <c r="L192" s="46"/>
      <c r="M192" s="99"/>
    </row>
    <row r="193" spans="1:17" ht="16.5" thickBot="1" x14ac:dyDescent="0.3">
      <c r="A193" s="19"/>
      <c r="B193" s="24"/>
      <c r="C193" s="100"/>
      <c r="D193" s="100"/>
      <c r="E193" s="100"/>
      <c r="F193" s="100"/>
      <c r="G193" s="100"/>
      <c r="H193" s="101"/>
      <c r="I193" s="101"/>
      <c r="J193" s="101"/>
      <c r="K193" s="101"/>
      <c r="L193" s="102"/>
      <c r="M193" s="87"/>
    </row>
    <row r="194" spans="1:17" ht="15.75" x14ac:dyDescent="0.25">
      <c r="A194" s="36"/>
      <c r="B194" s="171" t="s">
        <v>191</v>
      </c>
      <c r="C194" s="172"/>
      <c r="D194" s="173"/>
      <c r="E194" s="173"/>
      <c r="F194" s="173"/>
      <c r="G194" s="174"/>
      <c r="H194" s="103"/>
      <c r="I194" s="103"/>
      <c r="J194" s="103"/>
      <c r="K194" s="103"/>
      <c r="L194" s="104"/>
      <c r="M194" s="96"/>
    </row>
    <row r="195" spans="1:17" ht="47.25" x14ac:dyDescent="0.25">
      <c r="A195" s="36"/>
      <c r="B195" s="38"/>
      <c r="C195" s="90" t="str">
        <f>C5</f>
        <v>PNUD (budget en USD)</v>
      </c>
      <c r="D195" s="90" t="str">
        <f>D5</f>
        <v xml:space="preserve"> OIM (budget en USD)</v>
      </c>
      <c r="E195" s="90" t="str">
        <f>E5</f>
        <v>UNICEF (budget en USD)</v>
      </c>
      <c r="F195" s="105" t="s">
        <v>7</v>
      </c>
      <c r="G195" s="106" t="s">
        <v>192</v>
      </c>
      <c r="H195" s="103"/>
      <c r="I195" s="103"/>
      <c r="J195" s="103"/>
      <c r="K195" s="103"/>
      <c r="L195" s="104"/>
      <c r="M195" s="96"/>
    </row>
    <row r="196" spans="1:17" ht="15.75" x14ac:dyDescent="0.25">
      <c r="A196" s="36"/>
      <c r="B196" s="39" t="s">
        <v>193</v>
      </c>
      <c r="C196" s="107">
        <f>$C$191*G196</f>
        <v>1453600.0022500001</v>
      </c>
      <c r="D196" s="108">
        <f>$D$191*G196</f>
        <v>806840.00024999992</v>
      </c>
      <c r="E196" s="108">
        <f>$E$191*G196</f>
        <v>489559.99969999999</v>
      </c>
      <c r="F196" s="108">
        <f>SUM(C196:E196)</f>
        <v>2750000.0022</v>
      </c>
      <c r="G196" s="6">
        <v>0.5</v>
      </c>
      <c r="H196" s="88"/>
      <c r="I196" s="88"/>
      <c r="J196" s="88"/>
      <c r="K196" s="88"/>
      <c r="L196" s="89"/>
      <c r="M196" s="96"/>
    </row>
    <row r="197" spans="1:17" ht="15.75" x14ac:dyDescent="0.25">
      <c r="A197" s="159"/>
      <c r="B197" s="40" t="s">
        <v>194</v>
      </c>
      <c r="C197" s="107">
        <f>$C$191*G197</f>
        <v>1453600.0022500001</v>
      </c>
      <c r="D197" s="108">
        <f>$D$191*G197</f>
        <v>806840.00024999992</v>
      </c>
      <c r="E197" s="108">
        <f>$E$191*G197</f>
        <v>489559.99969999999</v>
      </c>
      <c r="F197" s="109">
        <f>SUM(C197:E197)</f>
        <v>2750000.0022</v>
      </c>
      <c r="G197" s="7">
        <v>0.5</v>
      </c>
      <c r="H197" s="88"/>
      <c r="I197" s="88"/>
      <c r="J197" s="88"/>
      <c r="K197" s="88"/>
      <c r="L197" s="89"/>
      <c r="M197" s="44"/>
      <c r="Q197" s="147"/>
    </row>
    <row r="198" spans="1:17" ht="22.15" customHeight="1" x14ac:dyDescent="0.25">
      <c r="A198" s="159"/>
      <c r="B198" s="40" t="s">
        <v>195</v>
      </c>
      <c r="C198" s="107">
        <f>$C$191*G198</f>
        <v>0</v>
      </c>
      <c r="D198" s="108">
        <f>$D$191*G198</f>
        <v>0</v>
      </c>
      <c r="E198" s="108">
        <f>$E$191*G198</f>
        <v>0</v>
      </c>
      <c r="F198" s="109">
        <f>SUM(C198:E198)</f>
        <v>0</v>
      </c>
      <c r="G198" s="8">
        <v>0</v>
      </c>
      <c r="H198" s="110"/>
      <c r="I198" s="110"/>
      <c r="J198" s="110"/>
      <c r="K198" s="110"/>
      <c r="L198" s="111"/>
      <c r="M198" s="44"/>
      <c r="O198" s="147"/>
    </row>
    <row r="199" spans="1:17" ht="16.5" thickBot="1" x14ac:dyDescent="0.3">
      <c r="A199" s="159"/>
      <c r="B199" s="37" t="s">
        <v>7</v>
      </c>
      <c r="C199" s="97">
        <f>SUM(C196:C198)</f>
        <v>2907200.0045000003</v>
      </c>
      <c r="D199" s="97">
        <f>SUM(D196:D198)</f>
        <v>1613680.0004999998</v>
      </c>
      <c r="E199" s="97">
        <f>SUM(E196:E198)</f>
        <v>979119.99939999997</v>
      </c>
      <c r="F199" s="97">
        <f>SUM(F196:F198)</f>
        <v>5500000.0044</v>
      </c>
      <c r="G199" s="9">
        <f>SUM(G196:G198)</f>
        <v>1</v>
      </c>
      <c r="H199" s="112"/>
      <c r="I199" s="112"/>
      <c r="J199" s="112"/>
      <c r="K199" s="112"/>
      <c r="L199" s="113"/>
      <c r="M199" s="44"/>
    </row>
    <row r="200" spans="1:17" ht="16.5" thickBot="1" x14ac:dyDescent="0.3">
      <c r="A200" s="159"/>
      <c r="B200" s="41"/>
      <c r="C200" s="114"/>
      <c r="D200" s="114"/>
      <c r="E200" s="114"/>
      <c r="F200" s="114"/>
      <c r="G200" s="114"/>
      <c r="H200" s="102"/>
      <c r="I200" s="102" t="s">
        <v>203</v>
      </c>
      <c r="J200" s="102" t="s">
        <v>204</v>
      </c>
      <c r="K200" s="102" t="s">
        <v>205</v>
      </c>
      <c r="L200" s="102"/>
      <c r="M200" s="44"/>
    </row>
    <row r="201" spans="1:17" ht="33.6" customHeight="1" x14ac:dyDescent="0.25">
      <c r="A201" s="159"/>
      <c r="B201" s="42" t="s">
        <v>196</v>
      </c>
      <c r="C201" s="115">
        <f>SUM(G17,G27,G37,G47,G59,G69,G79,G89,G101,G111,G121,G131,G143,G153,G163,G173,G179)*1.07</f>
        <v>1654314.5013300003</v>
      </c>
      <c r="D201" s="100"/>
      <c r="E201" s="100"/>
      <c r="F201" s="100"/>
      <c r="G201" s="116" t="s">
        <v>197</v>
      </c>
      <c r="H201" s="117">
        <f>SUM(H179,H173,H163,H153,H143,H131,H121,H111,H101,H89,H79,H69,H59,H47,H37,H27,H17)</f>
        <v>554305.07000000007</v>
      </c>
      <c r="I201" s="126">
        <f>SUM(I179,I173,I163,I153,I143,I131,I121,I111,I101,I89,I79,I69,I59,I47,I37,I27,I17)</f>
        <v>497948.1</v>
      </c>
      <c r="J201" s="126">
        <f>SUM(J179,J173,J163,J153,J143,J131,J121,J111,J101,J89,J79,J69,J59,J47,J37,J27,J17)</f>
        <v>53118.080000000002</v>
      </c>
      <c r="K201" s="126">
        <f>SUM(K179,K173,K163,K153,K143,K131,K121,K111,K101,K89,K79,K69,K59,K47,K37,K27,K17)</f>
        <v>3238.89</v>
      </c>
      <c r="L201" s="118"/>
      <c r="M201" s="44"/>
    </row>
    <row r="202" spans="1:17" ht="23.45" customHeight="1" thickBot="1" x14ac:dyDescent="0.3">
      <c r="A202" s="159"/>
      <c r="B202" s="43" t="s">
        <v>198</v>
      </c>
      <c r="C202" s="125">
        <f>C201/F191</f>
        <v>0.30078445454664521</v>
      </c>
      <c r="D202" s="120"/>
      <c r="E202" s="120"/>
      <c r="F202" s="120"/>
      <c r="G202" s="121" t="s">
        <v>199</v>
      </c>
      <c r="H202" s="153">
        <f>H201/F191</f>
        <v>0.10078273991937382</v>
      </c>
      <c r="I202" s="11">
        <f>I201/C191</f>
        <v>0.17128099175469025</v>
      </c>
      <c r="J202" s="11">
        <f>J201/D191</f>
        <v>3.2917356590861466E-2</v>
      </c>
      <c r="K202" s="11">
        <f>K201/E191</f>
        <v>3.3079602111945176E-3</v>
      </c>
      <c r="L202" s="46"/>
      <c r="M202" s="44"/>
    </row>
    <row r="203" spans="1:17" x14ac:dyDescent="0.25">
      <c r="A203" s="159"/>
      <c r="B203" s="160"/>
      <c r="C203" s="161"/>
      <c r="D203" s="122"/>
      <c r="E203" s="122"/>
      <c r="F203" s="122"/>
      <c r="G203" s="44"/>
      <c r="H203" s="45"/>
      <c r="I203" s="45"/>
      <c r="J203" s="45"/>
      <c r="K203" s="45"/>
      <c r="L203" s="46"/>
      <c r="M203" s="44"/>
    </row>
    <row r="204" spans="1:17" ht="25.5" customHeight="1" x14ac:dyDescent="0.25">
      <c r="A204" s="159"/>
      <c r="B204" s="43" t="s">
        <v>200</v>
      </c>
      <c r="C204" s="119">
        <f>SUM(C177:E178)*1.07</f>
        <v>276084.0001</v>
      </c>
      <c r="D204" s="120"/>
      <c r="E204" s="120"/>
      <c r="F204" s="120"/>
      <c r="G204" s="44"/>
      <c r="H204" s="45"/>
      <c r="I204" s="45"/>
      <c r="J204" s="45"/>
      <c r="K204" s="45"/>
      <c r="L204" s="46"/>
      <c r="M204" s="44"/>
    </row>
    <row r="205" spans="1:17" ht="24" customHeight="1" x14ac:dyDescent="0.25">
      <c r="A205" s="159"/>
      <c r="B205" s="43" t="s">
        <v>201</v>
      </c>
      <c r="C205" s="125">
        <f>C204/F191</f>
        <v>5.0197090887115055E-2</v>
      </c>
      <c r="D205" s="120"/>
      <c r="E205" s="120"/>
      <c r="F205" s="120"/>
      <c r="G205" s="44"/>
      <c r="H205" s="45"/>
      <c r="I205" s="45"/>
      <c r="J205" s="45"/>
      <c r="K205" s="45"/>
      <c r="L205" s="46"/>
      <c r="M205" s="44"/>
    </row>
    <row r="206" spans="1:17" ht="15.75" thickBot="1" x14ac:dyDescent="0.3">
      <c r="A206" s="159"/>
      <c r="B206" s="162" t="s">
        <v>202</v>
      </c>
      <c r="C206" s="163"/>
      <c r="D206" s="123"/>
      <c r="E206" s="123"/>
      <c r="F206" s="123"/>
      <c r="G206" s="44"/>
      <c r="H206" s="46"/>
      <c r="I206" s="46"/>
      <c r="J206" s="46"/>
      <c r="K206" s="46"/>
      <c r="L206" s="46"/>
      <c r="M206" s="44"/>
    </row>
    <row r="207" spans="1:17" x14ac:dyDescent="0.25">
      <c r="A207" s="159"/>
      <c r="B207" s="12"/>
      <c r="C207" s="44"/>
      <c r="D207" s="44"/>
      <c r="E207" s="44"/>
      <c r="F207" s="44"/>
      <c r="G207" s="44"/>
      <c r="H207" s="45"/>
      <c r="I207" s="45"/>
      <c r="J207" s="45"/>
      <c r="K207" s="45"/>
      <c r="L207" s="46"/>
      <c r="M207" s="44"/>
    </row>
    <row r="208" spans="1:17" x14ac:dyDescent="0.25">
      <c r="A208" s="159"/>
      <c r="B208" s="12"/>
      <c r="C208" s="44"/>
      <c r="D208" s="44"/>
      <c r="E208" s="44"/>
      <c r="F208" s="44"/>
      <c r="G208" s="44"/>
      <c r="H208" s="45"/>
      <c r="I208" s="45"/>
      <c r="J208" s="45"/>
      <c r="K208" s="45"/>
      <c r="L208" s="46"/>
      <c r="M208" s="44"/>
    </row>
    <row r="209" spans="1:13" x14ac:dyDescent="0.25">
      <c r="A209" s="159"/>
      <c r="B209" s="12"/>
      <c r="C209" s="44"/>
      <c r="D209" s="44"/>
      <c r="E209" s="44"/>
      <c r="F209" s="44"/>
      <c r="G209" s="44"/>
      <c r="H209" s="45"/>
      <c r="I209" s="45"/>
      <c r="J209" s="45"/>
      <c r="K209" s="45"/>
      <c r="L209" s="46"/>
      <c r="M209" s="44"/>
    </row>
    <row r="210" spans="1:13" x14ac:dyDescent="0.25">
      <c r="A210" s="159"/>
      <c r="B210" s="12"/>
      <c r="C210" s="44"/>
      <c r="D210" s="44"/>
      <c r="E210" s="44"/>
      <c r="F210" s="44"/>
      <c r="G210" s="44"/>
      <c r="H210" s="45"/>
      <c r="I210" s="45"/>
      <c r="J210" s="148"/>
      <c r="K210" s="45"/>
      <c r="L210" s="46"/>
      <c r="M210" s="44"/>
    </row>
    <row r="211" spans="1:13" x14ac:dyDescent="0.25">
      <c r="A211" s="159"/>
      <c r="B211" s="12"/>
      <c r="C211" s="44"/>
      <c r="D211" s="44"/>
      <c r="E211" s="44"/>
      <c r="F211" s="44"/>
      <c r="G211" s="44"/>
      <c r="H211" s="45"/>
      <c r="I211" s="45"/>
      <c r="J211" s="149"/>
      <c r="K211" s="45"/>
      <c r="L211" s="46"/>
      <c r="M211" s="44"/>
    </row>
    <row r="212" spans="1:13" x14ac:dyDescent="0.25">
      <c r="J212" s="149"/>
    </row>
    <row r="213" spans="1:13" x14ac:dyDescent="0.25">
      <c r="J213" s="150"/>
    </row>
  </sheetData>
  <mergeCells count="28">
    <mergeCell ref="A197:A211"/>
    <mergeCell ref="B203:C203"/>
    <mergeCell ref="B206:C206"/>
    <mergeCell ref="A2:N2"/>
    <mergeCell ref="H5:K5"/>
    <mergeCell ref="B134:M134"/>
    <mergeCell ref="B144:M144"/>
    <mergeCell ref="B154:M154"/>
    <mergeCell ref="B164:M164"/>
    <mergeCell ref="B187:F187"/>
    <mergeCell ref="B194:G194"/>
    <mergeCell ref="B91:M91"/>
    <mergeCell ref="B92:M92"/>
    <mergeCell ref="B102:M102"/>
    <mergeCell ref="B112:M112"/>
    <mergeCell ref="B122:M122"/>
    <mergeCell ref="B133:M133"/>
    <mergeCell ref="B38:M38"/>
    <mergeCell ref="B49:M49"/>
    <mergeCell ref="B50:M50"/>
    <mergeCell ref="B60:M60"/>
    <mergeCell ref="B70:M70"/>
    <mergeCell ref="B80:M80"/>
    <mergeCell ref="A3:G3"/>
    <mergeCell ref="B7:M7"/>
    <mergeCell ref="B8:M8"/>
    <mergeCell ref="B18:M18"/>
    <mergeCell ref="B28:M28"/>
  </mergeCells>
  <conditionalFormatting sqref="C202">
    <cfRule type="cellIs" dxfId="2" priority="3" operator="lessThan">
      <formula>0.15</formula>
    </cfRule>
  </conditionalFormatting>
  <conditionalFormatting sqref="C205">
    <cfRule type="cellIs" dxfId="1" priority="2" operator="lessThan">
      <formula>0.05</formula>
    </cfRule>
  </conditionalFormatting>
  <conditionalFormatting sqref="G199:L199">
    <cfRule type="cellIs" dxfId="0" priority="1" operator="greaterThan">
      <formula>1</formula>
    </cfRule>
  </conditionalFormatting>
  <dataValidations count="6">
    <dataValidation allowBlank="1" showErrorMessage="1" prompt="% Towards Gender Equality and Women's Empowerment Must be Higher than 15%_x000a_" sqref="C204:F204 C202" xr:uid="{7B88E843-700D-45F9-B4AA-4CEE8039EB73}"/>
    <dataValidation allowBlank="1" showInputMessage="1" showErrorMessage="1" prompt="Insert *text* description of Activity here" sqref="B9 B19 B29 B39 B51 B71 B81 B93 B103 B113 B123 B135 B145 B155 B165" xr:uid="{F04CB410-9EC1-4FE7-B900-F120CEB24738}"/>
    <dataValidation allowBlank="1" showInputMessage="1" showErrorMessage="1" prompt="Insert *text* description of Output here" sqref="B8 B18 B28 B38 B50 B60 B70 B80 B92 B102 B112 B122 B134 B144 B154 B164" xr:uid="{B3C81C9B-2FDD-4325-9F39-3FC4CC2C0791}"/>
    <dataValidation allowBlank="1" showInputMessage="1" showErrorMessage="1" prompt="Insert *text* description of Outcome here" sqref="B7:M7 B49:M49 B91:M91 B133:M133" xr:uid="{F080870E-AA54-4F30-BF78-0306994F66B1}"/>
    <dataValidation allowBlank="1" showInputMessage="1" showErrorMessage="1" prompt="M&amp;E Budget Cannot be Less than 5%_x000a_" sqref="D205:F205" xr:uid="{406A5396-901C-4369-A0BA-D584D1A27F8C}"/>
    <dataValidation allowBlank="1" showInputMessage="1" showErrorMessage="1" prompt="% Towards Gender Equality and Women's Empowerment Must be Higher than 15%_x000a_" sqref="E202:F202" xr:uid="{4925EBF6-6844-46D0-8E0C-D7A61CC57944}"/>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sara.bottin@un.org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MPTF_00006_01047</ProjectId>
    <FundCode xmlns="f9695bc1-6109-4dcd-a27a-f8a0370b00e2">MPTF_00006</FundCode>
    <Comments xmlns="f9695bc1-6109-4dcd-a27a-f8a0370b00e2" xsi:nil="true"/>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260914AE-EBC5-4371-B52A-A154CA4077CE}"/>
</file>

<file path=customXml/itemProps2.xml><?xml version="1.0" encoding="utf-8"?>
<ds:datastoreItem xmlns:ds="http://schemas.openxmlformats.org/officeDocument/2006/customXml" ds:itemID="{7E620BFD-54E4-47F1-AD8E-E93ABCA1B529}"/>
</file>

<file path=customXml/itemProps3.xml><?xml version="1.0" encoding="utf-8"?>
<ds:datastoreItem xmlns:ds="http://schemas.openxmlformats.org/officeDocument/2006/customXml" ds:itemID="{1ADE42DF-B7A0-4C6A-8600-A13298A271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JUIN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DDR JUIN 2024.xlsx</dc:title>
  <dc:creator>Narre Ngamada</dc:creator>
  <cp:lastModifiedBy>Honore MOTANGARTI</cp:lastModifiedBy>
  <cp:lastPrinted>2024-06-14T15:22:16Z</cp:lastPrinted>
  <dcterms:created xsi:type="dcterms:W3CDTF">2024-06-14T07:24:52Z</dcterms:created>
  <dcterms:modified xsi:type="dcterms:W3CDTF">2024-06-19T13:33:23Z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