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Tony Kouemo\Desktop\Dossiers-Haiti6\Documents_PBF_Agences\Projet_binational\OIM\"/>
    </mc:Choice>
  </mc:AlternateContent>
  <xr:revisionPtr revIDLastSave="0" documentId="8_{9CB0C9E1-86FD-431D-87EA-22CF1D4F002D}" xr6:coauthVersionLast="47" xr6:coauthVersionMax="47" xr10:uidLastSave="{00000000-0000-0000-0000-000000000000}"/>
  <bookViews>
    <workbookView xWindow="-108" yWindow="-108" windowWidth="23256" windowHeight="12456" xr2:uid="{00000000-000D-0000-FFFF-FFFF00000000}"/>
  </bookViews>
  <sheets>
    <sheet name="PBF template" sheetId="1" r:id="rId1"/>
    <sheet name="Sheet1" sheetId="8" r:id="rId2"/>
    <sheet name="SSPcodes" sheetId="5" state="hidden" r:id="rId3"/>
    <sheet name="Expenses" sheetId="6" state="hidden" r:id="rId4"/>
    <sheet name="Commitments" sheetId="7" state="hidden" r:id="rId5"/>
    <sheet name="ZCJI3" sheetId="2" state="hidden" r:id="rId6"/>
    <sheet name="ZPMR" sheetId="3" state="hidden" r:id="rId7"/>
  </sheets>
  <definedNames>
    <definedName name="_xlnm._FilterDatabase" localSheetId="3" hidden="1">Expenses!$A$1:$AC$450</definedName>
    <definedName name="_xlnm._FilterDatabase" localSheetId="0" hidden="1">'PBF template'!$K$2:$K$69</definedName>
    <definedName name="_xlnm._FilterDatabase" localSheetId="5" hidden="1">ZCJI3!$A$1:$Y$69</definedName>
    <definedName name="_xlnm._FilterDatabase" localSheetId="6" hidden="1">ZPMR!$A$1:$K$31</definedName>
    <definedName name="DATA1" localSheetId="6">ZPMR!$A$2:$A$31</definedName>
    <definedName name="DATA1">ZCJI3!$A$2:$A$69</definedName>
    <definedName name="DATA10" localSheetId="6">ZPMR!$F$2:$F$31</definedName>
    <definedName name="DATA10">ZCJI3!$J$2:$J$69</definedName>
    <definedName name="DATA11" localSheetId="6">ZPMR!$G$2:$G$31</definedName>
    <definedName name="DATA11">ZCJI3!$K$2:$K$69</definedName>
    <definedName name="DATA12" localSheetId="6">ZPMR!$H$2:$H$31</definedName>
    <definedName name="DATA12">ZCJI3!$L$2:$L$69</definedName>
    <definedName name="DATA13" localSheetId="6">ZPMR!$I$2:$I$31</definedName>
    <definedName name="DATA13">ZCJI3!$M$2:$M$69</definedName>
    <definedName name="DATA14" localSheetId="6">ZPMR!$J$2:$J$31</definedName>
    <definedName name="DATA14">ZCJI3!$N$2:$N$69</definedName>
    <definedName name="DATA15" localSheetId="6">ZPMR!$K$2:$K$31</definedName>
    <definedName name="DATA15">ZCJI3!$O$2:$O$69</definedName>
    <definedName name="DATA16">ZCJI3!$P$2:$P$69</definedName>
    <definedName name="DATA17">ZCJI3!$Q$2:$Q$69</definedName>
    <definedName name="DATA18">ZCJI3!$R$2:$R$69</definedName>
    <definedName name="DATA19">ZCJI3!$S$2:$S$69</definedName>
    <definedName name="DATA2" localSheetId="6">ZPMR!$B$2:$B$31</definedName>
    <definedName name="DATA2">ZCJI3!$B$2:$B$69</definedName>
    <definedName name="DATA20">ZCJI3!$T$2:$T$69</definedName>
    <definedName name="DATA21">ZCJI3!$U$2:$U$69</definedName>
    <definedName name="DATA22">ZCJI3!$V$2:$V$69</definedName>
    <definedName name="DATA23">ZCJI3!$W$2:$W$69</definedName>
    <definedName name="DATA24">ZCJI3!$X$2:$X$69</definedName>
    <definedName name="DATA25">ZCJI3!$Y$2:$Y$69</definedName>
    <definedName name="DATA3" localSheetId="6">ZPMR!#REF!</definedName>
    <definedName name="DATA3">ZCJI3!$C$2:$C$69</definedName>
    <definedName name="DATA4" localSheetId="6">ZPMR!$C$2:$C$31</definedName>
    <definedName name="DATA4">ZCJI3!$D$2:$D$69</definedName>
    <definedName name="DATA5" localSheetId="6">ZPMR!#REF!</definedName>
    <definedName name="DATA5">ZCJI3!$E$2:$E$69</definedName>
    <definedName name="DATA6" localSheetId="6">ZPMR!#REF!</definedName>
    <definedName name="DATA6">ZCJI3!$F$2:$F$69</definedName>
    <definedName name="DATA7" localSheetId="6">ZPMR!#REF!</definedName>
    <definedName name="DATA7">ZCJI3!$G$2:$G$69</definedName>
    <definedName name="DATA8" localSheetId="6">ZPMR!$D$2:$D$31</definedName>
    <definedName name="DATA8">ZCJI3!$H$2:$H$69</definedName>
    <definedName name="DATA9" localSheetId="6">ZPMR!$E$2:$E$31</definedName>
    <definedName name="DATA9">ZCJI3!$I$2:$I$69</definedName>
    <definedName name="TEST0" localSheetId="6">ZPMR!$A$2:$K$31</definedName>
    <definedName name="TEST0">ZCJI3!$A$2:$Y$69</definedName>
    <definedName name="TEST1">#REF!</definedName>
    <definedName name="TESTHKEY" localSheetId="6">ZPMR!$D$1:$K$1</definedName>
    <definedName name="TESTHKEY">ZCJI3!$R$1:$Y$1</definedName>
    <definedName name="TESTKEYS" localSheetId="6">ZPMR!$A$2:$C$31</definedName>
    <definedName name="TESTKEYS">ZCJI3!$A$2:$Q$69</definedName>
    <definedName name="TESTVKEY" localSheetId="6">ZPMR!$A$1:$C$1</definedName>
    <definedName name="TESTVKEY">ZCJI3!$A$1:$Q$1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2" i="1" l="1"/>
  <c r="Q60" i="1"/>
  <c r="R59" i="1"/>
  <c r="I59" i="1"/>
  <c r="L59" i="1"/>
  <c r="C59" i="1"/>
  <c r="C53" i="1"/>
  <c r="C47" i="1"/>
  <c r="C42" i="1"/>
  <c r="C58" i="1" s="1"/>
  <c r="C36" i="1"/>
  <c r="C32" i="1"/>
  <c r="C23" i="1"/>
  <c r="C17" i="1"/>
  <c r="O26" i="1"/>
  <c r="O27" i="1"/>
  <c r="O12" i="1"/>
  <c r="Q61" i="1"/>
  <c r="Q62" i="1"/>
  <c r="R13" i="1"/>
  <c r="Q13" i="1" s="1"/>
  <c r="R14" i="1"/>
  <c r="Q14" i="1" s="1"/>
  <c r="R15" i="1"/>
  <c r="Q15" i="1" s="1"/>
  <c r="R16" i="1"/>
  <c r="Q16" i="1" s="1"/>
  <c r="R18" i="1"/>
  <c r="Q18" i="1" s="1"/>
  <c r="R19" i="1"/>
  <c r="Q19" i="1" s="1"/>
  <c r="R20" i="1"/>
  <c r="Q20" i="1" s="1"/>
  <c r="R21" i="1"/>
  <c r="Q21" i="1" s="1"/>
  <c r="R22" i="1"/>
  <c r="Q22" i="1" s="1"/>
  <c r="R24" i="1"/>
  <c r="R25" i="1"/>
  <c r="Q25" i="1" s="1"/>
  <c r="R26" i="1"/>
  <c r="Q26" i="1" s="1"/>
  <c r="R27" i="1"/>
  <c r="Q27" i="1" s="1"/>
  <c r="R28" i="1"/>
  <c r="Q28" i="1" s="1"/>
  <c r="R29" i="1"/>
  <c r="Q29" i="1" s="1"/>
  <c r="R30" i="1"/>
  <c r="Q30" i="1" s="1"/>
  <c r="R31" i="1"/>
  <c r="Q31" i="1" s="1"/>
  <c r="R33" i="1"/>
  <c r="Q33" i="1" s="1"/>
  <c r="R34" i="1"/>
  <c r="Q34" i="1" s="1"/>
  <c r="R35" i="1"/>
  <c r="Q35" i="1" s="1"/>
  <c r="R37" i="1"/>
  <c r="R38" i="1"/>
  <c r="Q38" i="1" s="1"/>
  <c r="R39" i="1"/>
  <c r="Q39" i="1" s="1"/>
  <c r="R40" i="1"/>
  <c r="Q40" i="1" s="1"/>
  <c r="R41" i="1"/>
  <c r="Q41" i="1" s="1"/>
  <c r="R43" i="1"/>
  <c r="Q43" i="1" s="1"/>
  <c r="R44" i="1"/>
  <c r="Q44" i="1" s="1"/>
  <c r="R45" i="1"/>
  <c r="Q45" i="1" s="1"/>
  <c r="R46" i="1"/>
  <c r="Q46" i="1" s="1"/>
  <c r="R48" i="1"/>
  <c r="Q48" i="1" s="1"/>
  <c r="R49" i="1"/>
  <c r="Q49" i="1" s="1"/>
  <c r="R50" i="1"/>
  <c r="Q50" i="1" s="1"/>
  <c r="R51" i="1"/>
  <c r="Q51" i="1" s="1"/>
  <c r="R52" i="1"/>
  <c r="Q52" i="1" s="1"/>
  <c r="R54" i="1"/>
  <c r="R55" i="1"/>
  <c r="Q55" i="1" s="1"/>
  <c r="R56" i="1"/>
  <c r="Q56" i="1" s="1"/>
  <c r="R57" i="1"/>
  <c r="Q57" i="1" s="1"/>
  <c r="O13" i="1"/>
  <c r="O14" i="1"/>
  <c r="O15" i="1"/>
  <c r="O16" i="1"/>
  <c r="O18" i="1"/>
  <c r="O19" i="1"/>
  <c r="O20" i="1"/>
  <c r="O21" i="1"/>
  <c r="O22" i="1"/>
  <c r="O24" i="1"/>
  <c r="O25" i="1"/>
  <c r="O28" i="1"/>
  <c r="O29" i="1"/>
  <c r="O30" i="1"/>
  <c r="O31" i="1"/>
  <c r="O33" i="1"/>
  <c r="O34" i="1"/>
  <c r="O35" i="1"/>
  <c r="O37" i="1"/>
  <c r="O38" i="1"/>
  <c r="O39" i="1"/>
  <c r="O40" i="1"/>
  <c r="O41" i="1"/>
  <c r="O43" i="1"/>
  <c r="O44" i="1"/>
  <c r="O45" i="1"/>
  <c r="O46" i="1"/>
  <c r="O48" i="1"/>
  <c r="O49" i="1"/>
  <c r="O50" i="1"/>
  <c r="O51" i="1"/>
  <c r="O52" i="1"/>
  <c r="O54" i="1"/>
  <c r="O55" i="1"/>
  <c r="O56" i="1"/>
  <c r="O57" i="1"/>
  <c r="D53" i="1"/>
  <c r="E53" i="1"/>
  <c r="F53" i="1"/>
  <c r="G53" i="1"/>
  <c r="H53" i="1"/>
  <c r="I53" i="1"/>
  <c r="J53" i="1"/>
  <c r="K53" i="1"/>
  <c r="L53" i="1"/>
  <c r="M53" i="1"/>
  <c r="N53" i="1"/>
  <c r="D47" i="1"/>
  <c r="E47" i="1"/>
  <c r="F47" i="1"/>
  <c r="G47" i="1"/>
  <c r="H47" i="1"/>
  <c r="I47" i="1"/>
  <c r="J47" i="1"/>
  <c r="K47" i="1"/>
  <c r="L47" i="1"/>
  <c r="M47" i="1"/>
  <c r="N47" i="1"/>
  <c r="D42" i="1"/>
  <c r="E42" i="1"/>
  <c r="F42" i="1"/>
  <c r="G42" i="1"/>
  <c r="H42" i="1"/>
  <c r="I42" i="1"/>
  <c r="J42" i="1"/>
  <c r="K42" i="1"/>
  <c r="L42" i="1"/>
  <c r="M42" i="1"/>
  <c r="N42" i="1"/>
  <c r="D36" i="1"/>
  <c r="E36" i="1"/>
  <c r="F36" i="1"/>
  <c r="G36" i="1"/>
  <c r="H36" i="1"/>
  <c r="I36" i="1"/>
  <c r="J36" i="1"/>
  <c r="K36" i="1"/>
  <c r="L36" i="1"/>
  <c r="M36" i="1"/>
  <c r="N36" i="1"/>
  <c r="D32" i="1"/>
  <c r="E32" i="1"/>
  <c r="F32" i="1"/>
  <c r="G32" i="1"/>
  <c r="H32" i="1"/>
  <c r="I32" i="1"/>
  <c r="J32" i="1"/>
  <c r="K32" i="1"/>
  <c r="L32" i="1"/>
  <c r="M32" i="1"/>
  <c r="N32" i="1"/>
  <c r="D23" i="1"/>
  <c r="E23" i="1"/>
  <c r="F23" i="1"/>
  <c r="G23" i="1"/>
  <c r="H23" i="1"/>
  <c r="I23" i="1"/>
  <c r="J23" i="1"/>
  <c r="K23" i="1"/>
  <c r="L23" i="1"/>
  <c r="M23" i="1"/>
  <c r="N23" i="1"/>
  <c r="D17" i="1"/>
  <c r="E17" i="1"/>
  <c r="F17" i="1"/>
  <c r="F58" i="1" s="1"/>
  <c r="G17" i="1"/>
  <c r="H17" i="1"/>
  <c r="I17" i="1"/>
  <c r="J17" i="1"/>
  <c r="K17" i="1"/>
  <c r="L17" i="1"/>
  <c r="M17" i="1"/>
  <c r="N17" i="1"/>
  <c r="K58" i="1" l="1"/>
  <c r="K60" i="1" s="1"/>
  <c r="H58" i="1"/>
  <c r="H59" i="1" s="1"/>
  <c r="H60" i="1" s="1"/>
  <c r="J58" i="1"/>
  <c r="J60" i="1" s="1"/>
  <c r="R53" i="1"/>
  <c r="R36" i="1"/>
  <c r="I58" i="1"/>
  <c r="I60" i="1" s="1"/>
  <c r="R17" i="1"/>
  <c r="R58" i="1"/>
  <c r="Q58" i="1" s="1"/>
  <c r="E58" i="1"/>
  <c r="E59" i="1" s="1"/>
  <c r="E60" i="1" s="1"/>
  <c r="R32" i="1"/>
  <c r="D58" i="1"/>
  <c r="D60" i="1" s="1"/>
  <c r="R42" i="1"/>
  <c r="R47" i="1"/>
  <c r="O42" i="1"/>
  <c r="O47" i="1"/>
  <c r="C60" i="1"/>
  <c r="Q12" i="1"/>
  <c r="Q17" i="1" s="1"/>
  <c r="O23" i="1"/>
  <c r="O32" i="1"/>
  <c r="O36" i="1"/>
  <c r="O53" i="1"/>
  <c r="Q54" i="1"/>
  <c r="R23" i="1"/>
  <c r="Q24" i="1"/>
  <c r="Q32" i="1" s="1"/>
  <c r="Q37" i="1"/>
  <c r="Q42" i="1" s="1"/>
  <c r="Q53" i="1"/>
  <c r="Q23" i="1"/>
  <c r="Q36" i="1"/>
  <c r="Q47" i="1"/>
  <c r="M58" i="1"/>
  <c r="M60" i="1" s="1"/>
  <c r="N58" i="1"/>
  <c r="N59" i="1" s="1"/>
  <c r="L58" i="1"/>
  <c r="L60" i="1" s="1"/>
  <c r="G58" i="1"/>
  <c r="G59" i="1" s="1"/>
  <c r="G60" i="1" s="1"/>
  <c r="O17" i="1"/>
  <c r="F59" i="1"/>
  <c r="Y3" i="6"/>
  <c r="Z3" i="6"/>
  <c r="Y4" i="6"/>
  <c r="Z4" i="6"/>
  <c r="Y5" i="6"/>
  <c r="Z5" i="6"/>
  <c r="Y6" i="6"/>
  <c r="Z6" i="6"/>
  <c r="Y7" i="6"/>
  <c r="Z7" i="6"/>
  <c r="AC7" i="6" s="1"/>
  <c r="Y8" i="6"/>
  <c r="Z8" i="6"/>
  <c r="AB8" i="6" s="1"/>
  <c r="Y9" i="6"/>
  <c r="Z9" i="6"/>
  <c r="Y10" i="6"/>
  <c r="Z10" i="6"/>
  <c r="Y11" i="6"/>
  <c r="Z11" i="6"/>
  <c r="AC11" i="6" s="1"/>
  <c r="Y12" i="6"/>
  <c r="Z12" i="6"/>
  <c r="AB12" i="6" s="1"/>
  <c r="Y13" i="6"/>
  <c r="Z13" i="6"/>
  <c r="AB13" i="6" s="1"/>
  <c r="Y14" i="6"/>
  <c r="Z14" i="6"/>
  <c r="AB14" i="6" s="1"/>
  <c r="Y15" i="6"/>
  <c r="Z15" i="6"/>
  <c r="Y16" i="6"/>
  <c r="Z16" i="6"/>
  <c r="Y17" i="6"/>
  <c r="Z17" i="6"/>
  <c r="Y18" i="6"/>
  <c r="Z18" i="6"/>
  <c r="AB18" i="6" s="1"/>
  <c r="Y19" i="6"/>
  <c r="Z19" i="6"/>
  <c r="AC19" i="6" s="1"/>
  <c r="Y20" i="6"/>
  <c r="Z20" i="6"/>
  <c r="Y21" i="6"/>
  <c r="Z21" i="6"/>
  <c r="Y22" i="6"/>
  <c r="Z22" i="6"/>
  <c r="Y23" i="6"/>
  <c r="Z23" i="6"/>
  <c r="AB23" i="6" s="1"/>
  <c r="Y24" i="6"/>
  <c r="Z24" i="6"/>
  <c r="AB24" i="6" s="1"/>
  <c r="Y25" i="6"/>
  <c r="Z25" i="6"/>
  <c r="AB25" i="6" s="1"/>
  <c r="Y26" i="6"/>
  <c r="Z26" i="6"/>
  <c r="AB26" i="6" s="1"/>
  <c r="Y27" i="6"/>
  <c r="Z27" i="6"/>
  <c r="AC27" i="6" s="1"/>
  <c r="Y28" i="6"/>
  <c r="Z28" i="6"/>
  <c r="Y29" i="6"/>
  <c r="Z29" i="6"/>
  <c r="Y30" i="6"/>
  <c r="Z30" i="6"/>
  <c r="AB30" i="6" s="1"/>
  <c r="Y31" i="6"/>
  <c r="Z31" i="6"/>
  <c r="AC31" i="6" s="1"/>
  <c r="Y32" i="6"/>
  <c r="Z32" i="6"/>
  <c r="AC32" i="6" s="1"/>
  <c r="Y33" i="6"/>
  <c r="Z33" i="6"/>
  <c r="AB33" i="6" s="1"/>
  <c r="Y34" i="6"/>
  <c r="Z34" i="6"/>
  <c r="AC34" i="6" s="1"/>
  <c r="Y35" i="6"/>
  <c r="Z35" i="6"/>
  <c r="AC35" i="6" s="1"/>
  <c r="Y36" i="6"/>
  <c r="Z36" i="6"/>
  <c r="AB36" i="6" s="1"/>
  <c r="Y37" i="6"/>
  <c r="Z37" i="6"/>
  <c r="AB37" i="6" s="1"/>
  <c r="Y38" i="6"/>
  <c r="Z38" i="6"/>
  <c r="AC38" i="6" s="1"/>
  <c r="Y39" i="6"/>
  <c r="Z39" i="6"/>
  <c r="Y40" i="6"/>
  <c r="Z40" i="6"/>
  <c r="Y41" i="6"/>
  <c r="Z41" i="6"/>
  <c r="Y42" i="6"/>
  <c r="Z42" i="6"/>
  <c r="AB42" i="6" s="1"/>
  <c r="Y43" i="6"/>
  <c r="Z43" i="6"/>
  <c r="AC43" i="6" s="1"/>
  <c r="Y44" i="6"/>
  <c r="Z44" i="6"/>
  <c r="AC44" i="6" s="1"/>
  <c r="Y45" i="6"/>
  <c r="Z45" i="6"/>
  <c r="Y46" i="6"/>
  <c r="Z46" i="6"/>
  <c r="AB46" i="6" s="1"/>
  <c r="Y47" i="6"/>
  <c r="Z47" i="6"/>
  <c r="AB47" i="6" s="1"/>
  <c r="Y48" i="6"/>
  <c r="Z48" i="6"/>
  <c r="AB48" i="6" s="1"/>
  <c r="Y49" i="6"/>
  <c r="Z49" i="6"/>
  <c r="Y50" i="6"/>
  <c r="Z50" i="6"/>
  <c r="Y51" i="6"/>
  <c r="Z51" i="6"/>
  <c r="Y52" i="6"/>
  <c r="Z52" i="6"/>
  <c r="Y53" i="6"/>
  <c r="Z53" i="6"/>
  <c r="Y54" i="6"/>
  <c r="Z54" i="6"/>
  <c r="Y55" i="6"/>
  <c r="Z55" i="6"/>
  <c r="AC55" i="6" s="1"/>
  <c r="Y56" i="6"/>
  <c r="Z56" i="6"/>
  <c r="Y57" i="6"/>
  <c r="Z57" i="6"/>
  <c r="Y58" i="6"/>
  <c r="Z58" i="6"/>
  <c r="Y59" i="6"/>
  <c r="Z59" i="6"/>
  <c r="Y60" i="6"/>
  <c r="Z60" i="6"/>
  <c r="AB60" i="6" s="1"/>
  <c r="Y61" i="6"/>
  <c r="Z61" i="6"/>
  <c r="AB61" i="6" s="1"/>
  <c r="Y62" i="6"/>
  <c r="Z62" i="6"/>
  <c r="AC62" i="6" s="1"/>
  <c r="Y63" i="6"/>
  <c r="Z63" i="6"/>
  <c r="AB63" i="6" s="1"/>
  <c r="Y64" i="6"/>
  <c r="Z64" i="6"/>
  <c r="AB64" i="6" s="1"/>
  <c r="Y65" i="6"/>
  <c r="Z65" i="6"/>
  <c r="AC65" i="6" s="1"/>
  <c r="Y66" i="6"/>
  <c r="Z66" i="6"/>
  <c r="Y67" i="6"/>
  <c r="Z67" i="6"/>
  <c r="AC67" i="6" s="1"/>
  <c r="Y68" i="6"/>
  <c r="Z68" i="6"/>
  <c r="AC68" i="6" s="1"/>
  <c r="Y69" i="6"/>
  <c r="Z69" i="6"/>
  <c r="Y70" i="6"/>
  <c r="Z70" i="6"/>
  <c r="Y71" i="6"/>
  <c r="Z71" i="6"/>
  <c r="AB71" i="6" s="1"/>
  <c r="Y72" i="6"/>
  <c r="Z72" i="6"/>
  <c r="AB72" i="6" s="1"/>
  <c r="Y73" i="6"/>
  <c r="Z73" i="6"/>
  <c r="Y74" i="6"/>
  <c r="Z74" i="6"/>
  <c r="AC74" i="6" s="1"/>
  <c r="Y75" i="6"/>
  <c r="Z75" i="6"/>
  <c r="Y76" i="6"/>
  <c r="Z76" i="6"/>
  <c r="AB76" i="6" s="1"/>
  <c r="Y77" i="6"/>
  <c r="Z77" i="6"/>
  <c r="AC77" i="6" s="1"/>
  <c r="Y78" i="6"/>
  <c r="Z78" i="6"/>
  <c r="AC78" i="6" s="1"/>
  <c r="Y79" i="6"/>
  <c r="Z79" i="6"/>
  <c r="AC79" i="6" s="1"/>
  <c r="Y80" i="6"/>
  <c r="Z80" i="6"/>
  <c r="AC80" i="6" s="1"/>
  <c r="Y81" i="6"/>
  <c r="Z81" i="6"/>
  <c r="Y82" i="6"/>
  <c r="Z82" i="6"/>
  <c r="AB82" i="6" s="1"/>
  <c r="Y83" i="6"/>
  <c r="Z83" i="6"/>
  <c r="AB83" i="6" s="1"/>
  <c r="Y84" i="6"/>
  <c r="Z84" i="6"/>
  <c r="AB84" i="6" s="1"/>
  <c r="Y85" i="6"/>
  <c r="Z85" i="6"/>
  <c r="Y86" i="6"/>
  <c r="Z86" i="6"/>
  <c r="AC86" i="6" s="1"/>
  <c r="Y87" i="6"/>
  <c r="Z87" i="6"/>
  <c r="Y88" i="6"/>
  <c r="Z88" i="6"/>
  <c r="AB88" i="6" s="1"/>
  <c r="Y89" i="6"/>
  <c r="Z89" i="6"/>
  <c r="AB89" i="6" s="1"/>
  <c r="Y90" i="6"/>
  <c r="Z90" i="6"/>
  <c r="Y91" i="6"/>
  <c r="Z91" i="6"/>
  <c r="AC91" i="6" s="1"/>
  <c r="Y92" i="6"/>
  <c r="Z92" i="6"/>
  <c r="AC92" i="6" s="1"/>
  <c r="Y93" i="6"/>
  <c r="Z93" i="6"/>
  <c r="Y94" i="6"/>
  <c r="Z94" i="6"/>
  <c r="Y95" i="6"/>
  <c r="Z95" i="6"/>
  <c r="AB95" i="6" s="1"/>
  <c r="Y96" i="6"/>
  <c r="Z96" i="6"/>
  <c r="AB96" i="6" s="1"/>
  <c r="Y97" i="6"/>
  <c r="Z97" i="6"/>
  <c r="Y98" i="6"/>
  <c r="Z98" i="6"/>
  <c r="AC98" i="6" s="1"/>
  <c r="Y99" i="6"/>
  <c r="Z99" i="6"/>
  <c r="Y100" i="6"/>
  <c r="Z100" i="6"/>
  <c r="AB100" i="6" s="1"/>
  <c r="Y101" i="6"/>
  <c r="Z101" i="6"/>
  <c r="AB101" i="6" s="1"/>
  <c r="Y102" i="6"/>
  <c r="Z102" i="6"/>
  <c r="AB102" i="6" s="1"/>
  <c r="Y103" i="6"/>
  <c r="Z103" i="6"/>
  <c r="AC103" i="6" s="1"/>
  <c r="Y104" i="6"/>
  <c r="Z104" i="6"/>
  <c r="AC104" i="6" s="1"/>
  <c r="Y105" i="6"/>
  <c r="Z105" i="6"/>
  <c r="Y106" i="6"/>
  <c r="Z106" i="6"/>
  <c r="AB106" i="6" s="1"/>
  <c r="Y107" i="6"/>
  <c r="Z107" i="6"/>
  <c r="Y108" i="6"/>
  <c r="Z108" i="6"/>
  <c r="AB108" i="6" s="1"/>
  <c r="Y109" i="6"/>
  <c r="Z109" i="6"/>
  <c r="Y110" i="6"/>
  <c r="Z110" i="6"/>
  <c r="AC110" i="6" s="1"/>
  <c r="Y111" i="6"/>
  <c r="Z111" i="6"/>
  <c r="Y112" i="6"/>
  <c r="Z112" i="6"/>
  <c r="AB112" i="6" s="1"/>
  <c r="Y113" i="6"/>
  <c r="Z113" i="6"/>
  <c r="AC113" i="6" s="1"/>
  <c r="Y114" i="6"/>
  <c r="Z114" i="6"/>
  <c r="Y115" i="6"/>
  <c r="Z115" i="6"/>
  <c r="AC115" i="6" s="1"/>
  <c r="Y116" i="6"/>
  <c r="Z116" i="6"/>
  <c r="AC116" i="6" s="1"/>
  <c r="Y117" i="6"/>
  <c r="Z117" i="6"/>
  <c r="Y118" i="6"/>
  <c r="Z118" i="6"/>
  <c r="Y119" i="6"/>
  <c r="Z119" i="6"/>
  <c r="Y120" i="6"/>
  <c r="Z120" i="6"/>
  <c r="AB120" i="6" s="1"/>
  <c r="Y121" i="6"/>
  <c r="Z121" i="6"/>
  <c r="Y122" i="6"/>
  <c r="Z122" i="6"/>
  <c r="AC122" i="6" s="1"/>
  <c r="Y123" i="6"/>
  <c r="Z123" i="6"/>
  <c r="Y124" i="6"/>
  <c r="Z124" i="6"/>
  <c r="AB124" i="6" s="1"/>
  <c r="Y125" i="6"/>
  <c r="Z125" i="6"/>
  <c r="AC125" i="6" s="1"/>
  <c r="Y126" i="6"/>
  <c r="Z126" i="6"/>
  <c r="AB126" i="6" s="1"/>
  <c r="Y127" i="6"/>
  <c r="Z127" i="6"/>
  <c r="AC127" i="6" s="1"/>
  <c r="Y128" i="6"/>
  <c r="Z128" i="6"/>
  <c r="AC128" i="6" s="1"/>
  <c r="Y129" i="6"/>
  <c r="Z129" i="6"/>
  <c r="Y130" i="6"/>
  <c r="Z130" i="6"/>
  <c r="AB130" i="6" s="1"/>
  <c r="Y131" i="6"/>
  <c r="Z131" i="6"/>
  <c r="AB131" i="6" s="1"/>
  <c r="Y132" i="6"/>
  <c r="Z132" i="6"/>
  <c r="AB132" i="6" s="1"/>
  <c r="Y133" i="6"/>
  <c r="Z133" i="6"/>
  <c r="Y134" i="6"/>
  <c r="Z134" i="6"/>
  <c r="AC134" i="6" s="1"/>
  <c r="Y135" i="6"/>
  <c r="Z135" i="6"/>
  <c r="Y136" i="6"/>
  <c r="Z136" i="6"/>
  <c r="AB136" i="6" s="1"/>
  <c r="Y137" i="6"/>
  <c r="Z137" i="6"/>
  <c r="AB137" i="6" s="1"/>
  <c r="Y138" i="6"/>
  <c r="Z138" i="6"/>
  <c r="AB138" i="6" s="1"/>
  <c r="Y139" i="6"/>
  <c r="Z139" i="6"/>
  <c r="AC139" i="6" s="1"/>
  <c r="Y140" i="6"/>
  <c r="Z140" i="6"/>
  <c r="AC140" i="6" s="1"/>
  <c r="Y141" i="6"/>
  <c r="Z141" i="6"/>
  <c r="Y142" i="6"/>
  <c r="Z142" i="6"/>
  <c r="AB142" i="6" s="1"/>
  <c r="Y143" i="6"/>
  <c r="Z143" i="6"/>
  <c r="Y144" i="6"/>
  <c r="Z144" i="6"/>
  <c r="AB144" i="6" s="1"/>
  <c r="Y145" i="6"/>
  <c r="Z145" i="6"/>
  <c r="Y146" i="6"/>
  <c r="Z146" i="6"/>
  <c r="AC146" i="6" s="1"/>
  <c r="Y147" i="6"/>
  <c r="Z147" i="6"/>
  <c r="Y148" i="6"/>
  <c r="Z148" i="6"/>
  <c r="AB148" i="6" s="1"/>
  <c r="Y149" i="6"/>
  <c r="Z149" i="6"/>
  <c r="AB149" i="6" s="1"/>
  <c r="Y150" i="6"/>
  <c r="Z150" i="6"/>
  <c r="Y151" i="6"/>
  <c r="Z151" i="6"/>
  <c r="AC151" i="6" s="1"/>
  <c r="Y152" i="6"/>
  <c r="Z152" i="6"/>
  <c r="Y153" i="6"/>
  <c r="Z153" i="6"/>
  <c r="Y154" i="6"/>
  <c r="Z154" i="6"/>
  <c r="AC154" i="6" s="1"/>
  <c r="Y155" i="6"/>
  <c r="Z155" i="6"/>
  <c r="AB155" i="6" s="1"/>
  <c r="Y156" i="6"/>
  <c r="Z156" i="6"/>
  <c r="AB156" i="6" s="1"/>
  <c r="Y157" i="6"/>
  <c r="Z157" i="6"/>
  <c r="AB157" i="6" s="1"/>
  <c r="Y158" i="6"/>
  <c r="Z158" i="6"/>
  <c r="AC158" i="6" s="1"/>
  <c r="Y159" i="6"/>
  <c r="Z159" i="6"/>
  <c r="Y160" i="6"/>
  <c r="Z160" i="6"/>
  <c r="AB160" i="6" s="1"/>
  <c r="Y161" i="6"/>
  <c r="Z161" i="6"/>
  <c r="AB161" i="6" s="1"/>
  <c r="Y162" i="6"/>
  <c r="Z162" i="6"/>
  <c r="Y163" i="6"/>
  <c r="Z163" i="6"/>
  <c r="AC163" i="6" s="1"/>
  <c r="Y164" i="6"/>
  <c r="Z164" i="6"/>
  <c r="AC164" i="6" s="1"/>
  <c r="Y165" i="6"/>
  <c r="Z165" i="6"/>
  <c r="Y166" i="6"/>
  <c r="Z166" i="6"/>
  <c r="AC166" i="6" s="1"/>
  <c r="Y167" i="6"/>
  <c r="Z167" i="6"/>
  <c r="AB167" i="6" s="1"/>
  <c r="Y168" i="6"/>
  <c r="Z168" i="6"/>
  <c r="AB168" i="6" s="1"/>
  <c r="Y169" i="6"/>
  <c r="Z169" i="6"/>
  <c r="Y170" i="6"/>
  <c r="Z170" i="6"/>
  <c r="AC170" i="6" s="1"/>
  <c r="Y171" i="6"/>
  <c r="Z171" i="6"/>
  <c r="Y172" i="6"/>
  <c r="Z172" i="6"/>
  <c r="AB172" i="6" s="1"/>
  <c r="Y173" i="6"/>
  <c r="Z173" i="6"/>
  <c r="AC173" i="6" s="1"/>
  <c r="Y174" i="6"/>
  <c r="Z174" i="6"/>
  <c r="AB174" i="6" s="1"/>
  <c r="Y175" i="6"/>
  <c r="Z175" i="6"/>
  <c r="AC175" i="6" s="1"/>
  <c r="Y176" i="6"/>
  <c r="Z176" i="6"/>
  <c r="AC176" i="6" s="1"/>
  <c r="Y177" i="6"/>
  <c r="Z177" i="6"/>
  <c r="Y178" i="6"/>
  <c r="Z178" i="6"/>
  <c r="AB178" i="6" s="1"/>
  <c r="Y179" i="6"/>
  <c r="Z179" i="6"/>
  <c r="AB179" i="6" s="1"/>
  <c r="Y180" i="6"/>
  <c r="Z180" i="6"/>
  <c r="AB180" i="6" s="1"/>
  <c r="Y181" i="6"/>
  <c r="Z181" i="6"/>
  <c r="AB181" i="6" s="1"/>
  <c r="Y182" i="6"/>
  <c r="Z182" i="6"/>
  <c r="AC182" i="6" s="1"/>
  <c r="Y183" i="6"/>
  <c r="Z183" i="6"/>
  <c r="Y184" i="6"/>
  <c r="Z184" i="6"/>
  <c r="AB184" i="6" s="1"/>
  <c r="Y185" i="6"/>
  <c r="Z185" i="6"/>
  <c r="Y186" i="6"/>
  <c r="Z186" i="6"/>
  <c r="AB186" i="6" s="1"/>
  <c r="Y187" i="6"/>
  <c r="Z187" i="6"/>
  <c r="AC187" i="6" s="1"/>
  <c r="Y188" i="6"/>
  <c r="Z188" i="6"/>
  <c r="Y189" i="6"/>
  <c r="Z189" i="6"/>
  <c r="Y190" i="6"/>
  <c r="Z190" i="6"/>
  <c r="AB190" i="6" s="1"/>
  <c r="Y191" i="6"/>
  <c r="Z191" i="6"/>
  <c r="AB191" i="6" s="1"/>
  <c r="Y192" i="6"/>
  <c r="Z192" i="6"/>
  <c r="AB192" i="6" s="1"/>
  <c r="Y193" i="6"/>
  <c r="Z193" i="6"/>
  <c r="Y194" i="6"/>
  <c r="Z194" i="6"/>
  <c r="AC194" i="6" s="1"/>
  <c r="Y195" i="6"/>
  <c r="Z195" i="6"/>
  <c r="Y196" i="6"/>
  <c r="Z196" i="6"/>
  <c r="AB196" i="6" s="1"/>
  <c r="Y197" i="6"/>
  <c r="Z197" i="6"/>
  <c r="Y198" i="6"/>
  <c r="Z198" i="6"/>
  <c r="AB198" i="6" s="1"/>
  <c r="Y199" i="6"/>
  <c r="Z199" i="6"/>
  <c r="AC199" i="6" s="1"/>
  <c r="Y200" i="6"/>
  <c r="Z200" i="6"/>
  <c r="AC200" i="6" s="1"/>
  <c r="Y201" i="6"/>
  <c r="Z201" i="6"/>
  <c r="Y202" i="6"/>
  <c r="Z202" i="6"/>
  <c r="AC202" i="6" s="1"/>
  <c r="Y203" i="6"/>
  <c r="Z203" i="6"/>
  <c r="AC203" i="6" s="1"/>
  <c r="Y204" i="6"/>
  <c r="Z204" i="6"/>
  <c r="AB204" i="6" s="1"/>
  <c r="Y205" i="6"/>
  <c r="Z205" i="6"/>
  <c r="Y206" i="6"/>
  <c r="Z206" i="6"/>
  <c r="AC206" i="6" s="1"/>
  <c r="Y207" i="6"/>
  <c r="Z207" i="6"/>
  <c r="Y208" i="6"/>
  <c r="Z208" i="6"/>
  <c r="Y209" i="6"/>
  <c r="Z209" i="6"/>
  <c r="AC209" i="6" s="1"/>
  <c r="Y210" i="6"/>
  <c r="Z210" i="6"/>
  <c r="Y211" i="6"/>
  <c r="Z211" i="6"/>
  <c r="AC211" i="6" s="1"/>
  <c r="Y212" i="6"/>
  <c r="Z212" i="6"/>
  <c r="AC212" i="6" s="1"/>
  <c r="Y213" i="6"/>
  <c r="Z213" i="6"/>
  <c r="Y214" i="6"/>
  <c r="Z214" i="6"/>
  <c r="Y215" i="6"/>
  <c r="Z215" i="6"/>
  <c r="AC215" i="6" s="1"/>
  <c r="Y216" i="6"/>
  <c r="Z216" i="6"/>
  <c r="AB216" i="6" s="1"/>
  <c r="Y217" i="6"/>
  <c r="Z217" i="6"/>
  <c r="Y218" i="6"/>
  <c r="Z218" i="6"/>
  <c r="AC218" i="6" s="1"/>
  <c r="Y219" i="6"/>
  <c r="Z219" i="6"/>
  <c r="AC219" i="6" s="1"/>
  <c r="Y220" i="6"/>
  <c r="Z220" i="6"/>
  <c r="Y221" i="6"/>
  <c r="Z221" i="6"/>
  <c r="AB221" i="6" s="1"/>
  <c r="Y222" i="6"/>
  <c r="Z222" i="6"/>
  <c r="AB222" i="6" s="1"/>
  <c r="Y223" i="6"/>
  <c r="Z223" i="6"/>
  <c r="AC223" i="6" s="1"/>
  <c r="Y224" i="6"/>
  <c r="Z224" i="6"/>
  <c r="AB224" i="6" s="1"/>
  <c r="Y225" i="6"/>
  <c r="Z225" i="6"/>
  <c r="AC225" i="6" s="1"/>
  <c r="Y226" i="6"/>
  <c r="Z226" i="6"/>
  <c r="AB226" i="6" s="1"/>
  <c r="Y227" i="6"/>
  <c r="Z227" i="6"/>
  <c r="AC227" i="6" s="1"/>
  <c r="Y228" i="6"/>
  <c r="Z228" i="6"/>
  <c r="AC228" i="6" s="1"/>
  <c r="Y229" i="6"/>
  <c r="Z229" i="6"/>
  <c r="Y230" i="6"/>
  <c r="Z230" i="6"/>
  <c r="AC230" i="6" s="1"/>
  <c r="Y231" i="6"/>
  <c r="Z231" i="6"/>
  <c r="AC231" i="6" s="1"/>
  <c r="Y232" i="6"/>
  <c r="Z232" i="6"/>
  <c r="Y233" i="6"/>
  <c r="Z233" i="6"/>
  <c r="AB233" i="6" s="1"/>
  <c r="Y234" i="6"/>
  <c r="Z234" i="6"/>
  <c r="AB234" i="6" s="1"/>
  <c r="Y235" i="6"/>
  <c r="Z235" i="6"/>
  <c r="AC235" i="6" s="1"/>
  <c r="Y236" i="6"/>
  <c r="Z236" i="6"/>
  <c r="AB236" i="6" s="1"/>
  <c r="Y237" i="6"/>
  <c r="Z237" i="6"/>
  <c r="Y238" i="6"/>
  <c r="Z238" i="6"/>
  <c r="AB238" i="6" s="1"/>
  <c r="Y239" i="6"/>
  <c r="Z239" i="6"/>
  <c r="AC239" i="6" s="1"/>
  <c r="Y240" i="6"/>
  <c r="Z240" i="6"/>
  <c r="AC240" i="6" s="1"/>
  <c r="Y241" i="6"/>
  <c r="Z241" i="6"/>
  <c r="Y242" i="6"/>
  <c r="Z242" i="6"/>
  <c r="AC242" i="6" s="1"/>
  <c r="Y243" i="6"/>
  <c r="Z243" i="6"/>
  <c r="AC243" i="6" s="1"/>
  <c r="Y244" i="6"/>
  <c r="Z244" i="6"/>
  <c r="AB244" i="6" s="1"/>
  <c r="Y245" i="6"/>
  <c r="Z245" i="6"/>
  <c r="AB245" i="6" s="1"/>
  <c r="Y246" i="6"/>
  <c r="Z246" i="6"/>
  <c r="AC246" i="6" s="1"/>
  <c r="Y247" i="6"/>
  <c r="Z247" i="6"/>
  <c r="Y248" i="6"/>
  <c r="Z248" i="6"/>
  <c r="AB248" i="6" s="1"/>
  <c r="Y249" i="6"/>
  <c r="Z249" i="6"/>
  <c r="Y250" i="6"/>
  <c r="Z250" i="6"/>
  <c r="AB250" i="6" s="1"/>
  <c r="Y251" i="6"/>
  <c r="Z251" i="6"/>
  <c r="AC251" i="6" s="1"/>
  <c r="Y252" i="6"/>
  <c r="Z252" i="6"/>
  <c r="AC252" i="6" s="1"/>
  <c r="Y253" i="6"/>
  <c r="Z253" i="6"/>
  <c r="Y254" i="6"/>
  <c r="Z254" i="6"/>
  <c r="AC254" i="6" s="1"/>
  <c r="Y255" i="6"/>
  <c r="Z255" i="6"/>
  <c r="AC255" i="6" s="1"/>
  <c r="Y256" i="6"/>
  <c r="Z256" i="6"/>
  <c r="AB256" i="6" s="1"/>
  <c r="Y257" i="6"/>
  <c r="Z257" i="6"/>
  <c r="AB257" i="6" s="1"/>
  <c r="Y258" i="6"/>
  <c r="Z258" i="6"/>
  <c r="AB258" i="6" s="1"/>
  <c r="Y259" i="6"/>
  <c r="Z259" i="6"/>
  <c r="Y260" i="6"/>
  <c r="Z260" i="6"/>
  <c r="AB260" i="6" s="1"/>
  <c r="Y261" i="6"/>
  <c r="Z261" i="6"/>
  <c r="AB261" i="6" s="1"/>
  <c r="Y262" i="6"/>
  <c r="Z262" i="6"/>
  <c r="Y263" i="6"/>
  <c r="Z263" i="6"/>
  <c r="AC263" i="6" s="1"/>
  <c r="Y264" i="6"/>
  <c r="Z264" i="6"/>
  <c r="AC264" i="6" s="1"/>
  <c r="Y265" i="6"/>
  <c r="Z265" i="6"/>
  <c r="Y266" i="6"/>
  <c r="Z266" i="6"/>
  <c r="AB266" i="6" s="1"/>
  <c r="Y267" i="6"/>
  <c r="Z267" i="6"/>
  <c r="AC267" i="6" s="1"/>
  <c r="Y268" i="6"/>
  <c r="Z268" i="6"/>
  <c r="AB268" i="6" s="1"/>
  <c r="Y269" i="6"/>
  <c r="Z269" i="6"/>
  <c r="AB269" i="6" s="1"/>
  <c r="Y270" i="6"/>
  <c r="Z270" i="6"/>
  <c r="AC270" i="6" s="1"/>
  <c r="Y271" i="6"/>
  <c r="Z271" i="6"/>
  <c r="Y272" i="6"/>
  <c r="Z272" i="6"/>
  <c r="AB272" i="6" s="1"/>
  <c r="Y273" i="6"/>
  <c r="Z273" i="6"/>
  <c r="Y274" i="6"/>
  <c r="Z274" i="6"/>
  <c r="AB274" i="6" s="1"/>
  <c r="Y275" i="6"/>
  <c r="Z275" i="6"/>
  <c r="AC275" i="6" s="1"/>
  <c r="Y276" i="6"/>
  <c r="Z276" i="6"/>
  <c r="AC276" i="6" s="1"/>
  <c r="Y277" i="6"/>
  <c r="Z277" i="6"/>
  <c r="AC277" i="6" s="1"/>
  <c r="Y278" i="6"/>
  <c r="Z278" i="6"/>
  <c r="Y279" i="6"/>
  <c r="Z279" i="6"/>
  <c r="AC279" i="6" s="1"/>
  <c r="Y280" i="6"/>
  <c r="Z280" i="6"/>
  <c r="AB280" i="6" s="1"/>
  <c r="Y281" i="6"/>
  <c r="Z281" i="6"/>
  <c r="AB281" i="6" s="1"/>
  <c r="Y282" i="6"/>
  <c r="Z282" i="6"/>
  <c r="AB282" i="6" s="1"/>
  <c r="Y283" i="6"/>
  <c r="Z283" i="6"/>
  <c r="AC283" i="6" s="1"/>
  <c r="Y284" i="6"/>
  <c r="Z284" i="6"/>
  <c r="AB284" i="6" s="1"/>
  <c r="Y285" i="6"/>
  <c r="Z285" i="6"/>
  <c r="Y286" i="6"/>
  <c r="Z286" i="6"/>
  <c r="AC286" i="6" s="1"/>
  <c r="Y287" i="6"/>
  <c r="Z287" i="6"/>
  <c r="AC287" i="6" s="1"/>
  <c r="Y288" i="6"/>
  <c r="Z288" i="6"/>
  <c r="AB288" i="6" s="1"/>
  <c r="Y289" i="6"/>
  <c r="Z289" i="6"/>
  <c r="AC289" i="6" s="1"/>
  <c r="Y290" i="6"/>
  <c r="Z290" i="6"/>
  <c r="Y291" i="6"/>
  <c r="Z291" i="6"/>
  <c r="AC291" i="6" s="1"/>
  <c r="Y292" i="6"/>
  <c r="Z292" i="6"/>
  <c r="AB292" i="6" s="1"/>
  <c r="Y293" i="6"/>
  <c r="Z293" i="6"/>
  <c r="Y294" i="6"/>
  <c r="Z294" i="6"/>
  <c r="AB294" i="6" s="1"/>
  <c r="Y295" i="6"/>
  <c r="Z295" i="6"/>
  <c r="AC295" i="6" s="1"/>
  <c r="Y296" i="6"/>
  <c r="Z296" i="6"/>
  <c r="AB296" i="6" s="1"/>
  <c r="Y297" i="6"/>
  <c r="Z297" i="6"/>
  <c r="Y298" i="6"/>
  <c r="Z298" i="6"/>
  <c r="AB298" i="6" s="1"/>
  <c r="Y299" i="6"/>
  <c r="Z299" i="6"/>
  <c r="AC299" i="6" s="1"/>
  <c r="Y300" i="6"/>
  <c r="Z300" i="6"/>
  <c r="AB300" i="6" s="1"/>
  <c r="Y301" i="6"/>
  <c r="Z301" i="6"/>
  <c r="AB301" i="6" s="1"/>
  <c r="Y302" i="6"/>
  <c r="Z302" i="6"/>
  <c r="AB302" i="6" s="1"/>
  <c r="Y303" i="6"/>
  <c r="Z303" i="6"/>
  <c r="AC303" i="6" s="1"/>
  <c r="Y304" i="6"/>
  <c r="Z304" i="6"/>
  <c r="AB304" i="6" s="1"/>
  <c r="Y305" i="6"/>
  <c r="Z305" i="6"/>
  <c r="Y306" i="6"/>
  <c r="Z306" i="6"/>
  <c r="AC306" i="6" s="1"/>
  <c r="Y307" i="6"/>
  <c r="Z307" i="6"/>
  <c r="AC307" i="6" s="1"/>
  <c r="Y308" i="6"/>
  <c r="Z308" i="6"/>
  <c r="AB308" i="6" s="1"/>
  <c r="Y309" i="6"/>
  <c r="Z309" i="6"/>
  <c r="AB309" i="6" s="1"/>
  <c r="Y310" i="6"/>
  <c r="Z310" i="6"/>
  <c r="AC310" i="6" s="1"/>
  <c r="Y311" i="6"/>
  <c r="Z311" i="6"/>
  <c r="AC311" i="6" s="1"/>
  <c r="Y312" i="6"/>
  <c r="Z312" i="6"/>
  <c r="AB312" i="6" s="1"/>
  <c r="Y313" i="6"/>
  <c r="Z313" i="6"/>
  <c r="AC313" i="6" s="1"/>
  <c r="Y314" i="6"/>
  <c r="Z314" i="6"/>
  <c r="Y315" i="6"/>
  <c r="Z315" i="6"/>
  <c r="AC315" i="6" s="1"/>
  <c r="Y316" i="6"/>
  <c r="Z316" i="6"/>
  <c r="AB316" i="6" s="1"/>
  <c r="Y317" i="6"/>
  <c r="Z317" i="6"/>
  <c r="Y318" i="6"/>
  <c r="Z318" i="6"/>
  <c r="AC318" i="6" s="1"/>
  <c r="Y319" i="6"/>
  <c r="Z319" i="6"/>
  <c r="AC319" i="6" s="1"/>
  <c r="Y320" i="6"/>
  <c r="Z320" i="6"/>
  <c r="AB320" i="6" s="1"/>
  <c r="Y321" i="6"/>
  <c r="Z321" i="6"/>
  <c r="AB321" i="6" s="1"/>
  <c r="Y322" i="6"/>
  <c r="Z322" i="6"/>
  <c r="AB322" i="6" s="1"/>
  <c r="Y323" i="6"/>
  <c r="Z323" i="6"/>
  <c r="AC323" i="6" s="1"/>
  <c r="Y324" i="6"/>
  <c r="Z324" i="6"/>
  <c r="AB324" i="6" s="1"/>
  <c r="Y325" i="6"/>
  <c r="Z325" i="6"/>
  <c r="Y326" i="6"/>
  <c r="Z326" i="6"/>
  <c r="AC326" i="6" s="1"/>
  <c r="Y327" i="6"/>
  <c r="Z327" i="6"/>
  <c r="AC327" i="6" s="1"/>
  <c r="Y328" i="6"/>
  <c r="Z328" i="6"/>
  <c r="AB328" i="6" s="1"/>
  <c r="Y329" i="6"/>
  <c r="Z329" i="6"/>
  <c r="Y330" i="6"/>
  <c r="Z330" i="6"/>
  <c r="AB330" i="6" s="1"/>
  <c r="Y331" i="6"/>
  <c r="Z331" i="6"/>
  <c r="AC331" i="6" s="1"/>
  <c r="Y332" i="6"/>
  <c r="Z332" i="6"/>
  <c r="AB332" i="6" s="1"/>
  <c r="Y333" i="6"/>
  <c r="Z333" i="6"/>
  <c r="AB333" i="6" s="1"/>
  <c r="Y334" i="6"/>
  <c r="Z334" i="6"/>
  <c r="Y335" i="6"/>
  <c r="Z335" i="6"/>
  <c r="AC335" i="6" s="1"/>
  <c r="Y336" i="6"/>
  <c r="Z336" i="6"/>
  <c r="AC336" i="6" s="1"/>
  <c r="Y337" i="6"/>
  <c r="Z337" i="6"/>
  <c r="Y338" i="6"/>
  <c r="Z338" i="6"/>
  <c r="Y339" i="6"/>
  <c r="Z339" i="6"/>
  <c r="AC339" i="6" s="1"/>
  <c r="Y340" i="6"/>
  <c r="Z340" i="6"/>
  <c r="AC340" i="6" s="1"/>
  <c r="Y341" i="6"/>
  <c r="Z341" i="6"/>
  <c r="AC341" i="6" s="1"/>
  <c r="Y342" i="6"/>
  <c r="Z342" i="6"/>
  <c r="AB342" i="6" s="1"/>
  <c r="Y343" i="6"/>
  <c r="Z343" i="6"/>
  <c r="AB343" i="6" s="1"/>
  <c r="Y344" i="6"/>
  <c r="Z344" i="6"/>
  <c r="AB344" i="6" s="1"/>
  <c r="Y345" i="6"/>
  <c r="Z345" i="6"/>
  <c r="AC345" i="6" s="1"/>
  <c r="Y346" i="6"/>
  <c r="Z346" i="6"/>
  <c r="Y347" i="6"/>
  <c r="Z347" i="6"/>
  <c r="Y348" i="6"/>
  <c r="Z348" i="6"/>
  <c r="AB348" i="6" s="1"/>
  <c r="Y349" i="6"/>
  <c r="Z349" i="6"/>
  <c r="Y350" i="6"/>
  <c r="Z350" i="6"/>
  <c r="AC350" i="6" s="1"/>
  <c r="Y351" i="6"/>
  <c r="Z351" i="6"/>
  <c r="AC351" i="6" s="1"/>
  <c r="Y352" i="6"/>
  <c r="Z352" i="6"/>
  <c r="AC352" i="6" s="1"/>
  <c r="Y353" i="6"/>
  <c r="Z353" i="6"/>
  <c r="AB353" i="6" s="1"/>
  <c r="Y354" i="6"/>
  <c r="Z354" i="6"/>
  <c r="Y355" i="6"/>
  <c r="Z355" i="6"/>
  <c r="AC355" i="6" s="1"/>
  <c r="Y356" i="6"/>
  <c r="Z356" i="6"/>
  <c r="AB356" i="6" s="1"/>
  <c r="Y357" i="6"/>
  <c r="Z357" i="6"/>
  <c r="AB357" i="6" s="1"/>
  <c r="Y358" i="6"/>
  <c r="Z358" i="6"/>
  <c r="AB358" i="6" s="1"/>
  <c r="Y359" i="6"/>
  <c r="Z359" i="6"/>
  <c r="AB359" i="6" s="1"/>
  <c r="Y360" i="6"/>
  <c r="Z360" i="6"/>
  <c r="AC360" i="6" s="1"/>
  <c r="Y361" i="6"/>
  <c r="Z361" i="6"/>
  <c r="Y362" i="6"/>
  <c r="Z362" i="6"/>
  <c r="AB362" i="6" s="1"/>
  <c r="Y363" i="6"/>
  <c r="Z363" i="6"/>
  <c r="AC363" i="6" s="1"/>
  <c r="Y364" i="6"/>
  <c r="Z364" i="6"/>
  <c r="AC364" i="6" s="1"/>
  <c r="Y365" i="6"/>
  <c r="Z365" i="6"/>
  <c r="AC365" i="6" s="1"/>
  <c r="Y366" i="6"/>
  <c r="Z366" i="6"/>
  <c r="AC366" i="6" s="1"/>
  <c r="Y367" i="6"/>
  <c r="Z367" i="6"/>
  <c r="AB367" i="6" s="1"/>
  <c r="Y368" i="6"/>
  <c r="Z368" i="6"/>
  <c r="AB368" i="6" s="1"/>
  <c r="Y369" i="6"/>
  <c r="Z369" i="6"/>
  <c r="AC369" i="6" s="1"/>
  <c r="Y370" i="6"/>
  <c r="Z370" i="6"/>
  <c r="AC370" i="6" s="1"/>
  <c r="Y371" i="6"/>
  <c r="Z371" i="6"/>
  <c r="AC371" i="6" s="1"/>
  <c r="Y372" i="6"/>
  <c r="Z372" i="6"/>
  <c r="AB372" i="6" s="1"/>
  <c r="Y373" i="6"/>
  <c r="Z373" i="6"/>
  <c r="Y374" i="6"/>
  <c r="Z374" i="6"/>
  <c r="AC374" i="6" s="1"/>
  <c r="Y375" i="6"/>
  <c r="Z375" i="6"/>
  <c r="AC375" i="6" s="1"/>
  <c r="Y376" i="6"/>
  <c r="Z376" i="6"/>
  <c r="Y377" i="6"/>
  <c r="Z377" i="6"/>
  <c r="Y378" i="6"/>
  <c r="Z378" i="6"/>
  <c r="Y379" i="6"/>
  <c r="Z379" i="6"/>
  <c r="AC379" i="6" s="1"/>
  <c r="Y380" i="6"/>
  <c r="Z380" i="6"/>
  <c r="AB380" i="6" s="1"/>
  <c r="Y381" i="6"/>
  <c r="Z381" i="6"/>
  <c r="AB381" i="6" s="1"/>
  <c r="Y382" i="6"/>
  <c r="Z382" i="6"/>
  <c r="Y383" i="6"/>
  <c r="Z383" i="6"/>
  <c r="AC383" i="6" s="1"/>
  <c r="Y384" i="6"/>
  <c r="Z384" i="6"/>
  <c r="AC384" i="6" s="1"/>
  <c r="Y385" i="6"/>
  <c r="Z385" i="6"/>
  <c r="Y386" i="6"/>
  <c r="Z386" i="6"/>
  <c r="AB386" i="6" s="1"/>
  <c r="Y387" i="6"/>
  <c r="Z387" i="6"/>
  <c r="Y388" i="6"/>
  <c r="Z388" i="6"/>
  <c r="AC388" i="6" s="1"/>
  <c r="Y389" i="6"/>
  <c r="Z389" i="6"/>
  <c r="AC389" i="6" s="1"/>
  <c r="Y390" i="6"/>
  <c r="Z390" i="6"/>
  <c r="AC390" i="6" s="1"/>
  <c r="Y391" i="6"/>
  <c r="Z391" i="6"/>
  <c r="AC391" i="6" s="1"/>
  <c r="Y392" i="6"/>
  <c r="Z392" i="6"/>
  <c r="AC392" i="6" s="1"/>
  <c r="Y393" i="6"/>
  <c r="Z393" i="6"/>
  <c r="AB393" i="6" s="1"/>
  <c r="Y394" i="6"/>
  <c r="Z394" i="6"/>
  <c r="AB394" i="6" s="1"/>
  <c r="Y395" i="6"/>
  <c r="Z395" i="6"/>
  <c r="AC395" i="6" s="1"/>
  <c r="Y396" i="6"/>
  <c r="Z396" i="6"/>
  <c r="AB396" i="6" s="1"/>
  <c r="Y397" i="6"/>
  <c r="Z397" i="6"/>
  <c r="AB397" i="6" s="1"/>
  <c r="Y398" i="6"/>
  <c r="Z398" i="6"/>
  <c r="Y399" i="6"/>
  <c r="Z399" i="6"/>
  <c r="Y400" i="6"/>
  <c r="Z400" i="6"/>
  <c r="AC400" i="6" s="1"/>
  <c r="Y401" i="6"/>
  <c r="Z401" i="6"/>
  <c r="AC401" i="6" s="1"/>
  <c r="Y402" i="6"/>
  <c r="Z402" i="6"/>
  <c r="Y403" i="6"/>
  <c r="Z403" i="6"/>
  <c r="Y404" i="6"/>
  <c r="Z404" i="6"/>
  <c r="AB404" i="6" s="1"/>
  <c r="Y405" i="6"/>
  <c r="Z405" i="6"/>
  <c r="AB405" i="6" s="1"/>
  <c r="Y406" i="6"/>
  <c r="Z406" i="6"/>
  <c r="AB406" i="6" s="1"/>
  <c r="Y407" i="6"/>
  <c r="Z407" i="6"/>
  <c r="AC407" i="6" s="1"/>
  <c r="Y408" i="6"/>
  <c r="Z408" i="6"/>
  <c r="Y409" i="6"/>
  <c r="Z409" i="6"/>
  <c r="AC409" i="6" s="1"/>
  <c r="Y410" i="6"/>
  <c r="Z410" i="6"/>
  <c r="Y411" i="6"/>
  <c r="Z411" i="6"/>
  <c r="Y412" i="6"/>
  <c r="Z412" i="6"/>
  <c r="AC412" i="6" s="1"/>
  <c r="Y413" i="6"/>
  <c r="Z413" i="6"/>
  <c r="AC413" i="6" s="1"/>
  <c r="Y414" i="6"/>
  <c r="Z414" i="6"/>
  <c r="AB414" i="6" s="1"/>
  <c r="Y415" i="6"/>
  <c r="Z415" i="6"/>
  <c r="AC415" i="6" s="1"/>
  <c r="Y416" i="6"/>
  <c r="Z416" i="6"/>
  <c r="AB416" i="6" s="1"/>
  <c r="Y417" i="6"/>
  <c r="Z417" i="6"/>
  <c r="AB417" i="6" s="1"/>
  <c r="Y418" i="6"/>
  <c r="Z418" i="6"/>
  <c r="AB418" i="6" s="1"/>
  <c r="Y419" i="6"/>
  <c r="Z419" i="6"/>
  <c r="AC419" i="6" s="1"/>
  <c r="Y420" i="6"/>
  <c r="Z420" i="6"/>
  <c r="AC420" i="6" s="1"/>
  <c r="Y421" i="6"/>
  <c r="Z421" i="6"/>
  <c r="Y422" i="6"/>
  <c r="Z422" i="6"/>
  <c r="AB422" i="6" s="1"/>
  <c r="Y423" i="6"/>
  <c r="Z423" i="6"/>
  <c r="Y424" i="6"/>
  <c r="Z424" i="6"/>
  <c r="AC424" i="6" s="1"/>
  <c r="Y425" i="6"/>
  <c r="Z425" i="6"/>
  <c r="AC425" i="6" s="1"/>
  <c r="Y426" i="6"/>
  <c r="Z426" i="6"/>
  <c r="AB426" i="6" s="1"/>
  <c r="Y427" i="6"/>
  <c r="Z427" i="6"/>
  <c r="AB427" i="6" s="1"/>
  <c r="Y428" i="6"/>
  <c r="Z428" i="6"/>
  <c r="AC428" i="6" s="1"/>
  <c r="Y429" i="6"/>
  <c r="Z429" i="6"/>
  <c r="AB429" i="6" s="1"/>
  <c r="Y430" i="6"/>
  <c r="Z430" i="6"/>
  <c r="AB430" i="6" s="1"/>
  <c r="Y431" i="6"/>
  <c r="Z431" i="6"/>
  <c r="AC431" i="6" s="1"/>
  <c r="Y432" i="6"/>
  <c r="Z432" i="6"/>
  <c r="AC432" i="6" s="1"/>
  <c r="Y433" i="6"/>
  <c r="Z433" i="6"/>
  <c r="AB433" i="6" s="1"/>
  <c r="Y434" i="6"/>
  <c r="Z434" i="6"/>
  <c r="AB434" i="6" s="1"/>
  <c r="Y435" i="6"/>
  <c r="Z435" i="6"/>
  <c r="Y436" i="6"/>
  <c r="Z436" i="6"/>
  <c r="AC436" i="6" s="1"/>
  <c r="Y437" i="6"/>
  <c r="Z437" i="6"/>
  <c r="AC437" i="6" s="1"/>
  <c r="Y438" i="6"/>
  <c r="Z438" i="6"/>
  <c r="AC438" i="6" s="1"/>
  <c r="Y439" i="6"/>
  <c r="Z439" i="6"/>
  <c r="Y440" i="6"/>
  <c r="Z440" i="6"/>
  <c r="AB440" i="6" s="1"/>
  <c r="Y441" i="6"/>
  <c r="Z441" i="6"/>
  <c r="AB441" i="6" s="1"/>
  <c r="Y442" i="6"/>
  <c r="Z442" i="6"/>
  <c r="AB442" i="6" s="1"/>
  <c r="Y443" i="6"/>
  <c r="Z443" i="6"/>
  <c r="AC443" i="6" s="1"/>
  <c r="Y444" i="6"/>
  <c r="Z444" i="6"/>
  <c r="AB444" i="6" s="1"/>
  <c r="Y445" i="6"/>
  <c r="Z445" i="6"/>
  <c r="Y446" i="6"/>
  <c r="Z446" i="6"/>
  <c r="AB446" i="6" s="1"/>
  <c r="Y447" i="6"/>
  <c r="Z447" i="6"/>
  <c r="Y448" i="6"/>
  <c r="Z448" i="6"/>
  <c r="AC448" i="6" s="1"/>
  <c r="Y449" i="6"/>
  <c r="Z449" i="6"/>
  <c r="AC449" i="6" s="1"/>
  <c r="Y450" i="6"/>
  <c r="Z450" i="6"/>
  <c r="AC450" i="6" s="1"/>
  <c r="Z2" i="6"/>
  <c r="AC2" i="6" s="1"/>
  <c r="Y2" i="6"/>
  <c r="Y3" i="7"/>
  <c r="Z3" i="7"/>
  <c r="AC3" i="7" s="1"/>
  <c r="Y4" i="7"/>
  <c r="Z4" i="7"/>
  <c r="AC4" i="7" s="1"/>
  <c r="Y5" i="7"/>
  <c r="Z5" i="7"/>
  <c r="AB5" i="7" s="1"/>
  <c r="Y6" i="7"/>
  <c r="Z6" i="7"/>
  <c r="Y7" i="7"/>
  <c r="Z7" i="7"/>
  <c r="AB7" i="7" s="1"/>
  <c r="Y8" i="7"/>
  <c r="Z8" i="7"/>
  <c r="Y9" i="7"/>
  <c r="Z9" i="7"/>
  <c r="AC9" i="7" s="1"/>
  <c r="Y10" i="7"/>
  <c r="Z10" i="7"/>
  <c r="AC10" i="7" s="1"/>
  <c r="Y11" i="7"/>
  <c r="Z11" i="7"/>
  <c r="AB11" i="7" s="1"/>
  <c r="Y12" i="7"/>
  <c r="Z12" i="7"/>
  <c r="AC12" i="7" s="1"/>
  <c r="Y13" i="7"/>
  <c r="Z13" i="7"/>
  <c r="Y14" i="7"/>
  <c r="Z14" i="7"/>
  <c r="AC14" i="7" s="1"/>
  <c r="Y15" i="7"/>
  <c r="Z15" i="7"/>
  <c r="AC15" i="7" s="1"/>
  <c r="Y16" i="7"/>
  <c r="Z16" i="7"/>
  <c r="AB16" i="7" s="1"/>
  <c r="Y17" i="7"/>
  <c r="Z17" i="7"/>
  <c r="AC17" i="7" s="1"/>
  <c r="Y18" i="7"/>
  <c r="Z18" i="7"/>
  <c r="Y19" i="7"/>
  <c r="Z19" i="7"/>
  <c r="Y20" i="7"/>
  <c r="Z20" i="7"/>
  <c r="Y21" i="7"/>
  <c r="Z21" i="7"/>
  <c r="Y22" i="7"/>
  <c r="Z22" i="7"/>
  <c r="Y23" i="7"/>
  <c r="Z23" i="7"/>
  <c r="Y24" i="7"/>
  <c r="Z24" i="7"/>
  <c r="AC24" i="7" s="1"/>
  <c r="Y25" i="7"/>
  <c r="Z25" i="7"/>
  <c r="Y26" i="7"/>
  <c r="Z26" i="7"/>
  <c r="AC26" i="7" s="1"/>
  <c r="Y27" i="7"/>
  <c r="Z27" i="7"/>
  <c r="AC27" i="7" s="1"/>
  <c r="Y28" i="7"/>
  <c r="Z28" i="7"/>
  <c r="Y29" i="7"/>
  <c r="Z29" i="7"/>
  <c r="AB29" i="7" s="1"/>
  <c r="Y30" i="7"/>
  <c r="Z30" i="7"/>
  <c r="AB30" i="7" s="1"/>
  <c r="N60" i="1" l="1"/>
  <c r="R60" i="1" s="1"/>
  <c r="Q59" i="1"/>
  <c r="O58" i="1"/>
  <c r="O59" i="1"/>
  <c r="F60" i="1"/>
  <c r="O60" i="1" s="1"/>
  <c r="AA6" i="7"/>
  <c r="AA28" i="7"/>
  <c r="AA22" i="7"/>
  <c r="AA15" i="6"/>
  <c r="AB15" i="7"/>
  <c r="AA23" i="7"/>
  <c r="AA11" i="7"/>
  <c r="AA73" i="6"/>
  <c r="AC11" i="7"/>
  <c r="AA3" i="6"/>
  <c r="AB26" i="7"/>
  <c r="AA24" i="7"/>
  <c r="AA15" i="7"/>
  <c r="AA8" i="7"/>
  <c r="AC30" i="7"/>
  <c r="AA25" i="7"/>
  <c r="AA19" i="7"/>
  <c r="AA13" i="7"/>
  <c r="AB27" i="7"/>
  <c r="AA21" i="7"/>
  <c r="AA16" i="7"/>
  <c r="AA20" i="7"/>
  <c r="AB166" i="6"/>
  <c r="AA18" i="7"/>
  <c r="AB10" i="7"/>
  <c r="AB21" i="7"/>
  <c r="AB4" i="7"/>
  <c r="AB158" i="6"/>
  <c r="AB9" i="7"/>
  <c r="AA30" i="7"/>
  <c r="AB8" i="7"/>
  <c r="AC5" i="7"/>
  <c r="AB3" i="7"/>
  <c r="AC25" i="7"/>
  <c r="AC7" i="7"/>
  <c r="AB20" i="7"/>
  <c r="AB6" i="7"/>
  <c r="AB18" i="7"/>
  <c r="AB14" i="7"/>
  <c r="AB17" i="7"/>
  <c r="AA5" i="7"/>
  <c r="AC28" i="7"/>
  <c r="AC22" i="7"/>
  <c r="AC16" i="7"/>
  <c r="AA40" i="6"/>
  <c r="AB24" i="7"/>
  <c r="AB12" i="7"/>
  <c r="AC29" i="7"/>
  <c r="AC23" i="7"/>
  <c r="AB23" i="7"/>
  <c r="AA27" i="7"/>
  <c r="AB28" i="7"/>
  <c r="AB22" i="7"/>
  <c r="AA10" i="7"/>
  <c r="AA4" i="7"/>
  <c r="AC21" i="7"/>
  <c r="AC19" i="7"/>
  <c r="AA9" i="7"/>
  <c r="AA3" i="7"/>
  <c r="AC20" i="7"/>
  <c r="AC8" i="7"/>
  <c r="AA337" i="6"/>
  <c r="AA217" i="6"/>
  <c r="AA50" i="6"/>
  <c r="AC13" i="7"/>
  <c r="AB25" i="7"/>
  <c r="AB19" i="7"/>
  <c r="AB13" i="7"/>
  <c r="AA12" i="7"/>
  <c r="AA7" i="7"/>
  <c r="AC18" i="7"/>
  <c r="AC6" i="7"/>
  <c r="AA39" i="6"/>
  <c r="AA16" i="6"/>
  <c r="AB450" i="6"/>
  <c r="AA425" i="6"/>
  <c r="AA424" i="6"/>
  <c r="AA237" i="6"/>
  <c r="AA118" i="6"/>
  <c r="AC106" i="6"/>
  <c r="AA41" i="6"/>
  <c r="AA6" i="6"/>
  <c r="AA206" i="6"/>
  <c r="AA408" i="6"/>
  <c r="AA169" i="6"/>
  <c r="AC222" i="6"/>
  <c r="AB98" i="6"/>
  <c r="AA299" i="6"/>
  <c r="AA423" i="6"/>
  <c r="AA376" i="6"/>
  <c r="AA347" i="6"/>
  <c r="AA445" i="6"/>
  <c r="AA111" i="6"/>
  <c r="AA94" i="6"/>
  <c r="AB438" i="6"/>
  <c r="AC268" i="6"/>
  <c r="AA239" i="6"/>
  <c r="AA186" i="6"/>
  <c r="AC64" i="6"/>
  <c r="AC397" i="6"/>
  <c r="AB345" i="6"/>
  <c r="AC138" i="6"/>
  <c r="AB391" i="6"/>
  <c r="AA214" i="6"/>
  <c r="AA208" i="6"/>
  <c r="AC190" i="6"/>
  <c r="AA350" i="6"/>
  <c r="AA338" i="6"/>
  <c r="AA314" i="6"/>
  <c r="AA63" i="6"/>
  <c r="AC33" i="6"/>
  <c r="AA413" i="6"/>
  <c r="AA119" i="6"/>
  <c r="AC84" i="6"/>
  <c r="AA141" i="6"/>
  <c r="AC72" i="6"/>
  <c r="AA49" i="6"/>
  <c r="AA291" i="6"/>
  <c r="AA203" i="6"/>
  <c r="AA185" i="6"/>
  <c r="AB173" i="6"/>
  <c r="AA162" i="6"/>
  <c r="AA107" i="6"/>
  <c r="AC13" i="6"/>
  <c r="AA13" i="6"/>
  <c r="AB306" i="6"/>
  <c r="AA243" i="6"/>
  <c r="AA190" i="6"/>
  <c r="AA62" i="6"/>
  <c r="AA450" i="6"/>
  <c r="AA318" i="6"/>
  <c r="AA17" i="6"/>
  <c r="AA398" i="6"/>
  <c r="AA294" i="6"/>
  <c r="AB154" i="6"/>
  <c r="AC132" i="6"/>
  <c r="AB77" i="6"/>
  <c r="AB437" i="6"/>
  <c r="AA346" i="6"/>
  <c r="AA305" i="6"/>
  <c r="AA188" i="6"/>
  <c r="AA93" i="6"/>
  <c r="AA54" i="6"/>
  <c r="AB32" i="6"/>
  <c r="AB246" i="6"/>
  <c r="AA193" i="6"/>
  <c r="AA287" i="6"/>
  <c r="AA109" i="6"/>
  <c r="AA53" i="6"/>
  <c r="AC47" i="6"/>
  <c r="AA369" i="6"/>
  <c r="AA263" i="6"/>
  <c r="AA20" i="6"/>
  <c r="AA442" i="6"/>
  <c r="AA437" i="6"/>
  <c r="AA297" i="6"/>
  <c r="AB291" i="6"/>
  <c r="AA262" i="6"/>
  <c r="AA158" i="6"/>
  <c r="AC130" i="6"/>
  <c r="AB125" i="6"/>
  <c r="AA58" i="6"/>
  <c r="AA47" i="6"/>
  <c r="AA322" i="6"/>
  <c r="AC316" i="6"/>
  <c r="AA255" i="6"/>
  <c r="AC186" i="6"/>
  <c r="AA150" i="6"/>
  <c r="AA100" i="6"/>
  <c r="AA76" i="6"/>
  <c r="AC37" i="6"/>
  <c r="AA28" i="6"/>
  <c r="AA7" i="6"/>
  <c r="AA433" i="6"/>
  <c r="AC427" i="6"/>
  <c r="AA397" i="6"/>
  <c r="AB364" i="6"/>
  <c r="AC296" i="6"/>
  <c r="AA232" i="6"/>
  <c r="AA197" i="6"/>
  <c r="AC180" i="6"/>
  <c r="AC330" i="6"/>
  <c r="AA160" i="6"/>
  <c r="AA143" i="6"/>
  <c r="AA130" i="6"/>
  <c r="AA114" i="6"/>
  <c r="AA296" i="6"/>
  <c r="AC274" i="6"/>
  <c r="AC422" i="6"/>
  <c r="AA406" i="6"/>
  <c r="AB379" i="6"/>
  <c r="AA330" i="6"/>
  <c r="AA285" i="6"/>
  <c r="AC258" i="6"/>
  <c r="AA247" i="6"/>
  <c r="AA207" i="6"/>
  <c r="AC142" i="6"/>
  <c r="AC124" i="6"/>
  <c r="AB78" i="6"/>
  <c r="AC102" i="6"/>
  <c r="AC82" i="6"/>
  <c r="AB20" i="6"/>
  <c r="AA379" i="6"/>
  <c r="AB350" i="6"/>
  <c r="AA340" i="6"/>
  <c r="AC298" i="6"/>
  <c r="AC294" i="6"/>
  <c r="AA274" i="6"/>
  <c r="AB262" i="6"/>
  <c r="AC162" i="6"/>
  <c r="AA147" i="6"/>
  <c r="AA124" i="6"/>
  <c r="AC112" i="6"/>
  <c r="AA97" i="6"/>
  <c r="AB86" i="6"/>
  <c r="AB425" i="6"/>
  <c r="AA421" i="6"/>
  <c r="AA415" i="6"/>
  <c r="AA410" i="6"/>
  <c r="AA378" i="6"/>
  <c r="AB318" i="6"/>
  <c r="AB313" i="6"/>
  <c r="AB162" i="6"/>
  <c r="AC302" i="6"/>
  <c r="AC234" i="6"/>
  <c r="AA205" i="6"/>
  <c r="AA152" i="6"/>
  <c r="AC136" i="6"/>
  <c r="AA82" i="6"/>
  <c r="AB44" i="6"/>
  <c r="AB34" i="6"/>
  <c r="AB19" i="6"/>
  <c r="AA14" i="6"/>
  <c r="AA9" i="6"/>
  <c r="AC322" i="6"/>
  <c r="AA298" i="6"/>
  <c r="AC444" i="6"/>
  <c r="AA439" i="6"/>
  <c r="AA409" i="6"/>
  <c r="AA354" i="6"/>
  <c r="AB297" i="6"/>
  <c r="AA293" i="6"/>
  <c r="AC244" i="6"/>
  <c r="AA234" i="6"/>
  <c r="AC204" i="6"/>
  <c r="AC156" i="6"/>
  <c r="AA136" i="6"/>
  <c r="AC126" i="6"/>
  <c r="AA90" i="6"/>
  <c r="AC76" i="6"/>
  <c r="AA44" i="6"/>
  <c r="AA38" i="6"/>
  <c r="AA24" i="6"/>
  <c r="AA426" i="6"/>
  <c r="AB409" i="6"/>
  <c r="AB398" i="6"/>
  <c r="AA385" i="6"/>
  <c r="AA367" i="6"/>
  <c r="AA342" i="6"/>
  <c r="AB331" i="6"/>
  <c r="AA309" i="6"/>
  <c r="AB286" i="6"/>
  <c r="AA282" i="6"/>
  <c r="AA251" i="6"/>
  <c r="AA238" i="6"/>
  <c r="AB203" i="6"/>
  <c r="AB194" i="6"/>
  <c r="AA166" i="6"/>
  <c r="AB143" i="6"/>
  <c r="AA135" i="6"/>
  <c r="AA112" i="6"/>
  <c r="AB62" i="6"/>
  <c r="AA43" i="6"/>
  <c r="AC250" i="6"/>
  <c r="AB227" i="6"/>
  <c r="AC198" i="6"/>
  <c r="AC88" i="6"/>
  <c r="AA57" i="6"/>
  <c r="AA51" i="6"/>
  <c r="AA34" i="6"/>
  <c r="AA25" i="6"/>
  <c r="AA21" i="6"/>
  <c r="AC434" i="6"/>
  <c r="AA403" i="6"/>
  <c r="AB384" i="6"/>
  <c r="AA370" i="6"/>
  <c r="AA366" i="6"/>
  <c r="AA361" i="6"/>
  <c r="AB355" i="6"/>
  <c r="AA326" i="6"/>
  <c r="AA290" i="6"/>
  <c r="AA281" i="6"/>
  <c r="AC262" i="6"/>
  <c r="AA259" i="6"/>
  <c r="AA250" i="6"/>
  <c r="AA246" i="6"/>
  <c r="AA241" i="6"/>
  <c r="AA227" i="6"/>
  <c r="AC188" i="6"/>
  <c r="AA184" i="6"/>
  <c r="AA174" i="6"/>
  <c r="AC161" i="6"/>
  <c r="AC152" i="6"/>
  <c r="AA148" i="6"/>
  <c r="AA126" i="6"/>
  <c r="AA121" i="6"/>
  <c r="AA88" i="6"/>
  <c r="AA66" i="6"/>
  <c r="AB6" i="6"/>
  <c r="AC446" i="6"/>
  <c r="AA438" i="6"/>
  <c r="AB428" i="6"/>
  <c r="AA412" i="6"/>
  <c r="AA402" i="6"/>
  <c r="AA374" i="6"/>
  <c r="AB369" i="6"/>
  <c r="AA355" i="6"/>
  <c r="AB340" i="6"/>
  <c r="AB289" i="6"/>
  <c r="AB270" i="6"/>
  <c r="AC266" i="6"/>
  <c r="AA258" i="6"/>
  <c r="AB254" i="6"/>
  <c r="AA198" i="6"/>
  <c r="AA138" i="6"/>
  <c r="AA133" i="6"/>
  <c r="AC120" i="6"/>
  <c r="AA102" i="6"/>
  <c r="AA83" i="6"/>
  <c r="AB65" i="6"/>
  <c r="AA37" i="6"/>
  <c r="AB420" i="6"/>
  <c r="AB415" i="6"/>
  <c r="AB392" i="6"/>
  <c r="AA383" i="6"/>
  <c r="AA373" i="6"/>
  <c r="AA365" i="6"/>
  <c r="AC354" i="6"/>
  <c r="AA334" i="6"/>
  <c r="AA325" i="6"/>
  <c r="AA302" i="6"/>
  <c r="AA249" i="6"/>
  <c r="AB230" i="6"/>
  <c r="AA226" i="6"/>
  <c r="AA222" i="6"/>
  <c r="AA211" i="6"/>
  <c r="AA202" i="6"/>
  <c r="AB197" i="6"/>
  <c r="AA178" i="6"/>
  <c r="AB146" i="6"/>
  <c r="AA142" i="6"/>
  <c r="AB110" i="6"/>
  <c r="AA106" i="6"/>
  <c r="AA87" i="6"/>
  <c r="AA70" i="6"/>
  <c r="AC49" i="6"/>
  <c r="AA45" i="6"/>
  <c r="AA5" i="6"/>
  <c r="AC324" i="6"/>
  <c r="AA311" i="6"/>
  <c r="AC269" i="6"/>
  <c r="AA266" i="6"/>
  <c r="AC257" i="6"/>
  <c r="AA230" i="6"/>
  <c r="AB215" i="6"/>
  <c r="AC181" i="6"/>
  <c r="AC150" i="6"/>
  <c r="AC23" i="6"/>
  <c r="AA4" i="6"/>
  <c r="AC445" i="6"/>
  <c r="AA432" i="6"/>
  <c r="AB419" i="6"/>
  <c r="AA396" i="6"/>
  <c r="AA324" i="6"/>
  <c r="AB310" i="6"/>
  <c r="AA278" i="6"/>
  <c r="AA265" i="6"/>
  <c r="AA229" i="6"/>
  <c r="AA215" i="6"/>
  <c r="AA210" i="6"/>
  <c r="AB150" i="6"/>
  <c r="AA145" i="6"/>
  <c r="AB113" i="6"/>
  <c r="AB109" i="6"/>
  <c r="AA95" i="6"/>
  <c r="AC90" i="6"/>
  <c r="AA78" i="6"/>
  <c r="AB73" i="6"/>
  <c r="AA59" i="6"/>
  <c r="AA48" i="6"/>
  <c r="AC39" i="6"/>
  <c r="AA35" i="6"/>
  <c r="AA32" i="6"/>
  <c r="AA23" i="6"/>
  <c r="AB445" i="6"/>
  <c r="AC282" i="6"/>
  <c r="AC238" i="6"/>
  <c r="AC26" i="6"/>
  <c r="AC414" i="6"/>
  <c r="AB371" i="6"/>
  <c r="AC367" i="6"/>
  <c r="AA427" i="6"/>
  <c r="AA399" i="6"/>
  <c r="AB395" i="6"/>
  <c r="AA391" i="6"/>
  <c r="AA386" i="6"/>
  <c r="AB376" i="6"/>
  <c r="AA371" i="6"/>
  <c r="AB352" i="6"/>
  <c r="AC342" i="6"/>
  <c r="AB277" i="6"/>
  <c r="AA273" i="6"/>
  <c r="AC260" i="6"/>
  <c r="AC233" i="6"/>
  <c r="AB209" i="6"/>
  <c r="AC185" i="6"/>
  <c r="AA154" i="6"/>
  <c r="AA131" i="6"/>
  <c r="AA123" i="6"/>
  <c r="AA104" i="6"/>
  <c r="AA99" i="6"/>
  <c r="AC94" i="6"/>
  <c r="AA85" i="6"/>
  <c r="AB58" i="6"/>
  <c r="AB43" i="6"/>
  <c r="AA26" i="6"/>
  <c r="AA18" i="6"/>
  <c r="AA357" i="6"/>
  <c r="AA389" i="6"/>
  <c r="AA46" i="6"/>
  <c r="AB38" i="6"/>
  <c r="AB35" i="6"/>
  <c r="AC21" i="6"/>
  <c r="AA448" i="6"/>
  <c r="AA435" i="6"/>
  <c r="AB432" i="6"/>
  <c r="AA422" i="6"/>
  <c r="AA419" i="6"/>
  <c r="AC402" i="6"/>
  <c r="AC398" i="6"/>
  <c r="AA392" i="6"/>
  <c r="AA388" i="6"/>
  <c r="AA384" i="6"/>
  <c r="AB360" i="6"/>
  <c r="AA348" i="6"/>
  <c r="AA345" i="6"/>
  <c r="AA341" i="6"/>
  <c r="AB336" i="6"/>
  <c r="AA328" i="6"/>
  <c r="AC320" i="6"/>
  <c r="AA316" i="6"/>
  <c r="AA310" i="6"/>
  <c r="AA306" i="6"/>
  <c r="AC284" i="6"/>
  <c r="AA270" i="6"/>
  <c r="AB239" i="6"/>
  <c r="AC236" i="6"/>
  <c r="AB218" i="6"/>
  <c r="AC192" i="6"/>
  <c r="AB185" i="6"/>
  <c r="AA181" i="6"/>
  <c r="AB169" i="6"/>
  <c r="AA128" i="6"/>
  <c r="AA125" i="6"/>
  <c r="AA117" i="6"/>
  <c r="AA110" i="6"/>
  <c r="AA80" i="6"/>
  <c r="AA77" i="6"/>
  <c r="AA69" i="6"/>
  <c r="AA52" i="6"/>
  <c r="AC45" i="6"/>
  <c r="AA42" i="6"/>
  <c r="AB21" i="6"/>
  <c r="AA10" i="6"/>
  <c r="AB121" i="6"/>
  <c r="AC378" i="6"/>
  <c r="AA360" i="6"/>
  <c r="AC347" i="6"/>
  <c r="AA336" i="6"/>
  <c r="AA320" i="6"/>
  <c r="AC290" i="6"/>
  <c r="AA284" i="6"/>
  <c r="AA233" i="6"/>
  <c r="AA218" i="6"/>
  <c r="AC214" i="6"/>
  <c r="AC210" i="6"/>
  <c r="AA196" i="6"/>
  <c r="AB94" i="6"/>
  <c r="AB90" i="6"/>
  <c r="AC51" i="6"/>
  <c r="AB31" i="6"/>
  <c r="AA27" i="6"/>
  <c r="AC9" i="6"/>
  <c r="AA447" i="6"/>
  <c r="AC440" i="6"/>
  <c r="AB431" i="6"/>
  <c r="AA428" i="6"/>
  <c r="AB421" i="6"/>
  <c r="AA418" i="6"/>
  <c r="AC408" i="6"/>
  <c r="AC404" i="6"/>
  <c r="AB401" i="6"/>
  <c r="AA395" i="6"/>
  <c r="AA387" i="6"/>
  <c r="AB378" i="6"/>
  <c r="AB374" i="6"/>
  <c r="AA364" i="6"/>
  <c r="AA359" i="6"/>
  <c r="AA352" i="6"/>
  <c r="AB347" i="6"/>
  <c r="AA335" i="6"/>
  <c r="AA331" i="6"/>
  <c r="AA323" i="6"/>
  <c r="AB315" i="6"/>
  <c r="AA304" i="6"/>
  <c r="AC301" i="6"/>
  <c r="AB290" i="6"/>
  <c r="AB279" i="6"/>
  <c r="AA269" i="6"/>
  <c r="AA261" i="6"/>
  <c r="AA254" i="6"/>
  <c r="AA235" i="6"/>
  <c r="AC221" i="6"/>
  <c r="AC217" i="6"/>
  <c r="AB214" i="6"/>
  <c r="AB210" i="6"/>
  <c r="AB206" i="6"/>
  <c r="AA173" i="6"/>
  <c r="AC168" i="6"/>
  <c r="AA157" i="6"/>
  <c r="AC149" i="6"/>
  <c r="AA146" i="6"/>
  <c r="AA116" i="6"/>
  <c r="AA113" i="6"/>
  <c r="AA105" i="6"/>
  <c r="AC101" i="6"/>
  <c r="AA98" i="6"/>
  <c r="AA68" i="6"/>
  <c r="AA65" i="6"/>
  <c r="AA61" i="6"/>
  <c r="AA56" i="6"/>
  <c r="AB51" i="6"/>
  <c r="AA31" i="6"/>
  <c r="AB9" i="6"/>
  <c r="AC421" i="6"/>
  <c r="AA444" i="6"/>
  <c r="AA434" i="6"/>
  <c r="AA431" i="6"/>
  <c r="AA411" i="6"/>
  <c r="AB408" i="6"/>
  <c r="AA401" i="6"/>
  <c r="AA394" i="6"/>
  <c r="AA382" i="6"/>
  <c r="AA343" i="6"/>
  <c r="AB326" i="6"/>
  <c r="AA315" i="6"/>
  <c r="AC308" i="6"/>
  <c r="AA279" i="6"/>
  <c r="AA272" i="6"/>
  <c r="AA253" i="6"/>
  <c r="AB249" i="6"/>
  <c r="AB242" i="6"/>
  <c r="AC224" i="6"/>
  <c r="AB217" i="6"/>
  <c r="AA176" i="6"/>
  <c r="AA161" i="6"/>
  <c r="AB145" i="6"/>
  <c r="AB134" i="6"/>
  <c r="AB119" i="6"/>
  <c r="AC108" i="6"/>
  <c r="AB97" i="6"/>
  <c r="AA75" i="6"/>
  <c r="AA71" i="6"/>
  <c r="AA64" i="6"/>
  <c r="AC15" i="6"/>
  <c r="AA12" i="6"/>
  <c r="AA170" i="6"/>
  <c r="AA440" i="6"/>
  <c r="AC433" i="6"/>
  <c r="AB366" i="6"/>
  <c r="AC362" i="6"/>
  <c r="AB354" i="6"/>
  <c r="AA308" i="6"/>
  <c r="AB303" i="6"/>
  <c r="AC245" i="6"/>
  <c r="AA242" i="6"/>
  <c r="AA224" i="6"/>
  <c r="AA221" i="6"/>
  <c r="AC205" i="6"/>
  <c r="AB202" i="6"/>
  <c r="AA172" i="6"/>
  <c r="AA149" i="6"/>
  <c r="AC137" i="6"/>
  <c r="AA134" i="6"/>
  <c r="AA101" i="6"/>
  <c r="AC89" i="6"/>
  <c r="AA86" i="6"/>
  <c r="AC50" i="6"/>
  <c r="AA372" i="6"/>
  <c r="AB443" i="6"/>
  <c r="AC410" i="6"/>
  <c r="AA404" i="6"/>
  <c r="AA446" i="6"/>
  <c r="AA443" i="6"/>
  <c r="AC439" i="6"/>
  <c r="AA430" i="6"/>
  <c r="AA414" i="6"/>
  <c r="AB410" i="6"/>
  <c r="AB407" i="6"/>
  <c r="AC403" i="6"/>
  <c r="AA400" i="6"/>
  <c r="AA390" i="6"/>
  <c r="AA381" i="6"/>
  <c r="AA377" i="6"/>
  <c r="AC346" i="6"/>
  <c r="AB338" i="6"/>
  <c r="AC314" i="6"/>
  <c r="AA303" i="6"/>
  <c r="AA292" i="6"/>
  <c r="AA286" i="6"/>
  <c r="AC278" i="6"/>
  <c r="AA271" i="6"/>
  <c r="AA268" i="6"/>
  <c r="AA260" i="6"/>
  <c r="AA257" i="6"/>
  <c r="AC248" i="6"/>
  <c r="AC241" i="6"/>
  <c r="AA223" i="6"/>
  <c r="AC216" i="6"/>
  <c r="AB205" i="6"/>
  <c r="AA194" i="6"/>
  <c r="AB182" i="6"/>
  <c r="AC148" i="6"/>
  <c r="AC144" i="6"/>
  <c r="AB133" i="6"/>
  <c r="AB122" i="6"/>
  <c r="AC118" i="6"/>
  <c r="AC114" i="6"/>
  <c r="AB107" i="6"/>
  <c r="AC100" i="6"/>
  <c r="AC96" i="6"/>
  <c r="AB85" i="6"/>
  <c r="AB74" i="6"/>
  <c r="AC70" i="6"/>
  <c r="AC66" i="6"/>
  <c r="AB59" i="6"/>
  <c r="AB54" i="6"/>
  <c r="AB50" i="6"/>
  <c r="AB39" i="6"/>
  <c r="AA36" i="6"/>
  <c r="AA30" i="6"/>
  <c r="AA19" i="6"/>
  <c r="AA8" i="6"/>
  <c r="AB449" i="6"/>
  <c r="AC416" i="6"/>
  <c r="AC372" i="6"/>
  <c r="AB314" i="6"/>
  <c r="AC285" i="6"/>
  <c r="AB278" i="6"/>
  <c r="AC226" i="6"/>
  <c r="AC193" i="6"/>
  <c r="AC178" i="6"/>
  <c r="AC174" i="6"/>
  <c r="AB118" i="6"/>
  <c r="AB114" i="6"/>
  <c r="AB70" i="6"/>
  <c r="AB66" i="6"/>
  <c r="AC14" i="6"/>
  <c r="AB11" i="6"/>
  <c r="AA416" i="6"/>
  <c r="AB439" i="6"/>
  <c r="AB403" i="6"/>
  <c r="AC357" i="6"/>
  <c r="AA449" i="6"/>
  <c r="AA436" i="6"/>
  <c r="AC426" i="6"/>
  <c r="AA420" i="6"/>
  <c r="AB413" i="6"/>
  <c r="AA407" i="6"/>
  <c r="AC396" i="6"/>
  <c r="AB389" i="6"/>
  <c r="AC376" i="6"/>
  <c r="AA362" i="6"/>
  <c r="AA349" i="6"/>
  <c r="AA333" i="6"/>
  <c r="AA329" i="6"/>
  <c r="AA321" i="6"/>
  <c r="AA317" i="6"/>
  <c r="AB299" i="6"/>
  <c r="AB285" i="6"/>
  <c r="AC281" i="6"/>
  <c r="AA245" i="6"/>
  <c r="AB237" i="6"/>
  <c r="AB219" i="6"/>
  <c r="AA209" i="6"/>
  <c r="AC197" i="6"/>
  <c r="AB193" i="6"/>
  <c r="AA182" i="6"/>
  <c r="AB170" i="6"/>
  <c r="AA159" i="6"/>
  <c r="AA140" i="6"/>
  <c r="AA137" i="6"/>
  <c r="AA129" i="6"/>
  <c r="AA122" i="6"/>
  <c r="AA92" i="6"/>
  <c r="AA89" i="6"/>
  <c r="AA81" i="6"/>
  <c r="AA74" i="6"/>
  <c r="AC46" i="6"/>
  <c r="AA33" i="6"/>
  <c r="AA29" i="6"/>
  <c r="AC25" i="6"/>
  <c r="AA22" i="6"/>
  <c r="AA11" i="6"/>
  <c r="AB7" i="6"/>
  <c r="AC441" i="6"/>
  <c r="AC429" i="6"/>
  <c r="AC353" i="6"/>
  <c r="AB448" i="6"/>
  <c r="AA441" i="6"/>
  <c r="AB436" i="6"/>
  <c r="AA429" i="6"/>
  <c r="AB424" i="6"/>
  <c r="AA417" i="6"/>
  <c r="AB412" i="6"/>
  <c r="AA405" i="6"/>
  <c r="AB400" i="6"/>
  <c r="AA393" i="6"/>
  <c r="AB388" i="6"/>
  <c r="AB383" i="6"/>
  <c r="AB373" i="6"/>
  <c r="AA368" i="6"/>
  <c r="AA363" i="6"/>
  <c r="AA358" i="6"/>
  <c r="AA353" i="6"/>
  <c r="AB335" i="6"/>
  <c r="AB325" i="6"/>
  <c r="AB317" i="6"/>
  <c r="AB311" i="6"/>
  <c r="AA300" i="6"/>
  <c r="AC297" i="6"/>
  <c r="AA289" i="6"/>
  <c r="AA283" i="6"/>
  <c r="AC280" i="6"/>
  <c r="AC229" i="6"/>
  <c r="AB220" i="6"/>
  <c r="AC220" i="6"/>
  <c r="AA280" i="6"/>
  <c r="AB229" i="6"/>
  <c r="AA213" i="6"/>
  <c r="AB213" i="6"/>
  <c r="AC213" i="6"/>
  <c r="AA177" i="6"/>
  <c r="AB177" i="6"/>
  <c r="AC177" i="6"/>
  <c r="AB402" i="6"/>
  <c r="AB390" i="6"/>
  <c r="AC385" i="6"/>
  <c r="AC380" i="6"/>
  <c r="AB375" i="6"/>
  <c r="AB370" i="6"/>
  <c r="AB365" i="6"/>
  <c r="AC337" i="6"/>
  <c r="AC332" i="6"/>
  <c r="AB327" i="6"/>
  <c r="AB319" i="6"/>
  <c r="AC305" i="6"/>
  <c r="AC288" i="6"/>
  <c r="AC271" i="6"/>
  <c r="AB271" i="6"/>
  <c r="AC265" i="6"/>
  <c r="AC256" i="6"/>
  <c r="AC253" i="6"/>
  <c r="AA195" i="6"/>
  <c r="AB195" i="6"/>
  <c r="AC195" i="6"/>
  <c r="AB385" i="6"/>
  <c r="AA380" i="6"/>
  <c r="AA375" i="6"/>
  <c r="AB337" i="6"/>
  <c r="AA332" i="6"/>
  <c r="AA327" i="6"/>
  <c r="AA319" i="6"/>
  <c r="AB305" i="6"/>
  <c r="AA288" i="6"/>
  <c r="AA277" i="6"/>
  <c r="AB265" i="6"/>
  <c r="AC259" i="6"/>
  <c r="AB259" i="6"/>
  <c r="AA256" i="6"/>
  <c r="AB253" i="6"/>
  <c r="AC247" i="6"/>
  <c r="AB247" i="6"/>
  <c r="AA244" i="6"/>
  <c r="AB241" i="6"/>
  <c r="AB232" i="6"/>
  <c r="AC232" i="6"/>
  <c r="AA219" i="6"/>
  <c r="AA191" i="6"/>
  <c r="AC191" i="6"/>
  <c r="AA165" i="6"/>
  <c r="AB165" i="6"/>
  <c r="AC165" i="6"/>
  <c r="AC382" i="6"/>
  <c r="AC329" i="6"/>
  <c r="AA212" i="6"/>
  <c r="AB212" i="6"/>
  <c r="AC435" i="6"/>
  <c r="AC423" i="6"/>
  <c r="AC399" i="6"/>
  <c r="AC387" i="6"/>
  <c r="AC334" i="6"/>
  <c r="AC442" i="6"/>
  <c r="AB435" i="6"/>
  <c r="AC430" i="6"/>
  <c r="AB423" i="6"/>
  <c r="AC418" i="6"/>
  <c r="AB411" i="6"/>
  <c r="AC406" i="6"/>
  <c r="AB399" i="6"/>
  <c r="AC394" i="6"/>
  <c r="AB387" i="6"/>
  <c r="AB382" i="6"/>
  <c r="AB377" i="6"/>
  <c r="AC359" i="6"/>
  <c r="AC349" i="6"/>
  <c r="AC344" i="6"/>
  <c r="AB339" i="6"/>
  <c r="AB334" i="6"/>
  <c r="AB329" i="6"/>
  <c r="AC321" i="6"/>
  <c r="AB307" i="6"/>
  <c r="AC293" i="6"/>
  <c r="AC273" i="6"/>
  <c r="AB267" i="6"/>
  <c r="AB231" i="6"/>
  <c r="AB228" i="6"/>
  <c r="AA228" i="6"/>
  <c r="AA225" i="6"/>
  <c r="AB225" i="6"/>
  <c r="AA183" i="6"/>
  <c r="AB183" i="6"/>
  <c r="AC183" i="6"/>
  <c r="AA153" i="6"/>
  <c r="AB153" i="6"/>
  <c r="AC153" i="6"/>
  <c r="AC447" i="6"/>
  <c r="AC411" i="6"/>
  <c r="AC377" i="6"/>
  <c r="AB447" i="6"/>
  <c r="AB349" i="6"/>
  <c r="AA344" i="6"/>
  <c r="AA339" i="6"/>
  <c r="AA313" i="6"/>
  <c r="AA307" i="6"/>
  <c r="AC304" i="6"/>
  <c r="AB293" i="6"/>
  <c r="AB287" i="6"/>
  <c r="AB276" i="6"/>
  <c r="AA276" i="6"/>
  <c r="AB273" i="6"/>
  <c r="AA267" i="6"/>
  <c r="AC261" i="6"/>
  <c r="AB255" i="6"/>
  <c r="AC249" i="6"/>
  <c r="AB243" i="6"/>
  <c r="AC237" i="6"/>
  <c r="AA231" i="6"/>
  <c r="AA179" i="6"/>
  <c r="AC179" i="6"/>
  <c r="AA164" i="6"/>
  <c r="AB264" i="6"/>
  <c r="AA264" i="6"/>
  <c r="AB252" i="6"/>
  <c r="AA252" i="6"/>
  <c r="AB240" i="6"/>
  <c r="AA240" i="6"/>
  <c r="AB208" i="6"/>
  <c r="AC208" i="6"/>
  <c r="AA201" i="6"/>
  <c r="AB201" i="6"/>
  <c r="AC201" i="6"/>
  <c r="AC361" i="6"/>
  <c r="AC356" i="6"/>
  <c r="AB351" i="6"/>
  <c r="AB346" i="6"/>
  <c r="AB341" i="6"/>
  <c r="AB323" i="6"/>
  <c r="AC312" i="6"/>
  <c r="AB295" i="6"/>
  <c r="AB275" i="6"/>
  <c r="AA171" i="6"/>
  <c r="AB171" i="6"/>
  <c r="AC171" i="6"/>
  <c r="AA167" i="6"/>
  <c r="AC167" i="6"/>
  <c r="AC386" i="6"/>
  <c r="AC381" i="6"/>
  <c r="AB361" i="6"/>
  <c r="AA356" i="6"/>
  <c r="AA351" i="6"/>
  <c r="AC348" i="6"/>
  <c r="AC343" i="6"/>
  <c r="AC338" i="6"/>
  <c r="AC333" i="6"/>
  <c r="AC328" i="6"/>
  <c r="AA312" i="6"/>
  <c r="AC309" i="6"/>
  <c r="AA301" i="6"/>
  <c r="AA295" i="6"/>
  <c r="AC292" i="6"/>
  <c r="AA275" i="6"/>
  <c r="AC272" i="6"/>
  <c r="AB263" i="6"/>
  <c r="AB251" i="6"/>
  <c r="AC417" i="6"/>
  <c r="AC405" i="6"/>
  <c r="AC393" i="6"/>
  <c r="AB207" i="6"/>
  <c r="AC207" i="6"/>
  <c r="AA200" i="6"/>
  <c r="AB200" i="6"/>
  <c r="AA189" i="6"/>
  <c r="AB189" i="6"/>
  <c r="AC189" i="6"/>
  <c r="AA155" i="6"/>
  <c r="AC155" i="6"/>
  <c r="AC358" i="6"/>
  <c r="AC373" i="6"/>
  <c r="AC368" i="6"/>
  <c r="AB363" i="6"/>
  <c r="AC325" i="6"/>
  <c r="AC317" i="6"/>
  <c r="AC300" i="6"/>
  <c r="AB283" i="6"/>
  <c r="AA248" i="6"/>
  <c r="AA236" i="6"/>
  <c r="AA220" i="6"/>
  <c r="AB235" i="6"/>
  <c r="AB223" i="6"/>
  <c r="AA216" i="6"/>
  <c r="AB211" i="6"/>
  <c r="AA204" i="6"/>
  <c r="AB199" i="6"/>
  <c r="AA192" i="6"/>
  <c r="AB187" i="6"/>
  <c r="AA180" i="6"/>
  <c r="AB175" i="6"/>
  <c r="AA168" i="6"/>
  <c r="AB163" i="6"/>
  <c r="AA156" i="6"/>
  <c r="AB151" i="6"/>
  <c r="AA144" i="6"/>
  <c r="AB139" i="6"/>
  <c r="AA132" i="6"/>
  <c r="AB127" i="6"/>
  <c r="AA120" i="6"/>
  <c r="AB115" i="6"/>
  <c r="AA108" i="6"/>
  <c r="AB103" i="6"/>
  <c r="AA96" i="6"/>
  <c r="AB91" i="6"/>
  <c r="AA84" i="6"/>
  <c r="AB79" i="6"/>
  <c r="AA72" i="6"/>
  <c r="AB67" i="6"/>
  <c r="AA60" i="6"/>
  <c r="AB55" i="6"/>
  <c r="AA199" i="6"/>
  <c r="AA187" i="6"/>
  <c r="AA175" i="6"/>
  <c r="AA163" i="6"/>
  <c r="AA151" i="6"/>
  <c r="AC141" i="6"/>
  <c r="AA139" i="6"/>
  <c r="AC129" i="6"/>
  <c r="AA127" i="6"/>
  <c r="AC117" i="6"/>
  <c r="AA115" i="6"/>
  <c r="AC105" i="6"/>
  <c r="AA103" i="6"/>
  <c r="AC93" i="6"/>
  <c r="AA91" i="6"/>
  <c r="AC81" i="6"/>
  <c r="AA79" i="6"/>
  <c r="AC69" i="6"/>
  <c r="AA67" i="6"/>
  <c r="AC57" i="6"/>
  <c r="AA55" i="6"/>
  <c r="AC196" i="6"/>
  <c r="AC184" i="6"/>
  <c r="AC172" i="6"/>
  <c r="AC160" i="6"/>
  <c r="AB141" i="6"/>
  <c r="AB129" i="6"/>
  <c r="AB117" i="6"/>
  <c r="AB105" i="6"/>
  <c r="AB93" i="6"/>
  <c r="AB81" i="6"/>
  <c r="AB69" i="6"/>
  <c r="AB57" i="6"/>
  <c r="AC52" i="6"/>
  <c r="AB45" i="6"/>
  <c r="AC40" i="6"/>
  <c r="AC28" i="6"/>
  <c r="AC16" i="6"/>
  <c r="AC4" i="6"/>
  <c r="AC143" i="6"/>
  <c r="AC131" i="6"/>
  <c r="AC119" i="6"/>
  <c r="AC107" i="6"/>
  <c r="AC95" i="6"/>
  <c r="AC83" i="6"/>
  <c r="AC71" i="6"/>
  <c r="AC59" i="6"/>
  <c r="AB52" i="6"/>
  <c r="AB40" i="6"/>
  <c r="AB28" i="6"/>
  <c r="AB16" i="6"/>
  <c r="AB4" i="6"/>
  <c r="AC54" i="6"/>
  <c r="AC42" i="6"/>
  <c r="AC30" i="6"/>
  <c r="AC18" i="6"/>
  <c r="AC6" i="6"/>
  <c r="AC169" i="6"/>
  <c r="AC157" i="6"/>
  <c r="AC145" i="6"/>
  <c r="AC133" i="6"/>
  <c r="AC121" i="6"/>
  <c r="AC109" i="6"/>
  <c r="AC97" i="6"/>
  <c r="AC85" i="6"/>
  <c r="AC73" i="6"/>
  <c r="AC61" i="6"/>
  <c r="AC56" i="6"/>
  <c r="AB49" i="6"/>
  <c r="AC20" i="6"/>
  <c r="AC8" i="6"/>
  <c r="AB188" i="6"/>
  <c r="AB176" i="6"/>
  <c r="AB164" i="6"/>
  <c r="AC159" i="6"/>
  <c r="AB152" i="6"/>
  <c r="AC147" i="6"/>
  <c r="AB140" i="6"/>
  <c r="AC135" i="6"/>
  <c r="AB128" i="6"/>
  <c r="AC123" i="6"/>
  <c r="AB116" i="6"/>
  <c r="AC111" i="6"/>
  <c r="AB104" i="6"/>
  <c r="AC99" i="6"/>
  <c r="AB92" i="6"/>
  <c r="AC87" i="6"/>
  <c r="AB80" i="6"/>
  <c r="AC75" i="6"/>
  <c r="AB68" i="6"/>
  <c r="AC63" i="6"/>
  <c r="AB56" i="6"/>
  <c r="AC3" i="6"/>
  <c r="AB159" i="6"/>
  <c r="AB147" i="6"/>
  <c r="AB135" i="6"/>
  <c r="AB123" i="6"/>
  <c r="AB111" i="6"/>
  <c r="AB99" i="6"/>
  <c r="AB87" i="6"/>
  <c r="AB75" i="6"/>
  <c r="AC58" i="6"/>
  <c r="AB27" i="6"/>
  <c r="AC22" i="6"/>
  <c r="AB15" i="6"/>
  <c r="AC10" i="6"/>
  <c r="AB3" i="6"/>
  <c r="AC53" i="6"/>
  <c r="AC41" i="6"/>
  <c r="AC29" i="6"/>
  <c r="AB22" i="6"/>
  <c r="AC17" i="6"/>
  <c r="AB10" i="6"/>
  <c r="AC5" i="6"/>
  <c r="AC60" i="6"/>
  <c r="AB53" i="6"/>
  <c r="AC48" i="6"/>
  <c r="AB41" i="6"/>
  <c r="AC36" i="6"/>
  <c r="AB29" i="6"/>
  <c r="AC24" i="6"/>
  <c r="AB17" i="6"/>
  <c r="AC12" i="6"/>
  <c r="AB5" i="6"/>
  <c r="AA2" i="6"/>
  <c r="AB2" i="6"/>
  <c r="AA26" i="7"/>
  <c r="AA14" i="7"/>
  <c r="AA17" i="7"/>
  <c r="AA29" i="7"/>
  <c r="Z2" i="7"/>
  <c r="Y2" i="7"/>
  <c r="AA2" i="7" l="1"/>
  <c r="AC2" i="7"/>
  <c r="AB2" i="7"/>
</calcChain>
</file>

<file path=xl/sharedStrings.xml><?xml version="1.0" encoding="utf-8"?>
<sst xmlns="http://schemas.openxmlformats.org/spreadsheetml/2006/main" count="11399" uniqueCount="1647">
  <si>
    <t>Financial update 30.05.2024</t>
  </si>
  <si>
    <t>Tableau 1 - Budget du projet PBF par resultat, produit et activite</t>
  </si>
  <si>
    <t>Nombre de resultat/ produit</t>
  </si>
  <si>
    <t>Formulation du resultat/ produit/activite</t>
  </si>
  <si>
    <t>Budget OIM Haiti</t>
  </si>
  <si>
    <t>Engagement OIM Haiti</t>
  </si>
  <si>
    <t>Dépenses OIM Haiti</t>
  </si>
  <si>
    <t>Budget PNUD Haiti</t>
  </si>
  <si>
    <t>Engagement PNUD Haiti</t>
  </si>
  <si>
    <t>Dépenses PNUD Haiti</t>
  </si>
  <si>
    <t>Budget OIM RD</t>
  </si>
  <si>
    <t>Engagement OIM RD</t>
  </si>
  <si>
    <t>Depenses OIM RD</t>
  </si>
  <si>
    <t>Budget PNUD RD</t>
  </si>
  <si>
    <t>Engagement PNUD RD</t>
  </si>
  <si>
    <t>Depenses  PNUD RD</t>
  </si>
  <si>
    <t xml:space="preserve">Pourcentage du budget pour chaque produit ou activite reserve pour action directe sur égalité des sexes et autonomisation des femmes (GEWE) (cas echeant) </t>
  </si>
  <si>
    <t xml:space="preserve">Dépenses/ engagement pour chaque produit ou activite reserve pour action directe sur égalité des sexes et autonomisation des femmes (GEWE) (cas echeant) </t>
  </si>
  <si>
    <t>Niveau de depense total/ engagement actuel en USD (a remplir au moment des rapports de projet)</t>
  </si>
  <si>
    <t>Total budget</t>
  </si>
  <si>
    <t xml:space="preserve">RESULTAT 1: </t>
  </si>
  <si>
    <t>Les populations frontalières sont conscientes des contributions positives d'une migration sûre, ordonnée et régulière ainsi que des bénéfices de la collaboration et le dialogue binationales</t>
  </si>
  <si>
    <t>Produit 1.1:</t>
  </si>
  <si>
    <t>Les populations frontalières sont conscientes des contributions positives d'une migration sûre, ordonnée et régulière ainsi que des bénéfices de relations binationales pacifiques. </t>
  </si>
  <si>
    <t>Activite 1.1.1:</t>
  </si>
  <si>
    <t xml:space="preserve">Création d’un réseau de médiateurs interculturels </t>
  </si>
  <si>
    <t>Activite 1.1.2:</t>
  </si>
  <si>
    <t xml:space="preserve">Formation des acteurs sociaux et des fonctionnaires clés sur la médiation interculturel </t>
  </si>
  <si>
    <t>Activite 1.1.3:</t>
  </si>
  <si>
    <t xml:space="preserve">Formation des jeunes femmes et hommes dans la transformation des conflits, la médiation, la négociation et le dialogue pour promouvoir la paix </t>
  </si>
  <si>
    <t>Activite 1.1.4</t>
  </si>
  <si>
    <t xml:space="preserve">Appui a au moins 5 mairies haïtiennes et leurs voisines en République dominicaine pour organiser un laboratoire d’innovation sociale disposant d’une enveloppe budgétaire pour financer des initiatives  </t>
  </si>
  <si>
    <t>Activite 1.1.5</t>
  </si>
  <si>
    <t>Promotion d’un écosystème binational d'entrepreneuriat à travers le développement d'initiatives conjointes inclusives (intégrant les femmes, les jeunes, les migrants, les personnes handicapées, LGBTQI +) pour favoriser la réflexion collective et la conception de solutions pour la consolidation de la paix et la cohésion sociale</t>
  </si>
  <si>
    <t>Produit total</t>
  </si>
  <si>
    <t>Produit 1.2:</t>
  </si>
  <si>
    <t>Les populations frontalières particulièrement les jeunes et les femmes disposent des connaissances et des informations visant à améliorer leur perception ldes contributions positives d'une migration sûre, ordonnée et régulière ainsi que les bénéfices de relations binationales pacifiques avec des groupes cibles spécifique</t>
  </si>
  <si>
    <t>Activite 1.2.1</t>
  </si>
  <si>
    <t>Réalisation d’une étude sur les outils de communication les plus utilises/efficaces sur chaque point frontalier </t>
  </si>
  <si>
    <t>Activite 1.2.2</t>
  </si>
  <si>
    <t>Organisation d’ateliers binationaux avec les organisations travaillant sur la frontière dans les domaines de la migration et des droits humains pour développer la campagne de sensibilisation </t>
  </si>
  <si>
    <t>Activite 1.2.3</t>
  </si>
  <si>
    <t>Lancement de la campagne de sensibilisation binationale sur une migration sure, ordonnée et régulière et pour sensibiliser sur l’aspect positif de la migration, le vivre ensemble et la cohésion sociale entre communautés </t>
  </si>
  <si>
    <t>Activite 1.2.4</t>
  </si>
  <si>
    <t xml:space="preserve">Réalisation d’une étude sur la perception des changements de mentalités des bénéficiaires du projet s à travers de sondages, enquêtes d’opinion, pulse Survey. </t>
  </si>
  <si>
    <t xml:space="preserve">RESULTAT 2: </t>
  </si>
  <si>
    <t> Les espaces de dialogues transfrontaliers et les mécanismes de collaboration technique et culturels locaux sont renforcés pour favoriser la cohésion sociale et la prévention des conflits locaux sur la zone frontalière</t>
  </si>
  <si>
    <t>Produit 2.1</t>
  </si>
  <si>
    <t>Les espaces de dialogues transfrontaliers locaux beneficient d’un appui technique pour un fonctionnement plus efficace dans la cooperation binationale tout le long de la frontière </t>
  </si>
  <si>
    <t>Activite 2.1.1</t>
  </si>
  <si>
    <t>Elaborer une cartographie des acteurs et des mécanismes de dialogue local existants</t>
  </si>
  <si>
    <t>Activite 2.1.2</t>
  </si>
  <si>
    <t>Fournir un appui opérationnel et technique aux principaux acteurs des mécanismes de dialogue binationaux (TDR, équipements</t>
  </si>
  <si>
    <t>Activite 2.1.3</t>
  </si>
  <si>
    <t>Fournir une assistance à la coordination des mécanismes de dialogue via des réunions régulières</t>
  </si>
  <si>
    <t>Activite 2.1.4</t>
  </si>
  <si>
    <t>Appuyer le renforcement des capacités de points focaux des mécanismes de dialogue avec une emphase sur les questions migratoires, de sécurité, d’égalité des sexes</t>
  </si>
  <si>
    <t>Activite 2.1.5</t>
  </si>
  <si>
    <t>Faciliter la coordination entre les acteurs clés du gouvernement central et au niveau local</t>
  </si>
  <si>
    <t>Activite 2.1.6</t>
  </si>
  <si>
    <t>Adapter de la méthodologie SCORE pour l’analyse du niveau de cohésion sociale au niveau de la bande frontalière avec un focus sur la contribution de la jeunesse</t>
  </si>
  <si>
    <t>Produit 2.2</t>
  </si>
  <si>
    <t>L’habitant frontalier beneficie du statut et d’un carnet pour les deplacements transfrontaliers journaliers de facon reguliere</t>
  </si>
  <si>
    <t>Activite 2.2.1</t>
  </si>
  <si>
    <t>Faire un recensement des citoyens haïtiens vivant sur la bande frontalière (préférablement femmes) qui dépendent de la migration pendulaire et pourraient bénéficier du carnet frontalier </t>
  </si>
  <si>
    <t>Activite' 2.2.2</t>
  </si>
  <si>
    <t>Appuyer le dialogue sur la question de l’habitant frontalier au niveau local</t>
  </si>
  <si>
    <t xml:space="preserve">RESULTAT 3: </t>
  </si>
  <si>
    <t>La Commission Mixte Bilatérale contribue au renforcement du dialogue binational entre Haïti et la République Dominicaine en particulier dans le domaine de la sécurité et la migration.</t>
  </si>
  <si>
    <t>Produit 3.1</t>
  </si>
  <si>
    <t>Les Secrétariats Techniques haïtien et dominicain de la Commission Mixte Bilatérale sont opérationnels pour renforcer le dialogue binational sur la migration et la sécurité</t>
  </si>
  <si>
    <t>Activite 3.1.1</t>
  </si>
  <si>
    <t>Appui technique à la coordination des réunions entre les secrétariats techniques</t>
  </si>
  <si>
    <t>Activite 3.1.2</t>
  </si>
  <si>
    <t>Soutien pour l’organisation d’ateliers thématiques destinés aux sous-commissions dans les domaines prioritaires de la sécurité et la migration </t>
  </si>
  <si>
    <t>Produit 3.2:</t>
  </si>
  <si>
    <t>La Commission Mixte Bilatérale est opérationnelle pour renforcer la coopération binationale en matière de sécurité et de la migration </t>
  </si>
  <si>
    <t>Activite 3.2.1</t>
  </si>
  <si>
    <t>Appui a l’organisation de réunions thematiques de haut niveau de la Commission Mixte Bilatérale sur la migration et la sécurité </t>
  </si>
  <si>
    <t>Activite 3.2.2</t>
  </si>
  <si>
    <t>Renforcement des domaines de coopération prioritaires dans les domaines de la sécurité et la migration  et élaboration d’un plan d’action conjoint </t>
  </si>
  <si>
    <t>Activite 3.2.3</t>
  </si>
  <si>
    <t>Création d’espace de dialogue multi-niveaux avec les structures locales dans les domaines de  la sécurité et la migration</t>
  </si>
  <si>
    <t>Produit 3.3</t>
  </si>
  <si>
    <t>Les institutions de recherche sur les relations binationales, la migration et la frontière disposent des capacités techniques renforcées pour fournir des informations et des données adéquates qui informent le dialogue et la prise de décisions.</t>
  </si>
  <si>
    <t>Activite 3.3.1</t>
  </si>
  <si>
    <t>Appui a la coordination entre les institutions de recherche publiques, et universitaires en République Dominicaine et en Haïti </t>
  </si>
  <si>
    <t xml:space="preserve">$-   </t>
  </si>
  <si>
    <t>Activite 3.3.2</t>
  </si>
  <si>
    <t>Appui à la réalisation d´études de collecte de données nécessaires pour le dialogue et la prise de décisions  sur les défis migratoires et sécuritaires entre Haïti et la République Dominicaine </t>
  </si>
  <si>
    <t>Cout de personnel du projet si pas inclus dans les activites si-dessus</t>
  </si>
  <si>
    <t>Couts operationnels si pas inclus dans les activites si-dessus</t>
  </si>
  <si>
    <t>Budget de suivi</t>
  </si>
  <si>
    <t>Budget pour l'évaluation finale indépendante</t>
  </si>
  <si>
    <t>SOUS TOTAL DU BUDGET DE PROJET:</t>
  </si>
  <si>
    <t>Couts indirects (7%):</t>
  </si>
  <si>
    <t>BUDGET TOTAL DU PROJET:</t>
  </si>
  <si>
    <t>Project Title:</t>
  </si>
  <si>
    <t>Strengthening of the binational dialogue between Haiti and the Dominican Republic to promote social cohesion in the border area</t>
  </si>
  <si>
    <t>Project Type:</t>
  </si>
  <si>
    <t>CS - Community Stabilization</t>
  </si>
  <si>
    <t>Total Staff Cost (USD)</t>
  </si>
  <si>
    <t>USD</t>
  </si>
  <si>
    <t>Total office Cost (USD)</t>
  </si>
  <si>
    <t xml:space="preserve">Total Operational Cost (USD) </t>
  </si>
  <si>
    <t>Overhead Cost (USD)</t>
  </si>
  <si>
    <t>Overall budget remarks:</t>
  </si>
  <si>
    <t>Non Standard Overhead Justification:</t>
  </si>
  <si>
    <t>Note: USD values calculated based on the latest end of the month operational exchange rate. on row no 9</t>
  </si>
  <si>
    <t>Implementing Mission</t>
  </si>
  <si>
    <t>WBS</t>
  </si>
  <si>
    <t>Description in English</t>
  </si>
  <si>
    <t>Related Activity</t>
  </si>
  <si>
    <t>Donor View Code</t>
  </si>
  <si>
    <t>STAFF</t>
  </si>
  <si>
    <t>MPTF_01</t>
  </si>
  <si>
    <t>Haiti-CO-Port-Au-Prince-HT10</t>
  </si>
  <si>
    <t>CS.1137.HT10.10.01.001</t>
  </si>
  <si>
    <t>Chief of Mission</t>
  </si>
  <si>
    <t>1.1.1</t>
  </si>
  <si>
    <t>MPTF_02</t>
  </si>
  <si>
    <t>CS.1137.HT10.10.04.001</t>
  </si>
  <si>
    <t>Resource Management Support</t>
  </si>
  <si>
    <t>1.1.2</t>
  </si>
  <si>
    <t>MPTF_03</t>
  </si>
  <si>
    <t>CS.1137.HT10.10.04.002</t>
  </si>
  <si>
    <t>Project Manager</t>
  </si>
  <si>
    <t>1.2.1</t>
  </si>
  <si>
    <t>MPTF_04</t>
  </si>
  <si>
    <t>CS.1137.HT10.11.02.001</t>
  </si>
  <si>
    <t>Project Assistants</t>
  </si>
  <si>
    <t>1.2.2</t>
  </si>
  <si>
    <t>MPTF_05</t>
  </si>
  <si>
    <t>CS.1137.HT10.11.04.001</t>
  </si>
  <si>
    <t>Resource Management Staffs</t>
  </si>
  <si>
    <t>1.2.3</t>
  </si>
  <si>
    <t>MPTF_06</t>
  </si>
  <si>
    <t>CS.1137.HT10.12.01.001</t>
  </si>
  <si>
    <t>Building (rental &amp; utilities)</t>
  </si>
  <si>
    <t>MPTF_07</t>
  </si>
  <si>
    <t>1.2.4</t>
  </si>
  <si>
    <t>CS.1137.HT10.12.02.001</t>
  </si>
  <si>
    <t>Travel and DSA</t>
  </si>
  <si>
    <t>2.1.1</t>
  </si>
  <si>
    <t>OH</t>
  </si>
  <si>
    <t>CS.1137.HT10.Q2.05.001</t>
  </si>
  <si>
    <t>Creation of a network of intercultural m</t>
  </si>
  <si>
    <t>2.1.2</t>
  </si>
  <si>
    <t>CS.1137.HT10.D4.02.001</t>
  </si>
  <si>
    <t>Training of social actors and key offici</t>
  </si>
  <si>
    <t>2.1.3</t>
  </si>
  <si>
    <t>CS.1137.HT10.Q2.01.001</t>
  </si>
  <si>
    <t>Conduct of a study on the most used / ef</t>
  </si>
  <si>
    <t>2.1.4</t>
  </si>
  <si>
    <t>CS.1137.HT10.D4.04.001</t>
  </si>
  <si>
    <t>Organization of binational workshops wit</t>
  </si>
  <si>
    <t>2.1.5</t>
  </si>
  <si>
    <t>CS.1137.HT10.Q2.05.002</t>
  </si>
  <si>
    <t>Launch of the binational awareness camp</t>
  </si>
  <si>
    <t>2.2.1</t>
  </si>
  <si>
    <t>CS.1137.HT10.Q2.01.002</t>
  </si>
  <si>
    <t>Carrying out of a study on the perceptio</t>
  </si>
  <si>
    <t>2.2.2</t>
  </si>
  <si>
    <t>CS.1137.HT10.Q2.01.003</t>
  </si>
  <si>
    <t>Develop a mapping of existing actors and</t>
  </si>
  <si>
    <t>3.1.1</t>
  </si>
  <si>
    <t>CS.1137.HT10.N1.07.001</t>
  </si>
  <si>
    <t>Provide operational and technical suppor</t>
  </si>
  <si>
    <t>3.2.1</t>
  </si>
  <si>
    <t>CS.1137.HT10.N1.07.002</t>
  </si>
  <si>
    <t>Provide assistance in the coordination o</t>
  </si>
  <si>
    <t>3.2.2</t>
  </si>
  <si>
    <t>CS.1137.HT10.D4.02.002</t>
  </si>
  <si>
    <t>Support the capacity building of focal p</t>
  </si>
  <si>
    <t>3.2.3</t>
  </si>
  <si>
    <t>CS.1137.HT10.D4.04.002</t>
  </si>
  <si>
    <t>Facilitate coordination between key act</t>
  </si>
  <si>
    <t>3.3.1</t>
  </si>
  <si>
    <t>CS.1137.HT10.Q2.01.004</t>
  </si>
  <si>
    <t>Make a census of Haitian citizens living</t>
  </si>
  <si>
    <t>3.3.2</t>
  </si>
  <si>
    <t>CS.1137.HT10.D4.04.003</t>
  </si>
  <si>
    <t>Support dialogue on the issue of border</t>
  </si>
  <si>
    <t>MNE</t>
  </si>
  <si>
    <t>CS.1137.HT10.D4.03.001</t>
  </si>
  <si>
    <t>Support for the organization of thematic</t>
  </si>
  <si>
    <t>EVA</t>
  </si>
  <si>
    <t>CS.1137.HT10.D4.04.004</t>
  </si>
  <si>
    <t>Organization of high-level meeting w Gov</t>
  </si>
  <si>
    <t>CS.1137.HT10.D4.04.005</t>
  </si>
  <si>
    <t>Support for the organization of high-lev</t>
  </si>
  <si>
    <t>CS.1137.HT10.D4.04.006</t>
  </si>
  <si>
    <t>Strengthening of priority areas of coope</t>
  </si>
  <si>
    <t>CS.1137.HT10.D4.02.003</t>
  </si>
  <si>
    <t>Support for coordination between public</t>
  </si>
  <si>
    <t>CS.1137.HT10.Q2.01.005</t>
  </si>
  <si>
    <t>Support for the conduct of data collecti</t>
  </si>
  <si>
    <t>CS.1137.HT10.Q1.03.001</t>
  </si>
  <si>
    <t>Project Monitoring</t>
  </si>
  <si>
    <t>CS.1137.HT10.Q1.03.002</t>
  </si>
  <si>
    <t>Evaluation</t>
  </si>
  <si>
    <t>CS.1137.HT10.OH</t>
  </si>
  <si>
    <t>Overhead</t>
  </si>
  <si>
    <t>Grant (Donor Contr)</t>
  </si>
  <si>
    <t>Fund (Funding Source)</t>
  </si>
  <si>
    <t>Project ID (Funded Program)</t>
  </si>
  <si>
    <t>Donor Budget Line(Sponsored Programs)</t>
  </si>
  <si>
    <t>Donor Budget Lines Description</t>
  </si>
  <si>
    <t>WBS Element</t>
  </si>
  <si>
    <t>WBS Description</t>
  </si>
  <si>
    <t>GL Account</t>
  </si>
  <si>
    <t>G/L Description</t>
  </si>
  <si>
    <t>Text</t>
  </si>
  <si>
    <t>Document Number</t>
  </si>
  <si>
    <t>Reference Document Number</t>
  </si>
  <si>
    <t>Ref Doc Line</t>
  </si>
  <si>
    <t>Posting Date</t>
  </si>
  <si>
    <t>Amt Grant Currency</t>
  </si>
  <si>
    <t>Grant Currency</t>
  </si>
  <si>
    <t>Amt in IOM Currency</t>
  </si>
  <si>
    <t>IOM Currency (USD)</t>
  </si>
  <si>
    <t>Amt Trans Currency</t>
  </si>
  <si>
    <t>Trans Currency</t>
  </si>
  <si>
    <t>Value Type</t>
  </si>
  <si>
    <t>Username</t>
  </si>
  <si>
    <t>Accounting Document</t>
  </si>
  <si>
    <t>Assignment (Proflight))</t>
  </si>
  <si>
    <t>Period</t>
  </si>
  <si>
    <t>WBS &amp; Period</t>
  </si>
  <si>
    <t>Activity</t>
  </si>
  <si>
    <t>MPTF</t>
  </si>
  <si>
    <t>CS1137TUNPBF</t>
  </si>
  <si>
    <t>TUNPBF000</t>
  </si>
  <si>
    <t>CS.1137</t>
  </si>
  <si>
    <t>STAFF AND OTHER PERSONNEL COST</t>
  </si>
  <si>
    <t>300320</t>
  </si>
  <si>
    <t>Salary FT/SST employees (*)</t>
  </si>
  <si>
    <t>PAYROLL CURRENT</t>
  </si>
  <si>
    <t>1023389724</t>
  </si>
  <si>
    <t>0000208281</t>
  </si>
  <si>
    <t>165</t>
  </si>
  <si>
    <t>HTG</t>
  </si>
  <si>
    <t>99</t>
  </si>
  <si>
    <t>MJPHILIPPE</t>
  </si>
  <si>
    <t>5700029409</t>
  </si>
  <si>
    <t>00066020</t>
  </si>
  <si>
    <t>263</t>
  </si>
  <si>
    <t>00007190</t>
  </si>
  <si>
    <t>300020</t>
  </si>
  <si>
    <t>Salary FT/SST officials (*)</t>
  </si>
  <si>
    <t>1023495663</t>
  </si>
  <si>
    <t>0000209264</t>
  </si>
  <si>
    <t>61</t>
  </si>
  <si>
    <t>EDIZON</t>
  </si>
  <si>
    <t>5700029601</t>
  </si>
  <si>
    <t>00017832</t>
  </si>
  <si>
    <t>1023542807</t>
  </si>
  <si>
    <t>0000210167</t>
  </si>
  <si>
    <t>169</t>
  </si>
  <si>
    <t>5700029869</t>
  </si>
  <si>
    <t>288</t>
  </si>
  <si>
    <t>1023834304</t>
  </si>
  <si>
    <t>0000212575</t>
  </si>
  <si>
    <t>96</t>
  </si>
  <si>
    <t>5700030340</t>
  </si>
  <si>
    <t>00038108</t>
  </si>
  <si>
    <t>183</t>
  </si>
  <si>
    <t>PAYROLL RETRO</t>
  </si>
  <si>
    <t>1023899865</t>
  </si>
  <si>
    <t>0000213294</t>
  </si>
  <si>
    <t>612</t>
  </si>
  <si>
    <t>5700030425</t>
  </si>
  <si>
    <t>00053614</t>
  </si>
  <si>
    <t>1023899871</t>
  </si>
  <si>
    <t>0000213299</t>
  </si>
  <si>
    <t>579</t>
  </si>
  <si>
    <t>5700030430</t>
  </si>
  <si>
    <t>00091171</t>
  </si>
  <si>
    <t>1023899883</t>
  </si>
  <si>
    <t>0000213311</t>
  </si>
  <si>
    <t>220</t>
  </si>
  <si>
    <t>5700030442</t>
  </si>
  <si>
    <t>1023954630</t>
  </si>
  <si>
    <t>0000214336</t>
  </si>
  <si>
    <t>36</t>
  </si>
  <si>
    <t>5700030727</t>
  </si>
  <si>
    <t>274</t>
  </si>
  <si>
    <t>00013571</t>
  </si>
  <si>
    <t>1024183359</t>
  </si>
  <si>
    <t>0000216562</t>
  </si>
  <si>
    <t>301</t>
  </si>
  <si>
    <t>5700031211</t>
  </si>
  <si>
    <t>346</t>
  </si>
  <si>
    <t>00071532</t>
  </si>
  <si>
    <t>519</t>
  </si>
  <si>
    <t>1024376208</t>
  </si>
  <si>
    <t>0000217937</t>
  </si>
  <si>
    <t>231</t>
  </si>
  <si>
    <t>5700031436</t>
  </si>
  <si>
    <t>1024417722</t>
  </si>
  <si>
    <t>0000218522</t>
  </si>
  <si>
    <t>5700031619</t>
  </si>
  <si>
    <t>222</t>
  </si>
  <si>
    <t>1024505999</t>
  </si>
  <si>
    <t>0000219717</t>
  </si>
  <si>
    <t>50</t>
  </si>
  <si>
    <t>5700031846</t>
  </si>
  <si>
    <t>1024506012</t>
  </si>
  <si>
    <t>0000219723</t>
  </si>
  <si>
    <t>91</t>
  </si>
  <si>
    <t>5700031852</t>
  </si>
  <si>
    <t>1024506015</t>
  </si>
  <si>
    <t>0000219725</t>
  </si>
  <si>
    <t>131</t>
  </si>
  <si>
    <t>5700031854</t>
  </si>
  <si>
    <t>1024556743</t>
  </si>
  <si>
    <t>0000220539</t>
  </si>
  <si>
    <t>37</t>
  </si>
  <si>
    <t>5700032086</t>
  </si>
  <si>
    <t>1024712245</t>
  </si>
  <si>
    <t>0000222347</t>
  </si>
  <si>
    <t>5700032508</t>
  </si>
  <si>
    <t>84</t>
  </si>
  <si>
    <t>1025003139</t>
  </si>
  <si>
    <t>0000224385</t>
  </si>
  <si>
    <t>179</t>
  </si>
  <si>
    <t>5700032988</t>
  </si>
  <si>
    <t>00116776</t>
  </si>
  <si>
    <t>1025162127</t>
  </si>
  <si>
    <t>0000226911</t>
  </si>
  <si>
    <t>5700033459</t>
  </si>
  <si>
    <t>1025384426</t>
  </si>
  <si>
    <t>0000228604</t>
  </si>
  <si>
    <t>795</t>
  </si>
  <si>
    <t>5700033800</t>
  </si>
  <si>
    <t>1025596244</t>
  </si>
  <si>
    <t>0000231164</t>
  </si>
  <si>
    <t>230</t>
  </si>
  <si>
    <t>5700034355</t>
  </si>
  <si>
    <t>1025770784</t>
  </si>
  <si>
    <t>0000233366</t>
  </si>
  <si>
    <t>5700034829</t>
  </si>
  <si>
    <t>457</t>
  </si>
  <si>
    <t>1027173866</t>
  </si>
  <si>
    <t>0000249374</t>
  </si>
  <si>
    <t>298</t>
  </si>
  <si>
    <t>5700038103</t>
  </si>
  <si>
    <t>00120785</t>
  </si>
  <si>
    <t>300350</t>
  </si>
  <si>
    <t>DANGER PAY - employees</t>
  </si>
  <si>
    <t>300</t>
  </si>
  <si>
    <t>305720</t>
  </si>
  <si>
    <t>Security</t>
  </si>
  <si>
    <t>Security Service staff resident</t>
  </si>
  <si>
    <t>1023872058</t>
  </si>
  <si>
    <t>0105836465</t>
  </si>
  <si>
    <t>1</t>
  </si>
  <si>
    <t>66</t>
  </si>
  <si>
    <t>YRAEMREE</t>
  </si>
  <si>
    <t>5000931733</t>
  </si>
  <si>
    <t>301050</t>
  </si>
  <si>
    <t>Subsistence and other</t>
  </si>
  <si>
    <t>Pay R&amp;R in Montauban &amp; St-D TA#447 on 7/1-8/2,21</t>
  </si>
  <si>
    <t>2</t>
  </si>
  <si>
    <t>1901263444</t>
  </si>
  <si>
    <t>301060</t>
  </si>
  <si>
    <t>Staff Travel (air transportation)</t>
  </si>
  <si>
    <t>3</t>
  </si>
  <si>
    <t>307910</t>
  </si>
  <si>
    <t>Miscellaneous other expenses</t>
  </si>
  <si>
    <t>Reimb.of amount spent Fuel &amp; Securi. March@Aril,21</t>
  </si>
  <si>
    <t>4</t>
  </si>
  <si>
    <t>1901217685</t>
  </si>
  <si>
    <t>Payment R&amp;R in St-D TA#0185 on 4/9-27,2021</t>
  </si>
  <si>
    <t>5</t>
  </si>
  <si>
    <t>1901196873</t>
  </si>
  <si>
    <t>6</t>
  </si>
  <si>
    <t>Reimb of Fuel expenses fr 3 months May@July,21</t>
  </si>
  <si>
    <t>7</t>
  </si>
  <si>
    <t>1901274108</t>
  </si>
  <si>
    <t>Payment R&amp;R in Geneva TA#094 on 3/5-28,2021</t>
  </si>
  <si>
    <t>8</t>
  </si>
  <si>
    <t>1901196867</t>
  </si>
  <si>
    <t>9</t>
  </si>
  <si>
    <t>Security service-IOM offcie/ staff maison JUL21</t>
  </si>
  <si>
    <t>10</t>
  </si>
  <si>
    <t>1901302386</t>
  </si>
  <si>
    <t>11</t>
  </si>
  <si>
    <t>GENERAL OPERATING AND OTHER DI</t>
  </si>
  <si>
    <t>305690</t>
  </si>
  <si>
    <t>Consultancy Professional Services</t>
  </si>
  <si>
    <t>UNDP-Payroll SEPT 21 of UNV EDUARDO ARROYO</t>
  </si>
  <si>
    <t>1023975380</t>
  </si>
  <si>
    <t>0105861233</t>
  </si>
  <si>
    <t>JLOMINY</t>
  </si>
  <si>
    <t>01058612332021</t>
  </si>
  <si>
    <t>UNDP-Payroll OCT 21 of UNV EDUARDO ARROYO</t>
  </si>
  <si>
    <t>UNDP-Payroll Nov 21 of UNV EDUARDO ARROYO</t>
  </si>
  <si>
    <t>1024173761</t>
  </si>
  <si>
    <t>0105934349</t>
  </si>
  <si>
    <t>01059343492021</t>
  </si>
  <si>
    <t>UNDP PAYROLL DEC 2021 Eduardo Arroyo</t>
  </si>
  <si>
    <t>1024734729</t>
  </si>
  <si>
    <t>0106173519</t>
  </si>
  <si>
    <t>01061735192022</t>
  </si>
  <si>
    <t>303530</t>
  </si>
  <si>
    <t>I.T. Software  License fee</t>
  </si>
  <si>
    <t>IT SOFTWARE HT10 JUNE 22</t>
  </si>
  <si>
    <t>1025447084</t>
  </si>
  <si>
    <t>0106542173</t>
  </si>
  <si>
    <t>01065421732022</t>
  </si>
  <si>
    <t>UNDP-Payroll MAY 2022 of UNV EDUARDO ARROYO</t>
  </si>
  <si>
    <t>1025597391</t>
  </si>
  <si>
    <t>0106578193</t>
  </si>
  <si>
    <t>01065781932022</t>
  </si>
  <si>
    <t>UNDP-Payroll JULY 2022 of UNV EDUARDO ARROYO</t>
  </si>
  <si>
    <t>1026069157</t>
  </si>
  <si>
    <t>0106785200</t>
  </si>
  <si>
    <t>01067852002022</t>
  </si>
  <si>
    <t>1026069158</t>
  </si>
  <si>
    <t>0106785201</t>
  </si>
  <si>
    <t>305740</t>
  </si>
  <si>
    <t>Other services</t>
  </si>
  <si>
    <t>1026069160</t>
  </si>
  <si>
    <t>0106785203</t>
  </si>
  <si>
    <t>01067852032022</t>
  </si>
  <si>
    <t>IT SOFTWARE HT10 Apr 23</t>
  </si>
  <si>
    <t>1027408833</t>
  </si>
  <si>
    <t>0107241041</t>
  </si>
  <si>
    <t>01072410412023</t>
  </si>
  <si>
    <t>OH0001</t>
  </si>
  <si>
    <t/>
  </si>
  <si>
    <t>830100</t>
  </si>
  <si>
    <t>Overhead - STD</t>
  </si>
  <si>
    <t>0008357640</t>
  </si>
  <si>
    <t>0303362395</t>
  </si>
  <si>
    <t>95</t>
  </si>
  <si>
    <t>BBATAD</t>
  </si>
  <si>
    <t>0008357641</t>
  </si>
  <si>
    <t>0303362396</t>
  </si>
  <si>
    <t>0008475963</t>
  </si>
  <si>
    <t>0303397904</t>
  </si>
  <si>
    <t>0008475964</t>
  </si>
  <si>
    <t>0303397905</t>
  </si>
  <si>
    <t>0008475965</t>
  </si>
  <si>
    <t>0303397906</t>
  </si>
  <si>
    <t>0008581412</t>
  </si>
  <si>
    <t>0303430825</t>
  </si>
  <si>
    <t>JGALANG</t>
  </si>
  <si>
    <t>0008581413</t>
  </si>
  <si>
    <t>0303430826</t>
  </si>
  <si>
    <t>0008581414</t>
  </si>
  <si>
    <t>0303430827</t>
  </si>
  <si>
    <t>0008581415</t>
  </si>
  <si>
    <t>0303430828</t>
  </si>
  <si>
    <t>0008698425</t>
  </si>
  <si>
    <t>0303465300</t>
  </si>
  <si>
    <t>0008698426</t>
  </si>
  <si>
    <t>0303465301</t>
  </si>
  <si>
    <t>0008698427</t>
  </si>
  <si>
    <t>0303465302</t>
  </si>
  <si>
    <t>0008698428</t>
  </si>
  <si>
    <t>0303465303</t>
  </si>
  <si>
    <t>0008698429</t>
  </si>
  <si>
    <t>0303465304</t>
  </si>
  <si>
    <t>0008698430</t>
  </si>
  <si>
    <t>0303465305</t>
  </si>
  <si>
    <t>0008698431</t>
  </si>
  <si>
    <t>0303465306</t>
  </si>
  <si>
    <t>0008700467</t>
  </si>
  <si>
    <t>0303467305</t>
  </si>
  <si>
    <t>0008814577</t>
  </si>
  <si>
    <t>0303503438</t>
  </si>
  <si>
    <t>0008814578</t>
  </si>
  <si>
    <t>0303503439</t>
  </si>
  <si>
    <t>0008814579</t>
  </si>
  <si>
    <t>0303503440</t>
  </si>
  <si>
    <t>0008814580</t>
  </si>
  <si>
    <t>0303503441</t>
  </si>
  <si>
    <t>0008814581</t>
  </si>
  <si>
    <t>0303503442</t>
  </si>
  <si>
    <t>0008814582</t>
  </si>
  <si>
    <t>0303503443</t>
  </si>
  <si>
    <t>0008816738</t>
  </si>
  <si>
    <t>0303505597</t>
  </si>
  <si>
    <t>0008941922</t>
  </si>
  <si>
    <t>0303536475</t>
  </si>
  <si>
    <t>0008941923</t>
  </si>
  <si>
    <t>0303536476</t>
  </si>
  <si>
    <t>0008941924</t>
  </si>
  <si>
    <t>0303536477</t>
  </si>
  <si>
    <t>0008941925</t>
  </si>
  <si>
    <t>0303536478</t>
  </si>
  <si>
    <t>0008941926</t>
  </si>
  <si>
    <t>0303536479</t>
  </si>
  <si>
    <t>0008943659</t>
  </si>
  <si>
    <t>0303538211</t>
  </si>
  <si>
    <t>0009016315</t>
  </si>
  <si>
    <t>0303569228</t>
  </si>
  <si>
    <t>0009016316</t>
  </si>
  <si>
    <t>0303569229</t>
  </si>
  <si>
    <t>0009016317</t>
  </si>
  <si>
    <t>0303569230</t>
  </si>
  <si>
    <t>0009016318</t>
  </si>
  <si>
    <t>0303569231</t>
  </si>
  <si>
    <t>0009016319</t>
  </si>
  <si>
    <t>0303569232</t>
  </si>
  <si>
    <t>0009016320</t>
  </si>
  <si>
    <t>0303569233</t>
  </si>
  <si>
    <t>0009018189</t>
  </si>
  <si>
    <t>0303571050</t>
  </si>
  <si>
    <t>0009145028</t>
  </si>
  <si>
    <t>0303605787</t>
  </si>
  <si>
    <t>0009145029</t>
  </si>
  <si>
    <t>0303605788</t>
  </si>
  <si>
    <t>0009145030</t>
  </si>
  <si>
    <t>0303605789</t>
  </si>
  <si>
    <t>0009145031</t>
  </si>
  <si>
    <t>0303605790</t>
  </si>
  <si>
    <t>TRAVEL</t>
  </si>
  <si>
    <t>0009146851</t>
  </si>
  <si>
    <t>0303607579</t>
  </si>
  <si>
    <t>0009252253</t>
  </si>
  <si>
    <t>0303641461</t>
  </si>
  <si>
    <t>0009252254</t>
  </si>
  <si>
    <t>0303641462</t>
  </si>
  <si>
    <t>0009252255</t>
  </si>
  <si>
    <t>0303641463</t>
  </si>
  <si>
    <t>0009252256</t>
  </si>
  <si>
    <t>0303641464</t>
  </si>
  <si>
    <t>0009371540</t>
  </si>
  <si>
    <t>0303677213</t>
  </si>
  <si>
    <t>0009371541</t>
  </si>
  <si>
    <t>0303677214</t>
  </si>
  <si>
    <t>0009371542</t>
  </si>
  <si>
    <t>0303677215</t>
  </si>
  <si>
    <t>0009371543</t>
  </si>
  <si>
    <t>0303677216</t>
  </si>
  <si>
    <t>0009372958</t>
  </si>
  <si>
    <t>0303678587</t>
  </si>
  <si>
    <t>0009502824</t>
  </si>
  <si>
    <t>0303714558</t>
  </si>
  <si>
    <t>0009502825</t>
  </si>
  <si>
    <t>0303714559</t>
  </si>
  <si>
    <t>CONTRACTUAL COSTS</t>
  </si>
  <si>
    <t>0009502826</t>
  </si>
  <si>
    <t>0303714560</t>
  </si>
  <si>
    <t>0009502827</t>
  </si>
  <si>
    <t>0303714561</t>
  </si>
  <si>
    <t>0009504333</t>
  </si>
  <si>
    <t>0303716051</t>
  </si>
  <si>
    <t>0009619119</t>
  </si>
  <si>
    <t>0303751846</t>
  </si>
  <si>
    <t>0009619120</t>
  </si>
  <si>
    <t>0303751847</t>
  </si>
  <si>
    <t>0009619121</t>
  </si>
  <si>
    <t>0303751848</t>
  </si>
  <si>
    <t>0009619122</t>
  </si>
  <si>
    <t>0303751849</t>
  </si>
  <si>
    <t>0009619123</t>
  </si>
  <si>
    <t>0303751850</t>
  </si>
  <si>
    <t>0009620178</t>
  </si>
  <si>
    <t>0303752902</t>
  </si>
  <si>
    <t>0009751073</t>
  </si>
  <si>
    <t>0303788184</t>
  </si>
  <si>
    <t>0009751074</t>
  </si>
  <si>
    <t>0303788185</t>
  </si>
  <si>
    <t>0009751075</t>
  </si>
  <si>
    <t>0303788186</t>
  </si>
  <si>
    <t>0009751076</t>
  </si>
  <si>
    <t>0303788187</t>
  </si>
  <si>
    <t>0009751077</t>
  </si>
  <si>
    <t>0303788188</t>
  </si>
  <si>
    <t>0009752147</t>
  </si>
  <si>
    <t>0303789222</t>
  </si>
  <si>
    <t>0009893358</t>
  </si>
  <si>
    <t>0303826192</t>
  </si>
  <si>
    <t>0009893359</t>
  </si>
  <si>
    <t>0303826193</t>
  </si>
  <si>
    <t>0009893360</t>
  </si>
  <si>
    <t>0303826194</t>
  </si>
  <si>
    <t>0009894338</t>
  </si>
  <si>
    <t>0303827172</t>
  </si>
  <si>
    <t>0010023735</t>
  </si>
  <si>
    <t>0303863904</t>
  </si>
  <si>
    <t>0010023736</t>
  </si>
  <si>
    <t>0303863905</t>
  </si>
  <si>
    <t>0010023737</t>
  </si>
  <si>
    <t>0303863906</t>
  </si>
  <si>
    <t>0010024553</t>
  </si>
  <si>
    <t>0303864711</t>
  </si>
  <si>
    <t>0010181400</t>
  </si>
  <si>
    <t>0303901294</t>
  </si>
  <si>
    <t>0010181401</t>
  </si>
  <si>
    <t>0303901295</t>
  </si>
  <si>
    <t>0010181402</t>
  </si>
  <si>
    <t>0303901296</t>
  </si>
  <si>
    <t>0010181403</t>
  </si>
  <si>
    <t>0303901297</t>
  </si>
  <si>
    <t>0010182268</t>
  </si>
  <si>
    <t>0303902162</t>
  </si>
  <si>
    <t>0010326501</t>
  </si>
  <si>
    <t>0303941095</t>
  </si>
  <si>
    <t>0010326502</t>
  </si>
  <si>
    <t>0303941096</t>
  </si>
  <si>
    <t>0010327453</t>
  </si>
  <si>
    <t>0303942042</t>
  </si>
  <si>
    <t>0010502546</t>
  </si>
  <si>
    <t>0303980825</t>
  </si>
  <si>
    <t>0010502547</t>
  </si>
  <si>
    <t>0303980826</t>
  </si>
  <si>
    <t>0010502548</t>
  </si>
  <si>
    <t>0303980827</t>
  </si>
  <si>
    <t>0010502549</t>
  </si>
  <si>
    <t>0303980828</t>
  </si>
  <si>
    <t>0010602681</t>
  </si>
  <si>
    <t>0304017058</t>
  </si>
  <si>
    <t>VBAYRON</t>
  </si>
  <si>
    <t>0010602682</t>
  </si>
  <si>
    <t>0304017059</t>
  </si>
  <si>
    <t>0010602683</t>
  </si>
  <si>
    <t>0304017060</t>
  </si>
  <si>
    <t>0010602684</t>
  </si>
  <si>
    <t>0304017061</t>
  </si>
  <si>
    <t>0010603325</t>
  </si>
  <si>
    <t>0304017700</t>
  </si>
  <si>
    <t>0010769716</t>
  </si>
  <si>
    <t>0304053260</t>
  </si>
  <si>
    <t>JCOLCOL</t>
  </si>
  <si>
    <t>0010769717</t>
  </si>
  <si>
    <t>0304053261</t>
  </si>
  <si>
    <t>0010769718</t>
  </si>
  <si>
    <t>0304053262</t>
  </si>
  <si>
    <t>0010769719</t>
  </si>
  <si>
    <t>0304053263</t>
  </si>
  <si>
    <t>0010769720</t>
  </si>
  <si>
    <t>0304053264</t>
  </si>
  <si>
    <t>0010769721</t>
  </si>
  <si>
    <t>0304053265</t>
  </si>
  <si>
    <t>0010769722</t>
  </si>
  <si>
    <t>0304053266</t>
  </si>
  <si>
    <t>0010894628</t>
  </si>
  <si>
    <t>0304091246</t>
  </si>
  <si>
    <t>0010894629</t>
  </si>
  <si>
    <t>0304091247</t>
  </si>
  <si>
    <t>0010894630</t>
  </si>
  <si>
    <t>0304091248</t>
  </si>
  <si>
    <t>0010894631</t>
  </si>
  <si>
    <t>0304091249</t>
  </si>
  <si>
    <t>0010894632</t>
  </si>
  <si>
    <t>0304091250</t>
  </si>
  <si>
    <t>DSA upon TDY in Ouaminthe TA#737 on 10/24-11/3,21</t>
  </si>
  <si>
    <t>1023955229</t>
  </si>
  <si>
    <t>1700373604</t>
  </si>
  <si>
    <t>BVITAL</t>
  </si>
  <si>
    <t>TA#737</t>
  </si>
  <si>
    <t>DSA Luis Valdez Feb 7-9 Assis E. Spinelli Polifron</t>
  </si>
  <si>
    <t>1024733141</t>
  </si>
  <si>
    <t>1700395945</t>
  </si>
  <si>
    <t>DOP</t>
  </si>
  <si>
    <t>SPOTEN</t>
  </si>
  <si>
    <t>19014647362022</t>
  </si>
  <si>
    <t>1024733948</t>
  </si>
  <si>
    <t>1700395996</t>
  </si>
  <si>
    <t>CJAVIER</t>
  </si>
  <si>
    <t>19014667722022</t>
  </si>
  <si>
    <t>TEC 015-2022 transp Mr. Eduardo Spinelli 7-9 feb22</t>
  </si>
  <si>
    <t>1024733966</t>
  </si>
  <si>
    <t>1700396000</t>
  </si>
  <si>
    <t>19014668752022</t>
  </si>
  <si>
    <t>306620</t>
  </si>
  <si>
    <t>Food  &amp; beverages</t>
  </si>
  <si>
    <t>Paymnent for restauration des Jeunes.</t>
  </si>
  <si>
    <t>1025194047</t>
  </si>
  <si>
    <t>1700408189</t>
  </si>
  <si>
    <t>GTELUSMA</t>
  </si>
  <si>
    <t>NELLIE SERVICE TRA</t>
  </si>
  <si>
    <t>DSA upon TDY in various area TA#131 on 02/15-18/22</t>
  </si>
  <si>
    <t>1025214654</t>
  </si>
  <si>
    <t>1700408942</t>
  </si>
  <si>
    <t>JPLARIVAUD</t>
  </si>
  <si>
    <t>CS.1137.HT10.12.02</t>
  </si>
  <si>
    <t>305390</t>
  </si>
  <si>
    <t>Contractors others</t>
  </si>
  <si>
    <t>Maint. service fee fr period from 01 to 31 July,21</t>
  </si>
  <si>
    <t>1023334215</t>
  </si>
  <si>
    <t>1901271265</t>
  </si>
  <si>
    <t>CS.1137.HT10.11.04</t>
  </si>
  <si>
    <t>Maint. service fee fr period frm 01 to 31August,21</t>
  </si>
  <si>
    <t>1023406504</t>
  </si>
  <si>
    <t>1901282993</t>
  </si>
  <si>
    <t>SALOMON.Jesner</t>
  </si>
  <si>
    <t>Maint. service fee fr period from 01 to 30 Sept,21</t>
  </si>
  <si>
    <t>1023544590</t>
  </si>
  <si>
    <t>1901306657</t>
  </si>
  <si>
    <t>Salomon JESNER</t>
  </si>
  <si>
    <t>Payment R&amp;R in Lima TA#0600 on 9/24-10/6,21</t>
  </si>
  <si>
    <t>1023724794</t>
  </si>
  <si>
    <t>1901318126</t>
  </si>
  <si>
    <t>TA#0600</t>
  </si>
  <si>
    <t>19013181262021</t>
  </si>
  <si>
    <t>305750</t>
  </si>
  <si>
    <t>Registration/conference/training fees</t>
  </si>
  <si>
    <t>Pmnt seminar animation-Prevention &amp; gestion confli</t>
  </si>
  <si>
    <t>1023756164</t>
  </si>
  <si>
    <t>1901322797</t>
  </si>
  <si>
    <t>WAZOR</t>
  </si>
  <si>
    <t>464173044</t>
  </si>
  <si>
    <t>305330</t>
  </si>
  <si>
    <t>Services on Information (printing, distrib.)</t>
  </si>
  <si>
    <t>Pmnt fr printing 2 roll-up for Seminar transborder</t>
  </si>
  <si>
    <t>1023879203</t>
  </si>
  <si>
    <t>1901345434</t>
  </si>
  <si>
    <t>PR 4200143563</t>
  </si>
  <si>
    <t>Payment DSA upon TDY in St-Doming on 10/18-21,2021</t>
  </si>
  <si>
    <t>1023879208</t>
  </si>
  <si>
    <t>1901345449</t>
  </si>
  <si>
    <t>TA#0686</t>
  </si>
  <si>
    <t>Restauration for activities - Binational meeting</t>
  </si>
  <si>
    <t>1023915347</t>
  </si>
  <si>
    <t>1901352365</t>
  </si>
  <si>
    <t>CODEVI/ S.MARKET</t>
  </si>
  <si>
    <t>DSA upon TDY in St.Doming TA#687 10/18-21,2021</t>
  </si>
  <si>
    <t>1023921621</t>
  </si>
  <si>
    <t>1901353579</t>
  </si>
  <si>
    <t>TA#0687</t>
  </si>
  <si>
    <t>1023921624</t>
  </si>
  <si>
    <t>1901353581</t>
  </si>
  <si>
    <t>305730</t>
  </si>
  <si>
    <t>Translations/Interpreter</t>
  </si>
  <si>
    <t>Payment for interpreter services, 11/05/21</t>
  </si>
  <si>
    <t>1023946739</t>
  </si>
  <si>
    <t>1901358037</t>
  </si>
  <si>
    <t>GLOBAL LINGUISTICS</t>
  </si>
  <si>
    <t>306010</t>
  </si>
  <si>
    <t>Air transportation - tickets</t>
  </si>
  <si>
    <t>Liq.Adv.fr puchase Ticket fr 1  Staff IOM PAP @ Ca</t>
  </si>
  <si>
    <t>1023975604</t>
  </si>
  <si>
    <t>1901362266</t>
  </si>
  <si>
    <t>DOC#2600097363</t>
  </si>
  <si>
    <t>DSA upon TDY in St-D&amp;Ouana TA#737 10/24-11/19,21</t>
  </si>
  <si>
    <t>1023993176</t>
  </si>
  <si>
    <t>1901365601</t>
  </si>
  <si>
    <t>TA#0737</t>
  </si>
  <si>
    <t>Restauration meeting with civil society</t>
  </si>
  <si>
    <t>1024021699</t>
  </si>
  <si>
    <t>1901370866</t>
  </si>
  <si>
    <t>M3 SNACK BAR RESTA</t>
  </si>
  <si>
    <t>306060</t>
  </si>
  <si>
    <t>Surface transportation</t>
  </si>
  <si>
    <t>Transport fees for the mayors meeting</t>
  </si>
  <si>
    <t>Various mayors</t>
  </si>
  <si>
    <t>Refund purchase image for communication report</t>
  </si>
  <si>
    <t>1024103439</t>
  </si>
  <si>
    <t>1901378294</t>
  </si>
  <si>
    <t>19013782942021</t>
  </si>
  <si>
    <t>Payment for Roll up barnner printing.</t>
  </si>
  <si>
    <t>1024170289</t>
  </si>
  <si>
    <t>1901391464</t>
  </si>
  <si>
    <t>19013914642021</t>
  </si>
  <si>
    <t>301040</t>
  </si>
  <si>
    <t>Conference/Meetings registration fee</t>
  </si>
  <si>
    <t>Binational meeting Nov 16-17-catering &amp; accomodat</t>
  </si>
  <si>
    <t>1024343789</t>
  </si>
  <si>
    <t>1901399452</t>
  </si>
  <si>
    <t>266988810</t>
  </si>
  <si>
    <t>LIQUIDATION FOR TICKETS PAP/SANTO DOMINGO/PAP</t>
  </si>
  <si>
    <t>1024363492</t>
  </si>
  <si>
    <t>1901403225</t>
  </si>
  <si>
    <t>LISEMENE POULARD K</t>
  </si>
  <si>
    <t>LIQUIDATION TICKETS PAP/Cap Haitien Eduardo Arroyo</t>
  </si>
  <si>
    <t>1024363495</t>
  </si>
  <si>
    <t>1901403232</t>
  </si>
  <si>
    <t>Pay R&amp;R in Paris TA#0777 on 12/14-1/18,2022</t>
  </si>
  <si>
    <t>1024446126</t>
  </si>
  <si>
    <t>1901415955</t>
  </si>
  <si>
    <t>TA#0777</t>
  </si>
  <si>
    <t>19014159552022</t>
  </si>
  <si>
    <t>300190</t>
  </si>
  <si>
    <t>Miscellaneous other staff costs - officials</t>
  </si>
  <si>
    <t>Reimb.of Security&amp;Fuel expenses made August@Nov,21</t>
  </si>
  <si>
    <t>1024447162</t>
  </si>
  <si>
    <t>1901416192</t>
  </si>
  <si>
    <t>Edouardo Arroyo</t>
  </si>
  <si>
    <t>DSA upon TDY in Belladere TA#0067 1/31-2/2,2022</t>
  </si>
  <si>
    <t>1024457437</t>
  </si>
  <si>
    <t>1901418356</t>
  </si>
  <si>
    <t>TA#0067</t>
  </si>
  <si>
    <t>DSA for TDY in various areas TA#0077 2/6-10,2022</t>
  </si>
  <si>
    <t>1024458104</t>
  </si>
  <si>
    <t>1901418565</t>
  </si>
  <si>
    <t>TA#0077</t>
  </si>
  <si>
    <t>Liquidation TICKET.</t>
  </si>
  <si>
    <t>1024485435</t>
  </si>
  <si>
    <t>1901423640</t>
  </si>
  <si>
    <t>CHRISTOPHER R. PIE</t>
  </si>
  <si>
    <t>305210</t>
  </si>
  <si>
    <t>Services on Training &amp; Education</t>
  </si>
  <si>
    <t>Payment conference room in Villas Codevi +Lunch on</t>
  </si>
  <si>
    <t>1024517875</t>
  </si>
  <si>
    <t>1901430171</t>
  </si>
  <si>
    <t>EDURDO ARROYO</t>
  </si>
  <si>
    <t>306270</t>
  </si>
  <si>
    <t>Subsistence for non-IOM staff</t>
  </si>
  <si>
    <t>Liq. Adv.for spent in the framework of the mission</t>
  </si>
  <si>
    <t>1024560567</t>
  </si>
  <si>
    <t>1901436814</t>
  </si>
  <si>
    <t>Liq. Purchase 2 tickets for the Cap Haitian missio</t>
  </si>
  <si>
    <t>1024560577</t>
  </si>
  <si>
    <t>1901436821</t>
  </si>
  <si>
    <t>PR#-202529/3584</t>
  </si>
  <si>
    <t>DSA upon TDY in SANTO DOMOINGO TA#076 on 02-6-9/22</t>
  </si>
  <si>
    <t>1024572032</t>
  </si>
  <si>
    <t>1901438777</t>
  </si>
  <si>
    <t>1024572122</t>
  </si>
  <si>
    <t>1901438811</t>
  </si>
  <si>
    <t>301190</t>
  </si>
  <si>
    <t>Other travel costs</t>
  </si>
  <si>
    <t>Round trip transportation to Jimani E. Spinelli</t>
  </si>
  <si>
    <t>1024613714</t>
  </si>
  <si>
    <t>1901446124</t>
  </si>
  <si>
    <t>19014461242022</t>
  </si>
  <si>
    <t>DSA upon TDY in Ouanaminthe TA#0131 on 02/15-21/22</t>
  </si>
  <si>
    <t>1024620049</t>
  </si>
  <si>
    <t>1901447108</t>
  </si>
  <si>
    <t>Liq. Adv DSA fr partcipants at the binational meet</t>
  </si>
  <si>
    <t>1024671374</t>
  </si>
  <si>
    <t>1901457211</t>
  </si>
  <si>
    <t>PR#4200223039</t>
  </si>
  <si>
    <t>DSA upon TDY in Various areas TA#197 3/21-25,2022</t>
  </si>
  <si>
    <t>1024678200</t>
  </si>
  <si>
    <t>1901458682</t>
  </si>
  <si>
    <t>TA#0197</t>
  </si>
  <si>
    <t>1024721771</t>
  </si>
  <si>
    <t>1901464736</t>
  </si>
  <si>
    <t>1024733435</t>
  </si>
  <si>
    <t>1901466772</t>
  </si>
  <si>
    <t>1024733956</t>
  </si>
  <si>
    <t>1901466875</t>
  </si>
  <si>
    <t>1024733657</t>
  </si>
  <si>
    <t>1901466910</t>
  </si>
  <si>
    <t>19014669102022</t>
  </si>
  <si>
    <t>303410</t>
  </si>
  <si>
    <t>Office supplies</t>
  </si>
  <si>
    <t>Payment for Roll-Up</t>
  </si>
  <si>
    <t>1024908156</t>
  </si>
  <si>
    <t>1901476904</t>
  </si>
  <si>
    <t>GLOBAL MERGER SERV</t>
  </si>
  <si>
    <t>DSA upon TDY in OUANAMINTHE TA#303 on 4/26-28/22</t>
  </si>
  <si>
    <t>1025050237</t>
  </si>
  <si>
    <t>1901500655</t>
  </si>
  <si>
    <t>DSA upon TDY in santo domingo on 4/19-22/2022</t>
  </si>
  <si>
    <t>1025050248</t>
  </si>
  <si>
    <t>1901500661</t>
  </si>
  <si>
    <t>306650</t>
  </si>
  <si>
    <t>Agriculture and livestock</t>
  </si>
  <si>
    <t>Payment for PINE &amp; acajou seedling</t>
  </si>
  <si>
    <t>1025120245</t>
  </si>
  <si>
    <t>1901512642</t>
  </si>
  <si>
    <t>CS.1137.HT10.N1.07</t>
  </si>
  <si>
    <t>Payment for Youth Restoration.</t>
  </si>
  <si>
    <t>1025120184</t>
  </si>
  <si>
    <t>1901512644</t>
  </si>
  <si>
    <t>Pay R&amp;R in PARIS TR#0309 on 5/3-24,2022</t>
  </si>
  <si>
    <t>1025127328</t>
  </si>
  <si>
    <t>1901513980</t>
  </si>
  <si>
    <t>TR#0309</t>
  </si>
  <si>
    <t>19015139802022</t>
  </si>
  <si>
    <t>DSA upon TDY in OUANAMINTHE TA090 on 2/17-18/22</t>
  </si>
  <si>
    <t>1025176252</t>
  </si>
  <si>
    <t>1901522652</t>
  </si>
  <si>
    <t>Liq. ticket for the mission Cap Haitian 26-28/4/22</t>
  </si>
  <si>
    <t>1025187633</t>
  </si>
  <si>
    <t>1901525140</t>
  </si>
  <si>
    <t>Sunrise Airways</t>
  </si>
  <si>
    <t>1025193892</t>
  </si>
  <si>
    <t>1901526321</t>
  </si>
  <si>
    <t>Payment for: Interpretation French-Spanish x2hours</t>
  </si>
  <si>
    <t>1025213930</t>
  </si>
  <si>
    <t>1901529850</t>
  </si>
  <si>
    <t>Global Linguistics</t>
  </si>
  <si>
    <t>Reimb.  security &amp; fuel from DEcember to March 22</t>
  </si>
  <si>
    <t>1025384487</t>
  </si>
  <si>
    <t>1901539667</t>
  </si>
  <si>
    <t>ESUARDO LIMA</t>
  </si>
  <si>
    <t>DSA upon TDY in OUANAMINTHE TA#432 on 6/27-29/22</t>
  </si>
  <si>
    <t>1025423878</t>
  </si>
  <si>
    <t>1901544159</t>
  </si>
  <si>
    <t>CS.1137.HT1.12.02.</t>
  </si>
  <si>
    <t>305310</t>
  </si>
  <si>
    <t>Advertisment/Public./Marketing</t>
  </si>
  <si>
    <t>Payment for conceptio of T-shit &amp; BANNER</t>
  </si>
  <si>
    <t>1025456672</t>
  </si>
  <si>
    <t>1901549515</t>
  </si>
  <si>
    <t>PIXALIZE</t>
  </si>
  <si>
    <t>DSA  upon TDY in Ouanaminthe TR#432 6/27-29,2022</t>
  </si>
  <si>
    <t>1025498700</t>
  </si>
  <si>
    <t>1901557118</t>
  </si>
  <si>
    <t>TR#0432</t>
  </si>
  <si>
    <t>DSA  upon TDY in Various areas TR# 434 7/1-4,2022</t>
  </si>
  <si>
    <t>1025523581</t>
  </si>
  <si>
    <t>1901560969</t>
  </si>
  <si>
    <t>19015609692022</t>
  </si>
  <si>
    <t>DSA  upon TDY in Various areas TR#435 7/1-4,22</t>
  </si>
  <si>
    <t>1025552507</t>
  </si>
  <si>
    <t>1901566947</t>
  </si>
  <si>
    <t>19015669472022</t>
  </si>
  <si>
    <t>DSA upon TDY in various areas plus R&amp;R 4/9-5/15,22</t>
  </si>
  <si>
    <t>1025704133</t>
  </si>
  <si>
    <t>1901594709</t>
  </si>
  <si>
    <t>COST FOR TRAIN</t>
  </si>
  <si>
    <t>303220</t>
  </si>
  <si>
    <t>Vehicle running costs (fuel, oil)</t>
  </si>
  <si>
    <t>Diesel (100% mineral diesel)</t>
  </si>
  <si>
    <t>1025824178</t>
  </si>
  <si>
    <t>1901615139</t>
  </si>
  <si>
    <t>19016151392022</t>
  </si>
  <si>
    <t>Ticket#008I8T mission PAP/CAP 27-29.6.22</t>
  </si>
  <si>
    <t>1026138353</t>
  </si>
  <si>
    <t>1901646597</t>
  </si>
  <si>
    <t>Visual art services</t>
  </si>
  <si>
    <t>1026276021</t>
  </si>
  <si>
    <t>1901671585</t>
  </si>
  <si>
    <t>19016715852022</t>
  </si>
  <si>
    <t>DSA upon TDY in OUANAMINTHE TR#592 on 11/10-11/22</t>
  </si>
  <si>
    <t>1026346848</t>
  </si>
  <si>
    <t>1901686884</t>
  </si>
  <si>
    <t>DSA upon TDY in OUANAMINTHE TR#595 on 11/10-11/22</t>
  </si>
  <si>
    <t>1026346760</t>
  </si>
  <si>
    <t>1901686888</t>
  </si>
  <si>
    <t>DSA upon TDY in OUANAMINTHE TR#593 on 11/10-11/22</t>
  </si>
  <si>
    <t>1026346763</t>
  </si>
  <si>
    <t>1901686889</t>
  </si>
  <si>
    <t>303090</t>
  </si>
  <si>
    <t>Other communication supplies and services</t>
  </si>
  <si>
    <t>1026368319</t>
  </si>
  <si>
    <t>1901691622</t>
  </si>
  <si>
    <t>19016916222022</t>
  </si>
  <si>
    <t>Ticket# 007ACG PAP/CAP 17-18.02.2022</t>
  </si>
  <si>
    <t>1026438846</t>
  </si>
  <si>
    <t>1901705082</t>
  </si>
  <si>
    <t>303120</t>
  </si>
  <si>
    <t>Building Rental</t>
  </si>
  <si>
    <t>1026509012</t>
  </si>
  <si>
    <t>1901719383</t>
  </si>
  <si>
    <t>19017193832022</t>
  </si>
  <si>
    <t>TEC-TR18143 - 2022 - Mrs Nahomie MESIDOR</t>
  </si>
  <si>
    <t>1026540709</t>
  </si>
  <si>
    <t>1901721726</t>
  </si>
  <si>
    <t>19017217262022</t>
  </si>
  <si>
    <t>TEC-TR18232 - 2022 - Mr Christian B. POTEAU</t>
  </si>
  <si>
    <t>1026540703</t>
  </si>
  <si>
    <t>1901721727</t>
  </si>
  <si>
    <t>19017217272022</t>
  </si>
  <si>
    <t>Tkt#6440220015351 mission PAP/JBQ 19-22.4.22</t>
  </si>
  <si>
    <t>1026531896</t>
  </si>
  <si>
    <t>1901725732</t>
  </si>
  <si>
    <t>Air Century</t>
  </si>
  <si>
    <t>TEC-TR18150 - 2022 - Mr Frantz Cisco LEONARD</t>
  </si>
  <si>
    <t>1026564667</t>
  </si>
  <si>
    <t>1901732496</t>
  </si>
  <si>
    <t>19017324962022</t>
  </si>
  <si>
    <t>Ticket #00A0IH mission PAP/JBQ 05.12.2022</t>
  </si>
  <si>
    <t>1026843884</t>
  </si>
  <si>
    <t>1901760292</t>
  </si>
  <si>
    <t>Sunrise Airways SA</t>
  </si>
  <si>
    <t>Chartered airplane travel</t>
  </si>
  <si>
    <t>1027123843</t>
  </si>
  <si>
    <t>1901761354</t>
  </si>
  <si>
    <t>19017613542023</t>
  </si>
  <si>
    <t>TEC-TR30610 - 2023 - Mr Dukes DEROSENA</t>
  </si>
  <si>
    <t>1026909033</t>
  </si>
  <si>
    <t>1901772154</t>
  </si>
  <si>
    <t>19017721542023</t>
  </si>
  <si>
    <t>TEC-TR30616 - 2023 - Mr Johny BIENEUS PAULIME</t>
  </si>
  <si>
    <t>1026913897</t>
  </si>
  <si>
    <t>1901773289</t>
  </si>
  <si>
    <t>19017732892023</t>
  </si>
  <si>
    <t>Ticket ## 00AN2G mission JBQ/PAP 24.01.23</t>
  </si>
  <si>
    <t>1026935163</t>
  </si>
  <si>
    <t>1901777277</t>
  </si>
  <si>
    <t>TEC-TR18665 - 2023 - Mr Wallace CHARLES</t>
  </si>
  <si>
    <t>1026940613</t>
  </si>
  <si>
    <t>1901778750</t>
  </si>
  <si>
    <t>19017787502023</t>
  </si>
  <si>
    <t>TEC-TR30600 - 2023 - Mr Jonas GRANVILLE</t>
  </si>
  <si>
    <t>1026986569</t>
  </si>
  <si>
    <t>1901787245</t>
  </si>
  <si>
    <t>19017872452023</t>
  </si>
  <si>
    <t>1027107015</t>
  </si>
  <si>
    <t>1901811472</t>
  </si>
  <si>
    <t>19018114722023</t>
  </si>
  <si>
    <t>PAYMENT FOR: Unique Broadcasting Services SA
ICT S</t>
  </si>
  <si>
    <t>1027206424</t>
  </si>
  <si>
    <t>1901828541</t>
  </si>
  <si>
    <t>19018285412023</t>
  </si>
  <si>
    <t>Advertising</t>
  </si>
  <si>
    <t>1027323481</t>
  </si>
  <si>
    <t>1901848747</t>
  </si>
  <si>
    <t>19018487472023</t>
  </si>
  <si>
    <t>180140</t>
  </si>
  <si>
    <t>Furniture and Fixture Acquisition 01</t>
  </si>
  <si>
    <t>Caterpillar 158kw in prime 175kw stanby</t>
  </si>
  <si>
    <t>1023368180</t>
  </si>
  <si>
    <t>5000549482</t>
  </si>
  <si>
    <t>EDESARDOUIN</t>
  </si>
  <si>
    <t>5000987554</t>
  </si>
  <si>
    <t>180150</t>
  </si>
  <si>
    <t>Low Value Assets Acq. 01</t>
  </si>
  <si>
    <t>Item 4972 Samsung 22 " LED Monitor</t>
  </si>
  <si>
    <t>1023525870</t>
  </si>
  <si>
    <t>5000573325</t>
  </si>
  <si>
    <t>22</t>
  </si>
  <si>
    <t>KJBEAUGE</t>
  </si>
  <si>
    <t>5001011306</t>
  </si>
  <si>
    <t>23</t>
  </si>
  <si>
    <t>Agiler HDMI Cable 10 Ft</t>
  </si>
  <si>
    <t>24</t>
  </si>
  <si>
    <t>25</t>
  </si>
  <si>
    <t>Roll up banner 33x80 (graphic design)</t>
  </si>
  <si>
    <t>1023684698</t>
  </si>
  <si>
    <t>5000580966</t>
  </si>
  <si>
    <t>5001018939</t>
  </si>
  <si>
    <t>50010189392021</t>
  </si>
  <si>
    <t>Printing cards for three IBM staffs.</t>
  </si>
  <si>
    <t>1023684705</t>
  </si>
  <si>
    <t>5000580967</t>
  </si>
  <si>
    <t>5001018943</t>
  </si>
  <si>
    <t>50010189432021</t>
  </si>
  <si>
    <t>Conference room</t>
  </si>
  <si>
    <t>1023713419</t>
  </si>
  <si>
    <t>5000583824</t>
  </si>
  <si>
    <t>5001021791</t>
  </si>
  <si>
    <t>50010217912021</t>
  </si>
  <si>
    <t>Break. (2 salty, 1 sweet pastry, fruits, coffee, t</t>
  </si>
  <si>
    <t>PREMIUM LUNCH/ PERS. (2 meat with 1 rice, 1</t>
  </si>
  <si>
    <t>Location d'une maison à Miragoane types Entrepôt d</t>
  </si>
  <si>
    <t>1023746067</t>
  </si>
  <si>
    <t>5000587476</t>
  </si>
  <si>
    <t>5001025443</t>
  </si>
  <si>
    <t>50010254432021</t>
  </si>
  <si>
    <t>303540</t>
  </si>
  <si>
    <t>I.T. Supplies Purchases</t>
  </si>
  <si>
    <t>MOUSE Wireless Ergonomic vertical 5 buttons</t>
  </si>
  <si>
    <t>1023840180</t>
  </si>
  <si>
    <t>5000601743</t>
  </si>
  <si>
    <t>5001039622</t>
  </si>
  <si>
    <t>50010396222021</t>
  </si>
  <si>
    <t>RENTAL OF PREMISE IN UNOPS LOCATED IN BERGEAUD LES</t>
  </si>
  <si>
    <t>1023840201</t>
  </si>
  <si>
    <t>5000601748</t>
  </si>
  <si>
    <t>5001039637</t>
  </si>
  <si>
    <t>50010396372021</t>
  </si>
  <si>
    <t>RENTAL OFFICE AT Ouanaminthe SETEMBER 2021</t>
  </si>
  <si>
    <t>1023840214</t>
  </si>
  <si>
    <t>5000601763</t>
  </si>
  <si>
    <t>5001039647</t>
  </si>
  <si>
    <t>50010396472021</t>
  </si>
  <si>
    <t>1023938201</t>
  </si>
  <si>
    <t>5000616562</t>
  </si>
  <si>
    <t>5001054385</t>
  </si>
  <si>
    <t>50010543852021</t>
  </si>
  <si>
    <t>1023938203</t>
  </si>
  <si>
    <t>5000616564</t>
  </si>
  <si>
    <t>5001054387</t>
  </si>
  <si>
    <t>50010543872021</t>
  </si>
  <si>
    <t>1023997143</t>
  </si>
  <si>
    <t>5000626249</t>
  </si>
  <si>
    <t>5001064109</t>
  </si>
  <si>
    <t>50010641092021</t>
  </si>
  <si>
    <t>1024005329</t>
  </si>
  <si>
    <t>5000627905</t>
  </si>
  <si>
    <t>5001065815</t>
  </si>
  <si>
    <t>50010658152021</t>
  </si>
  <si>
    <t>Le bail d'une maison pour le sous bureau de Ouanam</t>
  </si>
  <si>
    <t>1024010977</t>
  </si>
  <si>
    <t>5000629150</t>
  </si>
  <si>
    <t>5001066974</t>
  </si>
  <si>
    <t>50010669742021</t>
  </si>
  <si>
    <t>1024010990</t>
  </si>
  <si>
    <t>5000629151</t>
  </si>
  <si>
    <t>5001066979</t>
  </si>
  <si>
    <t>50010669792021</t>
  </si>
  <si>
    <t>303140</t>
  </si>
  <si>
    <t>Utilities (e.g. gas, water, electricity, etc.)</t>
  </si>
  <si>
    <t>ELECTRICITY BILL AT AIOM TABARRE</t>
  </si>
  <si>
    <t>1024010996</t>
  </si>
  <si>
    <t>5000629154</t>
  </si>
  <si>
    <t>5001066987</t>
  </si>
  <si>
    <t>50010669872021</t>
  </si>
  <si>
    <t>1024011706</t>
  </si>
  <si>
    <t>5000629282</t>
  </si>
  <si>
    <t>5001067132</t>
  </si>
  <si>
    <t>50010671322021</t>
  </si>
  <si>
    <t>1024343455</t>
  </si>
  <si>
    <t>5000651822</t>
  </si>
  <si>
    <t>5001089570</t>
  </si>
  <si>
    <t>50010895702022</t>
  </si>
  <si>
    <t>1024349343</t>
  </si>
  <si>
    <t>5000652660</t>
  </si>
  <si>
    <t>5001090383</t>
  </si>
  <si>
    <t>50010903832022</t>
  </si>
  <si>
    <t>1024374218</t>
  </si>
  <si>
    <t>5000655835</t>
  </si>
  <si>
    <t>5001093552</t>
  </si>
  <si>
    <t>50010935522022</t>
  </si>
  <si>
    <t>1024374754</t>
  </si>
  <si>
    <t>5000655858</t>
  </si>
  <si>
    <t>5001093602</t>
  </si>
  <si>
    <t>50010936022022</t>
  </si>
  <si>
    <t>1024456766</t>
  </si>
  <si>
    <t>5000666736</t>
  </si>
  <si>
    <t>5001104431</t>
  </si>
  <si>
    <t>50011044312022</t>
  </si>
  <si>
    <t>Printing  ROLL UP BANNER 33X80 POUCES (with struct</t>
  </si>
  <si>
    <t>1024463586</t>
  </si>
  <si>
    <t>5000667861</t>
  </si>
  <si>
    <t>5001105531</t>
  </si>
  <si>
    <t>50011055312022</t>
  </si>
  <si>
    <t>1024502002</t>
  </si>
  <si>
    <t>5000673646</t>
  </si>
  <si>
    <t>5001111317</t>
  </si>
  <si>
    <t>50011113172022</t>
  </si>
  <si>
    <t>1024502005</t>
  </si>
  <si>
    <t>5000673647</t>
  </si>
  <si>
    <t>5001111319</t>
  </si>
  <si>
    <t>50011113192022</t>
  </si>
  <si>
    <t>1024502009</t>
  </si>
  <si>
    <t>5000673648</t>
  </si>
  <si>
    <t>5001111320</t>
  </si>
  <si>
    <t>50011113202022</t>
  </si>
  <si>
    <t>1024747374</t>
  </si>
  <si>
    <t>5000707387</t>
  </si>
  <si>
    <t>5001144968</t>
  </si>
  <si>
    <t>50011449682022</t>
  </si>
  <si>
    <t>Printed T-shirt with logos</t>
  </si>
  <si>
    <t>1024925321</t>
  </si>
  <si>
    <t>5000714768</t>
  </si>
  <si>
    <t>5001152334</t>
  </si>
  <si>
    <t>50011523342022</t>
  </si>
  <si>
    <t>Printing over 440 grames. Frontlig Strong Banner M</t>
  </si>
  <si>
    <t>1024998947</t>
  </si>
  <si>
    <t>5000724175</t>
  </si>
  <si>
    <t>5001161662</t>
  </si>
  <si>
    <t>50011616622022</t>
  </si>
  <si>
    <t>RENTAL LAND AT IOM TABARRE FROM</t>
  </si>
  <si>
    <t>1025020132</t>
  </si>
  <si>
    <t>5000726989</t>
  </si>
  <si>
    <t>5001164461</t>
  </si>
  <si>
    <t>50011644612022</t>
  </si>
  <si>
    <t>26</t>
  </si>
  <si>
    <t>Conference room rental</t>
  </si>
  <si>
    <t>1025050708</t>
  </si>
  <si>
    <t>5000732085</t>
  </si>
  <si>
    <t>5001169481</t>
  </si>
  <si>
    <t>50011694812022</t>
  </si>
  <si>
    <t>306630</t>
  </si>
  <si>
    <t>Non food items (e.g clothing, kits)</t>
  </si>
  <si>
    <t>T-Shirt standard with graphic impression</t>
  </si>
  <si>
    <t>1025067985</t>
  </si>
  <si>
    <t>5000733879</t>
  </si>
  <si>
    <t>5001171276</t>
  </si>
  <si>
    <t>50011712762022</t>
  </si>
  <si>
    <t>GVA/PTY-LOPRETE Giuseppe</t>
  </si>
  <si>
    <t>1025161035</t>
  </si>
  <si>
    <t>5000747467</t>
  </si>
  <si>
    <t>JMOTTAZ</t>
  </si>
  <si>
    <t>5001184800</t>
  </si>
  <si>
    <t>CHM9735</t>
  </si>
  <si>
    <t>PTY/PAP-LOPRETE Giuseppe</t>
  </si>
  <si>
    <t>1025161036</t>
  </si>
  <si>
    <t>5000747468</t>
  </si>
  <si>
    <t>5001184801</t>
  </si>
  <si>
    <t>1025199216</t>
  </si>
  <si>
    <t>5000754153</t>
  </si>
  <si>
    <t>5001191457</t>
  </si>
  <si>
    <t>50011914572022</t>
  </si>
  <si>
    <t>305880</t>
  </si>
  <si>
    <t>IP transfers – National CSOs</t>
  </si>
  <si>
    <t>Premier Versement, Eligible dans un délai de 15 jo</t>
  </si>
  <si>
    <t>1025483758</t>
  </si>
  <si>
    <t>5000776042</t>
  </si>
  <si>
    <t>5001213277</t>
  </si>
  <si>
    <t>50012132772022</t>
  </si>
  <si>
    <t>1025491349</t>
  </si>
  <si>
    <t>5000776859</t>
  </si>
  <si>
    <t>5001214114</t>
  </si>
  <si>
    <t>50012141142022</t>
  </si>
  <si>
    <t>303030</t>
  </si>
  <si>
    <t>E-Mail / Internet/dataline charges</t>
  </si>
  <si>
    <t>router +plan ( teleworking)</t>
  </si>
  <si>
    <t>1025499810</t>
  </si>
  <si>
    <t>5000778378</t>
  </si>
  <si>
    <t>5001215613</t>
  </si>
  <si>
    <t>50012156132022</t>
  </si>
  <si>
    <t>1025556581</t>
  </si>
  <si>
    <t>5000786152</t>
  </si>
  <si>
    <t>MARBARRY</t>
  </si>
  <si>
    <t>5001223288</t>
  </si>
  <si>
    <t>50012232882022</t>
  </si>
  <si>
    <t>305620</t>
  </si>
  <si>
    <t>Consultants - Administration matters</t>
  </si>
  <si>
    <t>1025576739</t>
  </si>
  <si>
    <t>5000788561</t>
  </si>
  <si>
    <t>5001225656</t>
  </si>
  <si>
    <t>50012256562022</t>
  </si>
  <si>
    <t>303110</t>
  </si>
  <si>
    <t>Building maintenance supplies and services</t>
  </si>
  <si>
    <t>MOBILISATION ET DEMOLITIONS</t>
  </si>
  <si>
    <t>1025577140</t>
  </si>
  <si>
    <t>5000788610</t>
  </si>
  <si>
    <t>5001225701</t>
  </si>
  <si>
    <t>50012257012022</t>
  </si>
  <si>
    <t>EVACUATION DES DECHETS + NETTOYAGE</t>
  </si>
  <si>
    <t>CLOISON EN EN CEMENT BOARD (2M50X5M)*2</t>
  </si>
  <si>
    <t>POSE BLOC 15 (TOUTES  SUJETIONS COMPRISES)</t>
  </si>
  <si>
    <t>BLOC DE VERRE  20X20</t>
  </si>
  <si>
    <t>14</t>
  </si>
  <si>
    <t>FENETRE A BAIE VITRE</t>
  </si>
  <si>
    <t>17</t>
  </si>
  <si>
    <t>PORTE METALLIQUE</t>
  </si>
  <si>
    <t>20</t>
  </si>
  <si>
    <t>CERAMIQUE 33X33 (TOUTES SUJETION COMPRISES)</t>
  </si>
  <si>
    <t>PEINTURE SEMIS GLOSS</t>
  </si>
  <si>
    <t>FAUX PLAFOND EN PLYWOD 1/4</t>
  </si>
  <si>
    <t>29</t>
  </si>
  <si>
    <t>MAIND D 'OEUVRES</t>
  </si>
  <si>
    <t>32</t>
  </si>
  <si>
    <t>FENETRE COULLISANTE TRANSPARENTE 181''X103</t>
  </si>
  <si>
    <t>1025660202</t>
  </si>
  <si>
    <t>5000800800</t>
  </si>
  <si>
    <t>5001237833</t>
  </si>
  <si>
    <t>50012378332022</t>
  </si>
  <si>
    <t>ACHAT DE MATERIAUX</t>
  </si>
  <si>
    <t>1025695327</t>
  </si>
  <si>
    <t>5000805512</t>
  </si>
  <si>
    <t>5001242578</t>
  </si>
  <si>
    <t>50012425782022</t>
  </si>
  <si>
    <t>LOCATION  wELDER GAZOLINE TRANSPORT</t>
  </si>
  <si>
    <t>LABOR</t>
  </si>
  <si>
    <t>Two days Video service</t>
  </si>
  <si>
    <t>1025703510</t>
  </si>
  <si>
    <t>5000806624</t>
  </si>
  <si>
    <t>5001243667</t>
  </si>
  <si>
    <t>50012436672022</t>
  </si>
  <si>
    <t>2 days photograph</t>
  </si>
  <si>
    <t>Roll up banner 33’ X 80’ - graphic conception</t>
  </si>
  <si>
    <t>Roll up banner 33’ X 80’ - Vinil hard impression</t>
  </si>
  <si>
    <t>1025732856</t>
  </si>
  <si>
    <t>5000810976</t>
  </si>
  <si>
    <t>5001248000</t>
  </si>
  <si>
    <t>50012480002022</t>
  </si>
  <si>
    <t>PTY/MXP/PTY-LOPRETE Giuseppe</t>
  </si>
  <si>
    <t>1025763312</t>
  </si>
  <si>
    <t>5000814968</t>
  </si>
  <si>
    <t>5001251979</t>
  </si>
  <si>
    <t>CHM91938</t>
  </si>
  <si>
    <t>PAP/SDQ-LOPRETE Giuseppe</t>
  </si>
  <si>
    <t>1025763370</t>
  </si>
  <si>
    <t>5000814980</t>
  </si>
  <si>
    <t>CHF</t>
  </si>
  <si>
    <t>5001251976</t>
  </si>
  <si>
    <t>SDQ/PTY-LOPRETE Giuseppe</t>
  </si>
  <si>
    <t>1025763371</t>
  </si>
  <si>
    <t>5000814981</t>
  </si>
  <si>
    <t>5001251977</t>
  </si>
  <si>
    <t>Consultancy fees - september 2022</t>
  </si>
  <si>
    <t>1025895688</t>
  </si>
  <si>
    <t>5000835072</t>
  </si>
  <si>
    <t>5001272027</t>
  </si>
  <si>
    <t>50012720272022</t>
  </si>
  <si>
    <t>1st inst. Advance upon signature of the agreement</t>
  </si>
  <si>
    <t>1026178121</t>
  </si>
  <si>
    <t>5000853971</t>
  </si>
  <si>
    <t>5001290810</t>
  </si>
  <si>
    <t>50012908102022</t>
  </si>
  <si>
    <t>2nd Isnt. Subject to validation of the interim rep</t>
  </si>
  <si>
    <t>Consultancy fees - October 2022</t>
  </si>
  <si>
    <t>1026256589</t>
  </si>
  <si>
    <t>5000864933</t>
  </si>
  <si>
    <t>5001301744</t>
  </si>
  <si>
    <t>50013017442022</t>
  </si>
  <si>
    <t>1026284436</t>
  </si>
  <si>
    <t>5000868903</t>
  </si>
  <si>
    <t>5001305677</t>
  </si>
  <si>
    <t>50013056772022</t>
  </si>
  <si>
    <t>303010</t>
  </si>
  <si>
    <t>Communications</t>
  </si>
  <si>
    <t>Communication fees (flotte phone) Oct 2022</t>
  </si>
  <si>
    <t>1026377308</t>
  </si>
  <si>
    <t>5000881859</t>
  </si>
  <si>
    <t>5001318606</t>
  </si>
  <si>
    <t>50013186062022</t>
  </si>
  <si>
    <t>Consultancy fees - November 2022</t>
  </si>
  <si>
    <t>1026418703</t>
  </si>
  <si>
    <t>5000887560</t>
  </si>
  <si>
    <t>5001324272</t>
  </si>
  <si>
    <t>50013242722022</t>
  </si>
  <si>
    <t>1026439363</t>
  </si>
  <si>
    <t>5000890803</t>
  </si>
  <si>
    <t>5001327550</t>
  </si>
  <si>
    <t>50013275502022</t>
  </si>
  <si>
    <t>1026439371</t>
  </si>
  <si>
    <t>5000890807</t>
  </si>
  <si>
    <t>5001327585</t>
  </si>
  <si>
    <t>50013275852022</t>
  </si>
  <si>
    <t>1026508067</t>
  </si>
  <si>
    <t>5000900840</t>
  </si>
  <si>
    <t>5001337525</t>
  </si>
  <si>
    <t>50013375252022</t>
  </si>
  <si>
    <t>Consultancy fees - December 2022</t>
  </si>
  <si>
    <t>1026593953</t>
  </si>
  <si>
    <t>5000913314</t>
  </si>
  <si>
    <t>5001349967</t>
  </si>
  <si>
    <t>50013499672023</t>
  </si>
  <si>
    <t>Consultancy Payment of 12/2022</t>
  </si>
  <si>
    <t>1026789081</t>
  </si>
  <si>
    <t>5000918896</t>
  </si>
  <si>
    <t>5001355545</t>
  </si>
  <si>
    <t>50013555452023</t>
  </si>
  <si>
    <t>Consultancy Payment - January 2023</t>
  </si>
  <si>
    <t>1026852319</t>
  </si>
  <si>
    <t>5000927125</t>
  </si>
  <si>
    <t>5001363725</t>
  </si>
  <si>
    <t>50013637252023</t>
  </si>
  <si>
    <t>Consultancy Payment of 01/2023</t>
  </si>
  <si>
    <t>1026902763</t>
  </si>
  <si>
    <t>5000933127</t>
  </si>
  <si>
    <t>5001369675</t>
  </si>
  <si>
    <t>50013696752023</t>
  </si>
  <si>
    <t>Lenovo ThunderBolt 4 Dock 135W (2x DP/1x HDMI/RJ45</t>
  </si>
  <si>
    <t>1026929223</t>
  </si>
  <si>
    <t>5000936767</t>
  </si>
  <si>
    <t>38</t>
  </si>
  <si>
    <t>5001373326</t>
  </si>
  <si>
    <t>40</t>
  </si>
  <si>
    <t>42</t>
  </si>
  <si>
    <t>44</t>
  </si>
  <si>
    <t>46</t>
  </si>
  <si>
    <t>48</t>
  </si>
  <si>
    <t>Samsung Galaxy S22</t>
  </si>
  <si>
    <t>1026942466</t>
  </si>
  <si>
    <t>5000938545</t>
  </si>
  <si>
    <t>5001375087</t>
  </si>
  <si>
    <t>Samsung Galaxy A53 5G</t>
  </si>
  <si>
    <t>12</t>
  </si>
  <si>
    <t>13</t>
  </si>
  <si>
    <t>15</t>
  </si>
  <si>
    <t>16</t>
  </si>
  <si>
    <t>18</t>
  </si>
  <si>
    <t>303460</t>
  </si>
  <si>
    <t>Other supplies</t>
  </si>
  <si>
    <t>Phone Case for Samsung S22</t>
  </si>
  <si>
    <t>50013750872023</t>
  </si>
  <si>
    <t>Case Mix samsung A53</t>
  </si>
  <si>
    <t>1026946334</t>
  </si>
  <si>
    <t>5000938924</t>
  </si>
  <si>
    <t>5001375530</t>
  </si>
  <si>
    <t>50013755302023</t>
  </si>
  <si>
    <t>Premium Tempered Glass Screen Protector A53</t>
  </si>
  <si>
    <t>Samsung USB-C 25W PD Adapter</t>
  </si>
  <si>
    <t>INTERNET SERVICE FEES - FEBRUARY 2023</t>
  </si>
  <si>
    <t>1026994991</t>
  </si>
  <si>
    <t>5000944300</t>
  </si>
  <si>
    <t>5001380828</t>
  </si>
  <si>
    <t>50013808282023</t>
  </si>
  <si>
    <t>PHONE BILL FOR IOM FLOTTE IN JANUARY 2023</t>
  </si>
  <si>
    <t>1027011908</t>
  </si>
  <si>
    <t>5000946947</t>
  </si>
  <si>
    <t>5001383503</t>
  </si>
  <si>
    <t>50013835032023</t>
  </si>
  <si>
    <t>Office rental fees OIM Tabarre - NOVEMBER 23 TO DE</t>
  </si>
  <si>
    <t>1027018099</t>
  </si>
  <si>
    <t>5000947932</t>
  </si>
  <si>
    <t>5001384458</t>
  </si>
  <si>
    <t>50013844582023</t>
  </si>
  <si>
    <t>Office rental fees OIM Tabarre - DECEMBER 23, 2022</t>
  </si>
  <si>
    <t>Office rental fees OIM Tabarre JANUARY 22 TO FEBRU</t>
  </si>
  <si>
    <t>Consultancy Payment - February 2023</t>
  </si>
  <si>
    <t>1027020142</t>
  </si>
  <si>
    <t>5000948235</t>
  </si>
  <si>
    <t>5001384762</t>
  </si>
  <si>
    <t>50013847622023</t>
  </si>
  <si>
    <t>Consultancy Payment of 02/2023</t>
  </si>
  <si>
    <t>1027026613</t>
  </si>
  <si>
    <t>5000948962</t>
  </si>
  <si>
    <t>5001385486</t>
  </si>
  <si>
    <t>50013854862023</t>
  </si>
  <si>
    <t>INTERNET SERVICE AT IOM</t>
  </si>
  <si>
    <t>1027027561</t>
  </si>
  <si>
    <t>5000949094</t>
  </si>
  <si>
    <t>5001385609</t>
  </si>
  <si>
    <t>50013856092023</t>
  </si>
  <si>
    <t>First payment at signature of the agreement 10 FEV</t>
  </si>
  <si>
    <t>1027087395</t>
  </si>
  <si>
    <t>5000957508</t>
  </si>
  <si>
    <t>5001394070</t>
  </si>
  <si>
    <t>50013940702023</t>
  </si>
  <si>
    <t>Le deuxième versement de USD 25,000.00 (Vingt-cinq</t>
  </si>
  <si>
    <t>1027153556</t>
  </si>
  <si>
    <t>5000967295</t>
  </si>
  <si>
    <t>5001403734</t>
  </si>
  <si>
    <t>50014037342023</t>
  </si>
  <si>
    <t>Mobilisation des travaux y compris l'amenée et le</t>
  </si>
  <si>
    <t>1027172991</t>
  </si>
  <si>
    <t>5000969724</t>
  </si>
  <si>
    <t>5001406174</t>
  </si>
  <si>
    <t>50014061742023</t>
  </si>
  <si>
    <t>PHONE BILL FOR IOM FLOTTE IN FEBRUARY  2023</t>
  </si>
  <si>
    <t>1027182215</t>
  </si>
  <si>
    <t>5000970981</t>
  </si>
  <si>
    <t>5001407402</t>
  </si>
  <si>
    <t>50014074022023</t>
  </si>
  <si>
    <t>Interpretation services for three hours from Frenc</t>
  </si>
  <si>
    <t>1027225858</t>
  </si>
  <si>
    <t>5000975991</t>
  </si>
  <si>
    <t>5001412408</t>
  </si>
  <si>
    <t>50014124082023</t>
  </si>
  <si>
    <t>INTERNET SERVICE FEES - MARCH 2023</t>
  </si>
  <si>
    <t>1027250365</t>
  </si>
  <si>
    <t>5000979441</t>
  </si>
  <si>
    <t>5001415839</t>
  </si>
  <si>
    <t>50014158392023</t>
  </si>
  <si>
    <t>Consultancy Payment - March 2023</t>
  </si>
  <si>
    <t>1027251516</t>
  </si>
  <si>
    <t>5000979523</t>
  </si>
  <si>
    <t>5001415912</t>
  </si>
  <si>
    <t>50014159122023</t>
  </si>
  <si>
    <t>Deuxiement Versement, Eligible dans le délai de 15</t>
  </si>
  <si>
    <t>1027273882</t>
  </si>
  <si>
    <t>5000981567</t>
  </si>
  <si>
    <t>5001417955</t>
  </si>
  <si>
    <t>50014179552023</t>
  </si>
  <si>
    <t>PHONE BILL FOR IOM FLOTTE IN MARCH  2023</t>
  </si>
  <si>
    <t>1027309845</t>
  </si>
  <si>
    <t>5000984913</t>
  </si>
  <si>
    <t>5001421287</t>
  </si>
  <si>
    <t>50014212872023</t>
  </si>
  <si>
    <t>1027309859</t>
  </si>
  <si>
    <t>5000984914</t>
  </si>
  <si>
    <t>5001421288</t>
  </si>
  <si>
    <t>50014212882023</t>
  </si>
  <si>
    <t>Samsung Galaxy A53 6GB/128GB 5G SM-A536 Dual SIM</t>
  </si>
  <si>
    <t>1027347925</t>
  </si>
  <si>
    <t>5000988888</t>
  </si>
  <si>
    <t>5001425248</t>
  </si>
  <si>
    <t>21</t>
  </si>
  <si>
    <t>33</t>
  </si>
  <si>
    <t>41</t>
  </si>
  <si>
    <t>45</t>
  </si>
  <si>
    <t>49</t>
  </si>
  <si>
    <t>53</t>
  </si>
  <si>
    <t>57</t>
  </si>
  <si>
    <t>65</t>
  </si>
  <si>
    <t>69</t>
  </si>
  <si>
    <t>73</t>
  </si>
  <si>
    <t>77</t>
  </si>
  <si>
    <t>Samsung Galaxy S22 8GB/128GB SM-S901 Dual SIM Smar</t>
  </si>
  <si>
    <t>81</t>
  </si>
  <si>
    <t>85</t>
  </si>
  <si>
    <t>89</t>
  </si>
  <si>
    <t>93</t>
  </si>
  <si>
    <t>97</t>
  </si>
  <si>
    <t>101</t>
  </si>
  <si>
    <t>105</t>
  </si>
  <si>
    <t>109</t>
  </si>
  <si>
    <t>113</t>
  </si>
  <si>
    <t>117</t>
  </si>
  <si>
    <t>121</t>
  </si>
  <si>
    <t>125</t>
  </si>
  <si>
    <t>129</t>
  </si>
  <si>
    <t>133</t>
  </si>
  <si>
    <t>137</t>
  </si>
  <si>
    <t>141</t>
  </si>
  <si>
    <t>145</t>
  </si>
  <si>
    <t>149</t>
  </si>
  <si>
    <t>153</t>
  </si>
  <si>
    <t>157</t>
  </si>
  <si>
    <t>161</t>
  </si>
  <si>
    <t>173</t>
  </si>
  <si>
    <t>177</t>
  </si>
  <si>
    <t>181</t>
  </si>
  <si>
    <t>185</t>
  </si>
  <si>
    <t>189</t>
  </si>
  <si>
    <t>193</t>
  </si>
  <si>
    <t>197</t>
  </si>
  <si>
    <t>Air freight charges and insurance cost</t>
  </si>
  <si>
    <t>201</t>
  </si>
  <si>
    <t>50014252482023</t>
  </si>
  <si>
    <t>TR16671-2022-Eduardo Roberto ARROYO LIMA-DSA-100.0</t>
  </si>
  <si>
    <t>0010084834</t>
  </si>
  <si>
    <t>0000014617</t>
  </si>
  <si>
    <t>FIORI-BATCH</t>
  </si>
  <si>
    <t>.</t>
  </si>
  <si>
    <t>0</t>
  </si>
  <si>
    <t>51</t>
  </si>
  <si>
    <t>TR16671-2022-Eduardo Roberto ARROYO LIMA-TTE-100.0</t>
  </si>
  <si>
    <t>Ticket - Staff  TDY</t>
  </si>
  <si>
    <t>0009598460</t>
  </si>
  <si>
    <t>4420273406</t>
  </si>
  <si>
    <t>0009720164</t>
  </si>
  <si>
    <t>0009598483</t>
  </si>
  <si>
    <t>4420273407</t>
  </si>
  <si>
    <t>0009720165</t>
  </si>
  <si>
    <t>0009598498</t>
  </si>
  <si>
    <t>4420273413</t>
  </si>
  <si>
    <t>0009644696</t>
  </si>
  <si>
    <t>LALVARADO</t>
  </si>
  <si>
    <t>0009720181</t>
  </si>
  <si>
    <t>Other Communication Services</t>
  </si>
  <si>
    <t>0009401292</t>
  </si>
  <si>
    <t>4500221758</t>
  </si>
  <si>
    <t>0009408855</t>
  </si>
  <si>
    <t>4500222514</t>
  </si>
  <si>
    <t>PGDARILUS</t>
  </si>
  <si>
    <t>Other Project support services</t>
  </si>
  <si>
    <t>0010422676</t>
  </si>
  <si>
    <t>4500284475</t>
  </si>
  <si>
    <t>0010450288</t>
  </si>
  <si>
    <t>30</t>
  </si>
  <si>
    <t>Training workshop service</t>
  </si>
  <si>
    <t>0010432776</t>
  </si>
  <si>
    <t>4500285240</t>
  </si>
  <si>
    <t>0009173018</t>
  </si>
  <si>
    <t>4200238924</t>
  </si>
  <si>
    <t>0009590188</t>
  </si>
  <si>
    <t>0010001041</t>
  </si>
  <si>
    <t>PCOUAMIN</t>
  </si>
  <si>
    <t>Business Area</t>
  </si>
  <si>
    <t>Originating Mission</t>
  </si>
  <si>
    <t>Project Budget Line</t>
  </si>
  <si>
    <t>Project Budget Descr</t>
  </si>
  <si>
    <t>Cost Element</t>
  </si>
  <si>
    <t>Cost Element Desc.</t>
  </si>
  <si>
    <t>FI Ref.Doc.No</t>
  </si>
  <si>
    <t>Orig Ref Doc</t>
  </si>
  <si>
    <t>Document Line Item Text</t>
  </si>
  <si>
    <t>Vendor Name</t>
  </si>
  <si>
    <t>Invoice Number</t>
  </si>
  <si>
    <t>Proflight Number</t>
  </si>
  <si>
    <t>User Name</t>
  </si>
  <si>
    <t>Fiscal Year</t>
  </si>
  <si>
    <t>Ref. Key 2</t>
  </si>
  <si>
    <t>RefKey 3</t>
  </si>
  <si>
    <t>Value Project Curr</t>
  </si>
  <si>
    <t>Project Curr</t>
  </si>
  <si>
    <t>Value IOM Curr</t>
  </si>
  <si>
    <t>Value TranCurr</t>
  </si>
  <si>
    <t>TCurr</t>
  </si>
  <si>
    <t>Invoice Date</t>
  </si>
  <si>
    <t>HT10</t>
  </si>
  <si>
    <t>PH98</t>
  </si>
  <si>
    <t>Strengthening dialogue - Haiti/DR</t>
  </si>
  <si>
    <t>402020</t>
  </si>
  <si>
    <t>Intergov Organiz/Agency earmark</t>
  </si>
  <si>
    <t>90012430</t>
  </si>
  <si>
    <t>90022777</t>
  </si>
  <si>
    <t>MPTF, CS.1137, (1st Installment), REVENUE ACCRUAL</t>
  </si>
  <si>
    <t>0090022777</t>
  </si>
  <si>
    <t>MTELAN</t>
  </si>
  <si>
    <t>009</t>
  </si>
  <si>
    <t>2021</t>
  </si>
  <si>
    <t>EDUARDO ARROYO</t>
  </si>
  <si>
    <t>010</t>
  </si>
  <si>
    <t>209264</t>
  </si>
  <si>
    <t>CH10-00035</t>
  </si>
  <si>
    <t>TH10</t>
  </si>
  <si>
    <t>105836465</t>
  </si>
  <si>
    <t>RECODE S/O</t>
  </si>
  <si>
    <t>011</t>
  </si>
  <si>
    <t>213294</t>
  </si>
  <si>
    <t>CH10-00024</t>
  </si>
  <si>
    <t>213299</t>
  </si>
  <si>
    <t>CH10-00029</t>
  </si>
  <si>
    <t>213311</t>
  </si>
  <si>
    <t>CH10-00041</t>
  </si>
  <si>
    <t>208281</t>
  </si>
  <si>
    <t>HT10-00001</t>
  </si>
  <si>
    <t>008</t>
  </si>
  <si>
    <t>Jesener SALOMON</t>
  </si>
  <si>
    <t>INV#20213009</t>
  </si>
  <si>
    <t>SALOMON JESNER</t>
  </si>
  <si>
    <t>210167</t>
  </si>
  <si>
    <t>INV#20213108</t>
  </si>
  <si>
    <t>SALOMON.JESNER</t>
  </si>
  <si>
    <t>216562</t>
  </si>
  <si>
    <t>012</t>
  </si>
  <si>
    <t>INV#20210731</t>
  </si>
  <si>
    <t>214336</t>
  </si>
  <si>
    <t>212575</t>
  </si>
  <si>
    <t>Services on Information (printing, distr</t>
  </si>
  <si>
    <t>GRAFITRONIK</t>
  </si>
  <si>
    <t>PCERNANN</t>
  </si>
  <si>
    <t>Rubin Liline Henry/Mode Marie Anne</t>
  </si>
  <si>
    <t>COMPUTER ACCESSORIES AND REPAIR</t>
  </si>
  <si>
    <t>EARROYO</t>
  </si>
  <si>
    <t>UNOPS</t>
  </si>
  <si>
    <t>Jacob Saintilma</t>
  </si>
  <si>
    <t>WCHARLES</t>
  </si>
  <si>
    <t>Utilities (e.g. gas, water, electricity,</t>
  </si>
  <si>
    <t>Electricite d' Haiti</t>
  </si>
  <si>
    <t>502150</t>
  </si>
  <si>
    <t>Cap oly-Low Value Assets-Depr 01-100%</t>
  </si>
  <si>
    <t>300007112</t>
  </si>
  <si>
    <t>774</t>
  </si>
  <si>
    <t>AFB01202100901-0000000774</t>
  </si>
  <si>
    <t>03000071122021</t>
  </si>
  <si>
    <t>OPENARUBIA</t>
  </si>
  <si>
    <t>502140</t>
  </si>
  <si>
    <t>Cap oly-Furniture and Fixture Purch-Depr</t>
  </si>
  <si>
    <t>300007009</t>
  </si>
  <si>
    <t>671</t>
  </si>
  <si>
    <t>AFB01202100801-0000000671</t>
  </si>
  <si>
    <t>03000070092021</t>
  </si>
  <si>
    <t>Mr Khalid KHATTABI ABDELLAOUI</t>
  </si>
  <si>
    <t>Mr Michelot DIFFICILE</t>
  </si>
  <si>
    <t>DOC#1501536669</t>
  </si>
  <si>
    <t>VARIOUS MAYORS</t>
  </si>
  <si>
    <t>DOC#1501528844</t>
  </si>
  <si>
    <t>James Boyard</t>
  </si>
  <si>
    <t>KINAM HOTEL</t>
  </si>
  <si>
    <t>ANN-ALE ENTERTAINMENT</t>
  </si>
  <si>
    <t>GLOBAL MERGER SERVICES</t>
  </si>
  <si>
    <t>HT60</t>
  </si>
  <si>
    <t>4200157329</t>
  </si>
  <si>
    <t>GLOBAL LINGUISTICS CONSULTANTS S A</t>
  </si>
  <si>
    <t>INV#20212611</t>
  </si>
  <si>
    <t>INV#20212112</t>
  </si>
  <si>
    <t>105934349</t>
  </si>
  <si>
    <t>UNDP CHARGES</t>
  </si>
  <si>
    <t>105861233</t>
  </si>
  <si>
    <t>UNDP PAYROLL</t>
  </si>
  <si>
    <t>Mission</t>
  </si>
  <si>
    <t>Text Description of the WBS</t>
  </si>
  <si>
    <t>Budget</t>
  </si>
  <si>
    <t>Revenue</t>
  </si>
  <si>
    <t>Expense</t>
  </si>
  <si>
    <t>Commitment</t>
  </si>
  <si>
    <t>Exp + Comm</t>
  </si>
  <si>
    <t>Balance of BUD-EXP-C</t>
  </si>
  <si>
    <t>Pre-Commitment</t>
  </si>
  <si>
    <t>DO10</t>
  </si>
  <si>
    <t>CS.1137.DO10.D4.03.001</t>
  </si>
  <si>
    <t>OVERHEAD</t>
  </si>
  <si>
    <t>MISSION TOTAL</t>
  </si>
  <si>
    <t>OVERHEAD ALL MISSIONS</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</si>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</sst>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_(* #,##0.00_);_(* \(#,##0.00\);_(* &quot;-&quot;??_);_(@_)"/>
    <numFmt numFmtId="166" formatCode="mm/dd/yyyy"/>
    <numFmt numFmtId="167" formatCode="_(&quot;$&quot;* #,##0_);_(&quot;$&quot;* \(#,##0\);_(&quot;$&quot;* &quot;-&quot;??_);_(@_)"/>
  </numFmts>
  <fonts count="13" x14ac:knownFonts="1">
    <font>
      <sz val="11"/>
      <color theme="1"/>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sz val="11"/>
      <name val="Calibri"/>
      <family val="2"/>
      <scheme val="minor"/>
    </font>
    <font>
      <sz val="14"/>
      <color theme="1"/>
      <name val="Calibri"/>
      <family val="2"/>
      <scheme val="minor"/>
    </font>
    <font>
      <b/>
      <sz val="14"/>
      <color theme="1"/>
      <name val="Calibri"/>
      <family val="2"/>
      <scheme val="minor"/>
    </font>
    <font>
      <b/>
      <i/>
      <sz val="12"/>
      <name val="Nyala"/>
    </font>
    <font>
      <b/>
      <sz val="11"/>
      <color theme="1"/>
      <name val="Calibri"/>
      <family val="2"/>
      <scheme val="minor"/>
    </font>
    <font>
      <sz val="11"/>
      <name val="Calibri"/>
      <family val="2"/>
    </font>
    <font>
      <b/>
      <sz val="11"/>
      <name val="Calibri"/>
      <family val="2"/>
    </font>
    <font>
      <sz val="10"/>
      <name val="Arial"/>
      <family val="2"/>
    </font>
    <font>
      <sz val="8"/>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bgColor indexed="64"/>
      </patternFill>
    </fill>
    <fill>
      <patternFill patternType="solid">
        <fgColor indexed="19"/>
        <bgColor indexed="64"/>
      </patternFill>
    </fill>
    <fill>
      <patternFill patternType="solid">
        <fgColor indexed="43"/>
        <bgColor indexed="64"/>
      </patternFill>
    </fill>
    <fill>
      <patternFill patternType="solid">
        <fgColor rgb="FFFFFF00"/>
        <bgColor indexed="64"/>
      </patternFill>
    </fill>
    <fill>
      <patternFill patternType="solid">
        <fgColor indexed="22"/>
        <bgColor indexed="64"/>
      </patternFill>
    </fill>
    <fill>
      <patternFill patternType="solid">
        <fgColor theme="8" tint="0.59999389629810485"/>
        <bgColor indexed="64"/>
      </patternFill>
    </fill>
    <fill>
      <patternFill patternType="solid">
        <fgColor rgb="FF00B0F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auto="1"/>
      </left>
      <right/>
      <top style="thin">
        <color indexed="64"/>
      </top>
      <bottom/>
      <diagonal/>
    </border>
    <border>
      <left/>
      <right/>
      <top style="thin">
        <color auto="1"/>
      </top>
      <bottom style="thin">
        <color auto="1"/>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auto="1"/>
      </right>
      <top style="thin">
        <color auto="1"/>
      </top>
      <bottom style="thin">
        <color auto="1"/>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9" fillId="0" borderId="0"/>
    <xf numFmtId="0" fontId="11" fillId="0" borderId="0"/>
    <xf numFmtId="164" fontId="11" fillId="0" borderId="0" applyFont="0" applyFill="0" applyBorder="0" applyAlignment="0" applyProtection="0"/>
  </cellStyleXfs>
  <cellXfs count="156">
    <xf numFmtId="0" fontId="0" fillId="0" borderId="0" xfId="0"/>
    <xf numFmtId="0" fontId="0" fillId="0" borderId="0" xfId="0" applyAlignment="1">
      <alignment wrapText="1"/>
    </xf>
    <xf numFmtId="0" fontId="4" fillId="0" borderId="1" xfId="0" applyFont="1" applyBorder="1" applyAlignment="1" applyProtection="1">
      <alignment vertical="top" wrapText="1"/>
      <protection locked="0"/>
    </xf>
    <xf numFmtId="0" fontId="3" fillId="0" borderId="1" xfId="0" applyFont="1" applyBorder="1" applyAlignment="1" applyProtection="1">
      <alignment horizontal="left" vertical="top" wrapText="1"/>
      <protection locked="0"/>
    </xf>
    <xf numFmtId="0" fontId="0" fillId="3" borderId="0" xfId="0" applyFill="1" applyAlignment="1">
      <alignment wrapText="1"/>
    </xf>
    <xf numFmtId="0" fontId="2" fillId="2" borderId="1" xfId="0" applyFont="1" applyFill="1" applyBorder="1" applyAlignment="1">
      <alignment vertical="center" wrapText="1"/>
    </xf>
    <xf numFmtId="0" fontId="4" fillId="0" borderId="1" xfId="0" applyFont="1" applyBorder="1" applyAlignment="1" applyProtection="1">
      <alignment horizontal="left" vertical="top" wrapText="1"/>
      <protection locked="0"/>
    </xf>
    <xf numFmtId="0" fontId="2" fillId="3" borderId="0" xfId="0" applyFont="1" applyFill="1" applyAlignment="1">
      <alignment vertical="center" wrapText="1"/>
    </xf>
    <xf numFmtId="0" fontId="2" fillId="0" borderId="1" xfId="0" applyFont="1" applyBorder="1" applyAlignment="1">
      <alignment vertical="center"/>
    </xf>
    <xf numFmtId="0" fontId="3" fillId="0" borderId="1" xfId="0" applyFont="1" applyBorder="1" applyAlignment="1">
      <alignment vertical="center"/>
    </xf>
    <xf numFmtId="0" fontId="2" fillId="0" borderId="0" xfId="0" applyFont="1"/>
    <xf numFmtId="0" fontId="3" fillId="0" borderId="0" xfId="0" applyFont="1"/>
    <xf numFmtId="164" fontId="6" fillId="0" borderId="1" xfId="0" applyNumberFormat="1" applyFont="1" applyBorder="1"/>
    <xf numFmtId="0" fontId="7" fillId="0" borderId="0" xfId="0" applyFont="1"/>
    <xf numFmtId="164" fontId="0" fillId="0" borderId="0" xfId="0" applyNumberFormat="1"/>
    <xf numFmtId="165" fontId="0" fillId="0" borderId="0" xfId="1" applyFont="1"/>
    <xf numFmtId="164" fontId="3" fillId="0" borderId="1" xfId="2" applyFont="1" applyFill="1" applyBorder="1" applyAlignment="1" applyProtection="1">
      <alignment horizontal="center" vertical="center" wrapText="1"/>
      <protection locked="0"/>
    </xf>
    <xf numFmtId="0" fontId="2" fillId="4" borderId="4" xfId="0" applyFont="1" applyFill="1" applyBorder="1" applyAlignment="1">
      <alignment vertical="center" wrapText="1"/>
    </xf>
    <xf numFmtId="0" fontId="3" fillId="4" borderId="4" xfId="0" applyFont="1" applyFill="1" applyBorder="1" applyAlignment="1">
      <alignment vertical="center" wrapText="1"/>
    </xf>
    <xf numFmtId="0" fontId="2" fillId="2" borderId="4" xfId="0" applyFont="1" applyFill="1" applyBorder="1" applyAlignment="1">
      <alignment vertical="center" wrapText="1"/>
    </xf>
    <xf numFmtId="0" fontId="2" fillId="0" borderId="4" xfId="0" applyFont="1" applyBorder="1" applyAlignment="1">
      <alignment vertical="center"/>
    </xf>
    <xf numFmtId="0" fontId="3" fillId="0" borderId="4" xfId="0" applyFont="1" applyBorder="1" applyAlignment="1">
      <alignment vertical="center"/>
    </xf>
    <xf numFmtId="0" fontId="3" fillId="3" borderId="7" xfId="0" applyFont="1" applyFill="1" applyBorder="1" applyAlignment="1" applyProtection="1">
      <alignment vertical="center" wrapText="1"/>
      <protection locked="0"/>
    </xf>
    <xf numFmtId="164" fontId="6" fillId="3" borderId="1" xfId="0" applyNumberFormat="1" applyFont="1" applyFill="1" applyBorder="1"/>
    <xf numFmtId="165" fontId="0" fillId="0" borderId="0" xfId="1" applyFont="1" applyFill="1"/>
    <xf numFmtId="0" fontId="0" fillId="3" borderId="0" xfId="0" applyFill="1"/>
    <xf numFmtId="0" fontId="8" fillId="3" borderId="0" xfId="0" applyFont="1" applyFill="1"/>
    <xf numFmtId="165" fontId="8" fillId="3" borderId="0" xfId="1" applyFont="1" applyFill="1"/>
    <xf numFmtId="164" fontId="8" fillId="3" borderId="0" xfId="0" applyNumberFormat="1" applyFont="1" applyFill="1"/>
    <xf numFmtId="165" fontId="0" fillId="3" borderId="0" xfId="1" applyFont="1" applyFill="1"/>
    <xf numFmtId="164" fontId="3" fillId="3" borderId="1" xfId="3" applyNumberFormat="1" applyFont="1" applyFill="1" applyBorder="1" applyAlignment="1" applyProtection="1">
      <alignment horizontal="center" vertical="center" wrapText="1"/>
      <protection locked="0"/>
    </xf>
    <xf numFmtId="165" fontId="6" fillId="3" borderId="1" xfId="1" applyFont="1" applyFill="1" applyBorder="1"/>
    <xf numFmtId="164" fontId="0" fillId="3" borderId="0" xfId="0" applyNumberFormat="1" applyFill="1"/>
    <xf numFmtId="0" fontId="2" fillId="5" borderId="9"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7" borderId="4" xfId="0" applyFont="1" applyFill="1" applyBorder="1" applyAlignment="1">
      <alignment vertical="center"/>
    </xf>
    <xf numFmtId="0" fontId="2" fillId="7" borderId="1" xfId="0" applyFont="1" applyFill="1" applyBorder="1" applyAlignment="1">
      <alignment vertical="center"/>
    </xf>
    <xf numFmtId="0" fontId="0" fillId="8" borderId="0" xfId="0" applyFill="1"/>
    <xf numFmtId="0" fontId="0" fillId="9" borderId="0" xfId="0" applyFill="1" applyAlignment="1">
      <alignment horizontal="left"/>
    </xf>
    <xf numFmtId="49" fontId="0" fillId="9" borderId="0" xfId="0" applyNumberFormat="1" applyFill="1"/>
    <xf numFmtId="4" fontId="0" fillId="0" borderId="0" xfId="0" applyNumberFormat="1"/>
    <xf numFmtId="49" fontId="0" fillId="0" borderId="0" xfId="0" applyNumberFormat="1"/>
    <xf numFmtId="166" fontId="0" fillId="0" borderId="0" xfId="0" applyNumberFormat="1"/>
    <xf numFmtId="0" fontId="9" fillId="0" borderId="0" xfId="4"/>
    <xf numFmtId="4" fontId="9" fillId="0" borderId="0" xfId="4" applyNumberFormat="1"/>
    <xf numFmtId="0" fontId="10" fillId="0" borderId="0" xfId="4" applyFont="1"/>
    <xf numFmtId="1" fontId="9" fillId="0" borderId="0" xfId="4" applyNumberFormat="1"/>
    <xf numFmtId="0" fontId="0" fillId="11" borderId="1" xfId="0" applyFill="1" applyBorder="1" applyAlignment="1">
      <alignment vertical="top"/>
    </xf>
    <xf numFmtId="0" fontId="0" fillId="11" borderId="1" xfId="0" applyFill="1" applyBorder="1" applyAlignment="1">
      <alignment vertical="top" wrapText="1"/>
    </xf>
    <xf numFmtId="0" fontId="0" fillId="0" borderId="0" xfId="0" applyAlignment="1">
      <alignment vertical="top"/>
    </xf>
    <xf numFmtId="14" fontId="0" fillId="0" borderId="0" xfId="0" applyNumberFormat="1" applyAlignment="1">
      <alignment horizontal="right" vertical="top"/>
    </xf>
    <xf numFmtId="4" fontId="0" fillId="0" borderId="0" xfId="0" applyNumberFormat="1" applyAlignment="1">
      <alignment horizontal="right" vertical="top"/>
    </xf>
    <xf numFmtId="0" fontId="11" fillId="0" borderId="0" xfId="5" applyAlignment="1">
      <alignment vertical="top"/>
    </xf>
    <xf numFmtId="0" fontId="11" fillId="11" borderId="1" xfId="5" applyFill="1" applyBorder="1" applyAlignment="1">
      <alignment vertical="top"/>
    </xf>
    <xf numFmtId="14" fontId="11" fillId="0" borderId="0" xfId="5" applyNumberFormat="1" applyAlignment="1">
      <alignment horizontal="right" vertical="top"/>
    </xf>
    <xf numFmtId="4" fontId="11" fillId="0" borderId="0" xfId="5" applyNumberFormat="1" applyAlignment="1">
      <alignment horizontal="right" vertical="top"/>
    </xf>
    <xf numFmtId="0" fontId="11" fillId="11" borderId="1" xfId="5" applyFill="1" applyBorder="1" applyAlignment="1">
      <alignment vertical="top" wrapText="1"/>
    </xf>
    <xf numFmtId="0" fontId="11" fillId="13" borderId="1" xfId="5" applyFill="1" applyBorder="1" applyAlignment="1">
      <alignment horizontal="center" vertical="center"/>
    </xf>
    <xf numFmtId="164" fontId="11" fillId="13" borderId="1" xfId="6" applyFont="1" applyFill="1" applyBorder="1" applyAlignment="1">
      <alignment horizontal="center" vertical="center"/>
    </xf>
    <xf numFmtId="49" fontId="9" fillId="10" borderId="9" xfId="4" applyNumberFormat="1" applyFill="1" applyBorder="1"/>
    <xf numFmtId="0" fontId="9" fillId="0" borderId="6" xfId="4" applyBorder="1"/>
    <xf numFmtId="0" fontId="9" fillId="12" borderId="11" xfId="4" applyFill="1" applyBorder="1"/>
    <xf numFmtId="49" fontId="9" fillId="10" borderId="7" xfId="4" applyNumberFormat="1" applyFill="1" applyBorder="1"/>
    <xf numFmtId="0" fontId="9" fillId="12" borderId="8" xfId="4" applyFill="1" applyBorder="1"/>
    <xf numFmtId="0" fontId="9" fillId="0" borderId="8" xfId="4" applyBorder="1"/>
    <xf numFmtId="0" fontId="9" fillId="0" borderId="12" xfId="4" applyBorder="1"/>
    <xf numFmtId="0" fontId="9" fillId="0" borderId="13" xfId="4" applyBorder="1"/>
    <xf numFmtId="49" fontId="9" fillId="10" borderId="5" xfId="4" applyNumberFormat="1" applyFill="1" applyBorder="1"/>
    <xf numFmtId="0" fontId="3" fillId="4" borderId="11" xfId="0" applyFont="1" applyFill="1" applyBorder="1" applyAlignment="1">
      <alignment vertical="center" wrapText="1"/>
    </xf>
    <xf numFmtId="164" fontId="0" fillId="0" borderId="1" xfId="0" applyNumberFormat="1" applyBorder="1"/>
    <xf numFmtId="164" fontId="8" fillId="3" borderId="0" xfId="1" applyNumberFormat="1" applyFont="1" applyFill="1"/>
    <xf numFmtId="0" fontId="2" fillId="0" borderId="10" xfId="0" applyFont="1" applyBorder="1" applyAlignment="1">
      <alignment vertical="center" wrapText="1"/>
    </xf>
    <xf numFmtId="0" fontId="2" fillId="0" borderId="14" xfId="0" applyFont="1" applyBorder="1" applyAlignment="1">
      <alignment vertical="center" wrapText="1"/>
    </xf>
    <xf numFmtId="0" fontId="2" fillId="0" borderId="10" xfId="0" applyFont="1" applyBorder="1" applyAlignment="1">
      <alignment vertical="center"/>
    </xf>
    <xf numFmtId="49" fontId="2" fillId="3" borderId="10" xfId="0" applyNumberFormat="1" applyFont="1" applyFill="1" applyBorder="1" applyAlignment="1" applyProtection="1">
      <alignment vertical="center" wrapText="1"/>
      <protection locked="0"/>
    </xf>
    <xf numFmtId="49" fontId="2" fillId="3" borderId="14" xfId="0" applyNumberFormat="1" applyFont="1" applyFill="1" applyBorder="1" applyAlignment="1" applyProtection="1">
      <alignment vertical="center" wrapText="1"/>
      <protection locked="0"/>
    </xf>
    <xf numFmtId="49" fontId="2" fillId="3" borderId="4" xfId="0" applyNumberFormat="1" applyFont="1" applyFill="1" applyBorder="1" applyAlignment="1" applyProtection="1">
      <alignment vertical="center"/>
      <protection locked="0"/>
    </xf>
    <xf numFmtId="0" fontId="2" fillId="3" borderId="4" xfId="0" applyFont="1" applyFill="1" applyBorder="1" applyAlignment="1" applyProtection="1">
      <alignment vertical="top" wrapText="1"/>
      <protection locked="0"/>
    </xf>
    <xf numFmtId="0" fontId="2" fillId="3" borderId="4" xfId="0" applyFont="1" applyFill="1" applyBorder="1" applyAlignment="1" applyProtection="1">
      <alignment vertical="center"/>
      <protection locked="0"/>
    </xf>
    <xf numFmtId="0" fontId="2" fillId="3" borderId="4" xfId="0" applyFont="1" applyFill="1" applyBorder="1" applyAlignment="1" applyProtection="1">
      <alignment vertical="top"/>
      <protection locked="0"/>
    </xf>
    <xf numFmtId="49" fontId="2" fillId="0" borderId="1" xfId="0" applyNumberFormat="1" applyFont="1" applyBorder="1" applyAlignment="1" applyProtection="1">
      <alignment horizontal="left" vertical="top" wrapText="1"/>
      <protection locked="0"/>
    </xf>
    <xf numFmtId="0" fontId="0" fillId="0" borderId="1" xfId="0" applyBorder="1"/>
    <xf numFmtId="164" fontId="0" fillId="0" borderId="0" xfId="0" applyNumberFormat="1" applyAlignment="1">
      <alignment wrapText="1"/>
    </xf>
    <xf numFmtId="49" fontId="3" fillId="2" borderId="0" xfId="0" applyNumberFormat="1" applyFont="1" applyFill="1" applyAlignment="1" applyProtection="1">
      <alignment horizontal="left" vertical="top" wrapText="1"/>
      <protection locked="0"/>
    </xf>
    <xf numFmtId="164" fontId="0" fillId="0" borderId="1" xfId="2" applyFont="1" applyBorder="1"/>
    <xf numFmtId="167" fontId="6" fillId="0" borderId="1" xfId="0" applyNumberFormat="1" applyFont="1" applyBorder="1"/>
    <xf numFmtId="167" fontId="6" fillId="7" borderId="1" xfId="0" applyNumberFormat="1" applyFont="1" applyFill="1" applyBorder="1"/>
    <xf numFmtId="167" fontId="5" fillId="0" borderId="1" xfId="0" applyNumberFormat="1" applyFont="1" applyBorder="1"/>
    <xf numFmtId="167" fontId="0" fillId="0" borderId="1" xfId="2" applyNumberFormat="1" applyFont="1" applyBorder="1"/>
    <xf numFmtId="167" fontId="3" fillId="0" borderId="1" xfId="3" applyNumberFormat="1" applyFont="1" applyBorder="1" applyAlignment="1" applyProtection="1">
      <alignment horizontal="center" vertical="center" wrapText="1"/>
      <protection locked="0"/>
    </xf>
    <xf numFmtId="167" fontId="3" fillId="5" borderId="1" xfId="3" applyNumberFormat="1" applyFont="1" applyFill="1" applyBorder="1" applyAlignment="1" applyProtection="1">
      <alignment horizontal="center" vertical="center" wrapText="1"/>
      <protection locked="0"/>
    </xf>
    <xf numFmtId="167" fontId="3" fillId="6" borderId="1" xfId="2" applyNumberFormat="1" applyFont="1" applyFill="1" applyBorder="1" applyAlignment="1">
      <alignment horizontal="center" vertical="center" wrapText="1"/>
    </xf>
    <xf numFmtId="167" fontId="3" fillId="0" borderId="14" xfId="2" applyNumberFormat="1" applyFont="1" applyBorder="1" applyAlignment="1" applyProtection="1">
      <alignment horizontal="center" vertical="center" wrapText="1"/>
      <protection locked="0"/>
    </xf>
    <xf numFmtId="167" fontId="2" fillId="2" borderId="1" xfId="2" applyNumberFormat="1" applyFont="1" applyFill="1" applyBorder="1" applyAlignment="1">
      <alignment horizontal="center" vertical="center" wrapText="1"/>
    </xf>
    <xf numFmtId="167" fontId="2" fillId="2" borderId="4" xfId="2" applyNumberFormat="1" applyFont="1" applyFill="1" applyBorder="1" applyAlignment="1">
      <alignment horizontal="center" vertical="center" wrapText="1"/>
    </xf>
    <xf numFmtId="167" fontId="2" fillId="2" borderId="1" xfId="1" applyNumberFormat="1" applyFont="1" applyFill="1" applyBorder="1" applyAlignment="1">
      <alignment horizontal="center" vertical="center" wrapText="1"/>
    </xf>
    <xf numFmtId="167" fontId="2" fillId="2" borderId="14" xfId="2" applyNumberFormat="1" applyFont="1" applyFill="1" applyBorder="1" applyAlignment="1">
      <alignment horizontal="center" vertical="center" wrapText="1"/>
    </xf>
    <xf numFmtId="167" fontId="2" fillId="7" borderId="1" xfId="3" applyNumberFormat="1" applyFont="1" applyFill="1" applyBorder="1" applyAlignment="1" applyProtection="1">
      <alignment horizontal="center" vertical="center" wrapText="1"/>
      <protection locked="0"/>
    </xf>
    <xf numFmtId="167" fontId="2" fillId="7" borderId="1" xfId="2" applyNumberFormat="1" applyFont="1" applyFill="1" applyBorder="1" applyAlignment="1">
      <alignment horizontal="center" vertical="center" wrapText="1"/>
    </xf>
    <xf numFmtId="167" fontId="2" fillId="3" borderId="10" xfId="0" applyNumberFormat="1" applyFont="1" applyFill="1" applyBorder="1" applyAlignment="1" applyProtection="1">
      <alignment vertical="center"/>
      <protection locked="0"/>
    </xf>
    <xf numFmtId="167" fontId="2" fillId="3" borderId="1" xfId="1" applyNumberFormat="1" applyFont="1" applyFill="1" applyBorder="1" applyAlignment="1" applyProtection="1">
      <alignment vertical="center"/>
      <protection locked="0"/>
    </xf>
    <xf numFmtId="167" fontId="2" fillId="0" borderId="1" xfId="1" applyNumberFormat="1" applyFont="1" applyFill="1" applyBorder="1" applyAlignment="1" applyProtection="1">
      <alignment vertical="center"/>
      <protection locked="0"/>
    </xf>
    <xf numFmtId="167" fontId="2" fillId="3" borderId="14" xfId="0" applyNumberFormat="1" applyFont="1" applyFill="1" applyBorder="1" applyAlignment="1" applyProtection="1">
      <alignment vertical="center"/>
      <protection locked="0"/>
    </xf>
    <xf numFmtId="167" fontId="0" fillId="6" borderId="0" xfId="0" applyNumberFormat="1" applyFill="1" applyAlignment="1">
      <alignment wrapText="1"/>
    </xf>
    <xf numFmtId="167" fontId="2" fillId="2" borderId="2" xfId="2" applyNumberFormat="1" applyFont="1" applyFill="1" applyBorder="1" applyAlignment="1">
      <alignment horizontal="center" vertical="center" wrapText="1"/>
    </xf>
    <xf numFmtId="167" fontId="2" fillId="2" borderId="9" xfId="2" applyNumberFormat="1" applyFont="1" applyFill="1" applyBorder="1" applyAlignment="1">
      <alignment horizontal="center" vertical="center" wrapText="1"/>
    </xf>
    <xf numFmtId="167" fontId="2" fillId="2" borderId="11" xfId="2" applyNumberFormat="1" applyFont="1" applyFill="1" applyBorder="1" applyAlignment="1">
      <alignment horizontal="center" vertical="center" wrapText="1"/>
    </xf>
    <xf numFmtId="167" fontId="2" fillId="7" borderId="2" xfId="2" applyNumberFormat="1" applyFont="1" applyFill="1" applyBorder="1" applyAlignment="1">
      <alignment horizontal="center" vertical="center" wrapText="1"/>
    </xf>
    <xf numFmtId="167" fontId="2" fillId="3" borderId="10" xfId="0" applyNumberFormat="1" applyFont="1" applyFill="1" applyBorder="1" applyAlignment="1" applyProtection="1">
      <alignment vertical="top"/>
      <protection locked="0"/>
    </xf>
    <xf numFmtId="167" fontId="2" fillId="3" borderId="1" xfId="1" applyNumberFormat="1" applyFont="1" applyFill="1" applyBorder="1" applyAlignment="1" applyProtection="1">
      <alignment vertical="top"/>
      <protection locked="0"/>
    </xf>
    <xf numFmtId="167" fontId="2" fillId="0" borderId="1" xfId="1" applyNumberFormat="1" applyFont="1" applyFill="1" applyBorder="1" applyAlignment="1" applyProtection="1">
      <alignment vertical="top"/>
      <protection locked="0"/>
    </xf>
    <xf numFmtId="167" fontId="2" fillId="3" borderId="14" xfId="0" applyNumberFormat="1" applyFont="1" applyFill="1" applyBorder="1" applyAlignment="1" applyProtection="1">
      <alignment vertical="top"/>
      <protection locked="0"/>
    </xf>
    <xf numFmtId="167" fontId="3" fillId="3" borderId="0" xfId="2" applyNumberFormat="1" applyFont="1" applyFill="1" applyBorder="1" applyAlignment="1" applyProtection="1">
      <alignment vertical="center" wrapText="1"/>
      <protection locked="0"/>
    </xf>
    <xf numFmtId="167" fontId="3" fillId="0" borderId="0" xfId="2" applyNumberFormat="1" applyFont="1" applyFill="1" applyBorder="1" applyAlignment="1" applyProtection="1">
      <alignment vertical="center" wrapText="1"/>
      <protection locked="0"/>
    </xf>
    <xf numFmtId="167" fontId="0" fillId="0" borderId="0" xfId="0" applyNumberFormat="1" applyAlignment="1">
      <alignment wrapText="1"/>
    </xf>
    <xf numFmtId="167" fontId="3" fillId="3" borderId="1" xfId="1" applyNumberFormat="1" applyFont="1" applyFill="1" applyBorder="1" applyAlignment="1" applyProtection="1">
      <alignment vertical="center" wrapText="1"/>
      <protection locked="0"/>
    </xf>
    <xf numFmtId="167" fontId="3" fillId="0" borderId="1" xfId="1" applyNumberFormat="1" applyFont="1" applyFill="1" applyBorder="1" applyAlignment="1" applyProtection="1">
      <alignment vertical="center" wrapText="1"/>
      <protection locked="0"/>
    </xf>
    <xf numFmtId="167" fontId="3" fillId="3" borderId="8" xfId="2" applyNumberFormat="1" applyFont="1" applyFill="1" applyBorder="1" applyAlignment="1" applyProtection="1">
      <alignment vertical="center" wrapText="1"/>
      <protection locked="0"/>
    </xf>
    <xf numFmtId="167" fontId="3" fillId="6" borderId="0" xfId="2" applyNumberFormat="1" applyFont="1" applyFill="1" applyBorder="1" applyAlignment="1" applyProtection="1">
      <alignment vertical="center" wrapText="1"/>
      <protection locked="0"/>
    </xf>
    <xf numFmtId="167" fontId="2" fillId="3" borderId="10" xfId="0" applyNumberFormat="1" applyFont="1" applyFill="1" applyBorder="1" applyAlignment="1" applyProtection="1">
      <alignment vertical="top" wrapText="1"/>
      <protection locked="0"/>
    </xf>
    <xf numFmtId="167" fontId="2" fillId="3" borderId="1" xfId="1" applyNumberFormat="1" applyFont="1" applyFill="1" applyBorder="1" applyAlignment="1" applyProtection="1">
      <alignment vertical="top" wrapText="1"/>
      <protection locked="0"/>
    </xf>
    <xf numFmtId="167" fontId="2" fillId="0" borderId="1" xfId="1" applyNumberFormat="1" applyFont="1" applyFill="1" applyBorder="1" applyAlignment="1" applyProtection="1">
      <alignment vertical="top" wrapText="1"/>
      <protection locked="0"/>
    </xf>
    <xf numFmtId="167" fontId="2" fillId="3" borderId="14" xfId="0" applyNumberFormat="1" applyFont="1" applyFill="1" applyBorder="1" applyAlignment="1" applyProtection="1">
      <alignment vertical="top" wrapText="1"/>
      <protection locked="0"/>
    </xf>
    <xf numFmtId="167" fontId="3" fillId="6" borderId="1" xfId="2" applyNumberFormat="1" applyFont="1" applyFill="1" applyBorder="1" applyAlignment="1">
      <alignment vertical="center" wrapText="1"/>
    </xf>
    <xf numFmtId="167" fontId="6" fillId="7" borderId="1" xfId="3" applyNumberFormat="1" applyFont="1" applyFill="1" applyBorder="1" applyAlignment="1" applyProtection="1">
      <alignment horizontal="center" wrapText="1"/>
      <protection locked="0"/>
    </xf>
    <xf numFmtId="167" fontId="0" fillId="0" borderId="0" xfId="0" applyNumberFormat="1"/>
    <xf numFmtId="167" fontId="5" fillId="5" borderId="1" xfId="3" applyNumberFormat="1" applyFont="1" applyFill="1" applyBorder="1" applyAlignment="1" applyProtection="1">
      <alignment horizontal="center" wrapText="1"/>
      <protection locked="0"/>
    </xf>
    <xf numFmtId="167" fontId="5" fillId="6" borderId="1" xfId="0" applyNumberFormat="1" applyFont="1" applyFill="1" applyBorder="1"/>
    <xf numFmtId="9" fontId="6" fillId="7" borderId="1" xfId="3" applyFont="1" applyFill="1" applyBorder="1"/>
    <xf numFmtId="9" fontId="0" fillId="3" borderId="0" xfId="3" applyFont="1" applyFill="1"/>
    <xf numFmtId="9" fontId="0" fillId="0" borderId="1" xfId="3" applyFont="1" applyBorder="1"/>
    <xf numFmtId="9" fontId="0" fillId="0" borderId="0" xfId="3" applyFont="1" applyAlignment="1">
      <alignment wrapText="1"/>
    </xf>
    <xf numFmtId="9" fontId="3" fillId="6" borderId="1" xfId="3" applyFont="1" applyFill="1" applyBorder="1" applyAlignment="1">
      <alignment horizontal="center" vertical="center" wrapText="1"/>
    </xf>
    <xf numFmtId="9" fontId="2" fillId="7" borderId="1" xfId="3" applyFont="1" applyFill="1" applyBorder="1" applyAlignment="1">
      <alignment horizontal="center" vertical="center" wrapText="1"/>
    </xf>
    <xf numFmtId="9" fontId="0" fillId="6" borderId="0" xfId="3" applyFont="1" applyFill="1" applyAlignment="1">
      <alignment wrapText="1"/>
    </xf>
    <xf numFmtId="9" fontId="2" fillId="7" borderId="2" xfId="3" applyFont="1" applyFill="1" applyBorder="1" applyAlignment="1">
      <alignment horizontal="center" vertical="center" wrapText="1"/>
    </xf>
    <xf numFmtId="9" fontId="3" fillId="6" borderId="0" xfId="3" applyFont="1" applyFill="1" applyBorder="1" applyAlignment="1" applyProtection="1">
      <alignment vertical="center" wrapText="1"/>
      <protection locked="0"/>
    </xf>
    <xf numFmtId="9" fontId="3" fillId="6" borderId="1" xfId="3" applyFont="1" applyFill="1" applyBorder="1" applyAlignment="1">
      <alignment vertical="center" wrapText="1"/>
    </xf>
    <xf numFmtId="9" fontId="5" fillId="6" borderId="1" xfId="3" applyFont="1" applyFill="1" applyBorder="1"/>
    <xf numFmtId="9" fontId="6" fillId="3" borderId="1" xfId="3" applyFont="1" applyFill="1" applyBorder="1"/>
    <xf numFmtId="9" fontId="8" fillId="3" borderId="0" xfId="3" applyFont="1" applyFill="1"/>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164" fontId="8" fillId="3" borderId="6" xfId="0" applyNumberFormat="1" applyFont="1" applyFill="1" applyBorder="1" applyAlignment="1">
      <alignment vertical="center"/>
    </xf>
    <xf numFmtId="0" fontId="2" fillId="2" borderId="4" xfId="0" applyFont="1" applyFill="1" applyBorder="1" applyAlignment="1">
      <alignment horizontal="center" vertical="center" wrapText="1"/>
    </xf>
    <xf numFmtId="0" fontId="2" fillId="2" borderId="14" xfId="0" applyFont="1" applyFill="1" applyBorder="1" applyAlignment="1">
      <alignment horizontal="center" vertical="center" wrapText="1"/>
    </xf>
    <xf numFmtId="9" fontId="2" fillId="6" borderId="2" xfId="3" applyFont="1" applyFill="1" applyBorder="1" applyAlignment="1">
      <alignment horizontal="center" vertical="center" wrapText="1"/>
    </xf>
    <xf numFmtId="9" fontId="2" fillId="6" borderId="3" xfId="3"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3" xfId="0" applyFont="1" applyFill="1" applyBorder="1" applyAlignment="1">
      <alignment horizontal="center" vertical="center" wrapText="1"/>
    </xf>
    <xf numFmtId="164" fontId="2" fillId="2" borderId="2" xfId="0" applyNumberFormat="1" applyFont="1" applyFill="1" applyBorder="1" applyAlignment="1">
      <alignment horizontal="center" vertical="center" wrapText="1"/>
    </xf>
    <xf numFmtId="164" fontId="2" fillId="2" borderId="3" xfId="0" applyNumberFormat="1" applyFont="1" applyFill="1" applyBorder="1" applyAlignment="1">
      <alignment horizontal="center" vertical="center" wrapText="1"/>
    </xf>
  </cellXfs>
  <cellStyles count="7">
    <cellStyle name="Comma" xfId="1" builtinId="3"/>
    <cellStyle name="Currency" xfId="2" builtinId="4"/>
    <cellStyle name="Currency 2" xfId="6" xr:uid="{A6DFD6F9-CE29-4C9E-A1A3-0B3C7E3482D7}"/>
    <cellStyle name="Normal" xfId="0" builtinId="0"/>
    <cellStyle name="Normal 2" xfId="4" xr:uid="{32F27471-A206-483D-82CD-ECAD3B601676}"/>
    <cellStyle name="Normal 3" xfId="5" xr:uid="{7252B2FA-E086-405A-B8D7-EF093BF54F08}"/>
    <cellStyle name="Percent" xfId="3" builtinId="5"/>
  </cellStyles>
  <dxfs count="15">
    <dxf>
      <numFmt numFmtId="164" formatCode="_(&quot;$&quot;* #,##0.00_);_(&quot;$&quot;* \(#,##0.00\);_(&quot;$&quot;* &quot;-&quot;??_);_(@_)"/>
      <fill>
        <patternFill>
          <fgColor indexed="64"/>
          <bgColor theme="0"/>
        </patternFill>
      </fill>
    </dxf>
    <dxf>
      <alignment horizontal="general" vertical="bottom" textRotation="0" wrapText="1" indent="0" justifyLastLine="0" shrinkToFit="0" readingOrder="0"/>
    </dxf>
    <dxf>
      <border outline="0">
        <top style="thin">
          <color auto="1"/>
        </top>
      </border>
    </dxf>
    <dxf>
      <fill>
        <patternFill>
          <fgColor indexed="64"/>
          <bgColor theme="0"/>
        </patternFill>
      </fill>
    </dxf>
    <dxf>
      <fill>
        <patternFill>
          <fgColor indexed="64"/>
          <bgColor theme="0"/>
        </patternFill>
      </fill>
      <alignment horizontal="general" vertical="bottom" textRotation="0" wrapText="1" indent="0" justifyLastLine="0" shrinkToFit="0" readingOrder="0"/>
    </dxf>
    <dxf>
      <numFmt numFmtId="164" formatCode="_(&quot;$&quot;* #,##0.00_);_(&quot;$&quot;* \(#,##0.00\);_(&quot;$&quot;* &quot;-&quot;??_);_(@_)"/>
      <fill>
        <patternFill>
          <fgColor indexed="64"/>
          <bgColor theme="0"/>
        </patternFill>
      </fill>
    </dxf>
    <dxf>
      <alignment horizontal="general" vertical="bottom" textRotation="0" wrapText="1" indent="0" justifyLastLine="0" shrinkToFit="0" readingOrder="0"/>
    </dxf>
    <dxf>
      <border outline="0">
        <top style="thin">
          <color auto="1"/>
        </top>
      </border>
    </dxf>
    <dxf>
      <fill>
        <patternFill>
          <fgColor indexed="64"/>
          <bgColor theme="0"/>
        </patternFill>
      </fill>
    </dxf>
    <dxf>
      <fill>
        <patternFill>
          <fgColor indexed="64"/>
          <bgColor theme="0"/>
        </patternFill>
      </fill>
      <alignment horizontal="general" vertical="bottom" textRotation="0" wrapText="1" indent="0" justifyLastLine="0" shrinkToFit="0" readingOrder="0"/>
    </dxf>
    <dxf>
      <fill>
        <patternFill>
          <fgColor indexed="64"/>
          <bgColor theme="0"/>
        </patternFill>
      </fill>
    </dxf>
    <dxf>
      <alignment horizontal="general" vertical="bottom" textRotation="0" wrapText="1" indent="0" justifyLastLine="0" shrinkToFit="0" readingOrder="0"/>
    </dxf>
    <dxf>
      <border outline="0">
        <top style="thin">
          <color auto="1"/>
        </top>
      </border>
    </dxf>
    <dxf>
      <fill>
        <patternFill>
          <fgColor indexed="64"/>
          <bgColor theme="0"/>
        </patternFill>
      </fill>
    </dxf>
    <dxf>
      <fill>
        <patternFill>
          <fgColor indexed="64"/>
          <bgColor theme="0"/>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P11:P62" headerRowCount="0" totalsRowShown="0" headerRowDxfId="14" dataDxfId="13" tableBorderDxfId="12" headerRowCellStyle="Percent" dataCellStyle="Percent">
  <tableColumns count="1">
    <tableColumn id="1" xr3:uid="{00000000-0010-0000-0000-000001000000}" name="Column1" headerRowDxfId="11" dataDxfId="10" dataCellStyle="Percent"/>
  </tableColumns>
  <tableStyleInfo name="TableStyleLight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Q11:Q62" headerRowCount="0" totalsRowShown="0" headerRowDxfId="9" dataDxfId="8" tableBorderDxfId="7">
  <tableColumns count="1">
    <tableColumn id="1" xr3:uid="{00000000-0010-0000-0100-000001000000}" name="Column1" headerRowDxfId="6" dataDxfId="5">
      <calculatedColumnFormula>Table14[[#This Row],[Column1]]*Table1[[#This Row],[Column1]]</calculatedColumnFormula>
    </tableColumn>
  </tableColumns>
  <tableStyleInfo name="TableStyleLight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14" displayName="Table14" ref="R11:R62" headerRowCount="0" totalsRowShown="0" headerRowDxfId="4" dataDxfId="3" tableBorderDxfId="2">
  <tableColumns count="1">
    <tableColumn id="1" xr3:uid="{00000000-0010-0000-0200-000001000000}" name="Column1" headerRowDxfId="1" dataDxfId="0">
      <calculatedColumnFormula>SUM(M11:N11,J11:K11,G11:H11,D11:E11)</calculatedColumnFormula>
    </tableColumn>
  </tableColumns>
  <tableStyleInfo name="TableStyleLight15"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S69"/>
  <sheetViews>
    <sheetView tabSelected="1" zoomScale="55" zoomScaleNormal="55" workbookViewId="0">
      <pane xSplit="2" ySplit="9" topLeftCell="H52" activePane="bottomRight" state="frozen"/>
      <selection pane="topRight" activeCell="C1" sqref="C1"/>
      <selection pane="bottomLeft" activeCell="A10" sqref="A10"/>
      <selection pane="bottomRight" activeCell="J4" sqref="J4"/>
    </sheetView>
  </sheetViews>
  <sheetFormatPr defaultColWidth="8.6640625" defaultRowHeight="14.4" x14ac:dyDescent="0.3"/>
  <cols>
    <col min="1" max="1" width="26.88671875" customWidth="1"/>
    <col min="2" max="2" width="43.33203125" customWidth="1"/>
    <col min="3" max="3" width="22.6640625" customWidth="1"/>
    <col min="4" max="4" width="21.44140625" customWidth="1"/>
    <col min="5" max="5" width="21.6640625" customWidth="1"/>
    <col min="6" max="12" width="25.33203125" customWidth="1"/>
    <col min="13" max="13" width="25.33203125" style="14" customWidth="1"/>
    <col min="14" max="14" width="25.33203125" customWidth="1"/>
    <col min="15" max="15" width="27.6640625" style="25" customWidth="1"/>
    <col min="16" max="16" width="26.6640625" style="129" customWidth="1"/>
    <col min="17" max="17" width="29" style="25" customWidth="1"/>
    <col min="18" max="18" width="30.109375" style="25" customWidth="1"/>
  </cols>
  <sheetData>
    <row r="2" spans="1:18" ht="15.6" x14ac:dyDescent="0.3">
      <c r="A2" s="10" t="s">
        <v>0</v>
      </c>
      <c r="B2" s="10"/>
      <c r="C2" s="11"/>
      <c r="D2" s="11"/>
      <c r="I2" s="14"/>
      <c r="J2" s="14"/>
      <c r="K2" s="14"/>
      <c r="L2" s="14"/>
    </row>
    <row r="3" spans="1:18" ht="15.6" x14ac:dyDescent="0.3">
      <c r="A3" s="10"/>
      <c r="B3" s="10"/>
      <c r="C3" s="11"/>
      <c r="D3" s="11"/>
      <c r="N3" s="15"/>
      <c r="O3" s="29"/>
      <c r="Q3" s="29"/>
      <c r="R3" s="29"/>
    </row>
    <row r="4" spans="1:18" ht="15.6" x14ac:dyDescent="0.3">
      <c r="A4" s="10" t="s">
        <v>1</v>
      </c>
      <c r="B4" s="11"/>
      <c r="C4" s="11"/>
      <c r="D4" s="11"/>
    </row>
    <row r="8" spans="1:18" ht="27.6" customHeight="1" x14ac:dyDescent="0.3">
      <c r="A8" s="141" t="s">
        <v>2</v>
      </c>
      <c r="B8" s="141" t="s">
        <v>3</v>
      </c>
      <c r="C8" s="143" t="s">
        <v>4</v>
      </c>
      <c r="D8" s="143" t="s">
        <v>5</v>
      </c>
      <c r="E8" s="143" t="s">
        <v>6</v>
      </c>
      <c r="F8" s="141" t="s">
        <v>7</v>
      </c>
      <c r="G8" s="141" t="s">
        <v>8</v>
      </c>
      <c r="H8" s="141" t="s">
        <v>9</v>
      </c>
      <c r="I8" s="143" t="s">
        <v>10</v>
      </c>
      <c r="J8" s="143" t="s">
        <v>11</v>
      </c>
      <c r="K8" s="143" t="s">
        <v>12</v>
      </c>
      <c r="L8" s="141" t="s">
        <v>13</v>
      </c>
      <c r="M8" s="154" t="s">
        <v>14</v>
      </c>
      <c r="N8" s="141" t="s">
        <v>15</v>
      </c>
      <c r="O8" s="33"/>
      <c r="P8" s="148" t="s">
        <v>16</v>
      </c>
      <c r="Q8" s="152" t="s">
        <v>17</v>
      </c>
      <c r="R8" s="150" t="s">
        <v>18</v>
      </c>
    </row>
    <row r="9" spans="1:18" s="1" customFormat="1" ht="64.95" customHeight="1" x14ac:dyDescent="0.3">
      <c r="A9" s="142"/>
      <c r="B9" s="142"/>
      <c r="C9" s="144"/>
      <c r="D9" s="144"/>
      <c r="E9" s="144"/>
      <c r="F9" s="142"/>
      <c r="G9" s="142"/>
      <c r="H9" s="142"/>
      <c r="I9" s="144"/>
      <c r="J9" s="144"/>
      <c r="K9" s="144"/>
      <c r="L9" s="142"/>
      <c r="M9" s="155"/>
      <c r="N9" s="142"/>
      <c r="O9" s="34" t="s">
        <v>19</v>
      </c>
      <c r="P9" s="149"/>
      <c r="Q9" s="153"/>
      <c r="R9" s="151"/>
    </row>
    <row r="10" spans="1:18" s="1" customFormat="1" ht="45.6" customHeight="1" x14ac:dyDescent="0.3">
      <c r="A10" s="17" t="s">
        <v>20</v>
      </c>
      <c r="B10" s="73" t="s">
        <v>21</v>
      </c>
      <c r="C10" s="71"/>
      <c r="D10" s="71"/>
      <c r="E10" s="71"/>
      <c r="F10" s="71"/>
      <c r="G10" s="71"/>
      <c r="H10" s="71"/>
      <c r="I10" s="71"/>
      <c r="J10" s="71"/>
      <c r="K10" s="71"/>
      <c r="L10" s="71"/>
      <c r="M10" s="71"/>
      <c r="N10" s="72"/>
      <c r="O10" s="80"/>
      <c r="P10" s="130"/>
      <c r="Q10" s="81"/>
      <c r="R10" s="81"/>
    </row>
    <row r="11" spans="1:18" s="1" customFormat="1" ht="24.75" customHeight="1" x14ac:dyDescent="0.3">
      <c r="A11" s="17" t="s">
        <v>22</v>
      </c>
      <c r="B11" s="76" t="s">
        <v>23</v>
      </c>
      <c r="C11" s="74"/>
      <c r="D11" s="74"/>
      <c r="E11" s="74"/>
      <c r="F11" s="74"/>
      <c r="G11" s="74"/>
      <c r="H11" s="74"/>
      <c r="I11" s="74"/>
      <c r="J11" s="74"/>
      <c r="K11" s="74"/>
      <c r="L11" s="74"/>
      <c r="M11" s="74"/>
      <c r="N11" s="75"/>
      <c r="O11" s="83"/>
      <c r="P11" s="131"/>
      <c r="Q11" s="82"/>
      <c r="R11" s="82"/>
    </row>
    <row r="12" spans="1:18" s="1" customFormat="1" ht="15.6" x14ac:dyDescent="0.3">
      <c r="A12" s="18" t="s">
        <v>24</v>
      </c>
      <c r="B12" s="2" t="s">
        <v>25</v>
      </c>
      <c r="C12" s="88">
        <v>15913.68</v>
      </c>
      <c r="D12" s="88">
        <v>6684.4</v>
      </c>
      <c r="E12" s="88">
        <v>18541.57</v>
      </c>
      <c r="F12" s="88">
        <v>0</v>
      </c>
      <c r="G12" s="88"/>
      <c r="H12" s="88"/>
      <c r="I12" s="88">
        <v>9015</v>
      </c>
      <c r="J12" s="88"/>
      <c r="K12" s="88">
        <v>9014.0300000000007</v>
      </c>
      <c r="L12" s="88">
        <v>0</v>
      </c>
      <c r="M12" s="89"/>
      <c r="N12" s="89"/>
      <c r="O12" s="90">
        <f>SUM(C12+F12+I12+L12)</f>
        <v>24928.68</v>
      </c>
      <c r="P12" s="132">
        <v>0.5</v>
      </c>
      <c r="Q12" s="91">
        <f>Table14[[#This Row],[Column1]]*Table1[[#This Row],[Column1]]</f>
        <v>17120</v>
      </c>
      <c r="R12" s="91">
        <f>SUM(M12:N12,J12:K12,G12:H12,D12:E12)</f>
        <v>34240</v>
      </c>
    </row>
    <row r="13" spans="1:18" s="1" customFormat="1" ht="46.8" x14ac:dyDescent="0.3">
      <c r="A13" s="18" t="s">
        <v>26</v>
      </c>
      <c r="B13" s="3" t="s">
        <v>27</v>
      </c>
      <c r="C13" s="88">
        <v>17012.66</v>
      </c>
      <c r="D13" s="88">
        <v>9082.2999999999993</v>
      </c>
      <c r="E13" s="88">
        <v>0</v>
      </c>
      <c r="F13" s="88">
        <v>0</v>
      </c>
      <c r="G13" s="88">
        <v>0</v>
      </c>
      <c r="H13" s="88">
        <v>0</v>
      </c>
      <c r="I13" s="88">
        <v>33000</v>
      </c>
      <c r="J13" s="88">
        <v>0</v>
      </c>
      <c r="K13" s="88">
        <v>30047.18</v>
      </c>
      <c r="L13" s="88">
        <v>0</v>
      </c>
      <c r="M13" s="89"/>
      <c r="N13" s="89"/>
      <c r="O13" s="90">
        <f t="shared" ref="O13:O59" si="0">C13+F13+I13+L13</f>
        <v>50012.66</v>
      </c>
      <c r="P13" s="132">
        <v>0.5</v>
      </c>
      <c r="Q13" s="91">
        <f>Table14[[#This Row],[Column1]]*Table1[[#This Row],[Column1]]</f>
        <v>19564.739999999998</v>
      </c>
      <c r="R13" s="91">
        <f t="shared" ref="R13:R41" si="1">SUM(M13:N13,J13:K13,G13:H13,D13:E13)</f>
        <v>39129.479999999996</v>
      </c>
    </row>
    <row r="14" spans="1:18" s="1" customFormat="1" ht="62.4" x14ac:dyDescent="0.3">
      <c r="A14" s="18" t="s">
        <v>28</v>
      </c>
      <c r="B14" s="3" t="s">
        <v>29</v>
      </c>
      <c r="C14" s="88">
        <v>0</v>
      </c>
      <c r="D14" s="88">
        <v>0</v>
      </c>
      <c r="E14" s="88">
        <v>0</v>
      </c>
      <c r="F14" s="88">
        <v>90000</v>
      </c>
      <c r="G14" s="88">
        <v>0</v>
      </c>
      <c r="H14" s="88">
        <v>89779.02</v>
      </c>
      <c r="I14" s="88">
        <v>0</v>
      </c>
      <c r="J14" s="88">
        <v>0</v>
      </c>
      <c r="K14" s="88">
        <v>0</v>
      </c>
      <c r="L14" s="88">
        <v>49999.94</v>
      </c>
      <c r="M14" s="92">
        <v>23434.240000000002</v>
      </c>
      <c r="N14" s="92">
        <v>26565.759999999998</v>
      </c>
      <c r="O14" s="90">
        <f t="shared" si="0"/>
        <v>139999.94</v>
      </c>
      <c r="P14" s="132">
        <v>0.5</v>
      </c>
      <c r="Q14" s="91">
        <f>Table14[[#This Row],[Column1]]*Table1[[#This Row],[Column1]]</f>
        <v>69889.510000000009</v>
      </c>
      <c r="R14" s="91">
        <f t="shared" si="1"/>
        <v>139779.02000000002</v>
      </c>
    </row>
    <row r="15" spans="1:18" s="1" customFormat="1" ht="78" x14ac:dyDescent="0.3">
      <c r="A15" s="18" t="s">
        <v>30</v>
      </c>
      <c r="B15" s="3" t="s">
        <v>31</v>
      </c>
      <c r="C15" s="88">
        <v>0</v>
      </c>
      <c r="D15" s="88">
        <v>0</v>
      </c>
      <c r="E15" s="88">
        <v>0</v>
      </c>
      <c r="F15" s="88">
        <v>190000</v>
      </c>
      <c r="G15" s="88">
        <v>0</v>
      </c>
      <c r="H15" s="88">
        <v>75462.179999999993</v>
      </c>
      <c r="I15" s="88">
        <v>0</v>
      </c>
      <c r="J15" s="88">
        <v>0</v>
      </c>
      <c r="K15" s="88">
        <v>0</v>
      </c>
      <c r="L15" s="88">
        <v>25000</v>
      </c>
      <c r="M15" s="92">
        <v>17371.689999999999</v>
      </c>
      <c r="N15" s="92">
        <v>7628.31</v>
      </c>
      <c r="O15" s="90">
        <f t="shared" si="0"/>
        <v>215000</v>
      </c>
      <c r="P15" s="132">
        <v>0.5</v>
      </c>
      <c r="Q15" s="91">
        <f>Table14[[#This Row],[Column1]]*Table1[[#This Row],[Column1]]</f>
        <v>50231.09</v>
      </c>
      <c r="R15" s="91">
        <f t="shared" si="1"/>
        <v>100462.18</v>
      </c>
    </row>
    <row r="16" spans="1:18" s="1" customFormat="1" ht="88.2" customHeight="1" x14ac:dyDescent="0.3">
      <c r="A16" s="68" t="s">
        <v>32</v>
      </c>
      <c r="B16" s="3" t="s">
        <v>33</v>
      </c>
      <c r="C16" s="88">
        <v>0</v>
      </c>
      <c r="D16" s="88">
        <v>0</v>
      </c>
      <c r="E16" s="88">
        <v>0</v>
      </c>
      <c r="F16" s="88">
        <v>0</v>
      </c>
      <c r="G16" s="88">
        <v>0</v>
      </c>
      <c r="H16" s="88"/>
      <c r="I16" s="88">
        <v>0</v>
      </c>
      <c r="J16" s="88">
        <v>0</v>
      </c>
      <c r="K16" s="88">
        <v>0</v>
      </c>
      <c r="L16" s="88">
        <v>69250</v>
      </c>
      <c r="M16" s="92">
        <v>5000</v>
      </c>
      <c r="N16" s="92">
        <v>20000</v>
      </c>
      <c r="O16" s="90">
        <f t="shared" si="0"/>
        <v>69250</v>
      </c>
      <c r="P16" s="132">
        <v>0.35</v>
      </c>
      <c r="Q16" s="91">
        <f>Table14[[#This Row],[Column1]]*Table1[[#This Row],[Column1]]</f>
        <v>8750</v>
      </c>
      <c r="R16" s="91">
        <f t="shared" si="1"/>
        <v>25000</v>
      </c>
    </row>
    <row r="17" spans="1:18" s="1" customFormat="1" ht="15.6" x14ac:dyDescent="0.3">
      <c r="B17" s="5" t="s">
        <v>34</v>
      </c>
      <c r="C17" s="93">
        <f>SUM(C12:C16)</f>
        <v>32926.339999999997</v>
      </c>
      <c r="D17" s="93">
        <f t="shared" ref="D17:N17" si="2">SUM(D12:D16)</f>
        <v>15766.699999999999</v>
      </c>
      <c r="E17" s="93">
        <f t="shared" si="2"/>
        <v>18541.57</v>
      </c>
      <c r="F17" s="93">
        <f t="shared" si="2"/>
        <v>280000</v>
      </c>
      <c r="G17" s="93">
        <f t="shared" si="2"/>
        <v>0</v>
      </c>
      <c r="H17" s="94">
        <f t="shared" si="2"/>
        <v>165241.20000000001</v>
      </c>
      <c r="I17" s="95">
        <f t="shared" si="2"/>
        <v>42015</v>
      </c>
      <c r="J17" s="93">
        <f t="shared" si="2"/>
        <v>0</v>
      </c>
      <c r="K17" s="93">
        <f t="shared" si="2"/>
        <v>39061.21</v>
      </c>
      <c r="L17" s="96">
        <f t="shared" si="2"/>
        <v>144249.94</v>
      </c>
      <c r="M17" s="93">
        <f t="shared" si="2"/>
        <v>45805.93</v>
      </c>
      <c r="N17" s="93">
        <f t="shared" si="2"/>
        <v>54194.07</v>
      </c>
      <c r="O17" s="97">
        <f t="shared" si="0"/>
        <v>499191.27999999997</v>
      </c>
      <c r="P17" s="133"/>
      <c r="Q17" s="98">
        <f>SUM(Q12:Q16)</f>
        <v>165555.34</v>
      </c>
      <c r="R17" s="98">
        <f>SUM(R12:R16)</f>
        <v>338610.68</v>
      </c>
    </row>
    <row r="18" spans="1:18" s="1" customFormat="1" ht="39.6" customHeight="1" x14ac:dyDescent="0.3">
      <c r="A18" s="17" t="s">
        <v>35</v>
      </c>
      <c r="B18" s="78" t="s">
        <v>36</v>
      </c>
      <c r="C18" s="99"/>
      <c r="D18" s="99"/>
      <c r="E18" s="99"/>
      <c r="F18" s="99"/>
      <c r="G18" s="99"/>
      <c r="H18" s="99"/>
      <c r="I18" s="100"/>
      <c r="J18" s="101"/>
      <c r="K18" s="101"/>
      <c r="L18" s="99"/>
      <c r="M18" s="99"/>
      <c r="N18" s="102"/>
      <c r="O18" s="90">
        <f t="shared" si="0"/>
        <v>0</v>
      </c>
      <c r="P18" s="134"/>
      <c r="Q18" s="103">
        <f>Table14[[#This Row],[Column1]]*Table1[[#This Row],[Column1]]</f>
        <v>0</v>
      </c>
      <c r="R18" s="103">
        <f t="shared" si="1"/>
        <v>0</v>
      </c>
    </row>
    <row r="19" spans="1:18" s="1" customFormat="1" ht="43.2" x14ac:dyDescent="0.3">
      <c r="A19" s="18" t="s">
        <v>37</v>
      </c>
      <c r="B19" s="6" t="s">
        <v>38</v>
      </c>
      <c r="C19" s="88">
        <v>16085.62</v>
      </c>
      <c r="D19" s="88">
        <v>0</v>
      </c>
      <c r="E19" s="88">
        <v>146776.70000000001</v>
      </c>
      <c r="F19" s="88">
        <v>0</v>
      </c>
      <c r="G19" s="88">
        <v>0</v>
      </c>
      <c r="H19" s="88">
        <v>0</v>
      </c>
      <c r="I19" s="88">
        <v>3000</v>
      </c>
      <c r="J19" s="88">
        <v>0</v>
      </c>
      <c r="K19" s="88">
        <v>0</v>
      </c>
      <c r="L19" s="88">
        <v>0</v>
      </c>
      <c r="M19" s="88">
        <v>0</v>
      </c>
      <c r="N19" s="88">
        <v>0</v>
      </c>
      <c r="O19" s="90">
        <f t="shared" si="0"/>
        <v>19085.620000000003</v>
      </c>
      <c r="P19" s="132">
        <v>0.3</v>
      </c>
      <c r="Q19" s="91">
        <f>Table14[[#This Row],[Column1]]*Table1[[#This Row],[Column1]]</f>
        <v>44033.01</v>
      </c>
      <c r="R19" s="91">
        <f t="shared" si="1"/>
        <v>146776.70000000001</v>
      </c>
    </row>
    <row r="20" spans="1:18" s="1" customFormat="1" ht="95.7" customHeight="1" x14ac:dyDescent="0.3">
      <c r="A20" s="18" t="s">
        <v>39</v>
      </c>
      <c r="B20" s="6" t="s">
        <v>40</v>
      </c>
      <c r="C20" s="88">
        <v>35832.370000000003</v>
      </c>
      <c r="D20" s="88">
        <v>3494.69</v>
      </c>
      <c r="E20" s="88">
        <v>106274.23</v>
      </c>
      <c r="F20" s="88">
        <v>0</v>
      </c>
      <c r="G20" s="88">
        <v>0</v>
      </c>
      <c r="H20" s="88">
        <v>0</v>
      </c>
      <c r="I20" s="88">
        <v>0</v>
      </c>
      <c r="J20" s="88">
        <v>0</v>
      </c>
      <c r="K20" s="88">
        <v>0</v>
      </c>
      <c r="L20" s="88">
        <v>0</v>
      </c>
      <c r="M20" s="88">
        <v>0</v>
      </c>
      <c r="N20" s="88">
        <v>0</v>
      </c>
      <c r="O20" s="90">
        <f t="shared" si="0"/>
        <v>35832.370000000003</v>
      </c>
      <c r="P20" s="132">
        <v>0.35</v>
      </c>
      <c r="Q20" s="91">
        <f>Table14[[#This Row],[Column1]]*Table1[[#This Row],[Column1]]</f>
        <v>38419.121999999996</v>
      </c>
      <c r="R20" s="91">
        <f t="shared" si="1"/>
        <v>109768.92</v>
      </c>
    </row>
    <row r="21" spans="1:18" s="1" customFormat="1" ht="83.7" customHeight="1" x14ac:dyDescent="0.3">
      <c r="A21" s="18" t="s">
        <v>41</v>
      </c>
      <c r="B21" s="6" t="s">
        <v>42</v>
      </c>
      <c r="C21" s="88">
        <v>345325.32</v>
      </c>
      <c r="D21" s="88">
        <v>22849.91</v>
      </c>
      <c r="E21" s="88">
        <v>186134.73</v>
      </c>
      <c r="F21" s="88">
        <v>0</v>
      </c>
      <c r="G21" s="88">
        <v>0</v>
      </c>
      <c r="H21" s="88">
        <v>0</v>
      </c>
      <c r="I21" s="88">
        <v>37345</v>
      </c>
      <c r="J21" s="88">
        <v>0</v>
      </c>
      <c r="K21" s="88">
        <v>37344.51</v>
      </c>
      <c r="L21" s="88">
        <v>0</v>
      </c>
      <c r="M21" s="88">
        <v>0</v>
      </c>
      <c r="N21" s="88">
        <v>0</v>
      </c>
      <c r="O21" s="90">
        <f t="shared" si="0"/>
        <v>382670.32</v>
      </c>
      <c r="P21" s="132">
        <v>0.4</v>
      </c>
      <c r="Q21" s="91">
        <f>Table14[[#This Row],[Column1]]*Table1[[#This Row],[Column1]]</f>
        <v>98531.660000000018</v>
      </c>
      <c r="R21" s="91">
        <f t="shared" si="1"/>
        <v>246329.15000000002</v>
      </c>
    </row>
    <row r="22" spans="1:18" s="1" customFormat="1" ht="59.1" customHeight="1" x14ac:dyDescent="0.3">
      <c r="A22" s="18" t="s">
        <v>43</v>
      </c>
      <c r="B22" s="3" t="s">
        <v>44</v>
      </c>
      <c r="C22" s="88">
        <v>5035.5</v>
      </c>
      <c r="D22" s="88">
        <v>537.65</v>
      </c>
      <c r="E22" s="88">
        <v>114471.47</v>
      </c>
      <c r="F22" s="88">
        <v>0</v>
      </c>
      <c r="G22" s="88">
        <v>0</v>
      </c>
      <c r="H22" s="88">
        <v>0</v>
      </c>
      <c r="I22" s="88">
        <v>0</v>
      </c>
      <c r="J22" s="88">
        <v>0</v>
      </c>
      <c r="K22" s="88"/>
      <c r="L22" s="88">
        <v>0</v>
      </c>
      <c r="M22" s="88">
        <v>0</v>
      </c>
      <c r="N22" s="88">
        <v>0</v>
      </c>
      <c r="O22" s="90">
        <f t="shared" si="0"/>
        <v>5035.5</v>
      </c>
      <c r="P22" s="132">
        <v>0.4</v>
      </c>
      <c r="Q22" s="91">
        <f>Table14[[#This Row],[Column1]]*Table1[[#This Row],[Column1]]</f>
        <v>46003.648000000001</v>
      </c>
      <c r="R22" s="91">
        <f t="shared" si="1"/>
        <v>115009.12</v>
      </c>
    </row>
    <row r="23" spans="1:18" s="1" customFormat="1" ht="15.6" x14ac:dyDescent="0.3">
      <c r="B23" s="5" t="s">
        <v>34</v>
      </c>
      <c r="C23" s="104">
        <f>SUM(C19:C22)</f>
        <v>402278.81</v>
      </c>
      <c r="D23" s="104">
        <f t="shared" ref="D23:N23" si="3">SUM(D19:D22)</f>
        <v>26882.25</v>
      </c>
      <c r="E23" s="104">
        <f t="shared" si="3"/>
        <v>553657.13</v>
      </c>
      <c r="F23" s="104">
        <f t="shared" si="3"/>
        <v>0</v>
      </c>
      <c r="G23" s="104">
        <f t="shared" si="3"/>
        <v>0</v>
      </c>
      <c r="H23" s="105">
        <f t="shared" si="3"/>
        <v>0</v>
      </c>
      <c r="I23" s="95">
        <f t="shared" si="3"/>
        <v>40345</v>
      </c>
      <c r="J23" s="93">
        <f t="shared" si="3"/>
        <v>0</v>
      </c>
      <c r="K23" s="93">
        <f t="shared" si="3"/>
        <v>37344.51</v>
      </c>
      <c r="L23" s="106">
        <f t="shared" si="3"/>
        <v>0</v>
      </c>
      <c r="M23" s="104">
        <f t="shared" si="3"/>
        <v>0</v>
      </c>
      <c r="N23" s="104">
        <f t="shared" si="3"/>
        <v>0</v>
      </c>
      <c r="O23" s="97">
        <f t="shared" si="0"/>
        <v>442623.81</v>
      </c>
      <c r="P23" s="135"/>
      <c r="Q23" s="107">
        <f>SUM(Q18:Q22)</f>
        <v>226987.44</v>
      </c>
      <c r="R23" s="107">
        <f>SUM(R18:R22)</f>
        <v>617883.89</v>
      </c>
    </row>
    <row r="24" spans="1:18" s="1" customFormat="1" ht="36" customHeight="1" x14ac:dyDescent="0.3">
      <c r="A24" s="19" t="s">
        <v>45</v>
      </c>
      <c r="B24" s="78" t="s">
        <v>46</v>
      </c>
      <c r="C24" s="99"/>
      <c r="D24" s="99"/>
      <c r="E24" s="99"/>
      <c r="F24" s="99"/>
      <c r="G24" s="99"/>
      <c r="H24" s="99"/>
      <c r="I24" s="100"/>
      <c r="J24" s="101"/>
      <c r="K24" s="101"/>
      <c r="L24" s="99"/>
      <c r="M24" s="99"/>
      <c r="N24" s="102"/>
      <c r="O24" s="90">
        <f t="shared" si="0"/>
        <v>0</v>
      </c>
      <c r="P24" s="134"/>
      <c r="Q24" s="103">
        <f>Table14[[#This Row],[Column1]]*Table1[[#This Row],[Column1]]</f>
        <v>0</v>
      </c>
      <c r="R24" s="103">
        <f t="shared" si="1"/>
        <v>0</v>
      </c>
    </row>
    <row r="25" spans="1:18" s="1" customFormat="1" ht="28.2" customHeight="1" x14ac:dyDescent="0.3">
      <c r="A25" s="17" t="s">
        <v>47</v>
      </c>
      <c r="B25" s="79" t="s">
        <v>48</v>
      </c>
      <c r="C25" s="108"/>
      <c r="D25" s="108"/>
      <c r="E25" s="108"/>
      <c r="F25" s="108"/>
      <c r="G25" s="108"/>
      <c r="H25" s="108"/>
      <c r="I25" s="109"/>
      <c r="J25" s="110"/>
      <c r="K25" s="110"/>
      <c r="L25" s="108"/>
      <c r="M25" s="108"/>
      <c r="N25" s="111"/>
      <c r="O25" s="90">
        <f t="shared" si="0"/>
        <v>0</v>
      </c>
      <c r="P25" s="134"/>
      <c r="Q25" s="103">
        <f>Table14[[#This Row],[Column1]]*Table1[[#This Row],[Column1]]</f>
        <v>0</v>
      </c>
      <c r="R25" s="103">
        <f t="shared" si="1"/>
        <v>0</v>
      </c>
    </row>
    <row r="26" spans="1:18" s="1" customFormat="1" ht="31.2" x14ac:dyDescent="0.3">
      <c r="A26" s="18" t="s">
        <v>49</v>
      </c>
      <c r="B26" s="3" t="s">
        <v>50</v>
      </c>
      <c r="C26" s="88">
        <v>14048.75</v>
      </c>
      <c r="D26" s="88">
        <v>1797.02</v>
      </c>
      <c r="E26" s="88">
        <v>34227.120000000003</v>
      </c>
      <c r="F26" s="88">
        <v>0</v>
      </c>
      <c r="G26" s="88">
        <v>0</v>
      </c>
      <c r="H26" s="88">
        <v>0</v>
      </c>
      <c r="I26" s="88">
        <v>0</v>
      </c>
      <c r="J26" s="88">
        <v>0</v>
      </c>
      <c r="K26" s="88">
        <v>0</v>
      </c>
      <c r="L26" s="88">
        <v>0</v>
      </c>
      <c r="M26" s="88">
        <v>0</v>
      </c>
      <c r="N26" s="88">
        <v>0</v>
      </c>
      <c r="O26" s="90">
        <f>SUM(C26+F26+I26+L26)</f>
        <v>14048.75</v>
      </c>
      <c r="P26" s="132"/>
      <c r="Q26" s="91">
        <f>Table14[[#This Row],[Column1]]*Table1[[#This Row],[Column1]]</f>
        <v>0</v>
      </c>
      <c r="R26" s="91">
        <f t="shared" si="1"/>
        <v>36024.14</v>
      </c>
    </row>
    <row r="27" spans="1:18" s="1" customFormat="1" ht="40.5" customHeight="1" x14ac:dyDescent="0.3">
      <c r="A27" s="18" t="s">
        <v>51</v>
      </c>
      <c r="B27" s="3" t="s">
        <v>52</v>
      </c>
      <c r="C27" s="88">
        <v>124112.93</v>
      </c>
      <c r="D27" s="88">
        <v>0</v>
      </c>
      <c r="E27" s="88">
        <v>39678.870000000003</v>
      </c>
      <c r="F27" s="88">
        <v>0</v>
      </c>
      <c r="G27" s="88">
        <v>0</v>
      </c>
      <c r="H27" s="88">
        <v>0</v>
      </c>
      <c r="I27" s="88">
        <v>0</v>
      </c>
      <c r="J27" s="88">
        <v>0</v>
      </c>
      <c r="K27" s="88">
        <v>0</v>
      </c>
      <c r="L27" s="88">
        <v>0</v>
      </c>
      <c r="M27" s="88">
        <v>0</v>
      </c>
      <c r="N27" s="88">
        <v>0</v>
      </c>
      <c r="O27" s="90">
        <f t="shared" si="0"/>
        <v>124112.93</v>
      </c>
      <c r="P27" s="132"/>
      <c r="Q27" s="91">
        <f>Table14[[#This Row],[Column1]]*Table1[[#This Row],[Column1]]</f>
        <v>0</v>
      </c>
      <c r="R27" s="91">
        <f t="shared" si="1"/>
        <v>39678.870000000003</v>
      </c>
    </row>
    <row r="28" spans="1:18" s="1" customFormat="1" ht="43.35" customHeight="1" x14ac:dyDescent="0.3">
      <c r="A28" s="18" t="s">
        <v>53</v>
      </c>
      <c r="B28" s="3" t="s">
        <v>54</v>
      </c>
      <c r="C28" s="88">
        <v>68767.12</v>
      </c>
      <c r="D28" s="88">
        <v>33931.300000000003</v>
      </c>
      <c r="E28" s="88">
        <v>412.53</v>
      </c>
      <c r="F28" s="88">
        <v>0</v>
      </c>
      <c r="G28" s="88">
        <v>0</v>
      </c>
      <c r="H28" s="88">
        <v>0</v>
      </c>
      <c r="I28" s="88">
        <v>33000</v>
      </c>
      <c r="J28" s="88">
        <v>0</v>
      </c>
      <c r="K28" s="88">
        <v>30000</v>
      </c>
      <c r="L28" s="88">
        <v>0</v>
      </c>
      <c r="M28" s="88">
        <v>0</v>
      </c>
      <c r="N28" s="88">
        <v>0</v>
      </c>
      <c r="O28" s="90">
        <f t="shared" si="0"/>
        <v>101767.12</v>
      </c>
      <c r="P28" s="132">
        <v>0.35</v>
      </c>
      <c r="Q28" s="91">
        <f>Table14[[#This Row],[Column1]]*Table1[[#This Row],[Column1]]</f>
        <v>22520.340499999998</v>
      </c>
      <c r="R28" s="91">
        <f t="shared" si="1"/>
        <v>64343.83</v>
      </c>
    </row>
    <row r="29" spans="1:18" s="1" customFormat="1" ht="42.75" customHeight="1" x14ac:dyDescent="0.3">
      <c r="A29" s="18" t="s">
        <v>55</v>
      </c>
      <c r="B29" s="3" t="s">
        <v>56</v>
      </c>
      <c r="C29" s="88">
        <v>97065.51</v>
      </c>
      <c r="D29" s="88">
        <v>0</v>
      </c>
      <c r="E29" s="88">
        <v>23188.799999999999</v>
      </c>
      <c r="F29" s="88">
        <v>0</v>
      </c>
      <c r="G29" s="88">
        <v>0</v>
      </c>
      <c r="H29" s="88">
        <v>0</v>
      </c>
      <c r="I29" s="88">
        <v>36000</v>
      </c>
      <c r="J29" s="88">
        <v>0</v>
      </c>
      <c r="K29" s="88">
        <v>30324.720000000001</v>
      </c>
      <c r="L29" s="88">
        <v>0</v>
      </c>
      <c r="M29" s="88">
        <v>0</v>
      </c>
      <c r="N29" s="88">
        <v>0</v>
      </c>
      <c r="O29" s="90">
        <f t="shared" si="0"/>
        <v>133065.51</v>
      </c>
      <c r="P29" s="132">
        <v>0.4</v>
      </c>
      <c r="Q29" s="91">
        <f>Table14[[#This Row],[Column1]]*Table1[[#This Row],[Column1]]</f>
        <v>21405.408000000003</v>
      </c>
      <c r="R29" s="91">
        <f t="shared" si="1"/>
        <v>53513.520000000004</v>
      </c>
    </row>
    <row r="30" spans="1:18" s="1" customFormat="1" ht="50.7" customHeight="1" x14ac:dyDescent="0.3">
      <c r="A30" s="18" t="s">
        <v>57</v>
      </c>
      <c r="B30" s="3" t="s">
        <v>58</v>
      </c>
      <c r="C30" s="88">
        <v>33911.07</v>
      </c>
      <c r="D30" s="88">
        <v>0</v>
      </c>
      <c r="E30" s="88">
        <v>809</v>
      </c>
      <c r="F30" s="88">
        <v>40000</v>
      </c>
      <c r="G30" s="88">
        <v>0</v>
      </c>
      <c r="H30" s="88">
        <v>24614.22</v>
      </c>
      <c r="I30" s="88">
        <v>6000</v>
      </c>
      <c r="J30" s="88">
        <v>0</v>
      </c>
      <c r="K30" s="88">
        <v>1117.21</v>
      </c>
      <c r="L30" s="88">
        <v>10000</v>
      </c>
      <c r="M30" s="88">
        <v>10000</v>
      </c>
      <c r="N30" s="88">
        <v>0</v>
      </c>
      <c r="O30" s="90">
        <f t="shared" si="0"/>
        <v>89911.07</v>
      </c>
      <c r="P30" s="132"/>
      <c r="Q30" s="91">
        <f>Table14[[#This Row],[Column1]]*Table1[[#This Row],[Column1]]</f>
        <v>0</v>
      </c>
      <c r="R30" s="91">
        <f t="shared" si="1"/>
        <v>36540.43</v>
      </c>
    </row>
    <row r="31" spans="1:18" s="1" customFormat="1" ht="62.4" x14ac:dyDescent="0.3">
      <c r="A31" s="18" t="s">
        <v>59</v>
      </c>
      <c r="B31" s="3" t="s">
        <v>60</v>
      </c>
      <c r="C31" s="88">
        <v>0</v>
      </c>
      <c r="D31" s="88">
        <v>0</v>
      </c>
      <c r="E31" s="88">
        <v>0</v>
      </c>
      <c r="F31" s="88">
        <v>75000</v>
      </c>
      <c r="G31" s="88">
        <v>0</v>
      </c>
      <c r="H31" s="88">
        <v>24373.99</v>
      </c>
      <c r="I31" s="88">
        <v>0</v>
      </c>
      <c r="J31" s="88">
        <v>0</v>
      </c>
      <c r="K31" s="88">
        <v>0</v>
      </c>
      <c r="L31" s="88">
        <v>30000</v>
      </c>
      <c r="M31" s="88">
        <v>0</v>
      </c>
      <c r="N31" s="88">
        <v>30000</v>
      </c>
      <c r="O31" s="90">
        <f t="shared" si="0"/>
        <v>105000</v>
      </c>
      <c r="P31" s="132">
        <v>0.5</v>
      </c>
      <c r="Q31" s="91">
        <f>Table14[[#This Row],[Column1]]*Table1[[#This Row],[Column1]]</f>
        <v>27186.995000000003</v>
      </c>
      <c r="R31" s="91">
        <f t="shared" si="1"/>
        <v>54373.990000000005</v>
      </c>
    </row>
    <row r="32" spans="1:18" s="4" customFormat="1" ht="15.6" x14ac:dyDescent="0.3">
      <c r="A32" s="1"/>
      <c r="B32" s="5" t="s">
        <v>34</v>
      </c>
      <c r="C32" s="93">
        <f>SUM(C26:C31)</f>
        <v>337905.38</v>
      </c>
      <c r="D32" s="93">
        <f t="shared" ref="D32:N32" si="4">SUM(D26:D31)</f>
        <v>35728.32</v>
      </c>
      <c r="E32" s="93">
        <f t="shared" si="4"/>
        <v>98316.32</v>
      </c>
      <c r="F32" s="93">
        <f t="shared" si="4"/>
        <v>115000</v>
      </c>
      <c r="G32" s="93">
        <f t="shared" si="4"/>
        <v>0</v>
      </c>
      <c r="H32" s="94">
        <f t="shared" si="4"/>
        <v>48988.210000000006</v>
      </c>
      <c r="I32" s="95">
        <f t="shared" si="4"/>
        <v>75000</v>
      </c>
      <c r="J32" s="93">
        <f t="shared" si="4"/>
        <v>0</v>
      </c>
      <c r="K32" s="93">
        <f t="shared" si="4"/>
        <v>61441.93</v>
      </c>
      <c r="L32" s="96">
        <f t="shared" si="4"/>
        <v>40000</v>
      </c>
      <c r="M32" s="93">
        <f t="shared" si="4"/>
        <v>10000</v>
      </c>
      <c r="N32" s="93">
        <f t="shared" si="4"/>
        <v>30000</v>
      </c>
      <c r="O32" s="97">
        <f t="shared" si="0"/>
        <v>567905.38</v>
      </c>
      <c r="P32" s="135"/>
      <c r="Q32" s="107">
        <f>SUM(Q24:Q31)</f>
        <v>71112.743500000011</v>
      </c>
      <c r="R32" s="107">
        <f>SUM(R24:R31)</f>
        <v>284474.78000000003</v>
      </c>
    </row>
    <row r="33" spans="1:18" s="1" customFormat="1" ht="29.4" customHeight="1" x14ac:dyDescent="0.3">
      <c r="A33" s="17" t="s">
        <v>61</v>
      </c>
      <c r="B33" s="78" t="s">
        <v>62</v>
      </c>
      <c r="C33" s="99"/>
      <c r="D33" s="99"/>
      <c r="E33" s="99"/>
      <c r="F33" s="99"/>
      <c r="G33" s="99"/>
      <c r="H33" s="88"/>
      <c r="I33" s="88"/>
      <c r="J33" s="88"/>
      <c r="K33" s="88"/>
      <c r="L33" s="88"/>
      <c r="M33" s="88"/>
      <c r="N33" s="88"/>
      <c r="O33" s="90">
        <f t="shared" si="0"/>
        <v>0</v>
      </c>
      <c r="P33" s="134"/>
      <c r="Q33" s="103">
        <f>Table14[[#This Row],[Column1]]*Table1[[#This Row],[Column1]]</f>
        <v>0</v>
      </c>
      <c r="R33" s="103">
        <f t="shared" si="1"/>
        <v>0</v>
      </c>
    </row>
    <row r="34" spans="1:18" s="1" customFormat="1" ht="65.099999999999994" customHeight="1" x14ac:dyDescent="0.3">
      <c r="A34" s="18" t="s">
        <v>63</v>
      </c>
      <c r="B34" s="6" t="s">
        <v>64</v>
      </c>
      <c r="C34" s="88">
        <v>0</v>
      </c>
      <c r="D34" s="88">
        <v>0</v>
      </c>
      <c r="E34" s="88">
        <v>0</v>
      </c>
      <c r="F34" s="88">
        <v>0</v>
      </c>
      <c r="G34" s="88">
        <v>0</v>
      </c>
      <c r="H34" s="88">
        <v>0</v>
      </c>
      <c r="I34" s="88">
        <v>0</v>
      </c>
      <c r="J34" s="88"/>
      <c r="K34" s="88">
        <v>0</v>
      </c>
      <c r="L34" s="88">
        <v>0</v>
      </c>
      <c r="M34" s="88">
        <v>0</v>
      </c>
      <c r="N34" s="88">
        <v>0</v>
      </c>
      <c r="O34" s="90">
        <f t="shared" si="0"/>
        <v>0</v>
      </c>
      <c r="P34" s="132">
        <v>0.35</v>
      </c>
      <c r="Q34" s="91">
        <f>Table14[[#This Row],[Column1]]*Table1[[#This Row],[Column1]]</f>
        <v>0</v>
      </c>
      <c r="R34" s="91">
        <f t="shared" si="1"/>
        <v>0</v>
      </c>
    </row>
    <row r="35" spans="1:18" s="1" customFormat="1" ht="89.7" customHeight="1" x14ac:dyDescent="0.3">
      <c r="A35" s="18" t="s">
        <v>65</v>
      </c>
      <c r="B35" s="6" t="s">
        <v>66</v>
      </c>
      <c r="C35" s="88">
        <v>21589.99</v>
      </c>
      <c r="D35" s="88">
        <v>0</v>
      </c>
      <c r="E35" s="88">
        <v>11525.93</v>
      </c>
      <c r="F35" s="88">
        <v>0</v>
      </c>
      <c r="G35" s="88">
        <v>0</v>
      </c>
      <c r="H35" s="88">
        <v>0</v>
      </c>
      <c r="I35" s="88">
        <v>29497</v>
      </c>
      <c r="J35" s="88"/>
      <c r="K35" s="88">
        <v>29496.77</v>
      </c>
      <c r="L35" s="88">
        <v>0</v>
      </c>
      <c r="M35" s="88">
        <v>0</v>
      </c>
      <c r="N35" s="88">
        <v>0</v>
      </c>
      <c r="O35" s="90">
        <f t="shared" si="0"/>
        <v>51086.990000000005</v>
      </c>
      <c r="P35" s="132">
        <v>0.35</v>
      </c>
      <c r="Q35" s="91">
        <f>Table14[[#This Row],[Column1]]*Table1[[#This Row],[Column1]]</f>
        <v>14357.944999999998</v>
      </c>
      <c r="R35" s="91">
        <f t="shared" si="1"/>
        <v>41022.699999999997</v>
      </c>
    </row>
    <row r="36" spans="1:18" s="1" customFormat="1" ht="15.6" x14ac:dyDescent="0.3">
      <c r="B36" s="5" t="s">
        <v>34</v>
      </c>
      <c r="C36" s="104">
        <f>SUM(C34:C35)</f>
        <v>21589.99</v>
      </c>
      <c r="D36" s="104">
        <f t="shared" ref="D36:N36" si="5">SUM(D34:D35)</f>
        <v>0</v>
      </c>
      <c r="E36" s="104">
        <f t="shared" si="5"/>
        <v>11525.93</v>
      </c>
      <c r="F36" s="104">
        <f t="shared" si="5"/>
        <v>0</v>
      </c>
      <c r="G36" s="104">
        <f t="shared" si="5"/>
        <v>0</v>
      </c>
      <c r="H36" s="105">
        <f t="shared" si="5"/>
        <v>0</v>
      </c>
      <c r="I36" s="95">
        <f t="shared" si="5"/>
        <v>29497</v>
      </c>
      <c r="J36" s="93">
        <f t="shared" si="5"/>
        <v>0</v>
      </c>
      <c r="K36" s="93">
        <f t="shared" si="5"/>
        <v>29496.77</v>
      </c>
      <c r="L36" s="106">
        <f t="shared" si="5"/>
        <v>0</v>
      </c>
      <c r="M36" s="104">
        <f t="shared" si="5"/>
        <v>0</v>
      </c>
      <c r="N36" s="104">
        <f t="shared" si="5"/>
        <v>0</v>
      </c>
      <c r="O36" s="97">
        <f t="shared" si="0"/>
        <v>51086.990000000005</v>
      </c>
      <c r="P36" s="135"/>
      <c r="Q36" s="107">
        <f>SUM(Q33:Q35)</f>
        <v>14357.944999999998</v>
      </c>
      <c r="R36" s="107">
        <f>SUM(R33:R35)</f>
        <v>41022.699999999997</v>
      </c>
    </row>
    <row r="37" spans="1:18" s="1" customFormat="1" ht="15.75" customHeight="1" x14ac:dyDescent="0.3">
      <c r="A37" s="7"/>
      <c r="B37" s="22"/>
      <c r="C37" s="112"/>
      <c r="D37" s="112"/>
      <c r="E37" s="113"/>
      <c r="F37" s="113"/>
      <c r="G37" s="114"/>
      <c r="H37" s="114"/>
      <c r="I37" s="115"/>
      <c r="J37" s="116"/>
      <c r="K37" s="116"/>
      <c r="L37" s="112"/>
      <c r="M37" s="112"/>
      <c r="N37" s="117"/>
      <c r="O37" s="90">
        <f t="shared" si="0"/>
        <v>0</v>
      </c>
      <c r="P37" s="136"/>
      <c r="Q37" s="118">
        <f>Table14[[#This Row],[Column1]]*Table1[[#This Row],[Column1]]</f>
        <v>0</v>
      </c>
      <c r="R37" s="118">
        <f t="shared" si="1"/>
        <v>0</v>
      </c>
    </row>
    <row r="38" spans="1:18" s="1" customFormat="1" ht="42" customHeight="1" x14ac:dyDescent="0.3">
      <c r="A38" s="19" t="s">
        <v>67</v>
      </c>
      <c r="B38" s="78" t="s">
        <v>68</v>
      </c>
      <c r="C38" s="99"/>
      <c r="D38" s="99"/>
      <c r="E38" s="99"/>
      <c r="F38" s="99"/>
      <c r="G38" s="99"/>
      <c r="H38" s="99"/>
      <c r="I38" s="100"/>
      <c r="J38" s="101"/>
      <c r="K38" s="101"/>
      <c r="L38" s="99"/>
      <c r="M38" s="99"/>
      <c r="N38" s="102"/>
      <c r="O38" s="90">
        <f t="shared" si="0"/>
        <v>0</v>
      </c>
      <c r="P38" s="134"/>
      <c r="Q38" s="103">
        <f>Table14[[#This Row],[Column1]]*Table1[[#This Row],[Column1]]</f>
        <v>0</v>
      </c>
      <c r="R38" s="103">
        <f t="shared" si="1"/>
        <v>0</v>
      </c>
    </row>
    <row r="39" spans="1:18" s="1" customFormat="1" ht="24.6" customHeight="1" x14ac:dyDescent="0.3">
      <c r="A39" s="17" t="s">
        <v>69</v>
      </c>
      <c r="B39" s="78" t="s">
        <v>70</v>
      </c>
      <c r="C39" s="99"/>
      <c r="D39" s="99"/>
      <c r="E39" s="99"/>
      <c r="F39" s="99"/>
      <c r="G39" s="99"/>
      <c r="H39" s="99"/>
      <c r="I39" s="100"/>
      <c r="J39" s="101"/>
      <c r="K39" s="101"/>
      <c r="L39" s="99"/>
      <c r="M39" s="99"/>
      <c r="N39" s="102"/>
      <c r="O39" s="90">
        <f t="shared" si="0"/>
        <v>0</v>
      </c>
      <c r="P39" s="134"/>
      <c r="Q39" s="103">
        <f>Table14[[#This Row],[Column1]]*Table1[[#This Row],[Column1]]</f>
        <v>0</v>
      </c>
      <c r="R39" s="103">
        <f t="shared" si="1"/>
        <v>0</v>
      </c>
    </row>
    <row r="40" spans="1:18" s="1" customFormat="1" ht="42" customHeight="1" x14ac:dyDescent="0.3">
      <c r="A40" s="18" t="s">
        <v>71</v>
      </c>
      <c r="B40" s="3" t="s">
        <v>72</v>
      </c>
      <c r="C40" s="88">
        <v>0</v>
      </c>
      <c r="D40" s="88">
        <v>0</v>
      </c>
      <c r="E40" s="88">
        <v>0</v>
      </c>
      <c r="F40" s="88">
        <v>50000</v>
      </c>
      <c r="G40" s="88">
        <v>0</v>
      </c>
      <c r="H40" s="88">
        <v>0</v>
      </c>
      <c r="I40" s="88">
        <v>0</v>
      </c>
      <c r="J40" s="88"/>
      <c r="K40" s="88">
        <v>0</v>
      </c>
      <c r="L40" s="88">
        <v>12750</v>
      </c>
      <c r="M40" s="88">
        <v>0</v>
      </c>
      <c r="N40" s="88">
        <v>2582</v>
      </c>
      <c r="O40" s="90">
        <f t="shared" si="0"/>
        <v>62750</v>
      </c>
      <c r="P40" s="132">
        <v>0.35</v>
      </c>
      <c r="Q40" s="91">
        <f>Table14[[#This Row],[Column1]]*Table1[[#This Row],[Column1]]</f>
        <v>903.69999999999993</v>
      </c>
      <c r="R40" s="91">
        <f t="shared" si="1"/>
        <v>2582</v>
      </c>
    </row>
    <row r="41" spans="1:18" s="1" customFormat="1" ht="62.4" x14ac:dyDescent="0.3">
      <c r="A41" s="18" t="s">
        <v>73</v>
      </c>
      <c r="B41" s="3" t="s">
        <v>74</v>
      </c>
      <c r="C41" s="88">
        <v>53451.718508014033</v>
      </c>
      <c r="D41" s="88">
        <v>0</v>
      </c>
      <c r="E41" s="88">
        <v>0</v>
      </c>
      <c r="F41" s="88">
        <v>0</v>
      </c>
      <c r="G41" s="88">
        <v>0</v>
      </c>
      <c r="H41" s="88">
        <v>0</v>
      </c>
      <c r="I41" s="88">
        <v>25000</v>
      </c>
      <c r="J41" s="88"/>
      <c r="K41" s="88">
        <v>17791.580000000002</v>
      </c>
      <c r="L41" s="88">
        <v>10000</v>
      </c>
      <c r="M41" s="88">
        <v>0</v>
      </c>
      <c r="N41" s="88">
        <v>5036</v>
      </c>
      <c r="O41" s="90">
        <f t="shared" si="0"/>
        <v>88451.718508014033</v>
      </c>
      <c r="P41" s="132">
        <v>0.35</v>
      </c>
      <c r="Q41" s="91">
        <f>Table14[[#This Row],[Column1]]*Table1[[#This Row],[Column1]]</f>
        <v>7989.6530000000002</v>
      </c>
      <c r="R41" s="91">
        <f t="shared" si="1"/>
        <v>22827.58</v>
      </c>
    </row>
    <row r="42" spans="1:18" s="1" customFormat="1" ht="37.5" customHeight="1" x14ac:dyDescent="0.3">
      <c r="B42" s="5" t="s">
        <v>34</v>
      </c>
      <c r="C42" s="93">
        <f>SUM(C40:C41)</f>
        <v>53451.718508014033</v>
      </c>
      <c r="D42" s="93">
        <f t="shared" ref="D42:N42" si="6">SUM(D40:D41)</f>
        <v>0</v>
      </c>
      <c r="E42" s="93">
        <f t="shared" si="6"/>
        <v>0</v>
      </c>
      <c r="F42" s="93">
        <f t="shared" si="6"/>
        <v>50000</v>
      </c>
      <c r="G42" s="93">
        <f t="shared" si="6"/>
        <v>0</v>
      </c>
      <c r="H42" s="94">
        <f t="shared" si="6"/>
        <v>0</v>
      </c>
      <c r="I42" s="95">
        <f t="shared" si="6"/>
        <v>25000</v>
      </c>
      <c r="J42" s="93">
        <f t="shared" si="6"/>
        <v>0</v>
      </c>
      <c r="K42" s="93">
        <f t="shared" si="6"/>
        <v>17791.580000000002</v>
      </c>
      <c r="L42" s="96">
        <f t="shared" si="6"/>
        <v>22750</v>
      </c>
      <c r="M42" s="93">
        <f t="shared" si="6"/>
        <v>0</v>
      </c>
      <c r="N42" s="93">
        <f t="shared" si="6"/>
        <v>7618</v>
      </c>
      <c r="O42" s="97">
        <f t="shared" si="0"/>
        <v>151201.71850801405</v>
      </c>
      <c r="P42" s="135"/>
      <c r="Q42" s="107">
        <f>SUM(Q37:Q41)</f>
        <v>8893.353000000001</v>
      </c>
      <c r="R42" s="107">
        <f>SUM(R37:R41)</f>
        <v>25409.58</v>
      </c>
    </row>
    <row r="43" spans="1:18" s="1" customFormat="1" ht="30.6" customHeight="1" x14ac:dyDescent="0.3">
      <c r="A43" s="17" t="s">
        <v>75</v>
      </c>
      <c r="B43" s="78" t="s">
        <v>76</v>
      </c>
      <c r="C43" s="99"/>
      <c r="D43" s="99"/>
      <c r="E43" s="99"/>
      <c r="F43" s="99"/>
      <c r="G43" s="99"/>
      <c r="H43" s="99"/>
      <c r="I43" s="100"/>
      <c r="J43" s="101"/>
      <c r="K43" s="101"/>
      <c r="L43" s="99"/>
      <c r="M43" s="99"/>
      <c r="N43" s="102"/>
      <c r="O43" s="90">
        <f t="shared" si="0"/>
        <v>0</v>
      </c>
      <c r="P43" s="134"/>
      <c r="Q43" s="103">
        <f>Table14[[#This Row],[Column1]]*Table1[[#This Row],[Column1]]</f>
        <v>0</v>
      </c>
      <c r="R43" s="103">
        <f t="shared" ref="R43:R60" si="7">SUM(M43:N43,J43:K43,G43:H43,D43:E43)</f>
        <v>0</v>
      </c>
    </row>
    <row r="44" spans="1:18" s="1" customFormat="1" ht="81" customHeight="1" x14ac:dyDescent="0.3">
      <c r="A44" s="18" t="s">
        <v>77</v>
      </c>
      <c r="B44" s="3" t="s">
        <v>78</v>
      </c>
      <c r="C44" s="88">
        <v>22548.58</v>
      </c>
      <c r="D44" s="88">
        <v>0</v>
      </c>
      <c r="E44" s="88">
        <v>2705.92</v>
      </c>
      <c r="F44" s="88">
        <v>30000</v>
      </c>
      <c r="G44" s="88">
        <v>0</v>
      </c>
      <c r="H44" s="88">
        <v>0</v>
      </c>
      <c r="I44" s="88">
        <v>16000</v>
      </c>
      <c r="J44" s="88"/>
      <c r="K44" s="88">
        <v>8616.77</v>
      </c>
      <c r="L44" s="88">
        <v>8500</v>
      </c>
      <c r="M44" s="88"/>
      <c r="N44" s="88">
        <v>10000</v>
      </c>
      <c r="O44" s="90">
        <f t="shared" si="0"/>
        <v>77048.58</v>
      </c>
      <c r="P44" s="132">
        <v>0.35</v>
      </c>
      <c r="Q44" s="91">
        <f>Table14[[#This Row],[Column1]]*Table1[[#This Row],[Column1]]</f>
        <v>7462.9414999999999</v>
      </c>
      <c r="R44" s="91">
        <f t="shared" si="7"/>
        <v>21322.690000000002</v>
      </c>
    </row>
    <row r="45" spans="1:18" s="1" customFormat="1" ht="62.4" x14ac:dyDescent="0.3">
      <c r="A45" s="18" t="s">
        <v>79</v>
      </c>
      <c r="B45" s="3" t="s">
        <v>80</v>
      </c>
      <c r="C45" s="88">
        <v>22408.36</v>
      </c>
      <c r="D45" s="88">
        <v>0</v>
      </c>
      <c r="E45" s="88">
        <v>9143.5</v>
      </c>
      <c r="F45" s="88">
        <v>30000</v>
      </c>
      <c r="G45" s="88">
        <v>0</v>
      </c>
      <c r="H45" s="88">
        <v>0</v>
      </c>
      <c r="I45" s="88">
        <v>22000</v>
      </c>
      <c r="J45" s="88"/>
      <c r="K45" s="88">
        <v>13467.22</v>
      </c>
      <c r="L45" s="88">
        <v>7290</v>
      </c>
      <c r="M45" s="88">
        <v>7290</v>
      </c>
      <c r="N45" s="88"/>
      <c r="O45" s="90">
        <f t="shared" si="0"/>
        <v>81698.36</v>
      </c>
      <c r="P45" s="132">
        <v>0.4</v>
      </c>
      <c r="Q45" s="91">
        <f>Table14[[#This Row],[Column1]]*Table1[[#This Row],[Column1]]</f>
        <v>11960.288</v>
      </c>
      <c r="R45" s="91">
        <f t="shared" si="7"/>
        <v>29900.720000000001</v>
      </c>
    </row>
    <row r="46" spans="1:18" s="1" customFormat="1" ht="46.8" x14ac:dyDescent="0.3">
      <c r="A46" s="18" t="s">
        <v>81</v>
      </c>
      <c r="B46" s="3" t="s">
        <v>82</v>
      </c>
      <c r="C46" s="88">
        <v>19367.349999999999</v>
      </c>
      <c r="D46" s="88">
        <v>0</v>
      </c>
      <c r="E46" s="88">
        <v>6240</v>
      </c>
      <c r="F46" s="88">
        <v>70000</v>
      </c>
      <c r="G46" s="88">
        <v>0</v>
      </c>
      <c r="H46" s="88">
        <v>0</v>
      </c>
      <c r="I46" s="88">
        <v>13000</v>
      </c>
      <c r="J46" s="88"/>
      <c r="K46" s="88">
        <v>5243.09</v>
      </c>
      <c r="L46" s="88">
        <v>15000</v>
      </c>
      <c r="M46" s="88">
        <v>15000</v>
      </c>
      <c r="N46" s="88"/>
      <c r="O46" s="90">
        <f t="shared" si="0"/>
        <v>117367.35</v>
      </c>
      <c r="P46" s="132">
        <v>0.4</v>
      </c>
      <c r="Q46" s="91">
        <f>Table14[[#This Row],[Column1]]*Table1[[#This Row],[Column1]]</f>
        <v>10593.236000000001</v>
      </c>
      <c r="R46" s="91">
        <f t="shared" si="7"/>
        <v>26483.09</v>
      </c>
    </row>
    <row r="47" spans="1:18" s="1" customFormat="1" ht="15.6" x14ac:dyDescent="0.3">
      <c r="B47" s="5" t="s">
        <v>34</v>
      </c>
      <c r="C47" s="104">
        <f>SUM(C44:C46)</f>
        <v>64324.29</v>
      </c>
      <c r="D47" s="104">
        <f t="shared" ref="D47:N47" si="8">SUM(D44:D46)</f>
        <v>0</v>
      </c>
      <c r="E47" s="104">
        <f t="shared" si="8"/>
        <v>18089.419999999998</v>
      </c>
      <c r="F47" s="104">
        <f t="shared" si="8"/>
        <v>130000</v>
      </c>
      <c r="G47" s="104">
        <f t="shared" si="8"/>
        <v>0</v>
      </c>
      <c r="H47" s="105">
        <f t="shared" si="8"/>
        <v>0</v>
      </c>
      <c r="I47" s="95">
        <f t="shared" si="8"/>
        <v>51000</v>
      </c>
      <c r="J47" s="93">
        <f t="shared" si="8"/>
        <v>0</v>
      </c>
      <c r="K47" s="93">
        <f t="shared" si="8"/>
        <v>27327.079999999998</v>
      </c>
      <c r="L47" s="106">
        <f t="shared" si="8"/>
        <v>30790</v>
      </c>
      <c r="M47" s="104">
        <f t="shared" si="8"/>
        <v>22290</v>
      </c>
      <c r="N47" s="104">
        <f t="shared" si="8"/>
        <v>10000</v>
      </c>
      <c r="O47" s="97">
        <f t="shared" si="0"/>
        <v>276114.29000000004</v>
      </c>
      <c r="P47" s="135"/>
      <c r="Q47" s="107">
        <f>SUM(Q43:Q46)</f>
        <v>30016.465500000002</v>
      </c>
      <c r="R47" s="107">
        <f>SUM(R43:R46)</f>
        <v>77706.5</v>
      </c>
    </row>
    <row r="48" spans="1:18" s="1" customFormat="1" ht="15.75" customHeight="1" x14ac:dyDescent="0.3">
      <c r="A48" s="7"/>
      <c r="B48" s="22"/>
      <c r="C48" s="112"/>
      <c r="D48" s="112"/>
      <c r="E48" s="113"/>
      <c r="F48" s="113"/>
      <c r="G48" s="112"/>
      <c r="H48" s="112"/>
      <c r="I48" s="115"/>
      <c r="J48" s="116"/>
      <c r="K48" s="116"/>
      <c r="L48" s="112"/>
      <c r="M48" s="112"/>
      <c r="N48" s="117"/>
      <c r="O48" s="90">
        <f t="shared" si="0"/>
        <v>0</v>
      </c>
      <c r="P48" s="136"/>
      <c r="Q48" s="118">
        <f>Table14[[#This Row],[Column1]]*Table1[[#This Row],[Column1]]</f>
        <v>0</v>
      </c>
      <c r="R48" s="118">
        <f t="shared" si="7"/>
        <v>0</v>
      </c>
    </row>
    <row r="49" spans="1:19" s="1" customFormat="1" ht="15.6" x14ac:dyDescent="0.3">
      <c r="A49" s="19"/>
      <c r="B49" s="77"/>
      <c r="C49" s="119"/>
      <c r="D49" s="119"/>
      <c r="E49" s="119"/>
      <c r="F49" s="119"/>
      <c r="G49" s="119"/>
      <c r="H49" s="119"/>
      <c r="I49" s="120"/>
      <c r="J49" s="121"/>
      <c r="K49" s="121"/>
      <c r="L49" s="119"/>
      <c r="M49" s="119"/>
      <c r="N49" s="122"/>
      <c r="O49" s="90">
        <f t="shared" si="0"/>
        <v>0</v>
      </c>
      <c r="P49" s="134"/>
      <c r="Q49" s="103">
        <f>Table14[[#This Row],[Column1]]*Table1[[#This Row],[Column1]]</f>
        <v>0</v>
      </c>
      <c r="R49" s="103">
        <f t="shared" si="7"/>
        <v>0</v>
      </c>
    </row>
    <row r="50" spans="1:19" s="1" customFormat="1" ht="28.2" customHeight="1" x14ac:dyDescent="0.3">
      <c r="A50" s="17" t="s">
        <v>83</v>
      </c>
      <c r="B50" s="78" t="s">
        <v>84</v>
      </c>
      <c r="C50" s="99"/>
      <c r="D50" s="99"/>
      <c r="E50" s="99"/>
      <c r="F50" s="99"/>
      <c r="G50" s="99"/>
      <c r="H50" s="99"/>
      <c r="I50" s="100"/>
      <c r="J50" s="101"/>
      <c r="K50" s="101"/>
      <c r="L50" s="99"/>
      <c r="M50" s="99"/>
      <c r="N50" s="102"/>
      <c r="O50" s="90">
        <f t="shared" si="0"/>
        <v>0</v>
      </c>
      <c r="P50" s="134"/>
      <c r="Q50" s="103">
        <f>Table14[[#This Row],[Column1]]*Table1[[#This Row],[Column1]]</f>
        <v>0</v>
      </c>
      <c r="R50" s="103">
        <f t="shared" si="7"/>
        <v>0</v>
      </c>
    </row>
    <row r="51" spans="1:19" s="1" customFormat="1" ht="46.2" customHeight="1" x14ac:dyDescent="0.3">
      <c r="A51" s="18" t="s">
        <v>85</v>
      </c>
      <c r="B51" s="3" t="s">
        <v>86</v>
      </c>
      <c r="C51" s="88">
        <v>0</v>
      </c>
      <c r="D51" s="88" t="s">
        <v>87</v>
      </c>
      <c r="E51" s="88">
        <v>2705.92</v>
      </c>
      <c r="F51" s="88">
        <v>75000</v>
      </c>
      <c r="G51" s="88">
        <v>21857.759999999998</v>
      </c>
      <c r="H51" s="88">
        <v>24698.52</v>
      </c>
      <c r="I51" s="88">
        <v>4725</v>
      </c>
      <c r="J51" s="88"/>
      <c r="K51" s="88">
        <v>4723.45</v>
      </c>
      <c r="L51" s="88">
        <v>10000</v>
      </c>
      <c r="M51" s="88">
        <v>15000</v>
      </c>
      <c r="N51" s="88">
        <v>15000</v>
      </c>
      <c r="O51" s="90">
        <f t="shared" si="0"/>
        <v>89725</v>
      </c>
      <c r="P51" s="132">
        <v>0.4</v>
      </c>
      <c r="Q51" s="91">
        <f>Table14[[#This Row],[Column1]]*Table1[[#This Row],[Column1]]</f>
        <v>33594.26</v>
      </c>
      <c r="R51" s="91">
        <f t="shared" si="7"/>
        <v>83985.65</v>
      </c>
    </row>
    <row r="52" spans="1:19" s="1" customFormat="1" ht="64.2" customHeight="1" x14ac:dyDescent="0.3">
      <c r="A52" s="18" t="s">
        <v>88</v>
      </c>
      <c r="B52" s="3" t="s">
        <v>89</v>
      </c>
      <c r="C52" s="88">
        <v>65560.84</v>
      </c>
      <c r="D52" s="88">
        <v>9500</v>
      </c>
      <c r="E52" s="88">
        <v>25500</v>
      </c>
      <c r="F52" s="88">
        <v>151121.5</v>
      </c>
      <c r="G52" s="88"/>
      <c r="H52" s="88">
        <v>31072.65</v>
      </c>
      <c r="I52" s="88">
        <v>3000</v>
      </c>
      <c r="J52" s="88"/>
      <c r="K52" s="88">
        <v>0</v>
      </c>
      <c r="L52" s="88">
        <v>50000</v>
      </c>
      <c r="M52" s="88">
        <v>957.2</v>
      </c>
      <c r="N52" s="88">
        <v>12841.41</v>
      </c>
      <c r="O52" s="90">
        <f t="shared" si="0"/>
        <v>269682.33999999997</v>
      </c>
      <c r="P52" s="132">
        <v>0.5</v>
      </c>
      <c r="Q52" s="91">
        <f>Table14[[#This Row],[Column1]]*Table1[[#This Row],[Column1]]</f>
        <v>39935.630000000005</v>
      </c>
      <c r="R52" s="91">
        <f t="shared" si="7"/>
        <v>79871.260000000009</v>
      </c>
    </row>
    <row r="53" spans="1:19" s="1" customFormat="1" ht="15.6" x14ac:dyDescent="0.3">
      <c r="B53" s="5" t="s">
        <v>34</v>
      </c>
      <c r="C53" s="93">
        <f>SUM(C51:C52)</f>
        <v>65560.84</v>
      </c>
      <c r="D53" s="93">
        <f t="shared" ref="D53:N53" si="9">SUM(D51:D52)</f>
        <v>9500</v>
      </c>
      <c r="E53" s="93">
        <f t="shared" si="9"/>
        <v>28205.919999999998</v>
      </c>
      <c r="F53" s="93">
        <f t="shared" si="9"/>
        <v>226121.5</v>
      </c>
      <c r="G53" s="93">
        <f t="shared" si="9"/>
        <v>21857.759999999998</v>
      </c>
      <c r="H53" s="93">
        <f t="shared" si="9"/>
        <v>55771.17</v>
      </c>
      <c r="I53" s="93">
        <f t="shared" si="9"/>
        <v>7725</v>
      </c>
      <c r="J53" s="93">
        <f t="shared" si="9"/>
        <v>0</v>
      </c>
      <c r="K53" s="93">
        <f t="shared" si="9"/>
        <v>4723.45</v>
      </c>
      <c r="L53" s="93">
        <f t="shared" si="9"/>
        <v>60000</v>
      </c>
      <c r="M53" s="93">
        <f t="shared" si="9"/>
        <v>15957.2</v>
      </c>
      <c r="N53" s="93">
        <f t="shared" si="9"/>
        <v>27841.41</v>
      </c>
      <c r="O53" s="97">
        <f t="shared" si="0"/>
        <v>359407.33999999997</v>
      </c>
      <c r="P53" s="135"/>
      <c r="Q53" s="107">
        <f>SUM(Q48:Q52)</f>
        <v>73529.890000000014</v>
      </c>
      <c r="R53" s="107">
        <f>SUM(R48:R52)</f>
        <v>163856.91</v>
      </c>
    </row>
    <row r="54" spans="1:19" s="1" customFormat="1" ht="63.75" customHeight="1" x14ac:dyDescent="0.3">
      <c r="A54" s="146" t="s">
        <v>90</v>
      </c>
      <c r="B54" s="147"/>
      <c r="C54" s="88">
        <v>0</v>
      </c>
      <c r="D54" s="88">
        <v>0</v>
      </c>
      <c r="E54" s="88">
        <v>0</v>
      </c>
      <c r="F54" s="88">
        <v>0</v>
      </c>
      <c r="G54" s="88">
        <v>0</v>
      </c>
      <c r="H54" s="88">
        <v>0</v>
      </c>
      <c r="I54" s="88">
        <v>95000</v>
      </c>
      <c r="J54" s="88">
        <v>0</v>
      </c>
      <c r="K54" s="88">
        <v>80782.100000000006</v>
      </c>
      <c r="L54" s="88">
        <v>84250</v>
      </c>
      <c r="M54" s="88">
        <v>15000</v>
      </c>
      <c r="N54" s="88">
        <v>65000</v>
      </c>
      <c r="O54" s="90">
        <f t="shared" si="0"/>
        <v>179250</v>
      </c>
      <c r="P54" s="137"/>
      <c r="Q54" s="123">
        <f>Table14[[#This Row],[Column1]]*Table1[[#This Row],[Column1]]</f>
        <v>0</v>
      </c>
      <c r="R54" s="123">
        <f t="shared" si="7"/>
        <v>160782.1</v>
      </c>
    </row>
    <row r="55" spans="1:19" s="1" customFormat="1" ht="69.75" customHeight="1" x14ac:dyDescent="0.3">
      <c r="A55" s="146" t="s">
        <v>91</v>
      </c>
      <c r="B55" s="147"/>
      <c r="C55" s="88">
        <v>0</v>
      </c>
      <c r="D55" s="88">
        <v>0</v>
      </c>
      <c r="E55" s="88">
        <v>0</v>
      </c>
      <c r="F55" s="88">
        <v>0</v>
      </c>
      <c r="G55" s="88">
        <v>0</v>
      </c>
      <c r="H55" s="88">
        <v>0</v>
      </c>
      <c r="I55" s="88">
        <v>71708</v>
      </c>
      <c r="J55" s="88">
        <v>0</v>
      </c>
      <c r="K55" s="88">
        <v>69706.36</v>
      </c>
      <c r="L55" s="88">
        <v>55250</v>
      </c>
      <c r="M55" s="88">
        <v>25000</v>
      </c>
      <c r="N55" s="88">
        <v>40000</v>
      </c>
      <c r="O55" s="90">
        <f t="shared" si="0"/>
        <v>126958</v>
      </c>
      <c r="P55" s="137"/>
      <c r="Q55" s="123">
        <f>Table14[[#This Row],[Column1]]*Table1[[#This Row],[Column1]]</f>
        <v>0</v>
      </c>
      <c r="R55" s="123">
        <f t="shared" si="7"/>
        <v>134706.35999999999</v>
      </c>
    </row>
    <row r="56" spans="1:19" s="1" customFormat="1" ht="57" customHeight="1" x14ac:dyDescent="0.3">
      <c r="A56" s="146" t="s">
        <v>92</v>
      </c>
      <c r="B56" s="147"/>
      <c r="C56" s="88">
        <v>30000</v>
      </c>
      <c r="D56" s="88">
        <v>359.02</v>
      </c>
      <c r="E56" s="88">
        <v>24217.42</v>
      </c>
      <c r="F56" s="88">
        <v>30000</v>
      </c>
      <c r="G56" s="88">
        <v>0</v>
      </c>
      <c r="H56" s="88">
        <v>10860.78</v>
      </c>
      <c r="I56" s="88">
        <v>20000</v>
      </c>
      <c r="J56" s="88">
        <v>0</v>
      </c>
      <c r="K56" s="88">
        <v>19994.11</v>
      </c>
      <c r="L56" s="88">
        <v>20000</v>
      </c>
      <c r="M56" s="88">
        <v>10000</v>
      </c>
      <c r="N56" s="88">
        <v>10000</v>
      </c>
      <c r="O56" s="90">
        <f t="shared" si="0"/>
        <v>100000</v>
      </c>
      <c r="P56" s="137"/>
      <c r="Q56" s="123">
        <f>Table14[[#This Row],[Column1]]*Table1[[#This Row],[Column1]]</f>
        <v>0</v>
      </c>
      <c r="R56" s="123">
        <f t="shared" si="7"/>
        <v>75431.329999999987</v>
      </c>
    </row>
    <row r="57" spans="1:19" s="1" customFormat="1" ht="65.25" customHeight="1" x14ac:dyDescent="0.3">
      <c r="A57" s="146" t="s">
        <v>93</v>
      </c>
      <c r="B57" s="147"/>
      <c r="C57" s="88">
        <v>20000</v>
      </c>
      <c r="D57" s="88">
        <v>0</v>
      </c>
      <c r="E57" s="88">
        <v>0</v>
      </c>
      <c r="F57" s="88">
        <v>10000</v>
      </c>
      <c r="G57" s="88">
        <v>0</v>
      </c>
      <c r="H57" s="88">
        <v>0</v>
      </c>
      <c r="I57" s="88">
        <v>10000</v>
      </c>
      <c r="J57" s="88">
        <v>0</v>
      </c>
      <c r="K57" s="88">
        <v>0</v>
      </c>
      <c r="L57" s="88">
        <v>10000</v>
      </c>
      <c r="M57" s="88">
        <v>6000</v>
      </c>
      <c r="N57" s="88">
        <v>4000</v>
      </c>
      <c r="O57" s="90">
        <f t="shared" si="0"/>
        <v>50000</v>
      </c>
      <c r="P57" s="137"/>
      <c r="Q57" s="123">
        <f>Table14[[#This Row],[Column1]]*Table1[[#This Row],[Column1]]</f>
        <v>0</v>
      </c>
      <c r="R57" s="123">
        <f t="shared" si="7"/>
        <v>10000</v>
      </c>
    </row>
    <row r="58" spans="1:19" ht="39" customHeight="1" x14ac:dyDescent="0.35">
      <c r="A58" s="20" t="s">
        <v>94</v>
      </c>
      <c r="B58" s="8"/>
      <c r="C58" s="85">
        <f>SUM(C54:C57)+C53+C47+C42+C36+C32+C23+C17</f>
        <v>1028037.368508014</v>
      </c>
      <c r="D58" s="85">
        <f t="shared" ref="D58:N58" si="10">SUM(D54:D57)+D53+D47+D42+D36+D32+D23+D17</f>
        <v>88236.29</v>
      </c>
      <c r="E58" s="85">
        <f t="shared" si="10"/>
        <v>752553.71</v>
      </c>
      <c r="F58" s="85">
        <f t="shared" si="10"/>
        <v>841121.5</v>
      </c>
      <c r="G58" s="85">
        <f t="shared" si="10"/>
        <v>21857.759999999998</v>
      </c>
      <c r="H58" s="85">
        <f t="shared" si="10"/>
        <v>280861.36</v>
      </c>
      <c r="I58" s="85">
        <f t="shared" si="10"/>
        <v>467290</v>
      </c>
      <c r="J58" s="85">
        <f t="shared" si="10"/>
        <v>0</v>
      </c>
      <c r="K58" s="85">
        <f>SUM(K54:K57)+K53+K47+K42+K36+K32+K23+K17</f>
        <v>387669.10000000003</v>
      </c>
      <c r="L58" s="85">
        <f t="shared" si="10"/>
        <v>467289.94</v>
      </c>
      <c r="M58" s="85">
        <f t="shared" si="10"/>
        <v>150053.13</v>
      </c>
      <c r="N58" s="85">
        <f t="shared" si="10"/>
        <v>248653.48</v>
      </c>
      <c r="O58" s="124">
        <f t="shared" si="0"/>
        <v>2803738.8085080138</v>
      </c>
      <c r="P58" s="128"/>
      <c r="Q58" s="86">
        <f>Table14[[#This Row],[Column1]]*Table1[[#This Row],[Column1]]</f>
        <v>0</v>
      </c>
      <c r="R58" s="86">
        <f>SUM(R54:R57)</f>
        <v>380919.78999999992</v>
      </c>
    </row>
    <row r="59" spans="1:19" ht="38.25" customHeight="1" x14ac:dyDescent="0.35">
      <c r="A59" s="21" t="s">
        <v>95</v>
      </c>
      <c r="B59" s="9"/>
      <c r="C59" s="87">
        <f>C58*7%</f>
        <v>71962.615795560981</v>
      </c>
      <c r="D59" s="87"/>
      <c r="E59" s="87">
        <f t="shared" ref="E59:N59" si="11">E58*7%</f>
        <v>52678.759700000002</v>
      </c>
      <c r="F59" s="87">
        <f t="shared" si="11"/>
        <v>58878.505000000005</v>
      </c>
      <c r="G59" s="87">
        <f t="shared" si="11"/>
        <v>1530.0432000000001</v>
      </c>
      <c r="H59" s="87">
        <f t="shared" si="11"/>
        <v>19660.2952</v>
      </c>
      <c r="I59" s="87">
        <f>ROUND(I58*7%,0)</f>
        <v>32710</v>
      </c>
      <c r="J59" s="87"/>
      <c r="K59" s="125">
        <v>27110.38</v>
      </c>
      <c r="L59" s="87">
        <f>L58*7%</f>
        <v>32710.295800000004</v>
      </c>
      <c r="M59" s="87"/>
      <c r="N59" s="87">
        <f t="shared" si="11"/>
        <v>17405.743600000002</v>
      </c>
      <c r="O59" s="126">
        <f t="shared" si="0"/>
        <v>196261.41659556099</v>
      </c>
      <c r="P59" s="138"/>
      <c r="Q59" s="127">
        <f>Table14[[#This Row],[Column1]]*Table1[[#This Row],[Column1]]</f>
        <v>0</v>
      </c>
      <c r="R59" s="127">
        <f>ROUND(SUM(M59:N59,J59:K59,G59:H59,D59:E59),0)</f>
        <v>118385</v>
      </c>
    </row>
    <row r="60" spans="1:19" ht="42.75" customHeight="1" x14ac:dyDescent="0.35">
      <c r="A60" s="35" t="s">
        <v>96</v>
      </c>
      <c r="B60" s="36"/>
      <c r="C60" s="86">
        <f>C59+C58</f>
        <v>1099999.984303575</v>
      </c>
      <c r="D60" s="86">
        <f t="shared" ref="D60:N60" si="12">D59+D58</f>
        <v>88236.29</v>
      </c>
      <c r="E60" s="86">
        <f t="shared" si="12"/>
        <v>805232.46970000002</v>
      </c>
      <c r="F60" s="86">
        <f>ROUND(F59+F58,0)</f>
        <v>900000</v>
      </c>
      <c r="G60" s="86">
        <f t="shared" si="12"/>
        <v>23387.803199999998</v>
      </c>
      <c r="H60" s="86">
        <f t="shared" si="12"/>
        <v>300521.65519999998</v>
      </c>
      <c r="I60" s="86">
        <f t="shared" si="12"/>
        <v>500000</v>
      </c>
      <c r="J60" s="86">
        <f t="shared" si="12"/>
        <v>0</v>
      </c>
      <c r="K60" s="86">
        <f>K59+K58</f>
        <v>414779.48000000004</v>
      </c>
      <c r="L60" s="86">
        <f t="shared" si="12"/>
        <v>500000.23580000002</v>
      </c>
      <c r="M60" s="86">
        <f t="shared" si="12"/>
        <v>150053.13</v>
      </c>
      <c r="N60" s="86">
        <f t="shared" si="12"/>
        <v>266059.22360000003</v>
      </c>
      <c r="O60" s="124">
        <f>C60+F60+I60+L60</f>
        <v>3000000.2201035749</v>
      </c>
      <c r="P60" s="128">
        <v>0.28310000000000002</v>
      </c>
      <c r="Q60" s="86">
        <f>Table14[[#This Row],[Column1]]*Table1[[#This Row],[Column1]]</f>
        <v>579865.25163626997</v>
      </c>
      <c r="R60" s="86">
        <f t="shared" si="7"/>
        <v>2048270.0517</v>
      </c>
      <c r="S60" s="14"/>
    </row>
    <row r="61" spans="1:19" ht="52.5" customHeight="1" x14ac:dyDescent="0.35">
      <c r="A61" s="20"/>
      <c r="B61" s="8"/>
      <c r="C61" s="12"/>
      <c r="D61" s="12"/>
      <c r="E61" s="12"/>
      <c r="F61" s="12"/>
      <c r="G61" s="12"/>
      <c r="H61" s="12"/>
      <c r="I61" s="16"/>
      <c r="J61" s="16"/>
      <c r="K61" s="16"/>
      <c r="L61" s="16"/>
      <c r="M61" s="69"/>
      <c r="N61" s="23"/>
      <c r="O61" s="30"/>
      <c r="P61" s="139"/>
      <c r="Q61" s="31">
        <f>Table14[[#This Row],[Column1]]*Table1[[#This Row],[Column1]]</f>
        <v>0</v>
      </c>
      <c r="R61" s="31"/>
    </row>
    <row r="62" spans="1:19" s="26" customFormat="1" x14ac:dyDescent="0.3">
      <c r="F62" s="145"/>
      <c r="G62" s="145"/>
      <c r="I62" s="27"/>
      <c r="J62" s="27"/>
      <c r="K62" s="27"/>
      <c r="L62" s="27"/>
      <c r="M62" s="70"/>
      <c r="N62" s="28"/>
      <c r="O62" s="28"/>
      <c r="P62" s="140"/>
      <c r="Q62" s="28">
        <f>Table14[[#This Row],[Column1]]*Table1[[#This Row],[Column1]]</f>
        <v>0</v>
      </c>
      <c r="R62" s="28"/>
    </row>
    <row r="63" spans="1:19" ht="30" customHeight="1" x14ac:dyDescent="0.35">
      <c r="A63" s="13"/>
      <c r="B63" s="13"/>
      <c r="C63" s="13"/>
      <c r="E63" s="14"/>
      <c r="F63" s="14"/>
      <c r="G63" s="14"/>
      <c r="H63" s="14"/>
      <c r="I63" s="14"/>
      <c r="J63" s="14"/>
      <c r="K63" s="14"/>
      <c r="L63" s="14"/>
    </row>
    <row r="64" spans="1:19" x14ac:dyDescent="0.3">
      <c r="F64" s="14"/>
      <c r="G64" s="14"/>
      <c r="H64" s="14"/>
      <c r="I64" s="14"/>
      <c r="K64" s="14"/>
    </row>
    <row r="65" spans="6:15" x14ac:dyDescent="0.3">
      <c r="F65" s="24"/>
      <c r="N65" s="15"/>
      <c r="O65" s="29"/>
    </row>
    <row r="66" spans="6:15" x14ac:dyDescent="0.3">
      <c r="F66" s="24"/>
    </row>
    <row r="67" spans="6:15" x14ac:dyDescent="0.3">
      <c r="F67" s="24"/>
      <c r="G67" s="14"/>
      <c r="H67" s="14"/>
    </row>
    <row r="69" spans="6:15" x14ac:dyDescent="0.3">
      <c r="F69" s="14"/>
      <c r="G69" s="14"/>
      <c r="H69" s="14"/>
      <c r="N69" s="14"/>
      <c r="O69" s="32"/>
    </row>
  </sheetData>
  <autoFilter ref="K2:K69" xr:uid="{00000000-0001-0000-0000-000000000000}"/>
  <mergeCells count="22">
    <mergeCell ref="P8:P9"/>
    <mergeCell ref="R8:R9"/>
    <mergeCell ref="Q8:Q9"/>
    <mergeCell ref="K8:K9"/>
    <mergeCell ref="L8:L9"/>
    <mergeCell ref="M8:M9"/>
    <mergeCell ref="F62:G62"/>
    <mergeCell ref="A57:B57"/>
    <mergeCell ref="A56:B56"/>
    <mergeCell ref="A55:B55"/>
    <mergeCell ref="A54:B54"/>
    <mergeCell ref="H8:H9"/>
    <mergeCell ref="I8:I9"/>
    <mergeCell ref="J8:J9"/>
    <mergeCell ref="N8:N9"/>
    <mergeCell ref="A8:A9"/>
    <mergeCell ref="G8:G9"/>
    <mergeCell ref="B8:B9"/>
    <mergeCell ref="C8:C9"/>
    <mergeCell ref="D8:D9"/>
    <mergeCell ref="E8:E9"/>
    <mergeCell ref="F8:F9"/>
  </mergeCells>
  <dataValidations disablePrompts="1" count="3">
    <dataValidation allowBlank="1" showInputMessage="1" showErrorMessage="1" prompt="Insert *text* description of Activity here" sqref="B12 B19 B26 B34 B40 B44 B51" xr:uid="{75AFA8D7-004E-45C8-BCA4-5C4678507E6F}"/>
    <dataValidation allowBlank="1" showInputMessage="1" showErrorMessage="1" prompt="Insert *text* description of Output here" sqref="B11 B18 B25 B33 B39 B43 B50" xr:uid="{981D3C90-84A9-4981-8068-F70577B7F241}"/>
    <dataValidation allowBlank="1" showInputMessage="1" showErrorMessage="1" prompt="Insert *text* description of Outcome here" sqref="P24:R24 P38:R38 P49:R49 B49:N49 B38:N38 B24:N24 O10:R10" xr:uid="{00000000-0002-0000-0000-000002000000}"/>
  </dataValidations>
  <pageMargins left="0.7" right="0.7" top="0.75" bottom="0.75" header="0.3" footer="0.3"/>
  <pageSetup orientation="portrait" horizontalDpi="1200" verticalDpi="1200" r:id="rId1"/>
  <ignoredErrors>
    <ignoredError sqref="O12:O18 O47:O55 O33:O35 O37:O43 O19:O25 O44:O46 O36 O56:O60 O28:O32" unlockedFormula="1"/>
    <ignoredError sqref="Q47 Q49:Q56" calculatedColumn="1"/>
    <ignoredError sqref="Q48" unlockedFormula="1" calculatedColumn="1"/>
    <ignoredError sqref="O26:O27" formula="1"/>
  </ignoredErrors>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A6FD3-5991-42B0-A54C-40BF01555BDB}">
  <dimension ref="H47"/>
  <sheetViews>
    <sheetView workbookViewId="0">
      <selection activeCell="I48" sqref="I48"/>
    </sheetView>
  </sheetViews>
  <sheetFormatPr defaultRowHeight="14.4" x14ac:dyDescent="0.3"/>
  <sheetData>
    <row r="47" spans="8:8" x14ac:dyDescent="0.3">
      <c r="H47" s="8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83604-C922-4C71-B801-CE30DBAF6800}">
  <dimension ref="A1:I40"/>
  <sheetViews>
    <sheetView topLeftCell="B10" zoomScale="91" workbookViewId="0">
      <selection activeCell="I49" sqref="I49"/>
    </sheetView>
  </sheetViews>
  <sheetFormatPr defaultColWidth="9.109375" defaultRowHeight="14.4" x14ac:dyDescent="0.3"/>
  <cols>
    <col min="1" max="1" width="34.5546875" style="43" hidden="1" customWidth="1"/>
    <col min="2" max="2" width="23.5546875" style="43" customWidth="1"/>
    <col min="3" max="3" width="38" style="43" customWidth="1"/>
    <col min="4" max="4" width="15.5546875" style="43" customWidth="1"/>
    <col min="5" max="5" width="15.88671875" style="43" customWidth="1"/>
    <col min="6" max="16384" width="9.109375" style="43"/>
  </cols>
  <sheetData>
    <row r="1" spans="1:9" hidden="1" x14ac:dyDescent="0.3">
      <c r="A1" s="45" t="s">
        <v>97</v>
      </c>
      <c r="B1" s="43" t="s">
        <v>98</v>
      </c>
    </row>
    <row r="2" spans="1:9" hidden="1" x14ac:dyDescent="0.3">
      <c r="A2" s="45" t="s">
        <v>99</v>
      </c>
      <c r="B2" s="43" t="s">
        <v>100</v>
      </c>
    </row>
    <row r="3" spans="1:9" hidden="1" x14ac:dyDescent="0.3">
      <c r="A3" s="45" t="s">
        <v>101</v>
      </c>
      <c r="B3" s="44">
        <v>217637.1</v>
      </c>
      <c r="C3" s="43" t="s">
        <v>102</v>
      </c>
    </row>
    <row r="4" spans="1:9" hidden="1" x14ac:dyDescent="0.3">
      <c r="A4" s="45" t="s">
        <v>103</v>
      </c>
      <c r="B4" s="44">
        <v>208499.91</v>
      </c>
      <c r="C4" s="46">
        <v>32</v>
      </c>
    </row>
    <row r="5" spans="1:9" hidden="1" x14ac:dyDescent="0.3">
      <c r="A5" s="45" t="s">
        <v>104</v>
      </c>
      <c r="B5" s="44">
        <v>601900.37</v>
      </c>
      <c r="C5" s="46">
        <v>7</v>
      </c>
    </row>
    <row r="6" spans="1:9" hidden="1" x14ac:dyDescent="0.3">
      <c r="A6" s="45" t="s">
        <v>105</v>
      </c>
      <c r="B6" s="44">
        <v>71962.62</v>
      </c>
    </row>
    <row r="7" spans="1:9" hidden="1" x14ac:dyDescent="0.3">
      <c r="A7" s="45" t="s">
        <v>106</v>
      </c>
    </row>
    <row r="8" spans="1:9" hidden="1" x14ac:dyDescent="0.3">
      <c r="A8" s="45" t="s">
        <v>107</v>
      </c>
    </row>
    <row r="9" spans="1:9" hidden="1" x14ac:dyDescent="0.3">
      <c r="A9" s="43" t="s">
        <v>108</v>
      </c>
    </row>
    <row r="11" spans="1:9" x14ac:dyDescent="0.3">
      <c r="A11" s="43" t="s">
        <v>109</v>
      </c>
      <c r="B11" s="43" t="s">
        <v>110</v>
      </c>
      <c r="C11" s="43" t="s">
        <v>111</v>
      </c>
      <c r="D11" s="43" t="s">
        <v>112</v>
      </c>
      <c r="E11" s="43" t="s">
        <v>113</v>
      </c>
      <c r="G11" s="59" t="s">
        <v>114</v>
      </c>
      <c r="H11" s="60"/>
      <c r="I11" s="61" t="s">
        <v>115</v>
      </c>
    </row>
    <row r="12" spans="1:9" x14ac:dyDescent="0.3">
      <c r="A12" s="43" t="s">
        <v>116</v>
      </c>
      <c r="B12" s="43" t="s">
        <v>117</v>
      </c>
      <c r="C12" s="43" t="s">
        <v>118</v>
      </c>
      <c r="D12" s="43" t="s">
        <v>114</v>
      </c>
      <c r="E12" s="43" t="s">
        <v>115</v>
      </c>
      <c r="G12" s="62" t="s">
        <v>119</v>
      </c>
      <c r="I12" s="63" t="s">
        <v>120</v>
      </c>
    </row>
    <row r="13" spans="1:9" x14ac:dyDescent="0.3">
      <c r="A13" s="43" t="s">
        <v>116</v>
      </c>
      <c r="B13" s="43" t="s">
        <v>121</v>
      </c>
      <c r="C13" s="43" t="s">
        <v>122</v>
      </c>
      <c r="D13" s="43" t="s">
        <v>114</v>
      </c>
      <c r="E13" s="43" t="s">
        <v>115</v>
      </c>
      <c r="G13" s="62" t="s">
        <v>123</v>
      </c>
      <c r="I13" s="63" t="s">
        <v>124</v>
      </c>
    </row>
    <row r="14" spans="1:9" x14ac:dyDescent="0.3">
      <c r="A14" s="43" t="s">
        <v>116</v>
      </c>
      <c r="B14" s="43" t="s">
        <v>125</v>
      </c>
      <c r="C14" s="43" t="s">
        <v>126</v>
      </c>
      <c r="D14" s="43" t="s">
        <v>114</v>
      </c>
      <c r="E14" s="43" t="s">
        <v>115</v>
      </c>
      <c r="G14" s="62" t="s">
        <v>127</v>
      </c>
      <c r="I14" s="63" t="s">
        <v>128</v>
      </c>
    </row>
    <row r="15" spans="1:9" x14ac:dyDescent="0.3">
      <c r="A15" s="43" t="s">
        <v>116</v>
      </c>
      <c r="B15" s="43" t="s">
        <v>129</v>
      </c>
      <c r="C15" s="43" t="s">
        <v>130</v>
      </c>
      <c r="D15" s="43" t="s">
        <v>114</v>
      </c>
      <c r="E15" s="43" t="s">
        <v>115</v>
      </c>
      <c r="G15" s="62" t="s">
        <v>131</v>
      </c>
      <c r="I15" s="63" t="s">
        <v>132</v>
      </c>
    </row>
    <row r="16" spans="1:9" x14ac:dyDescent="0.3">
      <c r="A16" s="43" t="s">
        <v>116</v>
      </c>
      <c r="B16" s="43" t="s">
        <v>133</v>
      </c>
      <c r="C16" s="43" t="s">
        <v>134</v>
      </c>
      <c r="D16" s="43" t="s">
        <v>114</v>
      </c>
      <c r="E16" s="43" t="s">
        <v>115</v>
      </c>
      <c r="G16" s="62" t="s">
        <v>135</v>
      </c>
      <c r="I16" s="63" t="s">
        <v>136</v>
      </c>
    </row>
    <row r="17" spans="1:9" x14ac:dyDescent="0.3">
      <c r="A17" s="43" t="s">
        <v>116</v>
      </c>
      <c r="B17" s="43" t="s">
        <v>137</v>
      </c>
      <c r="C17" s="43" t="s">
        <v>138</v>
      </c>
      <c r="D17" s="43" t="s">
        <v>114</v>
      </c>
      <c r="E17" s="43" t="s">
        <v>139</v>
      </c>
      <c r="G17" s="62" t="s">
        <v>140</v>
      </c>
      <c r="I17" s="63" t="s">
        <v>139</v>
      </c>
    </row>
    <row r="18" spans="1:9" x14ac:dyDescent="0.3">
      <c r="A18" s="43" t="s">
        <v>116</v>
      </c>
      <c r="B18" s="43" t="s">
        <v>141</v>
      </c>
      <c r="C18" s="43" t="s">
        <v>142</v>
      </c>
      <c r="D18" s="43" t="s">
        <v>114</v>
      </c>
      <c r="E18" s="43" t="s">
        <v>132</v>
      </c>
      <c r="G18" s="62" t="s">
        <v>143</v>
      </c>
      <c r="I18" s="63" t="s">
        <v>144</v>
      </c>
    </row>
    <row r="19" spans="1:9" x14ac:dyDescent="0.3">
      <c r="A19" s="43" t="s">
        <v>116</v>
      </c>
      <c r="B19" s="43" t="s">
        <v>145</v>
      </c>
      <c r="C19" s="43" t="s">
        <v>146</v>
      </c>
      <c r="D19" s="43" t="s">
        <v>119</v>
      </c>
      <c r="E19" s="43" t="s">
        <v>139</v>
      </c>
      <c r="G19" s="62" t="s">
        <v>147</v>
      </c>
      <c r="I19" s="64"/>
    </row>
    <row r="20" spans="1:9" x14ac:dyDescent="0.3">
      <c r="A20" s="43" t="s">
        <v>116</v>
      </c>
      <c r="B20" s="43" t="s">
        <v>148</v>
      </c>
      <c r="C20" s="43" t="s">
        <v>149</v>
      </c>
      <c r="D20" s="43" t="s">
        <v>123</v>
      </c>
      <c r="E20" s="43" t="s">
        <v>139</v>
      </c>
      <c r="G20" s="62" t="s">
        <v>150</v>
      </c>
      <c r="I20" s="64"/>
    </row>
    <row r="21" spans="1:9" x14ac:dyDescent="0.3">
      <c r="A21" s="43" t="s">
        <v>116</v>
      </c>
      <c r="B21" s="43" t="s">
        <v>151</v>
      </c>
      <c r="C21" s="43" t="s">
        <v>152</v>
      </c>
      <c r="D21" s="43" t="s">
        <v>127</v>
      </c>
      <c r="E21" s="43" t="s">
        <v>139</v>
      </c>
      <c r="G21" s="62" t="s">
        <v>153</v>
      </c>
      <c r="I21" s="64"/>
    </row>
    <row r="22" spans="1:9" x14ac:dyDescent="0.3">
      <c r="A22" s="43" t="s">
        <v>116</v>
      </c>
      <c r="B22" s="43" t="s">
        <v>154</v>
      </c>
      <c r="C22" s="43" t="s">
        <v>155</v>
      </c>
      <c r="D22" s="43" t="s">
        <v>131</v>
      </c>
      <c r="E22" s="43" t="s">
        <v>139</v>
      </c>
      <c r="G22" s="62" t="s">
        <v>156</v>
      </c>
      <c r="I22" s="64"/>
    </row>
    <row r="23" spans="1:9" x14ac:dyDescent="0.3">
      <c r="A23" s="43" t="s">
        <v>116</v>
      </c>
      <c r="B23" s="43" t="s">
        <v>157</v>
      </c>
      <c r="C23" s="43" t="s">
        <v>158</v>
      </c>
      <c r="D23" s="43" t="s">
        <v>135</v>
      </c>
      <c r="E23" s="43" t="s">
        <v>139</v>
      </c>
      <c r="G23" s="62" t="s">
        <v>159</v>
      </c>
      <c r="I23" s="64"/>
    </row>
    <row r="24" spans="1:9" x14ac:dyDescent="0.3">
      <c r="A24" s="43" t="s">
        <v>116</v>
      </c>
      <c r="B24" s="43" t="s">
        <v>160</v>
      </c>
      <c r="C24" s="43" t="s">
        <v>161</v>
      </c>
      <c r="D24" s="43" t="s">
        <v>140</v>
      </c>
      <c r="E24" s="43" t="s">
        <v>139</v>
      </c>
      <c r="G24" s="62" t="s">
        <v>162</v>
      </c>
      <c r="I24" s="64"/>
    </row>
    <row r="25" spans="1:9" x14ac:dyDescent="0.3">
      <c r="A25" s="43" t="s">
        <v>116</v>
      </c>
      <c r="B25" s="43" t="s">
        <v>163</v>
      </c>
      <c r="C25" s="43" t="s">
        <v>164</v>
      </c>
      <c r="D25" s="43" t="s">
        <v>143</v>
      </c>
      <c r="E25" s="43" t="s">
        <v>139</v>
      </c>
      <c r="G25" s="62" t="s">
        <v>165</v>
      </c>
      <c r="I25" s="64"/>
    </row>
    <row r="26" spans="1:9" x14ac:dyDescent="0.3">
      <c r="A26" s="43" t="s">
        <v>116</v>
      </c>
      <c r="B26" s="43" t="s">
        <v>166</v>
      </c>
      <c r="C26" s="43" t="s">
        <v>167</v>
      </c>
      <c r="D26" s="43" t="s">
        <v>147</v>
      </c>
      <c r="E26" s="43" t="s">
        <v>139</v>
      </c>
      <c r="G26" s="62" t="s">
        <v>168</v>
      </c>
      <c r="I26" s="64"/>
    </row>
    <row r="27" spans="1:9" x14ac:dyDescent="0.3">
      <c r="A27" s="43" t="s">
        <v>116</v>
      </c>
      <c r="B27" s="43" t="s">
        <v>169</v>
      </c>
      <c r="C27" s="43" t="s">
        <v>170</v>
      </c>
      <c r="D27" s="43" t="s">
        <v>150</v>
      </c>
      <c r="E27" s="43" t="s">
        <v>139</v>
      </c>
      <c r="G27" s="62" t="s">
        <v>171</v>
      </c>
      <c r="I27" s="64"/>
    </row>
    <row r="28" spans="1:9" x14ac:dyDescent="0.3">
      <c r="A28" s="43" t="s">
        <v>116</v>
      </c>
      <c r="B28" s="43" t="s">
        <v>172</v>
      </c>
      <c r="C28" s="43" t="s">
        <v>173</v>
      </c>
      <c r="D28" s="43" t="s">
        <v>153</v>
      </c>
      <c r="E28" s="43" t="s">
        <v>139</v>
      </c>
      <c r="G28" s="62" t="s">
        <v>174</v>
      </c>
      <c r="I28" s="64"/>
    </row>
    <row r="29" spans="1:9" x14ac:dyDescent="0.3">
      <c r="A29" s="43" t="s">
        <v>116</v>
      </c>
      <c r="B29" s="43" t="s">
        <v>175</v>
      </c>
      <c r="C29" s="43" t="s">
        <v>176</v>
      </c>
      <c r="D29" s="43" t="s">
        <v>156</v>
      </c>
      <c r="E29" s="43" t="s">
        <v>139</v>
      </c>
      <c r="G29" s="62" t="s">
        <v>177</v>
      </c>
      <c r="I29" s="64"/>
    </row>
    <row r="30" spans="1:9" x14ac:dyDescent="0.3">
      <c r="A30" s="43" t="s">
        <v>116</v>
      </c>
      <c r="B30" s="43" t="s">
        <v>178</v>
      </c>
      <c r="C30" s="43" t="s">
        <v>179</v>
      </c>
      <c r="D30" s="43" t="s">
        <v>159</v>
      </c>
      <c r="E30" s="43" t="s">
        <v>139</v>
      </c>
      <c r="G30" s="62" t="s">
        <v>180</v>
      </c>
      <c r="I30" s="64"/>
    </row>
    <row r="31" spans="1:9" x14ac:dyDescent="0.3">
      <c r="A31" s="43" t="s">
        <v>116</v>
      </c>
      <c r="B31" s="43" t="s">
        <v>181</v>
      </c>
      <c r="C31" s="43" t="s">
        <v>182</v>
      </c>
      <c r="D31" s="43" t="s">
        <v>162</v>
      </c>
      <c r="E31" s="43" t="s">
        <v>139</v>
      </c>
      <c r="G31" s="62" t="s">
        <v>183</v>
      </c>
      <c r="I31" s="64"/>
    </row>
    <row r="32" spans="1:9" x14ac:dyDescent="0.3">
      <c r="A32" s="43" t="s">
        <v>116</v>
      </c>
      <c r="B32" s="43" t="s">
        <v>184</v>
      </c>
      <c r="C32" s="43" t="s">
        <v>185</v>
      </c>
      <c r="D32" s="43" t="s">
        <v>165</v>
      </c>
      <c r="E32" s="43" t="s">
        <v>139</v>
      </c>
      <c r="G32" s="62" t="s">
        <v>186</v>
      </c>
      <c r="I32" s="64"/>
    </row>
    <row r="33" spans="1:9" x14ac:dyDescent="0.3">
      <c r="A33" s="43" t="s">
        <v>116</v>
      </c>
      <c r="B33" s="43" t="s">
        <v>187</v>
      </c>
      <c r="C33" s="43" t="s">
        <v>188</v>
      </c>
      <c r="D33" s="43" t="s">
        <v>168</v>
      </c>
      <c r="E33" s="43" t="s">
        <v>139</v>
      </c>
      <c r="G33" s="67" t="s">
        <v>144</v>
      </c>
      <c r="H33" s="65"/>
      <c r="I33" s="66"/>
    </row>
    <row r="34" spans="1:9" x14ac:dyDescent="0.3">
      <c r="A34" s="43" t="s">
        <v>116</v>
      </c>
      <c r="B34" s="43" t="s">
        <v>189</v>
      </c>
      <c r="C34" s="43" t="s">
        <v>190</v>
      </c>
      <c r="D34" s="43" t="s">
        <v>171</v>
      </c>
      <c r="E34" s="43" t="s">
        <v>139</v>
      </c>
    </row>
    <row r="35" spans="1:9" x14ac:dyDescent="0.3">
      <c r="A35" s="43" t="s">
        <v>116</v>
      </c>
      <c r="B35" s="43" t="s">
        <v>191</v>
      </c>
      <c r="C35" s="43" t="s">
        <v>192</v>
      </c>
      <c r="D35" s="43" t="s">
        <v>174</v>
      </c>
      <c r="E35" s="43" t="s">
        <v>139</v>
      </c>
    </row>
    <row r="36" spans="1:9" x14ac:dyDescent="0.3">
      <c r="A36" s="43" t="s">
        <v>116</v>
      </c>
      <c r="B36" s="43" t="s">
        <v>193</v>
      </c>
      <c r="C36" s="43" t="s">
        <v>194</v>
      </c>
      <c r="D36" s="43" t="s">
        <v>177</v>
      </c>
      <c r="E36" s="43" t="s">
        <v>139</v>
      </c>
    </row>
    <row r="37" spans="1:9" x14ac:dyDescent="0.3">
      <c r="A37" s="43" t="s">
        <v>116</v>
      </c>
      <c r="B37" s="43" t="s">
        <v>195</v>
      </c>
      <c r="C37" s="43" t="s">
        <v>196</v>
      </c>
      <c r="D37" s="43" t="s">
        <v>180</v>
      </c>
      <c r="E37" s="43" t="s">
        <v>139</v>
      </c>
    </row>
    <row r="38" spans="1:9" x14ac:dyDescent="0.3">
      <c r="A38" s="43" t="s">
        <v>116</v>
      </c>
      <c r="B38" s="43" t="s">
        <v>197</v>
      </c>
      <c r="C38" s="43" t="s">
        <v>198</v>
      </c>
      <c r="D38" s="43" t="s">
        <v>183</v>
      </c>
      <c r="E38" s="43" t="s">
        <v>128</v>
      </c>
    </row>
    <row r="39" spans="1:9" x14ac:dyDescent="0.3">
      <c r="A39" s="43" t="s">
        <v>116</v>
      </c>
      <c r="B39" s="43" t="s">
        <v>199</v>
      </c>
      <c r="C39" s="43" t="s">
        <v>200</v>
      </c>
      <c r="D39" s="43" t="s">
        <v>186</v>
      </c>
      <c r="E39" s="43" t="s">
        <v>128</v>
      </c>
    </row>
    <row r="40" spans="1:9" x14ac:dyDescent="0.3">
      <c r="B40" s="43" t="s">
        <v>201</v>
      </c>
      <c r="C40" s="43" t="s">
        <v>202</v>
      </c>
      <c r="D40" s="43" t="s">
        <v>144</v>
      </c>
      <c r="E40" s="43" t="s">
        <v>144</v>
      </c>
    </row>
  </sheetData>
  <autoFilter ref="A1:E39" xr:uid="{00000000-0009-0000-0000-000000000000}"/>
  <phoneticPr fontId="12" type="noConversion"/>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B08BC-B1E7-4208-B05C-C4C2EC7801C3}">
  <dimension ref="A1:AC450"/>
  <sheetViews>
    <sheetView zoomScale="90" zoomScaleNormal="90" workbookViewId="0">
      <selection activeCell="AC2" sqref="AC2"/>
    </sheetView>
  </sheetViews>
  <sheetFormatPr defaultColWidth="8.88671875" defaultRowHeight="14.4" x14ac:dyDescent="0.3"/>
  <cols>
    <col min="14" max="14" width="13.6640625" customWidth="1"/>
    <col min="15" max="15" width="21.109375" customWidth="1"/>
    <col min="17" max="17" width="11.5546875" bestFit="1" customWidth="1"/>
    <col min="19" max="19" width="13.33203125" bestFit="1" customWidth="1"/>
    <col min="25" max="25" width="9.109375" customWidth="1"/>
    <col min="26" max="26" width="22.6640625" customWidth="1"/>
    <col min="27" max="27" width="30.5546875" customWidth="1"/>
  </cols>
  <sheetData>
    <row r="1" spans="1:29" ht="86.4" x14ac:dyDescent="0.3">
      <c r="A1" s="47" t="s">
        <v>203</v>
      </c>
      <c r="B1" s="48" t="s">
        <v>204</v>
      </c>
      <c r="C1" s="48" t="s">
        <v>205</v>
      </c>
      <c r="D1" s="48" t="s">
        <v>206</v>
      </c>
      <c r="E1" s="47" t="s">
        <v>207</v>
      </c>
      <c r="F1" s="47" t="s">
        <v>208</v>
      </c>
      <c r="G1" s="47" t="s">
        <v>209</v>
      </c>
      <c r="H1" s="47" t="s">
        <v>210</v>
      </c>
      <c r="I1" s="47" t="s">
        <v>211</v>
      </c>
      <c r="J1" s="47" t="s">
        <v>212</v>
      </c>
      <c r="K1" s="47" t="s">
        <v>213</v>
      </c>
      <c r="L1" s="48" t="s">
        <v>214</v>
      </c>
      <c r="M1" s="47" t="s">
        <v>215</v>
      </c>
      <c r="N1" s="47" t="s">
        <v>216</v>
      </c>
      <c r="O1" s="47" t="s">
        <v>217</v>
      </c>
      <c r="P1" s="48" t="s">
        <v>218</v>
      </c>
      <c r="Q1" s="48" t="s">
        <v>219</v>
      </c>
      <c r="R1" s="48" t="s">
        <v>220</v>
      </c>
      <c r="S1" s="47" t="s">
        <v>221</v>
      </c>
      <c r="T1" s="48" t="s">
        <v>222</v>
      </c>
      <c r="U1" s="47" t="s">
        <v>223</v>
      </c>
      <c r="V1" s="47" t="s">
        <v>224</v>
      </c>
      <c r="W1" s="47" t="s">
        <v>225</v>
      </c>
      <c r="X1" s="47" t="s">
        <v>226</v>
      </c>
      <c r="Y1" s="57" t="s">
        <v>227</v>
      </c>
      <c r="Z1" s="57" t="s">
        <v>110</v>
      </c>
      <c r="AA1" s="57" t="s">
        <v>228</v>
      </c>
      <c r="AB1" s="58" t="s">
        <v>229</v>
      </c>
      <c r="AC1" s="58" t="s">
        <v>230</v>
      </c>
    </row>
    <row r="2" spans="1:29" x14ac:dyDescent="0.3">
      <c r="A2" s="49" t="s">
        <v>231</v>
      </c>
      <c r="B2" s="49" t="s">
        <v>232</v>
      </c>
      <c r="C2" s="49" t="s">
        <v>233</v>
      </c>
      <c r="D2" s="49" t="s">
        <v>115</v>
      </c>
      <c r="E2" s="49" t="s">
        <v>234</v>
      </c>
      <c r="F2" s="49" t="s">
        <v>133</v>
      </c>
      <c r="G2" s="49" t="s">
        <v>134</v>
      </c>
      <c r="H2" s="49" t="s">
        <v>235</v>
      </c>
      <c r="I2" s="49" t="s">
        <v>236</v>
      </c>
      <c r="J2" s="49" t="s">
        <v>237</v>
      </c>
      <c r="K2" s="49" t="s">
        <v>238</v>
      </c>
      <c r="L2" s="49" t="s">
        <v>239</v>
      </c>
      <c r="M2" s="49" t="s">
        <v>240</v>
      </c>
      <c r="N2" s="50">
        <v>44439</v>
      </c>
      <c r="O2" s="51">
        <v>1986.77</v>
      </c>
      <c r="P2" s="49" t="s">
        <v>102</v>
      </c>
      <c r="Q2" s="51">
        <v>1986.77</v>
      </c>
      <c r="R2" s="49" t="s">
        <v>102</v>
      </c>
      <c r="S2" s="51">
        <v>185944.22</v>
      </c>
      <c r="T2" s="49" t="s">
        <v>241</v>
      </c>
      <c r="U2" s="49" t="s">
        <v>242</v>
      </c>
      <c r="V2" s="49" t="s">
        <v>243</v>
      </c>
      <c r="W2" s="49" t="s">
        <v>244</v>
      </c>
      <c r="X2" s="49" t="s">
        <v>245</v>
      </c>
      <c r="Y2" s="52" t="str">
        <f>MONTH(N2)&amp;"-"&amp;YEAR(N2)</f>
        <v>8-2021</v>
      </c>
      <c r="Z2" s="52" t="str">
        <f>IF(ISNUMBER(SEARCH("Overhead",I2)),LEFT(F2,13)&amp;"OH",F2)</f>
        <v>CS.1137.HT10.11.04.001</v>
      </c>
      <c r="AA2" s="52" t="str">
        <f>Z2&amp;Y2</f>
        <v>CS.1137.HT10.11.04.0018-2021</v>
      </c>
      <c r="AB2" s="52" t="str">
        <f>VLOOKUP(Z2,SSPcodes!$B$12:$D$40,3,0)</f>
        <v>STAFF</v>
      </c>
      <c r="AC2" s="52" t="str">
        <f>VLOOKUP(Z2,SSPcodes!$B$12:$E$40,4,0)</f>
        <v>MPTF_01</v>
      </c>
    </row>
    <row r="3" spans="1:29" x14ac:dyDescent="0.3">
      <c r="A3" s="49" t="s">
        <v>231</v>
      </c>
      <c r="B3" s="49" t="s">
        <v>232</v>
      </c>
      <c r="C3" s="49" t="s">
        <v>233</v>
      </c>
      <c r="D3" s="49" t="s">
        <v>115</v>
      </c>
      <c r="E3" s="49" t="s">
        <v>234</v>
      </c>
      <c r="F3" s="49" t="s">
        <v>133</v>
      </c>
      <c r="G3" s="49" t="s">
        <v>134</v>
      </c>
      <c r="H3" s="49" t="s">
        <v>235</v>
      </c>
      <c r="I3" s="49" t="s">
        <v>236</v>
      </c>
      <c r="J3" s="49" t="s">
        <v>237</v>
      </c>
      <c r="K3" s="49" t="s">
        <v>238</v>
      </c>
      <c r="L3" s="49" t="s">
        <v>239</v>
      </c>
      <c r="M3" s="49" t="s">
        <v>246</v>
      </c>
      <c r="N3" s="50">
        <v>44439</v>
      </c>
      <c r="O3" s="51">
        <v>1531.48</v>
      </c>
      <c r="P3" s="49" t="s">
        <v>102</v>
      </c>
      <c r="Q3" s="51">
        <v>1531.48</v>
      </c>
      <c r="R3" s="49" t="s">
        <v>102</v>
      </c>
      <c r="S3" s="51">
        <v>143332.54</v>
      </c>
      <c r="T3" s="49" t="s">
        <v>241</v>
      </c>
      <c r="U3" s="49" t="s">
        <v>242</v>
      </c>
      <c r="V3" s="49" t="s">
        <v>243</v>
      </c>
      <c r="W3" s="49" t="s">
        <v>244</v>
      </c>
      <c r="X3" s="49" t="s">
        <v>247</v>
      </c>
      <c r="Y3" s="52" t="str">
        <f t="shared" ref="Y3:Y66" si="0">MONTH(N3)&amp;"-"&amp;YEAR(N3)</f>
        <v>8-2021</v>
      </c>
      <c r="Z3" s="52" t="str">
        <f t="shared" ref="Z3:Z66" si="1">IF(ISNUMBER(SEARCH("Overhead",I3)),LEFT(F3,13)&amp;"OH",F3)</f>
        <v>CS.1137.HT10.11.04.001</v>
      </c>
      <c r="AA3" s="52" t="str">
        <f t="shared" ref="AA3:AA66" si="2">Z3&amp;Y3</f>
        <v>CS.1137.HT10.11.04.0018-2021</v>
      </c>
      <c r="AB3" s="52" t="str">
        <f>VLOOKUP(Z3,SSPcodes!$B$12:$D$40,3,0)</f>
        <v>STAFF</v>
      </c>
      <c r="AC3" s="52" t="str">
        <f>VLOOKUP(Z3,SSPcodes!$B$12:$E$40,4,0)</f>
        <v>MPTF_01</v>
      </c>
    </row>
    <row r="4" spans="1:29" x14ac:dyDescent="0.3">
      <c r="A4" s="49" t="s">
        <v>231</v>
      </c>
      <c r="B4" s="49" t="s">
        <v>232</v>
      </c>
      <c r="C4" s="49" t="s">
        <v>233</v>
      </c>
      <c r="D4" s="49" t="s">
        <v>115</v>
      </c>
      <c r="E4" s="49" t="s">
        <v>234</v>
      </c>
      <c r="F4" s="49" t="s">
        <v>117</v>
      </c>
      <c r="G4" s="49" t="s">
        <v>118</v>
      </c>
      <c r="H4" s="49" t="s">
        <v>248</v>
      </c>
      <c r="I4" s="49" t="s">
        <v>249</v>
      </c>
      <c r="J4" s="49" t="s">
        <v>237</v>
      </c>
      <c r="K4" s="49" t="s">
        <v>250</v>
      </c>
      <c r="L4" s="49" t="s">
        <v>251</v>
      </c>
      <c r="M4" s="49" t="s">
        <v>252</v>
      </c>
      <c r="N4" s="50">
        <v>44462</v>
      </c>
      <c r="O4" s="51">
        <v>7139.91</v>
      </c>
      <c r="P4" s="49" t="s">
        <v>102</v>
      </c>
      <c r="Q4" s="51">
        <v>7139.91</v>
      </c>
      <c r="R4" s="49" t="s">
        <v>102</v>
      </c>
      <c r="S4" s="51">
        <v>7139.91</v>
      </c>
      <c r="T4" s="49" t="s">
        <v>102</v>
      </c>
      <c r="U4" s="49" t="s">
        <v>242</v>
      </c>
      <c r="V4" s="49" t="s">
        <v>253</v>
      </c>
      <c r="W4" s="49" t="s">
        <v>254</v>
      </c>
      <c r="X4" s="49" t="s">
        <v>255</v>
      </c>
      <c r="Y4" s="52" t="str">
        <f t="shared" si="0"/>
        <v>9-2021</v>
      </c>
      <c r="Z4" s="52" t="str">
        <f t="shared" si="1"/>
        <v>CS.1137.HT10.10.01.001</v>
      </c>
      <c r="AA4" s="52" t="str">
        <f t="shared" si="2"/>
        <v>CS.1137.HT10.10.01.0019-2021</v>
      </c>
      <c r="AB4" s="52" t="str">
        <f>VLOOKUP(Z4,SSPcodes!$B$12:$D$40,3,0)</f>
        <v>STAFF</v>
      </c>
      <c r="AC4" s="52" t="str">
        <f>VLOOKUP(Z4,SSPcodes!$B$12:$E$40,4,0)</f>
        <v>MPTF_01</v>
      </c>
    </row>
    <row r="5" spans="1:29" x14ac:dyDescent="0.3">
      <c r="A5" s="49" t="s">
        <v>231</v>
      </c>
      <c r="B5" s="49" t="s">
        <v>232</v>
      </c>
      <c r="C5" s="49" t="s">
        <v>233</v>
      </c>
      <c r="D5" s="49" t="s">
        <v>115</v>
      </c>
      <c r="E5" s="49" t="s">
        <v>234</v>
      </c>
      <c r="F5" s="49" t="s">
        <v>133</v>
      </c>
      <c r="G5" s="49" t="s">
        <v>134</v>
      </c>
      <c r="H5" s="49" t="s">
        <v>235</v>
      </c>
      <c r="I5" s="49" t="s">
        <v>236</v>
      </c>
      <c r="J5" s="49" t="s">
        <v>237</v>
      </c>
      <c r="K5" s="49" t="s">
        <v>256</v>
      </c>
      <c r="L5" s="49" t="s">
        <v>257</v>
      </c>
      <c r="M5" s="49" t="s">
        <v>258</v>
      </c>
      <c r="N5" s="50">
        <v>44469</v>
      </c>
      <c r="O5" s="51">
        <v>1946.85</v>
      </c>
      <c r="P5" s="49" t="s">
        <v>102</v>
      </c>
      <c r="Q5" s="51">
        <v>1946.85</v>
      </c>
      <c r="R5" s="49" t="s">
        <v>102</v>
      </c>
      <c r="S5" s="51">
        <v>186013.63</v>
      </c>
      <c r="T5" s="49" t="s">
        <v>241</v>
      </c>
      <c r="U5" s="49" t="s">
        <v>242</v>
      </c>
      <c r="V5" s="49" t="s">
        <v>243</v>
      </c>
      <c r="W5" s="49" t="s">
        <v>259</v>
      </c>
      <c r="X5" s="49" t="s">
        <v>245</v>
      </c>
      <c r="Y5" s="52" t="str">
        <f t="shared" si="0"/>
        <v>9-2021</v>
      </c>
      <c r="Z5" s="52" t="str">
        <f t="shared" si="1"/>
        <v>CS.1137.HT10.11.04.001</v>
      </c>
      <c r="AA5" s="52" t="str">
        <f t="shared" si="2"/>
        <v>CS.1137.HT10.11.04.0019-2021</v>
      </c>
      <c r="AB5" s="52" t="str">
        <f>VLOOKUP(Z5,SSPcodes!$B$12:$D$40,3,0)</f>
        <v>STAFF</v>
      </c>
      <c r="AC5" s="52" t="str">
        <f>VLOOKUP(Z5,SSPcodes!$B$12:$E$40,4,0)</f>
        <v>MPTF_01</v>
      </c>
    </row>
    <row r="6" spans="1:29" x14ac:dyDescent="0.3">
      <c r="A6" s="49" t="s">
        <v>231</v>
      </c>
      <c r="B6" s="49" t="s">
        <v>232</v>
      </c>
      <c r="C6" s="49" t="s">
        <v>233</v>
      </c>
      <c r="D6" s="49" t="s">
        <v>115</v>
      </c>
      <c r="E6" s="49" t="s">
        <v>234</v>
      </c>
      <c r="F6" s="49" t="s">
        <v>133</v>
      </c>
      <c r="G6" s="49" t="s">
        <v>134</v>
      </c>
      <c r="H6" s="49" t="s">
        <v>235</v>
      </c>
      <c r="I6" s="49" t="s">
        <v>236</v>
      </c>
      <c r="J6" s="49" t="s">
        <v>237</v>
      </c>
      <c r="K6" s="49" t="s">
        <v>256</v>
      </c>
      <c r="L6" s="49" t="s">
        <v>257</v>
      </c>
      <c r="M6" s="49" t="s">
        <v>260</v>
      </c>
      <c r="N6" s="50">
        <v>44469</v>
      </c>
      <c r="O6" s="51">
        <v>1501.08</v>
      </c>
      <c r="P6" s="49" t="s">
        <v>102</v>
      </c>
      <c r="Q6" s="51">
        <v>1501.08</v>
      </c>
      <c r="R6" s="49" t="s">
        <v>102</v>
      </c>
      <c r="S6" s="51">
        <v>143422.48000000001</v>
      </c>
      <c r="T6" s="49" t="s">
        <v>241</v>
      </c>
      <c r="U6" s="49" t="s">
        <v>242</v>
      </c>
      <c r="V6" s="49" t="s">
        <v>243</v>
      </c>
      <c r="W6" s="49" t="s">
        <v>259</v>
      </c>
      <c r="X6" s="49" t="s">
        <v>247</v>
      </c>
      <c r="Y6" s="52" t="str">
        <f t="shared" si="0"/>
        <v>9-2021</v>
      </c>
      <c r="Z6" s="52" t="str">
        <f t="shared" si="1"/>
        <v>CS.1137.HT10.11.04.001</v>
      </c>
      <c r="AA6" s="52" t="str">
        <f t="shared" si="2"/>
        <v>CS.1137.HT10.11.04.0019-2021</v>
      </c>
      <c r="AB6" s="52" t="str">
        <f>VLOOKUP(Z6,SSPcodes!$B$12:$D$40,3,0)</f>
        <v>STAFF</v>
      </c>
      <c r="AC6" s="52" t="str">
        <f>VLOOKUP(Z6,SSPcodes!$B$12:$E$40,4,0)</f>
        <v>MPTF_01</v>
      </c>
    </row>
    <row r="7" spans="1:29" x14ac:dyDescent="0.3">
      <c r="A7" s="49" t="s">
        <v>231</v>
      </c>
      <c r="B7" s="49" t="s">
        <v>232</v>
      </c>
      <c r="C7" s="49" t="s">
        <v>233</v>
      </c>
      <c r="D7" s="49" t="s">
        <v>115</v>
      </c>
      <c r="E7" s="49" t="s">
        <v>234</v>
      </c>
      <c r="F7" s="49" t="s">
        <v>133</v>
      </c>
      <c r="G7" s="49" t="s">
        <v>134</v>
      </c>
      <c r="H7" s="49" t="s">
        <v>235</v>
      </c>
      <c r="I7" s="49" t="s">
        <v>236</v>
      </c>
      <c r="J7" s="49" t="s">
        <v>237</v>
      </c>
      <c r="K7" s="49" t="s">
        <v>261</v>
      </c>
      <c r="L7" s="49" t="s">
        <v>262</v>
      </c>
      <c r="M7" s="49" t="s">
        <v>263</v>
      </c>
      <c r="N7" s="50">
        <v>44500</v>
      </c>
      <c r="O7" s="51">
        <v>793.5</v>
      </c>
      <c r="P7" s="49" t="s">
        <v>102</v>
      </c>
      <c r="Q7" s="51">
        <v>793.5</v>
      </c>
      <c r="R7" s="49" t="s">
        <v>102</v>
      </c>
      <c r="S7" s="51">
        <v>77453.16</v>
      </c>
      <c r="T7" s="49" t="s">
        <v>241</v>
      </c>
      <c r="U7" s="49" t="s">
        <v>242</v>
      </c>
      <c r="V7" s="49" t="s">
        <v>243</v>
      </c>
      <c r="W7" s="49" t="s">
        <v>264</v>
      </c>
      <c r="X7" s="49" t="s">
        <v>265</v>
      </c>
      <c r="Y7" s="52" t="str">
        <f t="shared" si="0"/>
        <v>10-2021</v>
      </c>
      <c r="Z7" s="52" t="str">
        <f t="shared" si="1"/>
        <v>CS.1137.HT10.11.04.001</v>
      </c>
      <c r="AA7" s="52" t="str">
        <f t="shared" si="2"/>
        <v>CS.1137.HT10.11.04.00110-2021</v>
      </c>
      <c r="AB7" s="52" t="str">
        <f>VLOOKUP(Z7,SSPcodes!$B$12:$D$40,3,0)</f>
        <v>STAFF</v>
      </c>
      <c r="AC7" s="52" t="str">
        <f>VLOOKUP(Z7,SSPcodes!$B$12:$E$40,4,0)</f>
        <v>MPTF_01</v>
      </c>
    </row>
    <row r="8" spans="1:29" x14ac:dyDescent="0.3">
      <c r="A8" s="49" t="s">
        <v>231</v>
      </c>
      <c r="B8" s="49" t="s">
        <v>232</v>
      </c>
      <c r="C8" s="49" t="s">
        <v>233</v>
      </c>
      <c r="D8" s="49" t="s">
        <v>115</v>
      </c>
      <c r="E8" s="49" t="s">
        <v>234</v>
      </c>
      <c r="F8" s="49" t="s">
        <v>133</v>
      </c>
      <c r="G8" s="49" t="s">
        <v>134</v>
      </c>
      <c r="H8" s="49" t="s">
        <v>235</v>
      </c>
      <c r="I8" s="49" t="s">
        <v>236</v>
      </c>
      <c r="J8" s="49" t="s">
        <v>237</v>
      </c>
      <c r="K8" s="49" t="s">
        <v>261</v>
      </c>
      <c r="L8" s="49" t="s">
        <v>262</v>
      </c>
      <c r="M8" s="49" t="s">
        <v>266</v>
      </c>
      <c r="N8" s="50">
        <v>44500</v>
      </c>
      <c r="O8" s="51">
        <v>1906.43</v>
      </c>
      <c r="P8" s="49" t="s">
        <v>102</v>
      </c>
      <c r="Q8" s="51">
        <v>1906.43</v>
      </c>
      <c r="R8" s="49" t="s">
        <v>102</v>
      </c>
      <c r="S8" s="51">
        <v>186086.9</v>
      </c>
      <c r="T8" s="49" t="s">
        <v>241</v>
      </c>
      <c r="U8" s="49" t="s">
        <v>242</v>
      </c>
      <c r="V8" s="49" t="s">
        <v>243</v>
      </c>
      <c r="W8" s="49" t="s">
        <v>264</v>
      </c>
      <c r="X8" s="49" t="s">
        <v>245</v>
      </c>
      <c r="Y8" s="52" t="str">
        <f t="shared" si="0"/>
        <v>10-2021</v>
      </c>
      <c r="Z8" s="52" t="str">
        <f t="shared" si="1"/>
        <v>CS.1137.HT10.11.04.001</v>
      </c>
      <c r="AA8" s="52" t="str">
        <f t="shared" si="2"/>
        <v>CS.1137.HT10.11.04.00110-2021</v>
      </c>
      <c r="AB8" s="52" t="str">
        <f>VLOOKUP(Z8,SSPcodes!$B$12:$D$40,3,0)</f>
        <v>STAFF</v>
      </c>
      <c r="AC8" s="52" t="str">
        <f>VLOOKUP(Z8,SSPcodes!$B$12:$E$40,4,0)</f>
        <v>MPTF_01</v>
      </c>
    </row>
    <row r="9" spans="1:29" x14ac:dyDescent="0.3">
      <c r="A9" s="49" t="s">
        <v>231</v>
      </c>
      <c r="B9" s="49" t="s">
        <v>232</v>
      </c>
      <c r="C9" s="49" t="s">
        <v>233</v>
      </c>
      <c r="D9" s="49" t="s">
        <v>115</v>
      </c>
      <c r="E9" s="49" t="s">
        <v>234</v>
      </c>
      <c r="F9" s="49" t="s">
        <v>117</v>
      </c>
      <c r="G9" s="49" t="s">
        <v>118</v>
      </c>
      <c r="H9" s="49" t="s">
        <v>248</v>
      </c>
      <c r="I9" s="49" t="s">
        <v>249</v>
      </c>
      <c r="J9" s="49" t="s">
        <v>267</v>
      </c>
      <c r="K9" s="49" t="s">
        <v>268</v>
      </c>
      <c r="L9" s="49" t="s">
        <v>269</v>
      </c>
      <c r="M9" s="49" t="s">
        <v>270</v>
      </c>
      <c r="N9" s="50">
        <v>44523</v>
      </c>
      <c r="O9" s="51">
        <v>11344.64</v>
      </c>
      <c r="P9" s="49" t="s">
        <v>102</v>
      </c>
      <c r="Q9" s="51">
        <v>11344.64</v>
      </c>
      <c r="R9" s="49" t="s">
        <v>102</v>
      </c>
      <c r="S9" s="51">
        <v>11344.64</v>
      </c>
      <c r="T9" s="49" t="s">
        <v>102</v>
      </c>
      <c r="U9" s="49" t="s">
        <v>242</v>
      </c>
      <c r="V9" s="49" t="s">
        <v>253</v>
      </c>
      <c r="W9" s="49" t="s">
        <v>271</v>
      </c>
      <c r="X9" s="49" t="s">
        <v>272</v>
      </c>
      <c r="Y9" s="52" t="str">
        <f t="shared" si="0"/>
        <v>11-2021</v>
      </c>
      <c r="Z9" s="52" t="str">
        <f t="shared" si="1"/>
        <v>CS.1137.HT10.10.01.001</v>
      </c>
      <c r="AA9" s="52" t="str">
        <f t="shared" si="2"/>
        <v>CS.1137.HT10.10.01.00111-2021</v>
      </c>
      <c r="AB9" s="52" t="str">
        <f>VLOOKUP(Z9,SSPcodes!$B$12:$D$40,3,0)</f>
        <v>STAFF</v>
      </c>
      <c r="AC9" s="52" t="str">
        <f>VLOOKUP(Z9,SSPcodes!$B$12:$E$40,4,0)</f>
        <v>MPTF_01</v>
      </c>
    </row>
    <row r="10" spans="1:29" x14ac:dyDescent="0.3">
      <c r="A10" s="49" t="s">
        <v>231</v>
      </c>
      <c r="B10" s="49" t="s">
        <v>232</v>
      </c>
      <c r="C10" s="49" t="s">
        <v>233</v>
      </c>
      <c r="D10" s="49" t="s">
        <v>115</v>
      </c>
      <c r="E10" s="49" t="s">
        <v>234</v>
      </c>
      <c r="F10" s="49" t="s">
        <v>117</v>
      </c>
      <c r="G10" s="49" t="s">
        <v>118</v>
      </c>
      <c r="H10" s="49" t="s">
        <v>248</v>
      </c>
      <c r="I10" s="49" t="s">
        <v>249</v>
      </c>
      <c r="J10" s="49" t="s">
        <v>267</v>
      </c>
      <c r="K10" s="49" t="s">
        <v>273</v>
      </c>
      <c r="L10" s="49" t="s">
        <v>274</v>
      </c>
      <c r="M10" s="49" t="s">
        <v>275</v>
      </c>
      <c r="N10" s="50">
        <v>44523</v>
      </c>
      <c r="O10" s="51">
        <v>16497.740000000002</v>
      </c>
      <c r="P10" s="49" t="s">
        <v>102</v>
      </c>
      <c r="Q10" s="51">
        <v>16497.740000000002</v>
      </c>
      <c r="R10" s="49" t="s">
        <v>102</v>
      </c>
      <c r="S10" s="51">
        <v>16497.740000000002</v>
      </c>
      <c r="T10" s="49" t="s">
        <v>102</v>
      </c>
      <c r="U10" s="49" t="s">
        <v>242</v>
      </c>
      <c r="V10" s="49" t="s">
        <v>253</v>
      </c>
      <c r="W10" s="49" t="s">
        <v>276</v>
      </c>
      <c r="X10" s="49" t="s">
        <v>277</v>
      </c>
      <c r="Y10" s="52" t="str">
        <f t="shared" si="0"/>
        <v>11-2021</v>
      </c>
      <c r="Z10" s="52" t="str">
        <f t="shared" si="1"/>
        <v>CS.1137.HT10.10.01.001</v>
      </c>
      <c r="AA10" s="52" t="str">
        <f t="shared" si="2"/>
        <v>CS.1137.HT10.10.01.00111-2021</v>
      </c>
      <c r="AB10" s="52" t="str">
        <f>VLOOKUP(Z10,SSPcodes!$B$12:$D$40,3,0)</f>
        <v>STAFF</v>
      </c>
      <c r="AC10" s="52" t="str">
        <f>VLOOKUP(Z10,SSPcodes!$B$12:$E$40,4,0)</f>
        <v>MPTF_01</v>
      </c>
    </row>
    <row r="11" spans="1:29" x14ac:dyDescent="0.3">
      <c r="A11" s="49" t="s">
        <v>231</v>
      </c>
      <c r="B11" s="49" t="s">
        <v>232</v>
      </c>
      <c r="C11" s="49" t="s">
        <v>233</v>
      </c>
      <c r="D11" s="49" t="s">
        <v>115</v>
      </c>
      <c r="E11" s="49" t="s">
        <v>234</v>
      </c>
      <c r="F11" s="49" t="s">
        <v>117</v>
      </c>
      <c r="G11" s="49" t="s">
        <v>118</v>
      </c>
      <c r="H11" s="49" t="s">
        <v>248</v>
      </c>
      <c r="I11" s="49" t="s">
        <v>249</v>
      </c>
      <c r="J11" s="49" t="s">
        <v>267</v>
      </c>
      <c r="K11" s="49" t="s">
        <v>278</v>
      </c>
      <c r="L11" s="49" t="s">
        <v>279</v>
      </c>
      <c r="M11" s="49" t="s">
        <v>280</v>
      </c>
      <c r="N11" s="50">
        <v>44523</v>
      </c>
      <c r="O11" s="51">
        <v>9179.9</v>
      </c>
      <c r="P11" s="49" t="s">
        <v>102</v>
      </c>
      <c r="Q11" s="51">
        <v>9179.9</v>
      </c>
      <c r="R11" s="49" t="s">
        <v>102</v>
      </c>
      <c r="S11" s="51">
        <v>9179.9</v>
      </c>
      <c r="T11" s="49" t="s">
        <v>102</v>
      </c>
      <c r="U11" s="49" t="s">
        <v>242</v>
      </c>
      <c r="V11" s="49" t="s">
        <v>253</v>
      </c>
      <c r="W11" s="49" t="s">
        <v>281</v>
      </c>
      <c r="X11" s="49" t="s">
        <v>255</v>
      </c>
      <c r="Y11" s="52" t="str">
        <f t="shared" si="0"/>
        <v>11-2021</v>
      </c>
      <c r="Z11" s="52" t="str">
        <f t="shared" si="1"/>
        <v>CS.1137.HT10.10.01.001</v>
      </c>
      <c r="AA11" s="52" t="str">
        <f t="shared" si="2"/>
        <v>CS.1137.HT10.10.01.00111-2021</v>
      </c>
      <c r="AB11" s="52" t="str">
        <f>VLOOKUP(Z11,SSPcodes!$B$12:$D$40,3,0)</f>
        <v>STAFF</v>
      </c>
      <c r="AC11" s="52" t="str">
        <f>VLOOKUP(Z11,SSPcodes!$B$12:$E$40,4,0)</f>
        <v>MPTF_01</v>
      </c>
    </row>
    <row r="12" spans="1:29" x14ac:dyDescent="0.3">
      <c r="A12" s="49" t="s">
        <v>231</v>
      </c>
      <c r="B12" s="49" t="s">
        <v>232</v>
      </c>
      <c r="C12" s="49" t="s">
        <v>233</v>
      </c>
      <c r="D12" s="49" t="s">
        <v>115</v>
      </c>
      <c r="E12" s="49" t="s">
        <v>234</v>
      </c>
      <c r="F12" s="49" t="s">
        <v>133</v>
      </c>
      <c r="G12" s="49" t="s">
        <v>134</v>
      </c>
      <c r="H12" s="49" t="s">
        <v>235</v>
      </c>
      <c r="I12" s="49" t="s">
        <v>236</v>
      </c>
      <c r="J12" s="49" t="s">
        <v>237</v>
      </c>
      <c r="K12" s="49" t="s">
        <v>282</v>
      </c>
      <c r="L12" s="49" t="s">
        <v>283</v>
      </c>
      <c r="M12" s="49" t="s">
        <v>284</v>
      </c>
      <c r="N12" s="50">
        <v>44530</v>
      </c>
      <c r="O12" s="51">
        <v>1881.45</v>
      </c>
      <c r="P12" s="49" t="s">
        <v>102</v>
      </c>
      <c r="Q12" s="51">
        <v>1881.45</v>
      </c>
      <c r="R12" s="49" t="s">
        <v>102</v>
      </c>
      <c r="S12" s="51">
        <v>186133.79</v>
      </c>
      <c r="T12" s="49" t="s">
        <v>241</v>
      </c>
      <c r="U12" s="49" t="s">
        <v>242</v>
      </c>
      <c r="V12" s="49" t="s">
        <v>243</v>
      </c>
      <c r="W12" s="49" t="s">
        <v>285</v>
      </c>
      <c r="X12" s="49" t="s">
        <v>245</v>
      </c>
      <c r="Y12" s="52" t="str">
        <f t="shared" si="0"/>
        <v>11-2021</v>
      </c>
      <c r="Z12" s="52" t="str">
        <f t="shared" si="1"/>
        <v>CS.1137.HT10.11.04.001</v>
      </c>
      <c r="AA12" s="52" t="str">
        <f t="shared" si="2"/>
        <v>CS.1137.HT10.11.04.00111-2021</v>
      </c>
      <c r="AB12" s="52" t="str">
        <f>VLOOKUP(Z12,SSPcodes!$B$12:$D$40,3,0)</f>
        <v>STAFF</v>
      </c>
      <c r="AC12" s="52" t="str">
        <f>VLOOKUP(Z12,SSPcodes!$B$12:$E$40,4,0)</f>
        <v>MPTF_01</v>
      </c>
    </row>
    <row r="13" spans="1:29" x14ac:dyDescent="0.3">
      <c r="A13" s="49" t="s">
        <v>231</v>
      </c>
      <c r="B13" s="49" t="s">
        <v>232</v>
      </c>
      <c r="C13" s="49" t="s">
        <v>233</v>
      </c>
      <c r="D13" s="49" t="s">
        <v>115</v>
      </c>
      <c r="E13" s="49" t="s">
        <v>234</v>
      </c>
      <c r="F13" s="49" t="s">
        <v>133</v>
      </c>
      <c r="G13" s="49" t="s">
        <v>134</v>
      </c>
      <c r="H13" s="49" t="s">
        <v>235</v>
      </c>
      <c r="I13" s="49" t="s">
        <v>236</v>
      </c>
      <c r="J13" s="49" t="s">
        <v>237</v>
      </c>
      <c r="K13" s="49" t="s">
        <v>282</v>
      </c>
      <c r="L13" s="49" t="s">
        <v>283</v>
      </c>
      <c r="M13" s="49" t="s">
        <v>286</v>
      </c>
      <c r="N13" s="50">
        <v>44530</v>
      </c>
      <c r="O13" s="51">
        <v>2052.41</v>
      </c>
      <c r="P13" s="49" t="s">
        <v>102</v>
      </c>
      <c r="Q13" s="51">
        <v>2052.41</v>
      </c>
      <c r="R13" s="49" t="s">
        <v>102</v>
      </c>
      <c r="S13" s="51">
        <v>203046.75</v>
      </c>
      <c r="T13" s="49" t="s">
        <v>241</v>
      </c>
      <c r="U13" s="49" t="s">
        <v>242</v>
      </c>
      <c r="V13" s="49" t="s">
        <v>243</v>
      </c>
      <c r="W13" s="49" t="s">
        <v>285</v>
      </c>
      <c r="X13" s="49" t="s">
        <v>287</v>
      </c>
      <c r="Y13" s="52" t="str">
        <f t="shared" si="0"/>
        <v>11-2021</v>
      </c>
      <c r="Z13" s="52" t="str">
        <f t="shared" si="1"/>
        <v>CS.1137.HT10.11.04.001</v>
      </c>
      <c r="AA13" s="52" t="str">
        <f t="shared" si="2"/>
        <v>CS.1137.HT10.11.04.00111-2021</v>
      </c>
      <c r="AB13" s="52" t="str">
        <f>VLOOKUP(Z13,SSPcodes!$B$12:$D$40,3,0)</f>
        <v>STAFF</v>
      </c>
      <c r="AC13" s="52" t="str">
        <f>VLOOKUP(Z13,SSPcodes!$B$12:$E$40,4,0)</f>
        <v>MPTF_01</v>
      </c>
    </row>
    <row r="14" spans="1:29" x14ac:dyDescent="0.3">
      <c r="A14" s="49" t="s">
        <v>231</v>
      </c>
      <c r="B14" s="49" t="s">
        <v>232</v>
      </c>
      <c r="C14" s="49" t="s">
        <v>233</v>
      </c>
      <c r="D14" s="49" t="s">
        <v>115</v>
      </c>
      <c r="E14" s="49" t="s">
        <v>234</v>
      </c>
      <c r="F14" s="49" t="s">
        <v>133</v>
      </c>
      <c r="G14" s="49" t="s">
        <v>134</v>
      </c>
      <c r="H14" s="49" t="s">
        <v>235</v>
      </c>
      <c r="I14" s="49" t="s">
        <v>236</v>
      </c>
      <c r="J14" s="49" t="s">
        <v>237</v>
      </c>
      <c r="K14" s="49" t="s">
        <v>288</v>
      </c>
      <c r="L14" s="49" t="s">
        <v>289</v>
      </c>
      <c r="M14" s="49" t="s">
        <v>290</v>
      </c>
      <c r="N14" s="50">
        <v>44561</v>
      </c>
      <c r="O14" s="51">
        <v>1881</v>
      </c>
      <c r="P14" s="49" t="s">
        <v>102</v>
      </c>
      <c r="Q14" s="51">
        <v>1881</v>
      </c>
      <c r="R14" s="49" t="s">
        <v>102</v>
      </c>
      <c r="S14" s="51">
        <v>186134.65</v>
      </c>
      <c r="T14" s="49" t="s">
        <v>241</v>
      </c>
      <c r="U14" s="49" t="s">
        <v>242</v>
      </c>
      <c r="V14" s="49" t="s">
        <v>243</v>
      </c>
      <c r="W14" s="49" t="s">
        <v>291</v>
      </c>
      <c r="X14" s="49" t="s">
        <v>245</v>
      </c>
      <c r="Y14" s="52" t="str">
        <f t="shared" si="0"/>
        <v>12-2021</v>
      </c>
      <c r="Z14" s="52" t="str">
        <f t="shared" si="1"/>
        <v>CS.1137.HT10.11.04.001</v>
      </c>
      <c r="AA14" s="52" t="str">
        <f t="shared" si="2"/>
        <v>CS.1137.HT10.11.04.00112-2021</v>
      </c>
      <c r="AB14" s="52" t="str">
        <f>VLOOKUP(Z14,SSPcodes!$B$12:$D$40,3,0)</f>
        <v>STAFF</v>
      </c>
      <c r="AC14" s="52" t="str">
        <f>VLOOKUP(Z14,SSPcodes!$B$12:$E$40,4,0)</f>
        <v>MPTF_01</v>
      </c>
    </row>
    <row r="15" spans="1:29" x14ac:dyDescent="0.3">
      <c r="A15" s="49" t="s">
        <v>231</v>
      </c>
      <c r="B15" s="49" t="s">
        <v>232</v>
      </c>
      <c r="C15" s="49" t="s">
        <v>233</v>
      </c>
      <c r="D15" s="49" t="s">
        <v>115</v>
      </c>
      <c r="E15" s="49" t="s">
        <v>234</v>
      </c>
      <c r="F15" s="49" t="s">
        <v>133</v>
      </c>
      <c r="G15" s="49" t="s">
        <v>134</v>
      </c>
      <c r="H15" s="49" t="s">
        <v>235</v>
      </c>
      <c r="I15" s="49" t="s">
        <v>236</v>
      </c>
      <c r="J15" s="49" t="s">
        <v>267</v>
      </c>
      <c r="K15" s="49" t="s">
        <v>288</v>
      </c>
      <c r="L15" s="49" t="s">
        <v>289</v>
      </c>
      <c r="M15" s="49" t="s">
        <v>292</v>
      </c>
      <c r="N15" s="50">
        <v>44561</v>
      </c>
      <c r="O15" s="51">
        <v>350.3</v>
      </c>
      <c r="P15" s="49" t="s">
        <v>102</v>
      </c>
      <c r="Q15" s="51">
        <v>350.3</v>
      </c>
      <c r="R15" s="49" t="s">
        <v>102</v>
      </c>
      <c r="S15" s="51">
        <v>34663.480000000003</v>
      </c>
      <c r="T15" s="49" t="s">
        <v>241</v>
      </c>
      <c r="U15" s="49" t="s">
        <v>242</v>
      </c>
      <c r="V15" s="49" t="s">
        <v>243</v>
      </c>
      <c r="W15" s="49" t="s">
        <v>291</v>
      </c>
      <c r="X15" s="49" t="s">
        <v>293</v>
      </c>
      <c r="Y15" s="52" t="str">
        <f t="shared" si="0"/>
        <v>12-2021</v>
      </c>
      <c r="Z15" s="52" t="str">
        <f t="shared" si="1"/>
        <v>CS.1137.HT10.11.04.001</v>
      </c>
      <c r="AA15" s="52" t="str">
        <f t="shared" si="2"/>
        <v>CS.1137.HT10.11.04.00112-2021</v>
      </c>
      <c r="AB15" s="52" t="str">
        <f>VLOOKUP(Z15,SSPcodes!$B$12:$D$40,3,0)</f>
        <v>STAFF</v>
      </c>
      <c r="AC15" s="52" t="str">
        <f>VLOOKUP(Z15,SSPcodes!$B$12:$E$40,4,0)</f>
        <v>MPTF_01</v>
      </c>
    </row>
    <row r="16" spans="1:29" x14ac:dyDescent="0.3">
      <c r="A16" s="49" t="s">
        <v>231</v>
      </c>
      <c r="B16" s="49" t="s">
        <v>232</v>
      </c>
      <c r="C16" s="49" t="s">
        <v>233</v>
      </c>
      <c r="D16" s="49" t="s">
        <v>115</v>
      </c>
      <c r="E16" s="49" t="s">
        <v>234</v>
      </c>
      <c r="F16" s="49" t="s">
        <v>133</v>
      </c>
      <c r="G16" s="49" t="s">
        <v>134</v>
      </c>
      <c r="H16" s="49" t="s">
        <v>235</v>
      </c>
      <c r="I16" s="49" t="s">
        <v>236</v>
      </c>
      <c r="J16" s="49" t="s">
        <v>237</v>
      </c>
      <c r="K16" s="49" t="s">
        <v>288</v>
      </c>
      <c r="L16" s="49" t="s">
        <v>289</v>
      </c>
      <c r="M16" s="49" t="s">
        <v>294</v>
      </c>
      <c r="N16" s="50">
        <v>44561</v>
      </c>
      <c r="O16" s="51">
        <v>2051.91</v>
      </c>
      <c r="P16" s="49" t="s">
        <v>102</v>
      </c>
      <c r="Q16" s="51">
        <v>2051.91</v>
      </c>
      <c r="R16" s="49" t="s">
        <v>102</v>
      </c>
      <c r="S16" s="51">
        <v>203046.75</v>
      </c>
      <c r="T16" s="49" t="s">
        <v>241</v>
      </c>
      <c r="U16" s="49" t="s">
        <v>242</v>
      </c>
      <c r="V16" s="49" t="s">
        <v>243</v>
      </c>
      <c r="W16" s="49" t="s">
        <v>291</v>
      </c>
      <c r="X16" s="49" t="s">
        <v>287</v>
      </c>
      <c r="Y16" s="52" t="str">
        <f t="shared" si="0"/>
        <v>12-2021</v>
      </c>
      <c r="Z16" s="52" t="str">
        <f t="shared" si="1"/>
        <v>CS.1137.HT10.11.04.001</v>
      </c>
      <c r="AA16" s="52" t="str">
        <f t="shared" si="2"/>
        <v>CS.1137.HT10.11.04.00112-2021</v>
      </c>
      <c r="AB16" s="52" t="str">
        <f>VLOOKUP(Z16,SSPcodes!$B$12:$D$40,3,0)</f>
        <v>STAFF</v>
      </c>
      <c r="AC16" s="52" t="str">
        <f>VLOOKUP(Z16,SSPcodes!$B$12:$E$40,4,0)</f>
        <v>MPTF_01</v>
      </c>
    </row>
    <row r="17" spans="1:29" x14ac:dyDescent="0.3">
      <c r="A17" s="49" t="s">
        <v>231</v>
      </c>
      <c r="B17" s="49" t="s">
        <v>232</v>
      </c>
      <c r="C17" s="49" t="s">
        <v>233</v>
      </c>
      <c r="D17" s="49" t="s">
        <v>115</v>
      </c>
      <c r="E17" s="49" t="s">
        <v>234</v>
      </c>
      <c r="F17" s="49" t="s">
        <v>117</v>
      </c>
      <c r="G17" s="49" t="s">
        <v>118</v>
      </c>
      <c r="H17" s="49" t="s">
        <v>248</v>
      </c>
      <c r="I17" s="49" t="s">
        <v>249</v>
      </c>
      <c r="J17" s="49" t="s">
        <v>267</v>
      </c>
      <c r="K17" s="49" t="s">
        <v>295</v>
      </c>
      <c r="L17" s="49" t="s">
        <v>296</v>
      </c>
      <c r="M17" s="49" t="s">
        <v>297</v>
      </c>
      <c r="N17" s="50">
        <v>44586</v>
      </c>
      <c r="O17" s="51">
        <v>139.6</v>
      </c>
      <c r="P17" s="49" t="s">
        <v>102</v>
      </c>
      <c r="Q17" s="51">
        <v>139.6</v>
      </c>
      <c r="R17" s="49" t="s">
        <v>102</v>
      </c>
      <c r="S17" s="51">
        <v>139.6</v>
      </c>
      <c r="T17" s="49" t="s">
        <v>102</v>
      </c>
      <c r="U17" s="49" t="s">
        <v>242</v>
      </c>
      <c r="V17" s="49" t="s">
        <v>253</v>
      </c>
      <c r="W17" s="49" t="s">
        <v>298</v>
      </c>
      <c r="X17" s="49" t="s">
        <v>255</v>
      </c>
      <c r="Y17" s="52" t="str">
        <f t="shared" si="0"/>
        <v>1-2022</v>
      </c>
      <c r="Z17" s="52" t="str">
        <f t="shared" si="1"/>
        <v>CS.1137.HT10.10.01.001</v>
      </c>
      <c r="AA17" s="52" t="str">
        <f t="shared" si="2"/>
        <v>CS.1137.HT10.10.01.0011-2022</v>
      </c>
      <c r="AB17" s="52" t="str">
        <f>VLOOKUP(Z17,SSPcodes!$B$12:$D$40,3,0)</f>
        <v>STAFF</v>
      </c>
      <c r="AC17" s="52" t="str">
        <f>VLOOKUP(Z17,SSPcodes!$B$12:$E$40,4,0)</f>
        <v>MPTF_01</v>
      </c>
    </row>
    <row r="18" spans="1:29" x14ac:dyDescent="0.3">
      <c r="A18" s="49" t="s">
        <v>231</v>
      </c>
      <c r="B18" s="49" t="s">
        <v>232</v>
      </c>
      <c r="C18" s="49" t="s">
        <v>233</v>
      </c>
      <c r="D18" s="49" t="s">
        <v>115</v>
      </c>
      <c r="E18" s="49" t="s">
        <v>234</v>
      </c>
      <c r="F18" s="49" t="s">
        <v>133</v>
      </c>
      <c r="G18" s="49" t="s">
        <v>134</v>
      </c>
      <c r="H18" s="49" t="s">
        <v>235</v>
      </c>
      <c r="I18" s="49" t="s">
        <v>236</v>
      </c>
      <c r="J18" s="49" t="s">
        <v>237</v>
      </c>
      <c r="K18" s="49" t="s">
        <v>299</v>
      </c>
      <c r="L18" s="49" t="s">
        <v>300</v>
      </c>
      <c r="M18" s="49" t="s">
        <v>280</v>
      </c>
      <c r="N18" s="50">
        <v>44592</v>
      </c>
      <c r="O18" s="51">
        <v>1854.77</v>
      </c>
      <c r="P18" s="49" t="s">
        <v>102</v>
      </c>
      <c r="Q18" s="51">
        <v>1854.77</v>
      </c>
      <c r="R18" s="49" t="s">
        <v>102</v>
      </c>
      <c r="S18" s="51">
        <v>186185.3</v>
      </c>
      <c r="T18" s="49" t="s">
        <v>241</v>
      </c>
      <c r="U18" s="49" t="s">
        <v>242</v>
      </c>
      <c r="V18" s="49" t="s">
        <v>243</v>
      </c>
      <c r="W18" s="49" t="s">
        <v>301</v>
      </c>
      <c r="X18" s="49" t="s">
        <v>245</v>
      </c>
      <c r="Y18" s="52" t="str">
        <f t="shared" si="0"/>
        <v>1-2022</v>
      </c>
      <c r="Z18" s="52" t="str">
        <f t="shared" si="1"/>
        <v>CS.1137.HT10.11.04.001</v>
      </c>
      <c r="AA18" s="52" t="str">
        <f t="shared" si="2"/>
        <v>CS.1137.HT10.11.04.0011-2022</v>
      </c>
      <c r="AB18" s="52" t="str">
        <f>VLOOKUP(Z18,SSPcodes!$B$12:$D$40,3,0)</f>
        <v>STAFF</v>
      </c>
      <c r="AC18" s="52" t="str">
        <f>VLOOKUP(Z18,SSPcodes!$B$12:$E$40,4,0)</f>
        <v>MPTF_01</v>
      </c>
    </row>
    <row r="19" spans="1:29" x14ac:dyDescent="0.3">
      <c r="A19" s="49" t="s">
        <v>231</v>
      </c>
      <c r="B19" s="49" t="s">
        <v>232</v>
      </c>
      <c r="C19" s="49" t="s">
        <v>233</v>
      </c>
      <c r="D19" s="49" t="s">
        <v>115</v>
      </c>
      <c r="E19" s="49" t="s">
        <v>234</v>
      </c>
      <c r="F19" s="49" t="s">
        <v>133</v>
      </c>
      <c r="G19" s="49" t="s">
        <v>134</v>
      </c>
      <c r="H19" s="49" t="s">
        <v>235</v>
      </c>
      <c r="I19" s="49" t="s">
        <v>236</v>
      </c>
      <c r="J19" s="49" t="s">
        <v>267</v>
      </c>
      <c r="K19" s="49" t="s">
        <v>299</v>
      </c>
      <c r="L19" s="49" t="s">
        <v>300</v>
      </c>
      <c r="M19" s="49" t="s">
        <v>302</v>
      </c>
      <c r="N19" s="50">
        <v>44592</v>
      </c>
      <c r="O19" s="51">
        <v>1850.69</v>
      </c>
      <c r="P19" s="49" t="s">
        <v>102</v>
      </c>
      <c r="Q19" s="51">
        <v>1850.69</v>
      </c>
      <c r="R19" s="49" t="s">
        <v>102</v>
      </c>
      <c r="S19" s="51">
        <v>185776.02</v>
      </c>
      <c r="T19" s="49" t="s">
        <v>241</v>
      </c>
      <c r="U19" s="49" t="s">
        <v>242</v>
      </c>
      <c r="V19" s="49" t="s">
        <v>243</v>
      </c>
      <c r="W19" s="49" t="s">
        <v>301</v>
      </c>
      <c r="X19" s="49" t="s">
        <v>245</v>
      </c>
      <c r="Y19" s="52" t="str">
        <f t="shared" si="0"/>
        <v>1-2022</v>
      </c>
      <c r="Z19" s="52" t="str">
        <f t="shared" si="1"/>
        <v>CS.1137.HT10.11.04.001</v>
      </c>
      <c r="AA19" s="52" t="str">
        <f t="shared" si="2"/>
        <v>CS.1137.HT10.11.04.0011-2022</v>
      </c>
      <c r="AB19" s="52" t="str">
        <f>VLOOKUP(Z19,SSPcodes!$B$12:$D$40,3,0)</f>
        <v>STAFF</v>
      </c>
      <c r="AC19" s="52" t="str">
        <f>VLOOKUP(Z19,SSPcodes!$B$12:$E$40,4,0)</f>
        <v>MPTF_01</v>
      </c>
    </row>
    <row r="20" spans="1:29" x14ac:dyDescent="0.3">
      <c r="A20" s="49" t="s">
        <v>231</v>
      </c>
      <c r="B20" s="49" t="s">
        <v>232</v>
      </c>
      <c r="C20" s="49" t="s">
        <v>233</v>
      </c>
      <c r="D20" s="49" t="s">
        <v>115</v>
      </c>
      <c r="E20" s="49" t="s">
        <v>234</v>
      </c>
      <c r="F20" s="49" t="s">
        <v>117</v>
      </c>
      <c r="G20" s="49" t="s">
        <v>118</v>
      </c>
      <c r="H20" s="49" t="s">
        <v>248</v>
      </c>
      <c r="I20" s="49" t="s">
        <v>249</v>
      </c>
      <c r="J20" s="49" t="s">
        <v>267</v>
      </c>
      <c r="K20" s="49" t="s">
        <v>303</v>
      </c>
      <c r="L20" s="49" t="s">
        <v>304</v>
      </c>
      <c r="M20" s="49" t="s">
        <v>305</v>
      </c>
      <c r="N20" s="50">
        <v>44615</v>
      </c>
      <c r="O20" s="51">
        <v>-11344.64</v>
      </c>
      <c r="P20" s="49" t="s">
        <v>102</v>
      </c>
      <c r="Q20" s="51">
        <v>-11344.64</v>
      </c>
      <c r="R20" s="49" t="s">
        <v>102</v>
      </c>
      <c r="S20" s="51">
        <v>-11344.64</v>
      </c>
      <c r="T20" s="49" t="s">
        <v>102</v>
      </c>
      <c r="U20" s="49" t="s">
        <v>242</v>
      </c>
      <c r="V20" s="49" t="s">
        <v>253</v>
      </c>
      <c r="W20" s="49" t="s">
        <v>306</v>
      </c>
      <c r="X20" s="49" t="s">
        <v>272</v>
      </c>
      <c r="Y20" s="52" t="str">
        <f t="shared" si="0"/>
        <v>2-2022</v>
      </c>
      <c r="Z20" s="52" t="str">
        <f t="shared" si="1"/>
        <v>CS.1137.HT10.10.01.001</v>
      </c>
      <c r="AA20" s="52" t="str">
        <f t="shared" si="2"/>
        <v>CS.1137.HT10.10.01.0012-2022</v>
      </c>
      <c r="AB20" s="52" t="str">
        <f>VLOOKUP(Z20,SSPcodes!$B$12:$D$40,3,0)</f>
        <v>STAFF</v>
      </c>
      <c r="AC20" s="52" t="str">
        <f>VLOOKUP(Z20,SSPcodes!$B$12:$E$40,4,0)</f>
        <v>MPTF_01</v>
      </c>
    </row>
    <row r="21" spans="1:29" x14ac:dyDescent="0.3">
      <c r="A21" s="49" t="s">
        <v>231</v>
      </c>
      <c r="B21" s="49" t="s">
        <v>232</v>
      </c>
      <c r="C21" s="49" t="s">
        <v>233</v>
      </c>
      <c r="D21" s="49" t="s">
        <v>115</v>
      </c>
      <c r="E21" s="49" t="s">
        <v>234</v>
      </c>
      <c r="F21" s="49" t="s">
        <v>117</v>
      </c>
      <c r="G21" s="49" t="s">
        <v>118</v>
      </c>
      <c r="H21" s="49" t="s">
        <v>248</v>
      </c>
      <c r="I21" s="49" t="s">
        <v>249</v>
      </c>
      <c r="J21" s="49" t="s">
        <v>267</v>
      </c>
      <c r="K21" s="49" t="s">
        <v>307</v>
      </c>
      <c r="L21" s="49" t="s">
        <v>308</v>
      </c>
      <c r="M21" s="49" t="s">
        <v>309</v>
      </c>
      <c r="N21" s="50">
        <v>44615</v>
      </c>
      <c r="O21" s="51">
        <v>-16497.740000000002</v>
      </c>
      <c r="P21" s="49" t="s">
        <v>102</v>
      </c>
      <c r="Q21" s="51">
        <v>-16497.740000000002</v>
      </c>
      <c r="R21" s="49" t="s">
        <v>102</v>
      </c>
      <c r="S21" s="51">
        <v>-16497.740000000002</v>
      </c>
      <c r="T21" s="49" t="s">
        <v>102</v>
      </c>
      <c r="U21" s="49" t="s">
        <v>242</v>
      </c>
      <c r="V21" s="49" t="s">
        <v>253</v>
      </c>
      <c r="W21" s="49" t="s">
        <v>310</v>
      </c>
      <c r="X21" s="49" t="s">
        <v>277</v>
      </c>
      <c r="Y21" s="52" t="str">
        <f t="shared" si="0"/>
        <v>2-2022</v>
      </c>
      <c r="Z21" s="52" t="str">
        <f t="shared" si="1"/>
        <v>CS.1137.HT10.10.01.001</v>
      </c>
      <c r="AA21" s="52" t="str">
        <f t="shared" si="2"/>
        <v>CS.1137.HT10.10.01.0012-2022</v>
      </c>
      <c r="AB21" s="52" t="str">
        <f>VLOOKUP(Z21,SSPcodes!$B$12:$D$40,3,0)</f>
        <v>STAFF</v>
      </c>
      <c r="AC21" s="52" t="str">
        <f>VLOOKUP(Z21,SSPcodes!$B$12:$E$40,4,0)</f>
        <v>MPTF_01</v>
      </c>
    </row>
    <row r="22" spans="1:29" x14ac:dyDescent="0.3">
      <c r="A22" s="49" t="s">
        <v>231</v>
      </c>
      <c r="B22" s="49" t="s">
        <v>232</v>
      </c>
      <c r="C22" s="49" t="s">
        <v>233</v>
      </c>
      <c r="D22" s="49" t="s">
        <v>115</v>
      </c>
      <c r="E22" s="49" t="s">
        <v>234</v>
      </c>
      <c r="F22" s="49" t="s">
        <v>117</v>
      </c>
      <c r="G22" s="49" t="s">
        <v>118</v>
      </c>
      <c r="H22" s="49" t="s">
        <v>248</v>
      </c>
      <c r="I22" s="49" t="s">
        <v>249</v>
      </c>
      <c r="J22" s="49" t="s">
        <v>267</v>
      </c>
      <c r="K22" s="49" t="s">
        <v>311</v>
      </c>
      <c r="L22" s="49" t="s">
        <v>312</v>
      </c>
      <c r="M22" s="49" t="s">
        <v>313</v>
      </c>
      <c r="N22" s="50">
        <v>44615</v>
      </c>
      <c r="O22" s="51">
        <v>-7200.99</v>
      </c>
      <c r="P22" s="49" t="s">
        <v>102</v>
      </c>
      <c r="Q22" s="51">
        <v>-7200.99</v>
      </c>
      <c r="R22" s="49" t="s">
        <v>102</v>
      </c>
      <c r="S22" s="51">
        <v>-7200.99</v>
      </c>
      <c r="T22" s="49" t="s">
        <v>102</v>
      </c>
      <c r="U22" s="49" t="s">
        <v>242</v>
      </c>
      <c r="V22" s="49" t="s">
        <v>253</v>
      </c>
      <c r="W22" s="49" t="s">
        <v>314</v>
      </c>
      <c r="X22" s="49" t="s">
        <v>255</v>
      </c>
      <c r="Y22" s="52" t="str">
        <f t="shared" si="0"/>
        <v>2-2022</v>
      </c>
      <c r="Z22" s="52" t="str">
        <f t="shared" si="1"/>
        <v>CS.1137.HT10.10.01.001</v>
      </c>
      <c r="AA22" s="52" t="str">
        <f t="shared" si="2"/>
        <v>CS.1137.HT10.10.01.0012-2022</v>
      </c>
      <c r="AB22" s="52" t="str">
        <f>VLOOKUP(Z22,SSPcodes!$B$12:$D$40,3,0)</f>
        <v>STAFF</v>
      </c>
      <c r="AC22" s="52" t="str">
        <f>VLOOKUP(Z22,SSPcodes!$B$12:$E$40,4,0)</f>
        <v>MPTF_01</v>
      </c>
    </row>
    <row r="23" spans="1:29" x14ac:dyDescent="0.3">
      <c r="A23" s="49" t="s">
        <v>231</v>
      </c>
      <c r="B23" s="49" t="s">
        <v>232</v>
      </c>
      <c r="C23" s="49" t="s">
        <v>233</v>
      </c>
      <c r="D23" s="49" t="s">
        <v>115</v>
      </c>
      <c r="E23" s="49" t="s">
        <v>234</v>
      </c>
      <c r="F23" s="49" t="s">
        <v>133</v>
      </c>
      <c r="G23" s="49" t="s">
        <v>134</v>
      </c>
      <c r="H23" s="49" t="s">
        <v>235</v>
      </c>
      <c r="I23" s="49" t="s">
        <v>236</v>
      </c>
      <c r="J23" s="49" t="s">
        <v>237</v>
      </c>
      <c r="K23" s="49" t="s">
        <v>315</v>
      </c>
      <c r="L23" s="49" t="s">
        <v>316</v>
      </c>
      <c r="M23" s="49" t="s">
        <v>317</v>
      </c>
      <c r="N23" s="50">
        <v>44620</v>
      </c>
      <c r="O23" s="51">
        <v>1829.73</v>
      </c>
      <c r="P23" s="49" t="s">
        <v>102</v>
      </c>
      <c r="Q23" s="51">
        <v>1829.73</v>
      </c>
      <c r="R23" s="49" t="s">
        <v>102</v>
      </c>
      <c r="S23" s="51">
        <v>186229.71</v>
      </c>
      <c r="T23" s="49" t="s">
        <v>241</v>
      </c>
      <c r="U23" s="49" t="s">
        <v>242</v>
      </c>
      <c r="V23" s="49" t="s">
        <v>243</v>
      </c>
      <c r="W23" s="49" t="s">
        <v>318</v>
      </c>
      <c r="X23" s="49" t="s">
        <v>245</v>
      </c>
      <c r="Y23" s="52" t="str">
        <f t="shared" si="0"/>
        <v>2-2022</v>
      </c>
      <c r="Z23" s="52" t="str">
        <f t="shared" si="1"/>
        <v>CS.1137.HT10.11.04.001</v>
      </c>
      <c r="AA23" s="52" t="str">
        <f t="shared" si="2"/>
        <v>CS.1137.HT10.11.04.0012-2022</v>
      </c>
      <c r="AB23" s="52" t="str">
        <f>VLOOKUP(Z23,SSPcodes!$B$12:$D$40,3,0)</f>
        <v>STAFF</v>
      </c>
      <c r="AC23" s="52" t="str">
        <f>VLOOKUP(Z23,SSPcodes!$B$12:$E$40,4,0)</f>
        <v>MPTF_01</v>
      </c>
    </row>
    <row r="24" spans="1:29" x14ac:dyDescent="0.3">
      <c r="A24" s="49" t="s">
        <v>231</v>
      </c>
      <c r="B24" s="49" t="s">
        <v>232</v>
      </c>
      <c r="C24" s="49" t="s">
        <v>233</v>
      </c>
      <c r="D24" s="49" t="s">
        <v>115</v>
      </c>
      <c r="E24" s="49" t="s">
        <v>234</v>
      </c>
      <c r="F24" s="49" t="s">
        <v>133</v>
      </c>
      <c r="G24" s="49" t="s">
        <v>134</v>
      </c>
      <c r="H24" s="49" t="s">
        <v>235</v>
      </c>
      <c r="I24" s="49" t="s">
        <v>236</v>
      </c>
      <c r="J24" s="49" t="s">
        <v>237</v>
      </c>
      <c r="K24" s="49" t="s">
        <v>319</v>
      </c>
      <c r="L24" s="49" t="s">
        <v>320</v>
      </c>
      <c r="M24" s="49" t="s">
        <v>252</v>
      </c>
      <c r="N24" s="50">
        <v>44651</v>
      </c>
      <c r="O24" s="51">
        <v>1795.29</v>
      </c>
      <c r="P24" s="49" t="s">
        <v>102</v>
      </c>
      <c r="Q24" s="51">
        <v>1795.29</v>
      </c>
      <c r="R24" s="49" t="s">
        <v>102</v>
      </c>
      <c r="S24" s="51">
        <v>186268.94</v>
      </c>
      <c r="T24" s="49" t="s">
        <v>241</v>
      </c>
      <c r="U24" s="49" t="s">
        <v>242</v>
      </c>
      <c r="V24" s="49" t="s">
        <v>243</v>
      </c>
      <c r="W24" s="49" t="s">
        <v>321</v>
      </c>
      <c r="X24" s="49" t="s">
        <v>245</v>
      </c>
      <c r="Y24" s="52" t="str">
        <f t="shared" si="0"/>
        <v>3-2022</v>
      </c>
      <c r="Z24" s="52" t="str">
        <f t="shared" si="1"/>
        <v>CS.1137.HT10.11.04.001</v>
      </c>
      <c r="AA24" s="52" t="str">
        <f t="shared" si="2"/>
        <v>CS.1137.HT10.11.04.0013-2022</v>
      </c>
      <c r="AB24" s="52" t="str">
        <f>VLOOKUP(Z24,SSPcodes!$B$12:$D$40,3,0)</f>
        <v>STAFF</v>
      </c>
      <c r="AC24" s="52" t="str">
        <f>VLOOKUP(Z24,SSPcodes!$B$12:$E$40,4,0)</f>
        <v>MPTF_01</v>
      </c>
    </row>
    <row r="25" spans="1:29" x14ac:dyDescent="0.3">
      <c r="A25" s="49" t="s">
        <v>231</v>
      </c>
      <c r="B25" s="49" t="s">
        <v>232</v>
      </c>
      <c r="C25" s="49" t="s">
        <v>233</v>
      </c>
      <c r="D25" s="49" t="s">
        <v>115</v>
      </c>
      <c r="E25" s="49" t="s">
        <v>234</v>
      </c>
      <c r="F25" s="49" t="s">
        <v>133</v>
      </c>
      <c r="G25" s="49" t="s">
        <v>134</v>
      </c>
      <c r="H25" s="49" t="s">
        <v>235</v>
      </c>
      <c r="I25" s="49" t="s">
        <v>236</v>
      </c>
      <c r="J25" s="49" t="s">
        <v>267</v>
      </c>
      <c r="K25" s="49" t="s">
        <v>319</v>
      </c>
      <c r="L25" s="49" t="s">
        <v>320</v>
      </c>
      <c r="M25" s="49" t="s">
        <v>322</v>
      </c>
      <c r="N25" s="50">
        <v>44651</v>
      </c>
      <c r="O25" s="51">
        <v>-746.51</v>
      </c>
      <c r="P25" s="49" t="s">
        <v>102</v>
      </c>
      <c r="Q25" s="51">
        <v>-746.51</v>
      </c>
      <c r="R25" s="49" t="s">
        <v>102</v>
      </c>
      <c r="S25" s="51">
        <v>-77453.16</v>
      </c>
      <c r="T25" s="49" t="s">
        <v>241</v>
      </c>
      <c r="U25" s="49" t="s">
        <v>242</v>
      </c>
      <c r="V25" s="49" t="s">
        <v>243</v>
      </c>
      <c r="W25" s="49" t="s">
        <v>321</v>
      </c>
      <c r="X25" s="49" t="s">
        <v>265</v>
      </c>
      <c r="Y25" s="52" t="str">
        <f t="shared" si="0"/>
        <v>3-2022</v>
      </c>
      <c r="Z25" s="52" t="str">
        <f t="shared" si="1"/>
        <v>CS.1137.HT10.11.04.001</v>
      </c>
      <c r="AA25" s="52" t="str">
        <f t="shared" si="2"/>
        <v>CS.1137.HT10.11.04.0013-2022</v>
      </c>
      <c r="AB25" s="52" t="str">
        <f>VLOOKUP(Z25,SSPcodes!$B$12:$D$40,3,0)</f>
        <v>STAFF</v>
      </c>
      <c r="AC25" s="52" t="str">
        <f>VLOOKUP(Z25,SSPcodes!$B$12:$E$40,4,0)</f>
        <v>MPTF_01</v>
      </c>
    </row>
    <row r="26" spans="1:29" x14ac:dyDescent="0.3">
      <c r="A26" s="49" t="s">
        <v>231</v>
      </c>
      <c r="B26" s="49" t="s">
        <v>232</v>
      </c>
      <c r="C26" s="49" t="s">
        <v>233</v>
      </c>
      <c r="D26" s="49" t="s">
        <v>115</v>
      </c>
      <c r="E26" s="49" t="s">
        <v>234</v>
      </c>
      <c r="F26" s="49" t="s">
        <v>133</v>
      </c>
      <c r="G26" s="49" t="s">
        <v>134</v>
      </c>
      <c r="H26" s="49" t="s">
        <v>235</v>
      </c>
      <c r="I26" s="49" t="s">
        <v>236</v>
      </c>
      <c r="J26" s="49" t="s">
        <v>237</v>
      </c>
      <c r="K26" s="49" t="s">
        <v>323</v>
      </c>
      <c r="L26" s="49" t="s">
        <v>324</v>
      </c>
      <c r="M26" s="49" t="s">
        <v>325</v>
      </c>
      <c r="N26" s="50">
        <v>44681</v>
      </c>
      <c r="O26" s="51">
        <v>157.09</v>
      </c>
      <c r="P26" s="49" t="s">
        <v>102</v>
      </c>
      <c r="Q26" s="51">
        <v>157.09</v>
      </c>
      <c r="R26" s="49" t="s">
        <v>102</v>
      </c>
      <c r="S26" s="51">
        <v>16741.21</v>
      </c>
      <c r="T26" s="49" t="s">
        <v>241</v>
      </c>
      <c r="U26" s="49" t="s">
        <v>242</v>
      </c>
      <c r="V26" s="49" t="s">
        <v>243</v>
      </c>
      <c r="W26" s="49" t="s">
        <v>326</v>
      </c>
      <c r="X26" s="49" t="s">
        <v>327</v>
      </c>
      <c r="Y26" s="52" t="str">
        <f t="shared" si="0"/>
        <v>4-2022</v>
      </c>
      <c r="Z26" s="52" t="str">
        <f t="shared" si="1"/>
        <v>CS.1137.HT10.11.04.001</v>
      </c>
      <c r="AA26" s="52" t="str">
        <f t="shared" si="2"/>
        <v>CS.1137.HT10.11.04.0014-2022</v>
      </c>
      <c r="AB26" s="52" t="str">
        <f>VLOOKUP(Z26,SSPcodes!$B$12:$D$40,3,0)</f>
        <v>STAFF</v>
      </c>
      <c r="AC26" s="52" t="str">
        <f>VLOOKUP(Z26,SSPcodes!$B$12:$E$40,4,0)</f>
        <v>MPTF_01</v>
      </c>
    </row>
    <row r="27" spans="1:29" x14ac:dyDescent="0.3">
      <c r="A27" s="49" t="s">
        <v>231</v>
      </c>
      <c r="B27" s="49" t="s">
        <v>232</v>
      </c>
      <c r="C27" s="49" t="s">
        <v>233</v>
      </c>
      <c r="D27" s="49" t="s">
        <v>115</v>
      </c>
      <c r="E27" s="49" t="s">
        <v>234</v>
      </c>
      <c r="F27" s="49" t="s">
        <v>133</v>
      </c>
      <c r="G27" s="49" t="s">
        <v>134</v>
      </c>
      <c r="H27" s="49" t="s">
        <v>235</v>
      </c>
      <c r="I27" s="49" t="s">
        <v>236</v>
      </c>
      <c r="J27" s="49" t="s">
        <v>267</v>
      </c>
      <c r="K27" s="49" t="s">
        <v>328</v>
      </c>
      <c r="L27" s="49" t="s">
        <v>329</v>
      </c>
      <c r="M27" s="49" t="s">
        <v>266</v>
      </c>
      <c r="N27" s="50">
        <v>44712</v>
      </c>
      <c r="O27" s="51">
        <v>35.630000000000003</v>
      </c>
      <c r="P27" s="49" t="s">
        <v>102</v>
      </c>
      <c r="Q27" s="51">
        <v>35.630000000000003</v>
      </c>
      <c r="R27" s="49" t="s">
        <v>102</v>
      </c>
      <c r="S27" s="51">
        <v>3854.95</v>
      </c>
      <c r="T27" s="49" t="s">
        <v>241</v>
      </c>
      <c r="U27" s="49" t="s">
        <v>242</v>
      </c>
      <c r="V27" s="49" t="s">
        <v>243</v>
      </c>
      <c r="W27" s="49" t="s">
        <v>330</v>
      </c>
      <c r="X27" s="49" t="s">
        <v>327</v>
      </c>
      <c r="Y27" s="52" t="str">
        <f t="shared" si="0"/>
        <v>5-2022</v>
      </c>
      <c r="Z27" s="52" t="str">
        <f t="shared" si="1"/>
        <v>CS.1137.HT10.11.04.001</v>
      </c>
      <c r="AA27" s="52" t="str">
        <f t="shared" si="2"/>
        <v>CS.1137.HT10.11.04.0015-2022</v>
      </c>
      <c r="AB27" s="52" t="str">
        <f>VLOOKUP(Z27,SSPcodes!$B$12:$D$40,3,0)</f>
        <v>STAFF</v>
      </c>
      <c r="AC27" s="52" t="str">
        <f>VLOOKUP(Z27,SSPcodes!$B$12:$E$40,4,0)</f>
        <v>MPTF_01</v>
      </c>
    </row>
    <row r="28" spans="1:29" x14ac:dyDescent="0.3">
      <c r="A28" s="49" t="s">
        <v>231</v>
      </c>
      <c r="B28" s="49" t="s">
        <v>232</v>
      </c>
      <c r="C28" s="49" t="s">
        <v>233</v>
      </c>
      <c r="D28" s="49" t="s">
        <v>115</v>
      </c>
      <c r="E28" s="49" t="s">
        <v>234</v>
      </c>
      <c r="F28" s="49" t="s">
        <v>133</v>
      </c>
      <c r="G28" s="49" t="s">
        <v>134</v>
      </c>
      <c r="H28" s="49" t="s">
        <v>235</v>
      </c>
      <c r="I28" s="49" t="s">
        <v>236</v>
      </c>
      <c r="J28" s="49" t="s">
        <v>267</v>
      </c>
      <c r="K28" s="49" t="s">
        <v>331</v>
      </c>
      <c r="L28" s="49" t="s">
        <v>332</v>
      </c>
      <c r="M28" s="49" t="s">
        <v>333</v>
      </c>
      <c r="N28" s="50">
        <v>44742</v>
      </c>
      <c r="O28" s="51">
        <v>363.54</v>
      </c>
      <c r="P28" s="49" t="s">
        <v>102</v>
      </c>
      <c r="Q28" s="51">
        <v>363.54</v>
      </c>
      <c r="R28" s="49" t="s">
        <v>102</v>
      </c>
      <c r="S28" s="51">
        <v>40273.56</v>
      </c>
      <c r="T28" s="49" t="s">
        <v>241</v>
      </c>
      <c r="U28" s="49" t="s">
        <v>242</v>
      </c>
      <c r="V28" s="49" t="s">
        <v>243</v>
      </c>
      <c r="W28" s="49" t="s">
        <v>334</v>
      </c>
      <c r="X28" s="49" t="s">
        <v>287</v>
      </c>
      <c r="Y28" s="52" t="str">
        <f t="shared" si="0"/>
        <v>6-2022</v>
      </c>
      <c r="Z28" s="52" t="str">
        <f t="shared" si="1"/>
        <v>CS.1137.HT10.11.04.001</v>
      </c>
      <c r="AA28" s="52" t="str">
        <f t="shared" si="2"/>
        <v>CS.1137.HT10.11.04.0016-2022</v>
      </c>
      <c r="AB28" s="52" t="str">
        <f>VLOOKUP(Z28,SSPcodes!$B$12:$D$40,3,0)</f>
        <v>STAFF</v>
      </c>
      <c r="AC28" s="52" t="str">
        <f>VLOOKUP(Z28,SSPcodes!$B$12:$E$40,4,0)</f>
        <v>MPTF_01</v>
      </c>
    </row>
    <row r="29" spans="1:29" x14ac:dyDescent="0.3">
      <c r="A29" s="49" t="s">
        <v>231</v>
      </c>
      <c r="B29" s="49" t="s">
        <v>232</v>
      </c>
      <c r="C29" s="49" t="s">
        <v>233</v>
      </c>
      <c r="D29" s="49" t="s">
        <v>115</v>
      </c>
      <c r="E29" s="49" t="s">
        <v>234</v>
      </c>
      <c r="F29" s="49" t="s">
        <v>133</v>
      </c>
      <c r="G29" s="49" t="s">
        <v>134</v>
      </c>
      <c r="H29" s="49" t="s">
        <v>235</v>
      </c>
      <c r="I29" s="49" t="s">
        <v>236</v>
      </c>
      <c r="J29" s="49" t="s">
        <v>237</v>
      </c>
      <c r="K29" s="49" t="s">
        <v>335</v>
      </c>
      <c r="L29" s="49" t="s">
        <v>336</v>
      </c>
      <c r="M29" s="49" t="s">
        <v>337</v>
      </c>
      <c r="N29" s="50">
        <v>44773</v>
      </c>
      <c r="O29" s="51">
        <v>187.53</v>
      </c>
      <c r="P29" s="49" t="s">
        <v>102</v>
      </c>
      <c r="Q29" s="51">
        <v>187.53</v>
      </c>
      <c r="R29" s="49" t="s">
        <v>102</v>
      </c>
      <c r="S29" s="51">
        <v>21481.45</v>
      </c>
      <c r="T29" s="49" t="s">
        <v>241</v>
      </c>
      <c r="U29" s="49" t="s">
        <v>242</v>
      </c>
      <c r="V29" s="49" t="s">
        <v>243</v>
      </c>
      <c r="W29" s="49" t="s">
        <v>338</v>
      </c>
      <c r="X29" s="49" t="s">
        <v>327</v>
      </c>
      <c r="Y29" s="52" t="str">
        <f t="shared" si="0"/>
        <v>7-2022</v>
      </c>
      <c r="Z29" s="52" t="str">
        <f t="shared" si="1"/>
        <v>CS.1137.HT10.11.04.001</v>
      </c>
      <c r="AA29" s="52" t="str">
        <f t="shared" si="2"/>
        <v>CS.1137.HT10.11.04.0017-2022</v>
      </c>
      <c r="AB29" s="52" t="str">
        <f>VLOOKUP(Z29,SSPcodes!$B$12:$D$40,3,0)</f>
        <v>STAFF</v>
      </c>
      <c r="AC29" s="52" t="str">
        <f>VLOOKUP(Z29,SSPcodes!$B$12:$E$40,4,0)</f>
        <v>MPTF_01</v>
      </c>
    </row>
    <row r="30" spans="1:29" x14ac:dyDescent="0.3">
      <c r="A30" s="49" t="s">
        <v>231</v>
      </c>
      <c r="B30" s="49" t="s">
        <v>232</v>
      </c>
      <c r="C30" s="49" t="s">
        <v>233</v>
      </c>
      <c r="D30" s="49" t="s">
        <v>115</v>
      </c>
      <c r="E30" s="49" t="s">
        <v>234</v>
      </c>
      <c r="F30" s="49" t="s">
        <v>133</v>
      </c>
      <c r="G30" s="49" t="s">
        <v>134</v>
      </c>
      <c r="H30" s="49" t="s">
        <v>235</v>
      </c>
      <c r="I30" s="49" t="s">
        <v>236</v>
      </c>
      <c r="J30" s="49" t="s">
        <v>267</v>
      </c>
      <c r="K30" s="49" t="s">
        <v>339</v>
      </c>
      <c r="L30" s="49" t="s">
        <v>340</v>
      </c>
      <c r="M30" s="49" t="s">
        <v>284</v>
      </c>
      <c r="N30" s="50">
        <v>44804</v>
      </c>
      <c r="O30" s="51">
        <v>103.95</v>
      </c>
      <c r="P30" s="49" t="s">
        <v>102</v>
      </c>
      <c r="Q30" s="51">
        <v>103.95</v>
      </c>
      <c r="R30" s="49" t="s">
        <v>102</v>
      </c>
      <c r="S30" s="51">
        <v>12660.64</v>
      </c>
      <c r="T30" s="49" t="s">
        <v>241</v>
      </c>
      <c r="U30" s="49" t="s">
        <v>242</v>
      </c>
      <c r="V30" s="49" t="s">
        <v>243</v>
      </c>
      <c r="W30" s="49" t="s">
        <v>341</v>
      </c>
      <c r="X30" s="49" t="s">
        <v>245</v>
      </c>
      <c r="Y30" s="52" t="str">
        <f t="shared" si="0"/>
        <v>8-2022</v>
      </c>
      <c r="Z30" s="52" t="str">
        <f t="shared" si="1"/>
        <v>CS.1137.HT10.11.04.001</v>
      </c>
      <c r="AA30" s="52" t="str">
        <f t="shared" si="2"/>
        <v>CS.1137.HT10.11.04.0018-2022</v>
      </c>
      <c r="AB30" s="52" t="str">
        <f>VLOOKUP(Z30,SSPcodes!$B$12:$D$40,3,0)</f>
        <v>STAFF</v>
      </c>
      <c r="AC30" s="52" t="str">
        <f>VLOOKUP(Z30,SSPcodes!$B$12:$E$40,4,0)</f>
        <v>MPTF_01</v>
      </c>
    </row>
    <row r="31" spans="1:29" x14ac:dyDescent="0.3">
      <c r="A31" s="49" t="s">
        <v>231</v>
      </c>
      <c r="B31" s="49" t="s">
        <v>232</v>
      </c>
      <c r="C31" s="49" t="s">
        <v>233</v>
      </c>
      <c r="D31" s="49" t="s">
        <v>115</v>
      </c>
      <c r="E31" s="49" t="s">
        <v>234</v>
      </c>
      <c r="F31" s="49" t="s">
        <v>133</v>
      </c>
      <c r="G31" s="49" t="s">
        <v>134</v>
      </c>
      <c r="H31" s="49" t="s">
        <v>235</v>
      </c>
      <c r="I31" s="49" t="s">
        <v>236</v>
      </c>
      <c r="J31" s="49" t="s">
        <v>267</v>
      </c>
      <c r="K31" s="49" t="s">
        <v>339</v>
      </c>
      <c r="L31" s="49" t="s">
        <v>340</v>
      </c>
      <c r="M31" s="49" t="s">
        <v>342</v>
      </c>
      <c r="N31" s="50">
        <v>44804</v>
      </c>
      <c r="O31" s="51">
        <v>-3664.93</v>
      </c>
      <c r="P31" s="49" t="s">
        <v>102</v>
      </c>
      <c r="Q31" s="51">
        <v>-3664.93</v>
      </c>
      <c r="R31" s="49" t="s">
        <v>102</v>
      </c>
      <c r="S31" s="51">
        <v>-446367.06</v>
      </c>
      <c r="T31" s="49" t="s">
        <v>241</v>
      </c>
      <c r="U31" s="49" t="s">
        <v>242</v>
      </c>
      <c r="V31" s="49" t="s">
        <v>243</v>
      </c>
      <c r="W31" s="49" t="s">
        <v>341</v>
      </c>
      <c r="X31" s="49" t="s">
        <v>287</v>
      </c>
      <c r="Y31" s="52" t="str">
        <f t="shared" si="0"/>
        <v>8-2022</v>
      </c>
      <c r="Z31" s="52" t="str">
        <f t="shared" si="1"/>
        <v>CS.1137.HT10.11.04.001</v>
      </c>
      <c r="AA31" s="52" t="str">
        <f t="shared" si="2"/>
        <v>CS.1137.HT10.11.04.0018-2022</v>
      </c>
      <c r="AB31" s="52" t="str">
        <f>VLOOKUP(Z31,SSPcodes!$B$12:$D$40,3,0)</f>
        <v>STAFF</v>
      </c>
      <c r="AC31" s="52" t="str">
        <f>VLOOKUP(Z31,SSPcodes!$B$12:$E$40,4,0)</f>
        <v>MPTF_01</v>
      </c>
    </row>
    <row r="32" spans="1:29" x14ac:dyDescent="0.3">
      <c r="A32" s="49" t="s">
        <v>231</v>
      </c>
      <c r="B32" s="49" t="s">
        <v>232</v>
      </c>
      <c r="C32" s="49" t="s">
        <v>233</v>
      </c>
      <c r="D32" s="49" t="s">
        <v>115</v>
      </c>
      <c r="E32" s="49" t="s">
        <v>234</v>
      </c>
      <c r="F32" s="49" t="s">
        <v>133</v>
      </c>
      <c r="G32" s="49" t="s">
        <v>134</v>
      </c>
      <c r="H32" s="49" t="s">
        <v>235</v>
      </c>
      <c r="I32" s="49" t="s">
        <v>236</v>
      </c>
      <c r="J32" s="49" t="s">
        <v>237</v>
      </c>
      <c r="K32" s="49" t="s">
        <v>343</v>
      </c>
      <c r="L32" s="49" t="s">
        <v>344</v>
      </c>
      <c r="M32" s="49" t="s">
        <v>345</v>
      </c>
      <c r="N32" s="50">
        <v>45016</v>
      </c>
      <c r="O32" s="51">
        <v>771.69</v>
      </c>
      <c r="P32" s="49" t="s">
        <v>102</v>
      </c>
      <c r="Q32" s="51">
        <v>771.69</v>
      </c>
      <c r="R32" s="49" t="s">
        <v>102</v>
      </c>
      <c r="S32" s="51">
        <v>116509.89</v>
      </c>
      <c r="T32" s="49" t="s">
        <v>241</v>
      </c>
      <c r="U32" s="49" t="s">
        <v>242</v>
      </c>
      <c r="V32" s="49" t="s">
        <v>243</v>
      </c>
      <c r="W32" s="49" t="s">
        <v>346</v>
      </c>
      <c r="X32" s="49" t="s">
        <v>347</v>
      </c>
      <c r="Y32" s="52" t="str">
        <f t="shared" si="0"/>
        <v>3-2023</v>
      </c>
      <c r="Z32" s="52" t="str">
        <f t="shared" si="1"/>
        <v>CS.1137.HT10.11.04.001</v>
      </c>
      <c r="AA32" s="52" t="str">
        <f t="shared" si="2"/>
        <v>CS.1137.HT10.11.04.0013-2023</v>
      </c>
      <c r="AB32" s="52" t="str">
        <f>VLOOKUP(Z32,SSPcodes!$B$12:$D$40,3,0)</f>
        <v>STAFF</v>
      </c>
      <c r="AC32" s="52" t="str">
        <f>VLOOKUP(Z32,SSPcodes!$B$12:$E$40,4,0)</f>
        <v>MPTF_01</v>
      </c>
    </row>
    <row r="33" spans="1:29" x14ac:dyDescent="0.3">
      <c r="A33" s="49" t="s">
        <v>231</v>
      </c>
      <c r="B33" s="49" t="s">
        <v>232</v>
      </c>
      <c r="C33" s="49" t="s">
        <v>233</v>
      </c>
      <c r="D33" s="49" t="s">
        <v>115</v>
      </c>
      <c r="E33" s="49" t="s">
        <v>234</v>
      </c>
      <c r="F33" s="49" t="s">
        <v>133</v>
      </c>
      <c r="G33" s="49" t="s">
        <v>134</v>
      </c>
      <c r="H33" s="49" t="s">
        <v>348</v>
      </c>
      <c r="I33" s="49" t="s">
        <v>349</v>
      </c>
      <c r="J33" s="49" t="s">
        <v>237</v>
      </c>
      <c r="K33" s="49" t="s">
        <v>343</v>
      </c>
      <c r="L33" s="49" t="s">
        <v>344</v>
      </c>
      <c r="M33" s="49" t="s">
        <v>350</v>
      </c>
      <c r="N33" s="50">
        <v>45016</v>
      </c>
      <c r="O33" s="51">
        <v>279.47000000000003</v>
      </c>
      <c r="P33" s="49" t="s">
        <v>102</v>
      </c>
      <c r="Q33" s="51">
        <v>279.47000000000003</v>
      </c>
      <c r="R33" s="49" t="s">
        <v>102</v>
      </c>
      <c r="S33" s="51">
        <v>42195</v>
      </c>
      <c r="T33" s="49" t="s">
        <v>241</v>
      </c>
      <c r="U33" s="49" t="s">
        <v>242</v>
      </c>
      <c r="V33" s="49" t="s">
        <v>243</v>
      </c>
      <c r="W33" s="49" t="s">
        <v>346</v>
      </c>
      <c r="X33" s="49" t="s">
        <v>347</v>
      </c>
      <c r="Y33" s="52" t="str">
        <f t="shared" si="0"/>
        <v>3-2023</v>
      </c>
      <c r="Z33" s="52" t="str">
        <f t="shared" si="1"/>
        <v>CS.1137.HT10.11.04.001</v>
      </c>
      <c r="AA33" s="52" t="str">
        <f t="shared" si="2"/>
        <v>CS.1137.HT10.11.04.0013-2023</v>
      </c>
      <c r="AB33" s="52" t="str">
        <f>VLOOKUP(Z33,SSPcodes!$B$12:$D$40,3,0)</f>
        <v>STAFF</v>
      </c>
      <c r="AC33" s="52" t="str">
        <f>VLOOKUP(Z33,SSPcodes!$B$12:$E$40,4,0)</f>
        <v>MPTF_01</v>
      </c>
    </row>
    <row r="34" spans="1:29" x14ac:dyDescent="0.3">
      <c r="A34" s="49" t="s">
        <v>231</v>
      </c>
      <c r="B34" s="49" t="s">
        <v>232</v>
      </c>
      <c r="C34" s="49" t="s">
        <v>233</v>
      </c>
      <c r="D34" s="49" t="s">
        <v>115</v>
      </c>
      <c r="E34" s="49" t="s">
        <v>234</v>
      </c>
      <c r="F34" s="49" t="s">
        <v>117</v>
      </c>
      <c r="G34" s="49" t="s">
        <v>118</v>
      </c>
      <c r="H34" s="49" t="s">
        <v>351</v>
      </c>
      <c r="I34" s="49" t="s">
        <v>352</v>
      </c>
      <c r="J34" s="49" t="s">
        <v>353</v>
      </c>
      <c r="K34" s="49" t="s">
        <v>354</v>
      </c>
      <c r="L34" s="49" t="s">
        <v>355</v>
      </c>
      <c r="M34" s="49" t="s">
        <v>356</v>
      </c>
      <c r="N34" s="50">
        <v>44515</v>
      </c>
      <c r="O34" s="51">
        <v>440</v>
      </c>
      <c r="P34" s="49" t="s">
        <v>102</v>
      </c>
      <c r="Q34" s="51">
        <v>440</v>
      </c>
      <c r="R34" s="49" t="s">
        <v>102</v>
      </c>
      <c r="S34" s="51">
        <v>440</v>
      </c>
      <c r="T34" s="49" t="s">
        <v>102</v>
      </c>
      <c r="U34" s="49" t="s">
        <v>357</v>
      </c>
      <c r="V34" s="49" t="s">
        <v>358</v>
      </c>
      <c r="W34" s="49" t="s">
        <v>355</v>
      </c>
      <c r="X34" s="49" t="s">
        <v>359</v>
      </c>
      <c r="Y34" s="52" t="str">
        <f t="shared" si="0"/>
        <v>11-2021</v>
      </c>
      <c r="Z34" s="52" t="str">
        <f t="shared" si="1"/>
        <v>CS.1137.HT10.10.01.001</v>
      </c>
      <c r="AA34" s="52" t="str">
        <f t="shared" si="2"/>
        <v>CS.1137.HT10.10.01.00111-2021</v>
      </c>
      <c r="AB34" s="52" t="str">
        <f>VLOOKUP(Z34,SSPcodes!$B$12:$D$40,3,0)</f>
        <v>STAFF</v>
      </c>
      <c r="AC34" s="52" t="str">
        <f>VLOOKUP(Z34,SSPcodes!$B$12:$E$40,4,0)</f>
        <v>MPTF_01</v>
      </c>
    </row>
    <row r="35" spans="1:29" x14ac:dyDescent="0.3">
      <c r="A35" s="49" t="s">
        <v>231</v>
      </c>
      <c r="B35" s="49" t="s">
        <v>232</v>
      </c>
      <c r="C35" s="49" t="s">
        <v>233</v>
      </c>
      <c r="D35" s="49" t="s">
        <v>115</v>
      </c>
      <c r="E35" s="49" t="s">
        <v>234</v>
      </c>
      <c r="F35" s="49" t="s">
        <v>117</v>
      </c>
      <c r="G35" s="49" t="s">
        <v>118</v>
      </c>
      <c r="H35" s="49" t="s">
        <v>360</v>
      </c>
      <c r="I35" s="49" t="s">
        <v>361</v>
      </c>
      <c r="J35" s="49" t="s">
        <v>362</v>
      </c>
      <c r="K35" s="49" t="s">
        <v>354</v>
      </c>
      <c r="L35" s="49" t="s">
        <v>355</v>
      </c>
      <c r="M35" s="49" t="s">
        <v>363</v>
      </c>
      <c r="N35" s="50">
        <v>44515</v>
      </c>
      <c r="O35" s="51">
        <v>143.75</v>
      </c>
      <c r="P35" s="49" t="s">
        <v>102</v>
      </c>
      <c r="Q35" s="51">
        <v>143.75</v>
      </c>
      <c r="R35" s="49" t="s">
        <v>102</v>
      </c>
      <c r="S35" s="51">
        <v>143.75</v>
      </c>
      <c r="T35" s="49" t="s">
        <v>102</v>
      </c>
      <c r="U35" s="49" t="s">
        <v>357</v>
      </c>
      <c r="V35" s="49" t="s">
        <v>358</v>
      </c>
      <c r="W35" s="49" t="s">
        <v>355</v>
      </c>
      <c r="X35" s="49" t="s">
        <v>364</v>
      </c>
      <c r="Y35" s="52" t="str">
        <f t="shared" si="0"/>
        <v>11-2021</v>
      </c>
      <c r="Z35" s="52" t="str">
        <f t="shared" si="1"/>
        <v>CS.1137.HT10.10.01.001</v>
      </c>
      <c r="AA35" s="52" t="str">
        <f t="shared" si="2"/>
        <v>CS.1137.HT10.10.01.00111-2021</v>
      </c>
      <c r="AB35" s="52" t="str">
        <f>VLOOKUP(Z35,SSPcodes!$B$12:$D$40,3,0)</f>
        <v>STAFF</v>
      </c>
      <c r="AC35" s="52" t="str">
        <f>VLOOKUP(Z35,SSPcodes!$B$12:$E$40,4,0)</f>
        <v>MPTF_01</v>
      </c>
    </row>
    <row r="36" spans="1:29" x14ac:dyDescent="0.3">
      <c r="A36" s="49" t="s">
        <v>231</v>
      </c>
      <c r="B36" s="49" t="s">
        <v>232</v>
      </c>
      <c r="C36" s="49" t="s">
        <v>233</v>
      </c>
      <c r="D36" s="49" t="s">
        <v>115</v>
      </c>
      <c r="E36" s="49" t="s">
        <v>234</v>
      </c>
      <c r="F36" s="49" t="s">
        <v>117</v>
      </c>
      <c r="G36" s="49" t="s">
        <v>118</v>
      </c>
      <c r="H36" s="49" t="s">
        <v>365</v>
      </c>
      <c r="I36" s="49" t="s">
        <v>366</v>
      </c>
      <c r="J36" s="49" t="s">
        <v>362</v>
      </c>
      <c r="K36" s="49" t="s">
        <v>354</v>
      </c>
      <c r="L36" s="49" t="s">
        <v>355</v>
      </c>
      <c r="M36" s="49" t="s">
        <v>367</v>
      </c>
      <c r="N36" s="50">
        <v>44515</v>
      </c>
      <c r="O36" s="51">
        <v>143.75</v>
      </c>
      <c r="P36" s="49" t="s">
        <v>102</v>
      </c>
      <c r="Q36" s="51">
        <v>143.75</v>
      </c>
      <c r="R36" s="49" t="s">
        <v>102</v>
      </c>
      <c r="S36" s="51">
        <v>143.75</v>
      </c>
      <c r="T36" s="49" t="s">
        <v>102</v>
      </c>
      <c r="U36" s="49" t="s">
        <v>357</v>
      </c>
      <c r="V36" s="49" t="s">
        <v>358</v>
      </c>
      <c r="W36" s="49" t="s">
        <v>355</v>
      </c>
      <c r="X36" s="49" t="s">
        <v>364</v>
      </c>
      <c r="Y36" s="52" t="str">
        <f t="shared" si="0"/>
        <v>11-2021</v>
      </c>
      <c r="Z36" s="52" t="str">
        <f t="shared" si="1"/>
        <v>CS.1137.HT10.10.01.001</v>
      </c>
      <c r="AA36" s="52" t="str">
        <f t="shared" si="2"/>
        <v>CS.1137.HT10.10.01.00111-2021</v>
      </c>
      <c r="AB36" s="52" t="str">
        <f>VLOOKUP(Z36,SSPcodes!$B$12:$D$40,3,0)</f>
        <v>STAFF</v>
      </c>
      <c r="AC36" s="52" t="str">
        <f>VLOOKUP(Z36,SSPcodes!$B$12:$E$40,4,0)</f>
        <v>MPTF_01</v>
      </c>
    </row>
    <row r="37" spans="1:29" x14ac:dyDescent="0.3">
      <c r="A37" s="49" t="s">
        <v>231</v>
      </c>
      <c r="B37" s="49" t="s">
        <v>232</v>
      </c>
      <c r="C37" s="49" t="s">
        <v>233</v>
      </c>
      <c r="D37" s="49" t="s">
        <v>115</v>
      </c>
      <c r="E37" s="49" t="s">
        <v>234</v>
      </c>
      <c r="F37" s="49" t="s">
        <v>117</v>
      </c>
      <c r="G37" s="49" t="s">
        <v>118</v>
      </c>
      <c r="H37" s="49" t="s">
        <v>368</v>
      </c>
      <c r="I37" s="49" t="s">
        <v>369</v>
      </c>
      <c r="J37" s="49" t="s">
        <v>370</v>
      </c>
      <c r="K37" s="49" t="s">
        <v>354</v>
      </c>
      <c r="L37" s="49" t="s">
        <v>355</v>
      </c>
      <c r="M37" s="49" t="s">
        <v>371</v>
      </c>
      <c r="N37" s="50">
        <v>44515</v>
      </c>
      <c r="O37" s="51">
        <v>622</v>
      </c>
      <c r="P37" s="49" t="s">
        <v>102</v>
      </c>
      <c r="Q37" s="51">
        <v>622</v>
      </c>
      <c r="R37" s="49" t="s">
        <v>102</v>
      </c>
      <c r="S37" s="51">
        <v>622</v>
      </c>
      <c r="T37" s="49" t="s">
        <v>102</v>
      </c>
      <c r="U37" s="49" t="s">
        <v>357</v>
      </c>
      <c r="V37" s="49" t="s">
        <v>358</v>
      </c>
      <c r="W37" s="49" t="s">
        <v>355</v>
      </c>
      <c r="X37" s="49" t="s">
        <v>372</v>
      </c>
      <c r="Y37" s="52" t="str">
        <f t="shared" si="0"/>
        <v>11-2021</v>
      </c>
      <c r="Z37" s="52" t="str">
        <f t="shared" si="1"/>
        <v>CS.1137.HT10.10.01.001</v>
      </c>
      <c r="AA37" s="52" t="str">
        <f t="shared" si="2"/>
        <v>CS.1137.HT10.10.01.00111-2021</v>
      </c>
      <c r="AB37" s="52" t="str">
        <f>VLOOKUP(Z37,SSPcodes!$B$12:$D$40,3,0)</f>
        <v>STAFF</v>
      </c>
      <c r="AC37" s="52" t="str">
        <f>VLOOKUP(Z37,SSPcodes!$B$12:$E$40,4,0)</f>
        <v>MPTF_01</v>
      </c>
    </row>
    <row r="38" spans="1:29" x14ac:dyDescent="0.3">
      <c r="A38" s="49" t="s">
        <v>231</v>
      </c>
      <c r="B38" s="49" t="s">
        <v>232</v>
      </c>
      <c r="C38" s="49" t="s">
        <v>233</v>
      </c>
      <c r="D38" s="49" t="s">
        <v>115</v>
      </c>
      <c r="E38" s="49" t="s">
        <v>234</v>
      </c>
      <c r="F38" s="49" t="s">
        <v>117</v>
      </c>
      <c r="G38" s="49" t="s">
        <v>118</v>
      </c>
      <c r="H38" s="49" t="s">
        <v>360</v>
      </c>
      <c r="I38" s="49" t="s">
        <v>361</v>
      </c>
      <c r="J38" s="49" t="s">
        <v>373</v>
      </c>
      <c r="K38" s="49" t="s">
        <v>354</v>
      </c>
      <c r="L38" s="49" t="s">
        <v>355</v>
      </c>
      <c r="M38" s="49" t="s">
        <v>374</v>
      </c>
      <c r="N38" s="50">
        <v>44515</v>
      </c>
      <c r="O38" s="51">
        <v>143.75</v>
      </c>
      <c r="P38" s="49" t="s">
        <v>102</v>
      </c>
      <c r="Q38" s="51">
        <v>143.75</v>
      </c>
      <c r="R38" s="49" t="s">
        <v>102</v>
      </c>
      <c r="S38" s="51">
        <v>143.75</v>
      </c>
      <c r="T38" s="49" t="s">
        <v>102</v>
      </c>
      <c r="U38" s="49" t="s">
        <v>357</v>
      </c>
      <c r="V38" s="49" t="s">
        <v>358</v>
      </c>
      <c r="W38" s="49" t="s">
        <v>355</v>
      </c>
      <c r="X38" s="49" t="s">
        <v>375</v>
      </c>
      <c r="Y38" s="52" t="str">
        <f t="shared" si="0"/>
        <v>11-2021</v>
      </c>
      <c r="Z38" s="52" t="str">
        <f t="shared" si="1"/>
        <v>CS.1137.HT10.10.01.001</v>
      </c>
      <c r="AA38" s="52" t="str">
        <f t="shared" si="2"/>
        <v>CS.1137.HT10.10.01.00111-2021</v>
      </c>
      <c r="AB38" s="52" t="str">
        <f>VLOOKUP(Z38,SSPcodes!$B$12:$D$40,3,0)</f>
        <v>STAFF</v>
      </c>
      <c r="AC38" s="52" t="str">
        <f>VLOOKUP(Z38,SSPcodes!$B$12:$E$40,4,0)</f>
        <v>MPTF_01</v>
      </c>
    </row>
    <row r="39" spans="1:29" x14ac:dyDescent="0.3">
      <c r="A39" s="49" t="s">
        <v>231</v>
      </c>
      <c r="B39" s="49" t="s">
        <v>232</v>
      </c>
      <c r="C39" s="49" t="s">
        <v>233</v>
      </c>
      <c r="D39" s="49" t="s">
        <v>115</v>
      </c>
      <c r="E39" s="49" t="s">
        <v>234</v>
      </c>
      <c r="F39" s="49" t="s">
        <v>117</v>
      </c>
      <c r="G39" s="49" t="s">
        <v>118</v>
      </c>
      <c r="H39" s="49" t="s">
        <v>365</v>
      </c>
      <c r="I39" s="49" t="s">
        <v>366</v>
      </c>
      <c r="J39" s="49" t="s">
        <v>373</v>
      </c>
      <c r="K39" s="49" t="s">
        <v>354</v>
      </c>
      <c r="L39" s="49" t="s">
        <v>355</v>
      </c>
      <c r="M39" s="49" t="s">
        <v>376</v>
      </c>
      <c r="N39" s="50">
        <v>44515</v>
      </c>
      <c r="O39" s="51">
        <v>143.75</v>
      </c>
      <c r="P39" s="49" t="s">
        <v>102</v>
      </c>
      <c r="Q39" s="51">
        <v>143.75</v>
      </c>
      <c r="R39" s="49" t="s">
        <v>102</v>
      </c>
      <c r="S39" s="51">
        <v>143.75</v>
      </c>
      <c r="T39" s="49" t="s">
        <v>102</v>
      </c>
      <c r="U39" s="49" t="s">
        <v>357</v>
      </c>
      <c r="V39" s="49" t="s">
        <v>358</v>
      </c>
      <c r="W39" s="49" t="s">
        <v>355</v>
      </c>
      <c r="X39" s="49" t="s">
        <v>375</v>
      </c>
      <c r="Y39" s="52" t="str">
        <f t="shared" si="0"/>
        <v>11-2021</v>
      </c>
      <c r="Z39" s="52" t="str">
        <f t="shared" si="1"/>
        <v>CS.1137.HT10.10.01.001</v>
      </c>
      <c r="AA39" s="52" t="str">
        <f t="shared" si="2"/>
        <v>CS.1137.HT10.10.01.00111-2021</v>
      </c>
      <c r="AB39" s="52" t="str">
        <f>VLOOKUP(Z39,SSPcodes!$B$12:$D$40,3,0)</f>
        <v>STAFF</v>
      </c>
      <c r="AC39" s="52" t="str">
        <f>VLOOKUP(Z39,SSPcodes!$B$12:$E$40,4,0)</f>
        <v>MPTF_01</v>
      </c>
    </row>
    <row r="40" spans="1:29" x14ac:dyDescent="0.3">
      <c r="A40" s="49" t="s">
        <v>231</v>
      </c>
      <c r="B40" s="49" t="s">
        <v>232</v>
      </c>
      <c r="C40" s="49" t="s">
        <v>233</v>
      </c>
      <c r="D40" s="49" t="s">
        <v>115</v>
      </c>
      <c r="E40" s="49" t="s">
        <v>234</v>
      </c>
      <c r="F40" s="49" t="s">
        <v>117</v>
      </c>
      <c r="G40" s="49" t="s">
        <v>118</v>
      </c>
      <c r="H40" s="49" t="s">
        <v>368</v>
      </c>
      <c r="I40" s="49" t="s">
        <v>369</v>
      </c>
      <c r="J40" s="49" t="s">
        <v>377</v>
      </c>
      <c r="K40" s="49" t="s">
        <v>354</v>
      </c>
      <c r="L40" s="49" t="s">
        <v>355</v>
      </c>
      <c r="M40" s="49" t="s">
        <v>378</v>
      </c>
      <c r="N40" s="50">
        <v>44515</v>
      </c>
      <c r="O40" s="51">
        <v>950</v>
      </c>
      <c r="P40" s="49" t="s">
        <v>102</v>
      </c>
      <c r="Q40" s="51">
        <v>950</v>
      </c>
      <c r="R40" s="49" t="s">
        <v>102</v>
      </c>
      <c r="S40" s="51">
        <v>950</v>
      </c>
      <c r="T40" s="49" t="s">
        <v>102</v>
      </c>
      <c r="U40" s="49" t="s">
        <v>357</v>
      </c>
      <c r="V40" s="49" t="s">
        <v>358</v>
      </c>
      <c r="W40" s="49" t="s">
        <v>355</v>
      </c>
      <c r="X40" s="49" t="s">
        <v>379</v>
      </c>
      <c r="Y40" s="52" t="str">
        <f t="shared" si="0"/>
        <v>11-2021</v>
      </c>
      <c r="Z40" s="52" t="str">
        <f t="shared" si="1"/>
        <v>CS.1137.HT10.10.01.001</v>
      </c>
      <c r="AA40" s="52" t="str">
        <f t="shared" si="2"/>
        <v>CS.1137.HT10.10.01.00111-2021</v>
      </c>
      <c r="AB40" s="52" t="str">
        <f>VLOOKUP(Z40,SSPcodes!$B$12:$D$40,3,0)</f>
        <v>STAFF</v>
      </c>
      <c r="AC40" s="52" t="str">
        <f>VLOOKUP(Z40,SSPcodes!$B$12:$E$40,4,0)</f>
        <v>MPTF_01</v>
      </c>
    </row>
    <row r="41" spans="1:29" x14ac:dyDescent="0.3">
      <c r="A41" s="49" t="s">
        <v>231</v>
      </c>
      <c r="B41" s="49" t="s">
        <v>232</v>
      </c>
      <c r="C41" s="49" t="s">
        <v>233</v>
      </c>
      <c r="D41" s="49" t="s">
        <v>115</v>
      </c>
      <c r="E41" s="49" t="s">
        <v>234</v>
      </c>
      <c r="F41" s="49" t="s">
        <v>117</v>
      </c>
      <c r="G41" s="49" t="s">
        <v>118</v>
      </c>
      <c r="H41" s="49" t="s">
        <v>365</v>
      </c>
      <c r="I41" s="49" t="s">
        <v>366</v>
      </c>
      <c r="J41" s="49" t="s">
        <v>380</v>
      </c>
      <c r="K41" s="49" t="s">
        <v>354</v>
      </c>
      <c r="L41" s="49" t="s">
        <v>355</v>
      </c>
      <c r="M41" s="49" t="s">
        <v>381</v>
      </c>
      <c r="N41" s="50">
        <v>44515</v>
      </c>
      <c r="O41" s="51">
        <v>400</v>
      </c>
      <c r="P41" s="49" t="s">
        <v>102</v>
      </c>
      <c r="Q41" s="51">
        <v>400</v>
      </c>
      <c r="R41" s="49" t="s">
        <v>102</v>
      </c>
      <c r="S41" s="51">
        <v>400</v>
      </c>
      <c r="T41" s="49" t="s">
        <v>102</v>
      </c>
      <c r="U41" s="49" t="s">
        <v>357</v>
      </c>
      <c r="V41" s="49" t="s">
        <v>358</v>
      </c>
      <c r="W41" s="49" t="s">
        <v>355</v>
      </c>
      <c r="X41" s="49" t="s">
        <v>382</v>
      </c>
      <c r="Y41" s="52" t="str">
        <f t="shared" si="0"/>
        <v>11-2021</v>
      </c>
      <c r="Z41" s="52" t="str">
        <f t="shared" si="1"/>
        <v>CS.1137.HT10.10.01.001</v>
      </c>
      <c r="AA41" s="52" t="str">
        <f t="shared" si="2"/>
        <v>CS.1137.HT10.10.01.00111-2021</v>
      </c>
      <c r="AB41" s="52" t="str">
        <f>VLOOKUP(Z41,SSPcodes!$B$12:$D$40,3,0)</f>
        <v>STAFF</v>
      </c>
      <c r="AC41" s="52" t="str">
        <f>VLOOKUP(Z41,SSPcodes!$B$12:$E$40,4,0)</f>
        <v>MPTF_01</v>
      </c>
    </row>
    <row r="42" spans="1:29" x14ac:dyDescent="0.3">
      <c r="A42" s="49" t="s">
        <v>231</v>
      </c>
      <c r="B42" s="49" t="s">
        <v>232</v>
      </c>
      <c r="C42" s="49" t="s">
        <v>233</v>
      </c>
      <c r="D42" s="49" t="s">
        <v>115</v>
      </c>
      <c r="E42" s="49" t="s">
        <v>234</v>
      </c>
      <c r="F42" s="49" t="s">
        <v>117</v>
      </c>
      <c r="G42" s="49" t="s">
        <v>118</v>
      </c>
      <c r="H42" s="49" t="s">
        <v>360</v>
      </c>
      <c r="I42" s="49" t="s">
        <v>361</v>
      </c>
      <c r="J42" s="49" t="s">
        <v>380</v>
      </c>
      <c r="K42" s="49" t="s">
        <v>354</v>
      </c>
      <c r="L42" s="49" t="s">
        <v>355</v>
      </c>
      <c r="M42" s="49" t="s">
        <v>383</v>
      </c>
      <c r="N42" s="50">
        <v>44515</v>
      </c>
      <c r="O42" s="51">
        <v>750</v>
      </c>
      <c r="P42" s="49" t="s">
        <v>102</v>
      </c>
      <c r="Q42" s="51">
        <v>750</v>
      </c>
      <c r="R42" s="49" t="s">
        <v>102</v>
      </c>
      <c r="S42" s="51">
        <v>750</v>
      </c>
      <c r="T42" s="49" t="s">
        <v>102</v>
      </c>
      <c r="U42" s="49" t="s">
        <v>357</v>
      </c>
      <c r="V42" s="49" t="s">
        <v>358</v>
      </c>
      <c r="W42" s="49" t="s">
        <v>355</v>
      </c>
      <c r="X42" s="49" t="s">
        <v>382</v>
      </c>
      <c r="Y42" s="52" t="str">
        <f t="shared" si="0"/>
        <v>11-2021</v>
      </c>
      <c r="Z42" s="52" t="str">
        <f t="shared" si="1"/>
        <v>CS.1137.HT10.10.01.001</v>
      </c>
      <c r="AA42" s="52" t="str">
        <f t="shared" si="2"/>
        <v>CS.1137.HT10.10.01.00111-2021</v>
      </c>
      <c r="AB42" s="52" t="str">
        <f>VLOOKUP(Z42,SSPcodes!$B$12:$D$40,3,0)</f>
        <v>STAFF</v>
      </c>
      <c r="AC42" s="52" t="str">
        <f>VLOOKUP(Z42,SSPcodes!$B$12:$E$40,4,0)</f>
        <v>MPTF_01</v>
      </c>
    </row>
    <row r="43" spans="1:29" x14ac:dyDescent="0.3">
      <c r="A43" s="49" t="s">
        <v>231</v>
      </c>
      <c r="B43" s="49" t="s">
        <v>232</v>
      </c>
      <c r="C43" s="49" t="s">
        <v>233</v>
      </c>
      <c r="D43" s="49" t="s">
        <v>115</v>
      </c>
      <c r="E43" s="49" t="s">
        <v>234</v>
      </c>
      <c r="F43" s="49" t="s">
        <v>117</v>
      </c>
      <c r="G43" s="49" t="s">
        <v>118</v>
      </c>
      <c r="H43" s="49" t="s">
        <v>351</v>
      </c>
      <c r="I43" s="49" t="s">
        <v>352</v>
      </c>
      <c r="J43" s="49" t="s">
        <v>384</v>
      </c>
      <c r="K43" s="49" t="s">
        <v>354</v>
      </c>
      <c r="L43" s="49" t="s">
        <v>355</v>
      </c>
      <c r="M43" s="49" t="s">
        <v>385</v>
      </c>
      <c r="N43" s="50">
        <v>44515</v>
      </c>
      <c r="O43" s="51">
        <v>880</v>
      </c>
      <c r="P43" s="49" t="s">
        <v>102</v>
      </c>
      <c r="Q43" s="51">
        <v>880</v>
      </c>
      <c r="R43" s="49" t="s">
        <v>102</v>
      </c>
      <c r="S43" s="51">
        <v>880</v>
      </c>
      <c r="T43" s="49" t="s">
        <v>102</v>
      </c>
      <c r="U43" s="49" t="s">
        <v>357</v>
      </c>
      <c r="V43" s="49" t="s">
        <v>358</v>
      </c>
      <c r="W43" s="49" t="s">
        <v>355</v>
      </c>
      <c r="X43" s="49" t="s">
        <v>386</v>
      </c>
      <c r="Y43" s="52" t="str">
        <f t="shared" si="0"/>
        <v>11-2021</v>
      </c>
      <c r="Z43" s="52" t="str">
        <f t="shared" si="1"/>
        <v>CS.1137.HT10.10.01.001</v>
      </c>
      <c r="AA43" s="52" t="str">
        <f t="shared" si="2"/>
        <v>CS.1137.HT10.10.01.00111-2021</v>
      </c>
      <c r="AB43" s="52" t="str">
        <f>VLOOKUP(Z43,SSPcodes!$B$12:$D$40,3,0)</f>
        <v>STAFF</v>
      </c>
      <c r="AC43" s="52" t="str">
        <f>VLOOKUP(Z43,SSPcodes!$B$12:$E$40,4,0)</f>
        <v>MPTF_01</v>
      </c>
    </row>
    <row r="44" spans="1:29" x14ac:dyDescent="0.3">
      <c r="A44" s="49" t="s">
        <v>231</v>
      </c>
      <c r="B44" s="49" t="s">
        <v>232</v>
      </c>
      <c r="C44" s="49" t="s">
        <v>233</v>
      </c>
      <c r="D44" s="49" t="s">
        <v>115</v>
      </c>
      <c r="E44" s="49" t="s">
        <v>234</v>
      </c>
      <c r="F44" s="49" t="s">
        <v>117</v>
      </c>
      <c r="G44" s="49" t="s">
        <v>118</v>
      </c>
      <c r="H44" s="49" t="s">
        <v>351</v>
      </c>
      <c r="I44" s="49" t="s">
        <v>352</v>
      </c>
      <c r="J44" s="49" t="s">
        <v>353</v>
      </c>
      <c r="K44" s="49" t="s">
        <v>354</v>
      </c>
      <c r="L44" s="49" t="s">
        <v>355</v>
      </c>
      <c r="M44" s="49" t="s">
        <v>387</v>
      </c>
      <c r="N44" s="50">
        <v>44515</v>
      </c>
      <c r="O44" s="51">
        <v>440</v>
      </c>
      <c r="P44" s="49" t="s">
        <v>102</v>
      </c>
      <c r="Q44" s="51">
        <v>440</v>
      </c>
      <c r="R44" s="49" t="s">
        <v>102</v>
      </c>
      <c r="S44" s="51">
        <v>440</v>
      </c>
      <c r="T44" s="49" t="s">
        <v>102</v>
      </c>
      <c r="U44" s="49" t="s">
        <v>357</v>
      </c>
      <c r="V44" s="49" t="s">
        <v>358</v>
      </c>
      <c r="W44" s="49" t="s">
        <v>355</v>
      </c>
      <c r="X44" s="49" t="s">
        <v>359</v>
      </c>
      <c r="Y44" s="52" t="str">
        <f t="shared" si="0"/>
        <v>11-2021</v>
      </c>
      <c r="Z44" s="52" t="str">
        <f t="shared" si="1"/>
        <v>CS.1137.HT10.10.01.001</v>
      </c>
      <c r="AA44" s="52" t="str">
        <f t="shared" si="2"/>
        <v>CS.1137.HT10.10.01.00111-2021</v>
      </c>
      <c r="AB44" s="52" t="str">
        <f>VLOOKUP(Z44,SSPcodes!$B$12:$D$40,3,0)</f>
        <v>STAFF</v>
      </c>
      <c r="AC44" s="52" t="str">
        <f>VLOOKUP(Z44,SSPcodes!$B$12:$E$40,4,0)</f>
        <v>MPTF_01</v>
      </c>
    </row>
    <row r="45" spans="1:29" x14ac:dyDescent="0.3">
      <c r="A45" s="49" t="s">
        <v>231</v>
      </c>
      <c r="B45" s="49" t="s">
        <v>232</v>
      </c>
      <c r="C45" s="49" t="s">
        <v>233</v>
      </c>
      <c r="D45" s="49" t="s">
        <v>139</v>
      </c>
      <c r="E45" s="49" t="s">
        <v>388</v>
      </c>
      <c r="F45" s="49" t="s">
        <v>157</v>
      </c>
      <c r="G45" s="49" t="s">
        <v>158</v>
      </c>
      <c r="H45" s="49" t="s">
        <v>389</v>
      </c>
      <c r="I45" s="49" t="s">
        <v>390</v>
      </c>
      <c r="J45" s="49" t="s">
        <v>391</v>
      </c>
      <c r="K45" s="49" t="s">
        <v>392</v>
      </c>
      <c r="L45" s="49" t="s">
        <v>393</v>
      </c>
      <c r="M45" s="49" t="s">
        <v>356</v>
      </c>
      <c r="N45" s="50">
        <v>44530</v>
      </c>
      <c r="O45" s="51">
        <v>12318.71</v>
      </c>
      <c r="P45" s="49" t="s">
        <v>102</v>
      </c>
      <c r="Q45" s="51">
        <v>12318.71</v>
      </c>
      <c r="R45" s="49" t="s">
        <v>102</v>
      </c>
      <c r="S45" s="51">
        <v>12318.71</v>
      </c>
      <c r="T45" s="49" t="s">
        <v>102</v>
      </c>
      <c r="U45" s="49" t="s">
        <v>357</v>
      </c>
      <c r="V45" s="49" t="s">
        <v>394</v>
      </c>
      <c r="W45" s="49" t="s">
        <v>393</v>
      </c>
      <c r="X45" s="49" t="s">
        <v>395</v>
      </c>
      <c r="Y45" s="52" t="str">
        <f t="shared" si="0"/>
        <v>11-2021</v>
      </c>
      <c r="Z45" s="52" t="str">
        <f t="shared" si="1"/>
        <v>CS.1137.HT10.Q2.05.002</v>
      </c>
      <c r="AA45" s="52" t="str">
        <f t="shared" si="2"/>
        <v>CS.1137.HT10.Q2.05.00211-2021</v>
      </c>
      <c r="AB45" s="52" t="str">
        <f>VLOOKUP(Z45,SSPcodes!$B$12:$D$40,3,0)</f>
        <v>1.2.3</v>
      </c>
      <c r="AC45" s="52" t="str">
        <f>VLOOKUP(Z45,SSPcodes!$B$12:$E$40,4,0)</f>
        <v>MPTF_07</v>
      </c>
    </row>
    <row r="46" spans="1:29" x14ac:dyDescent="0.3">
      <c r="A46" s="49" t="s">
        <v>231</v>
      </c>
      <c r="B46" s="49" t="s">
        <v>232</v>
      </c>
      <c r="C46" s="49" t="s">
        <v>233</v>
      </c>
      <c r="D46" s="49" t="s">
        <v>139</v>
      </c>
      <c r="E46" s="49" t="s">
        <v>388</v>
      </c>
      <c r="F46" s="49" t="s">
        <v>157</v>
      </c>
      <c r="G46" s="49" t="s">
        <v>158</v>
      </c>
      <c r="H46" s="49" t="s">
        <v>389</v>
      </c>
      <c r="I46" s="49" t="s">
        <v>390</v>
      </c>
      <c r="J46" s="49" t="s">
        <v>396</v>
      </c>
      <c r="K46" s="49" t="s">
        <v>392</v>
      </c>
      <c r="L46" s="49" t="s">
        <v>393</v>
      </c>
      <c r="M46" s="49" t="s">
        <v>371</v>
      </c>
      <c r="N46" s="50">
        <v>44530</v>
      </c>
      <c r="O46" s="51">
        <v>3611.06</v>
      </c>
      <c r="P46" s="49" t="s">
        <v>102</v>
      </c>
      <c r="Q46" s="51">
        <v>3611.06</v>
      </c>
      <c r="R46" s="49" t="s">
        <v>102</v>
      </c>
      <c r="S46" s="51">
        <v>3611.06</v>
      </c>
      <c r="T46" s="49" t="s">
        <v>102</v>
      </c>
      <c r="U46" s="49" t="s">
        <v>357</v>
      </c>
      <c r="V46" s="49" t="s">
        <v>394</v>
      </c>
      <c r="W46" s="49" t="s">
        <v>393</v>
      </c>
      <c r="X46" s="49" t="s">
        <v>395</v>
      </c>
      <c r="Y46" s="52" t="str">
        <f t="shared" si="0"/>
        <v>11-2021</v>
      </c>
      <c r="Z46" s="52" t="str">
        <f t="shared" si="1"/>
        <v>CS.1137.HT10.Q2.05.002</v>
      </c>
      <c r="AA46" s="52" t="str">
        <f t="shared" si="2"/>
        <v>CS.1137.HT10.Q2.05.00211-2021</v>
      </c>
      <c r="AB46" s="52" t="str">
        <f>VLOOKUP(Z46,SSPcodes!$B$12:$D$40,3,0)</f>
        <v>1.2.3</v>
      </c>
      <c r="AC46" s="52" t="str">
        <f>VLOOKUP(Z46,SSPcodes!$B$12:$E$40,4,0)</f>
        <v>MPTF_07</v>
      </c>
    </row>
    <row r="47" spans="1:29" x14ac:dyDescent="0.3">
      <c r="A47" s="49" t="s">
        <v>231</v>
      </c>
      <c r="B47" s="49" t="s">
        <v>232</v>
      </c>
      <c r="C47" s="49" t="s">
        <v>233</v>
      </c>
      <c r="D47" s="49" t="s">
        <v>139</v>
      </c>
      <c r="E47" s="49" t="s">
        <v>388</v>
      </c>
      <c r="F47" s="49" t="s">
        <v>157</v>
      </c>
      <c r="G47" s="49" t="s">
        <v>158</v>
      </c>
      <c r="H47" s="49" t="s">
        <v>389</v>
      </c>
      <c r="I47" s="49" t="s">
        <v>390</v>
      </c>
      <c r="J47" s="49" t="s">
        <v>397</v>
      </c>
      <c r="K47" s="49" t="s">
        <v>398</v>
      </c>
      <c r="L47" s="49" t="s">
        <v>399</v>
      </c>
      <c r="M47" s="49" t="s">
        <v>356</v>
      </c>
      <c r="N47" s="50">
        <v>44561</v>
      </c>
      <c r="O47" s="51">
        <v>7559.64</v>
      </c>
      <c r="P47" s="49" t="s">
        <v>102</v>
      </c>
      <c r="Q47" s="51">
        <v>7559.64</v>
      </c>
      <c r="R47" s="49" t="s">
        <v>102</v>
      </c>
      <c r="S47" s="51">
        <v>7559.64</v>
      </c>
      <c r="T47" s="49" t="s">
        <v>102</v>
      </c>
      <c r="U47" s="49" t="s">
        <v>242</v>
      </c>
      <c r="V47" s="49" t="s">
        <v>394</v>
      </c>
      <c r="W47" s="49" t="s">
        <v>399</v>
      </c>
      <c r="X47" s="49" t="s">
        <v>400</v>
      </c>
      <c r="Y47" s="52" t="str">
        <f t="shared" si="0"/>
        <v>12-2021</v>
      </c>
      <c r="Z47" s="52" t="str">
        <f t="shared" si="1"/>
        <v>CS.1137.HT10.Q2.05.002</v>
      </c>
      <c r="AA47" s="52" t="str">
        <f t="shared" si="2"/>
        <v>CS.1137.HT10.Q2.05.00212-2021</v>
      </c>
      <c r="AB47" s="52" t="str">
        <f>VLOOKUP(Z47,SSPcodes!$B$12:$D$40,3,0)</f>
        <v>1.2.3</v>
      </c>
      <c r="AC47" s="52" t="str">
        <f>VLOOKUP(Z47,SSPcodes!$B$12:$E$40,4,0)</f>
        <v>MPTF_07</v>
      </c>
    </row>
    <row r="48" spans="1:29" x14ac:dyDescent="0.3">
      <c r="A48" s="49" t="s">
        <v>231</v>
      </c>
      <c r="B48" s="49" t="s">
        <v>232</v>
      </c>
      <c r="C48" s="49" t="s">
        <v>233</v>
      </c>
      <c r="D48" s="49" t="s">
        <v>139</v>
      </c>
      <c r="E48" s="49" t="s">
        <v>388</v>
      </c>
      <c r="F48" s="49" t="s">
        <v>157</v>
      </c>
      <c r="G48" s="49" t="s">
        <v>158</v>
      </c>
      <c r="H48" s="49" t="s">
        <v>389</v>
      </c>
      <c r="I48" s="49" t="s">
        <v>390</v>
      </c>
      <c r="J48" s="49" t="s">
        <v>401</v>
      </c>
      <c r="K48" s="49" t="s">
        <v>402</v>
      </c>
      <c r="L48" s="49" t="s">
        <v>403</v>
      </c>
      <c r="M48" s="49" t="s">
        <v>356</v>
      </c>
      <c r="N48" s="50">
        <v>44651</v>
      </c>
      <c r="O48" s="51">
        <v>3791.97</v>
      </c>
      <c r="P48" s="49" t="s">
        <v>102</v>
      </c>
      <c r="Q48" s="51">
        <v>3791.97</v>
      </c>
      <c r="R48" s="49" t="s">
        <v>102</v>
      </c>
      <c r="S48" s="51">
        <v>3791.97</v>
      </c>
      <c r="T48" s="49" t="s">
        <v>102</v>
      </c>
      <c r="U48" s="49" t="s">
        <v>242</v>
      </c>
      <c r="V48" s="49" t="s">
        <v>394</v>
      </c>
      <c r="W48" s="49" t="s">
        <v>403</v>
      </c>
      <c r="X48" s="49" t="s">
        <v>404</v>
      </c>
      <c r="Y48" s="52" t="str">
        <f t="shared" si="0"/>
        <v>3-2022</v>
      </c>
      <c r="Z48" s="52" t="str">
        <f t="shared" si="1"/>
        <v>CS.1137.HT10.Q2.05.002</v>
      </c>
      <c r="AA48" s="52" t="str">
        <f t="shared" si="2"/>
        <v>CS.1137.HT10.Q2.05.0023-2022</v>
      </c>
      <c r="AB48" s="52" t="str">
        <f>VLOOKUP(Z48,SSPcodes!$B$12:$D$40,3,0)</f>
        <v>1.2.3</v>
      </c>
      <c r="AC48" s="52" t="str">
        <f>VLOOKUP(Z48,SSPcodes!$B$12:$E$40,4,0)</f>
        <v>MPTF_07</v>
      </c>
    </row>
    <row r="49" spans="1:29" x14ac:dyDescent="0.3">
      <c r="A49" s="49" t="s">
        <v>231</v>
      </c>
      <c r="B49" s="49" t="s">
        <v>232</v>
      </c>
      <c r="C49" s="49" t="s">
        <v>233</v>
      </c>
      <c r="D49" s="49" t="s">
        <v>139</v>
      </c>
      <c r="E49" s="49" t="s">
        <v>388</v>
      </c>
      <c r="F49" s="49" t="s">
        <v>137</v>
      </c>
      <c r="G49" s="49" t="s">
        <v>138</v>
      </c>
      <c r="H49" s="49" t="s">
        <v>405</v>
      </c>
      <c r="I49" s="49" t="s">
        <v>406</v>
      </c>
      <c r="J49" s="49" t="s">
        <v>407</v>
      </c>
      <c r="K49" s="49" t="s">
        <v>408</v>
      </c>
      <c r="L49" s="49" t="s">
        <v>409</v>
      </c>
      <c r="M49" s="49" t="s">
        <v>376</v>
      </c>
      <c r="N49" s="50">
        <v>44742</v>
      </c>
      <c r="O49" s="51">
        <v>508.26</v>
      </c>
      <c r="P49" s="49" t="s">
        <v>102</v>
      </c>
      <c r="Q49" s="51">
        <v>508.26</v>
      </c>
      <c r="R49" s="49" t="s">
        <v>102</v>
      </c>
      <c r="S49" s="51">
        <v>508.26</v>
      </c>
      <c r="T49" s="49" t="s">
        <v>102</v>
      </c>
      <c r="U49" s="49" t="s">
        <v>357</v>
      </c>
      <c r="V49" s="49" t="s">
        <v>394</v>
      </c>
      <c r="W49" s="49" t="s">
        <v>409</v>
      </c>
      <c r="X49" s="49" t="s">
        <v>410</v>
      </c>
      <c r="Y49" s="52" t="str">
        <f t="shared" si="0"/>
        <v>6-2022</v>
      </c>
      <c r="Z49" s="52" t="str">
        <f t="shared" si="1"/>
        <v>CS.1137.HT10.12.01.001</v>
      </c>
      <c r="AA49" s="52" t="str">
        <f t="shared" si="2"/>
        <v>CS.1137.HT10.12.01.0016-2022</v>
      </c>
      <c r="AB49" s="52" t="str">
        <f>VLOOKUP(Z49,SSPcodes!$B$12:$D$40,3,0)</f>
        <v>STAFF</v>
      </c>
      <c r="AC49" s="52" t="str">
        <f>VLOOKUP(Z49,SSPcodes!$B$12:$E$40,4,0)</f>
        <v>MPTF_07</v>
      </c>
    </row>
    <row r="50" spans="1:29" x14ac:dyDescent="0.3">
      <c r="A50" s="49" t="s">
        <v>231</v>
      </c>
      <c r="B50" s="49" t="s">
        <v>232</v>
      </c>
      <c r="C50" s="49" t="s">
        <v>233</v>
      </c>
      <c r="D50" s="49" t="s">
        <v>139</v>
      </c>
      <c r="E50" s="49" t="s">
        <v>388</v>
      </c>
      <c r="F50" s="49" t="s">
        <v>157</v>
      </c>
      <c r="G50" s="49" t="s">
        <v>158</v>
      </c>
      <c r="H50" s="49" t="s">
        <v>389</v>
      </c>
      <c r="I50" s="49" t="s">
        <v>390</v>
      </c>
      <c r="J50" s="49" t="s">
        <v>411</v>
      </c>
      <c r="K50" s="49" t="s">
        <v>412</v>
      </c>
      <c r="L50" s="49" t="s">
        <v>413</v>
      </c>
      <c r="M50" s="49" t="s">
        <v>363</v>
      </c>
      <c r="N50" s="50">
        <v>44773</v>
      </c>
      <c r="O50" s="51">
        <v>8731.86</v>
      </c>
      <c r="P50" s="49" t="s">
        <v>102</v>
      </c>
      <c r="Q50" s="51">
        <v>8731.86</v>
      </c>
      <c r="R50" s="49" t="s">
        <v>102</v>
      </c>
      <c r="S50" s="51">
        <v>8731.86</v>
      </c>
      <c r="T50" s="49" t="s">
        <v>102</v>
      </c>
      <c r="U50" s="49" t="s">
        <v>242</v>
      </c>
      <c r="V50" s="49" t="s">
        <v>394</v>
      </c>
      <c r="W50" s="49" t="s">
        <v>413</v>
      </c>
      <c r="X50" s="49" t="s">
        <v>414</v>
      </c>
      <c r="Y50" s="52" t="str">
        <f t="shared" si="0"/>
        <v>7-2022</v>
      </c>
      <c r="Z50" s="52" t="str">
        <f t="shared" si="1"/>
        <v>CS.1137.HT10.Q2.05.002</v>
      </c>
      <c r="AA50" s="52" t="str">
        <f t="shared" si="2"/>
        <v>CS.1137.HT10.Q2.05.0027-2022</v>
      </c>
      <c r="AB50" s="52" t="str">
        <f>VLOOKUP(Z50,SSPcodes!$B$12:$D$40,3,0)</f>
        <v>1.2.3</v>
      </c>
      <c r="AC50" s="52" t="str">
        <f>VLOOKUP(Z50,SSPcodes!$B$12:$E$40,4,0)</f>
        <v>MPTF_07</v>
      </c>
    </row>
    <row r="51" spans="1:29" x14ac:dyDescent="0.3">
      <c r="A51" s="49" t="s">
        <v>231</v>
      </c>
      <c r="B51" s="49" t="s">
        <v>232</v>
      </c>
      <c r="C51" s="49" t="s">
        <v>233</v>
      </c>
      <c r="D51" s="49" t="s">
        <v>139</v>
      </c>
      <c r="E51" s="49" t="s">
        <v>388</v>
      </c>
      <c r="F51" s="49" t="s">
        <v>157</v>
      </c>
      <c r="G51" s="49" t="s">
        <v>158</v>
      </c>
      <c r="H51" s="49" t="s">
        <v>389</v>
      </c>
      <c r="I51" s="49" t="s">
        <v>390</v>
      </c>
      <c r="J51" s="49" t="s">
        <v>415</v>
      </c>
      <c r="K51" s="49" t="s">
        <v>416</v>
      </c>
      <c r="L51" s="49" t="s">
        <v>417</v>
      </c>
      <c r="M51" s="49" t="s">
        <v>363</v>
      </c>
      <c r="N51" s="50">
        <v>44834</v>
      </c>
      <c r="O51" s="51">
        <v>4365.93</v>
      </c>
      <c r="P51" s="49" t="s">
        <v>102</v>
      </c>
      <c r="Q51" s="51">
        <v>4365.93</v>
      </c>
      <c r="R51" s="49" t="s">
        <v>102</v>
      </c>
      <c r="S51" s="51">
        <v>4365.93</v>
      </c>
      <c r="T51" s="49" t="s">
        <v>102</v>
      </c>
      <c r="U51" s="49" t="s">
        <v>357</v>
      </c>
      <c r="V51" s="49" t="s">
        <v>394</v>
      </c>
      <c r="W51" s="49" t="s">
        <v>417</v>
      </c>
      <c r="X51" s="49" t="s">
        <v>418</v>
      </c>
      <c r="Y51" s="52" t="str">
        <f t="shared" si="0"/>
        <v>9-2022</v>
      </c>
      <c r="Z51" s="52" t="str">
        <f t="shared" si="1"/>
        <v>CS.1137.HT10.Q2.05.002</v>
      </c>
      <c r="AA51" s="52" t="str">
        <f t="shared" si="2"/>
        <v>CS.1137.HT10.Q2.05.0029-2022</v>
      </c>
      <c r="AB51" s="52" t="str">
        <f>VLOOKUP(Z51,SSPcodes!$B$12:$D$40,3,0)</f>
        <v>1.2.3</v>
      </c>
      <c r="AC51" s="52" t="str">
        <f>VLOOKUP(Z51,SSPcodes!$B$12:$E$40,4,0)</f>
        <v>MPTF_07</v>
      </c>
    </row>
    <row r="52" spans="1:29" x14ac:dyDescent="0.3">
      <c r="A52" s="49" t="s">
        <v>231</v>
      </c>
      <c r="B52" s="49" t="s">
        <v>232</v>
      </c>
      <c r="C52" s="49" t="s">
        <v>233</v>
      </c>
      <c r="D52" s="49" t="s">
        <v>139</v>
      </c>
      <c r="E52" s="49" t="s">
        <v>388</v>
      </c>
      <c r="F52" s="49" t="s">
        <v>157</v>
      </c>
      <c r="G52" s="49" t="s">
        <v>158</v>
      </c>
      <c r="H52" s="49" t="s">
        <v>389</v>
      </c>
      <c r="I52" s="49" t="s">
        <v>390</v>
      </c>
      <c r="J52" s="49" t="s">
        <v>415</v>
      </c>
      <c r="K52" s="49" t="s">
        <v>419</v>
      </c>
      <c r="L52" s="49" t="s">
        <v>420</v>
      </c>
      <c r="M52" s="49" t="s">
        <v>363</v>
      </c>
      <c r="N52" s="50">
        <v>44834</v>
      </c>
      <c r="O52" s="51">
        <v>-4365.93</v>
      </c>
      <c r="P52" s="49" t="s">
        <v>102</v>
      </c>
      <c r="Q52" s="51">
        <v>-4365.93</v>
      </c>
      <c r="R52" s="49" t="s">
        <v>102</v>
      </c>
      <c r="S52" s="51">
        <v>-4365.93</v>
      </c>
      <c r="T52" s="49" t="s">
        <v>102</v>
      </c>
      <c r="U52" s="49" t="s">
        <v>357</v>
      </c>
      <c r="V52" s="49" t="s">
        <v>394</v>
      </c>
      <c r="W52" s="49" t="s">
        <v>420</v>
      </c>
      <c r="X52" s="49" t="s">
        <v>418</v>
      </c>
      <c r="Y52" s="52" t="str">
        <f t="shared" si="0"/>
        <v>9-2022</v>
      </c>
      <c r="Z52" s="52" t="str">
        <f t="shared" si="1"/>
        <v>CS.1137.HT10.Q2.05.002</v>
      </c>
      <c r="AA52" s="52" t="str">
        <f t="shared" si="2"/>
        <v>CS.1137.HT10.Q2.05.0029-2022</v>
      </c>
      <c r="AB52" s="52" t="str">
        <f>VLOOKUP(Z52,SSPcodes!$B$12:$D$40,3,0)</f>
        <v>1.2.3</v>
      </c>
      <c r="AC52" s="52" t="str">
        <f>VLOOKUP(Z52,SSPcodes!$B$12:$E$40,4,0)</f>
        <v>MPTF_07</v>
      </c>
    </row>
    <row r="53" spans="1:29" x14ac:dyDescent="0.3">
      <c r="A53" s="49" t="s">
        <v>231</v>
      </c>
      <c r="B53" s="49" t="s">
        <v>232</v>
      </c>
      <c r="C53" s="49" t="s">
        <v>233</v>
      </c>
      <c r="D53" s="49" t="s">
        <v>139</v>
      </c>
      <c r="E53" s="49" t="s">
        <v>388</v>
      </c>
      <c r="F53" s="49" t="s">
        <v>157</v>
      </c>
      <c r="G53" s="49" t="s">
        <v>158</v>
      </c>
      <c r="H53" s="49" t="s">
        <v>421</v>
      </c>
      <c r="I53" s="49" t="s">
        <v>422</v>
      </c>
      <c r="J53" s="49" t="s">
        <v>415</v>
      </c>
      <c r="K53" s="49" t="s">
        <v>423</v>
      </c>
      <c r="L53" s="49" t="s">
        <v>424</v>
      </c>
      <c r="M53" s="49" t="s">
        <v>363</v>
      </c>
      <c r="N53" s="50">
        <v>44834</v>
      </c>
      <c r="O53" s="51">
        <v>4365.93</v>
      </c>
      <c r="P53" s="49" t="s">
        <v>102</v>
      </c>
      <c r="Q53" s="51">
        <v>4365.93</v>
      </c>
      <c r="R53" s="49" t="s">
        <v>102</v>
      </c>
      <c r="S53" s="51">
        <v>4365.93</v>
      </c>
      <c r="T53" s="49" t="s">
        <v>102</v>
      </c>
      <c r="U53" s="49" t="s">
        <v>357</v>
      </c>
      <c r="V53" s="49" t="s">
        <v>394</v>
      </c>
      <c r="W53" s="49" t="s">
        <v>424</v>
      </c>
      <c r="X53" s="49" t="s">
        <v>425</v>
      </c>
      <c r="Y53" s="52" t="str">
        <f t="shared" si="0"/>
        <v>9-2022</v>
      </c>
      <c r="Z53" s="52" t="str">
        <f t="shared" si="1"/>
        <v>CS.1137.HT10.Q2.05.002</v>
      </c>
      <c r="AA53" s="52" t="str">
        <f t="shared" si="2"/>
        <v>CS.1137.HT10.Q2.05.0029-2022</v>
      </c>
      <c r="AB53" s="52" t="str">
        <f>VLOOKUP(Z53,SSPcodes!$B$12:$D$40,3,0)</f>
        <v>1.2.3</v>
      </c>
      <c r="AC53" s="52" t="str">
        <f>VLOOKUP(Z53,SSPcodes!$B$12:$E$40,4,0)</f>
        <v>MPTF_07</v>
      </c>
    </row>
    <row r="54" spans="1:29" x14ac:dyDescent="0.3">
      <c r="A54" s="49" t="s">
        <v>231</v>
      </c>
      <c r="B54" s="49" t="s">
        <v>232</v>
      </c>
      <c r="C54" s="49" t="s">
        <v>233</v>
      </c>
      <c r="D54" s="49" t="s">
        <v>139</v>
      </c>
      <c r="E54" s="49" t="s">
        <v>388</v>
      </c>
      <c r="F54" s="49" t="s">
        <v>137</v>
      </c>
      <c r="G54" s="49" t="s">
        <v>138</v>
      </c>
      <c r="H54" s="49" t="s">
        <v>405</v>
      </c>
      <c r="I54" s="49" t="s">
        <v>406</v>
      </c>
      <c r="J54" s="49" t="s">
        <v>426</v>
      </c>
      <c r="K54" s="49" t="s">
        <v>427</v>
      </c>
      <c r="L54" s="49" t="s">
        <v>428</v>
      </c>
      <c r="M54" s="49" t="s">
        <v>367</v>
      </c>
      <c r="N54" s="50">
        <v>45046</v>
      </c>
      <c r="O54" s="51">
        <v>4717.22</v>
      </c>
      <c r="P54" s="49" t="s">
        <v>102</v>
      </c>
      <c r="Q54" s="51">
        <v>4717.22</v>
      </c>
      <c r="R54" s="49" t="s">
        <v>102</v>
      </c>
      <c r="S54" s="51">
        <v>4717.22</v>
      </c>
      <c r="T54" s="49" t="s">
        <v>102</v>
      </c>
      <c r="U54" s="49" t="s">
        <v>357</v>
      </c>
      <c r="V54" s="49" t="s">
        <v>394</v>
      </c>
      <c r="W54" s="49" t="s">
        <v>428</v>
      </c>
      <c r="X54" s="49" t="s">
        <v>429</v>
      </c>
      <c r="Y54" s="52" t="str">
        <f t="shared" si="0"/>
        <v>4-2023</v>
      </c>
      <c r="Z54" s="52" t="str">
        <f t="shared" si="1"/>
        <v>CS.1137.HT10.12.01.001</v>
      </c>
      <c r="AA54" s="52" t="str">
        <f t="shared" si="2"/>
        <v>CS.1137.HT10.12.01.0014-2023</v>
      </c>
      <c r="AB54" s="52" t="str">
        <f>VLOOKUP(Z54,SSPcodes!$B$12:$D$40,3,0)</f>
        <v>STAFF</v>
      </c>
      <c r="AC54" s="52" t="str">
        <f>VLOOKUP(Z54,SSPcodes!$B$12:$E$40,4,0)</f>
        <v>MPTF_07</v>
      </c>
    </row>
    <row r="55" spans="1:29" x14ac:dyDescent="0.3">
      <c r="A55" s="49" t="s">
        <v>231</v>
      </c>
      <c r="B55" s="49" t="s">
        <v>232</v>
      </c>
      <c r="C55" s="49" t="s">
        <v>233</v>
      </c>
      <c r="D55" s="49" t="s">
        <v>430</v>
      </c>
      <c r="E55" s="49" t="s">
        <v>431</v>
      </c>
      <c r="F55" s="49" t="s">
        <v>133</v>
      </c>
      <c r="G55" s="49" t="s">
        <v>134</v>
      </c>
      <c r="H55" s="49" t="s">
        <v>432</v>
      </c>
      <c r="I55" s="49" t="s">
        <v>433</v>
      </c>
      <c r="J55" s="49" t="s">
        <v>431</v>
      </c>
      <c r="K55" s="49" t="s">
        <v>434</v>
      </c>
      <c r="L55" s="49" t="s">
        <v>435</v>
      </c>
      <c r="M55" s="49" t="s">
        <v>356</v>
      </c>
      <c r="N55" s="50">
        <v>44439</v>
      </c>
      <c r="O55" s="51">
        <v>261.24</v>
      </c>
      <c r="P55" s="49" t="s">
        <v>102</v>
      </c>
      <c r="Q55" s="51">
        <v>261.24</v>
      </c>
      <c r="R55" s="49" t="s">
        <v>102</v>
      </c>
      <c r="S55" s="51">
        <v>0</v>
      </c>
      <c r="T55" s="49" t="s">
        <v>431</v>
      </c>
      <c r="U55" s="49" t="s">
        <v>436</v>
      </c>
      <c r="V55" s="49" t="s">
        <v>437</v>
      </c>
      <c r="W55" s="49" t="s">
        <v>431</v>
      </c>
      <c r="X55" s="49" t="s">
        <v>431</v>
      </c>
      <c r="Y55" s="52" t="str">
        <f t="shared" si="0"/>
        <v>8-2021</v>
      </c>
      <c r="Z55" s="52" t="str">
        <f t="shared" si="1"/>
        <v>CS.1137.HT10.OH</v>
      </c>
      <c r="AA55" s="52" t="str">
        <f t="shared" si="2"/>
        <v>CS.1137.HT10.OH8-2021</v>
      </c>
      <c r="AB55" s="52" t="str">
        <f>VLOOKUP(Z55,SSPcodes!$B$12:$D$40,3,0)</f>
        <v>OH</v>
      </c>
      <c r="AC55" s="52" t="str">
        <f>VLOOKUP(Z55,SSPcodes!$B$12:$E$40,4,0)</f>
        <v>OH</v>
      </c>
    </row>
    <row r="56" spans="1:29" x14ac:dyDescent="0.3">
      <c r="A56" s="49" t="s">
        <v>231</v>
      </c>
      <c r="B56" s="49" t="s">
        <v>232</v>
      </c>
      <c r="C56" s="49" t="s">
        <v>233</v>
      </c>
      <c r="D56" s="49" t="s">
        <v>430</v>
      </c>
      <c r="E56" s="49" t="s">
        <v>431</v>
      </c>
      <c r="F56" s="49" t="s">
        <v>137</v>
      </c>
      <c r="G56" s="49" t="s">
        <v>138</v>
      </c>
      <c r="H56" s="49" t="s">
        <v>432</v>
      </c>
      <c r="I56" s="49" t="s">
        <v>433</v>
      </c>
      <c r="J56" s="49" t="s">
        <v>431</v>
      </c>
      <c r="K56" s="49" t="s">
        <v>438</v>
      </c>
      <c r="L56" s="49" t="s">
        <v>439</v>
      </c>
      <c r="M56" s="49" t="s">
        <v>356</v>
      </c>
      <c r="N56" s="50">
        <v>44439</v>
      </c>
      <c r="O56" s="51">
        <v>1288.6400000000001</v>
      </c>
      <c r="P56" s="49" t="s">
        <v>102</v>
      </c>
      <c r="Q56" s="51">
        <v>1288.6400000000001</v>
      </c>
      <c r="R56" s="49" t="s">
        <v>102</v>
      </c>
      <c r="S56" s="51">
        <v>0</v>
      </c>
      <c r="T56" s="49" t="s">
        <v>431</v>
      </c>
      <c r="U56" s="49" t="s">
        <v>436</v>
      </c>
      <c r="V56" s="49" t="s">
        <v>437</v>
      </c>
      <c r="W56" s="49" t="s">
        <v>431</v>
      </c>
      <c r="X56" s="49" t="s">
        <v>431</v>
      </c>
      <c r="Y56" s="52" t="str">
        <f t="shared" si="0"/>
        <v>8-2021</v>
      </c>
      <c r="Z56" s="52" t="str">
        <f t="shared" si="1"/>
        <v>CS.1137.HT10.OH</v>
      </c>
      <c r="AA56" s="52" t="str">
        <f t="shared" si="2"/>
        <v>CS.1137.HT10.OH8-2021</v>
      </c>
      <c r="AB56" s="52" t="str">
        <f>VLOOKUP(Z56,SSPcodes!$B$12:$D$40,3,0)</f>
        <v>OH</v>
      </c>
      <c r="AC56" s="52" t="str">
        <f>VLOOKUP(Z56,SSPcodes!$B$12:$E$40,4,0)</f>
        <v>OH</v>
      </c>
    </row>
    <row r="57" spans="1:29" x14ac:dyDescent="0.3">
      <c r="A57" s="49" t="s">
        <v>231</v>
      </c>
      <c r="B57" s="49" t="s">
        <v>232</v>
      </c>
      <c r="C57" s="49" t="s">
        <v>233</v>
      </c>
      <c r="D57" s="49" t="s">
        <v>430</v>
      </c>
      <c r="E57" s="49" t="s">
        <v>431</v>
      </c>
      <c r="F57" s="49" t="s">
        <v>117</v>
      </c>
      <c r="G57" s="49" t="s">
        <v>118</v>
      </c>
      <c r="H57" s="49" t="s">
        <v>432</v>
      </c>
      <c r="I57" s="49" t="s">
        <v>433</v>
      </c>
      <c r="J57" s="49" t="s">
        <v>431</v>
      </c>
      <c r="K57" s="49" t="s">
        <v>440</v>
      </c>
      <c r="L57" s="49" t="s">
        <v>441</v>
      </c>
      <c r="M57" s="49" t="s">
        <v>356</v>
      </c>
      <c r="N57" s="50">
        <v>44469</v>
      </c>
      <c r="O57" s="51">
        <v>499.79</v>
      </c>
      <c r="P57" s="49" t="s">
        <v>102</v>
      </c>
      <c r="Q57" s="51">
        <v>499.79</v>
      </c>
      <c r="R57" s="49" t="s">
        <v>102</v>
      </c>
      <c r="S57" s="51">
        <v>0</v>
      </c>
      <c r="T57" s="49" t="s">
        <v>431</v>
      </c>
      <c r="U57" s="49" t="s">
        <v>436</v>
      </c>
      <c r="V57" s="49" t="s">
        <v>437</v>
      </c>
      <c r="W57" s="49" t="s">
        <v>431</v>
      </c>
      <c r="X57" s="49" t="s">
        <v>431</v>
      </c>
      <c r="Y57" s="52" t="str">
        <f t="shared" si="0"/>
        <v>9-2021</v>
      </c>
      <c r="Z57" s="52" t="str">
        <f t="shared" si="1"/>
        <v>CS.1137.HT10.OH</v>
      </c>
      <c r="AA57" s="52" t="str">
        <f t="shared" si="2"/>
        <v>CS.1137.HT10.OH9-2021</v>
      </c>
      <c r="AB57" s="52" t="str">
        <f>VLOOKUP(Z57,SSPcodes!$B$12:$D$40,3,0)</f>
        <v>OH</v>
      </c>
      <c r="AC57" s="52" t="str">
        <f>VLOOKUP(Z57,SSPcodes!$B$12:$E$40,4,0)</f>
        <v>OH</v>
      </c>
    </row>
    <row r="58" spans="1:29" x14ac:dyDescent="0.3">
      <c r="A58" s="49" t="s">
        <v>231</v>
      </c>
      <c r="B58" s="49" t="s">
        <v>232</v>
      </c>
      <c r="C58" s="49" t="s">
        <v>233</v>
      </c>
      <c r="D58" s="49" t="s">
        <v>430</v>
      </c>
      <c r="E58" s="49" t="s">
        <v>431</v>
      </c>
      <c r="F58" s="49" t="s">
        <v>133</v>
      </c>
      <c r="G58" s="49" t="s">
        <v>134</v>
      </c>
      <c r="H58" s="49" t="s">
        <v>432</v>
      </c>
      <c r="I58" s="49" t="s">
        <v>433</v>
      </c>
      <c r="J58" s="49" t="s">
        <v>431</v>
      </c>
      <c r="K58" s="49" t="s">
        <v>442</v>
      </c>
      <c r="L58" s="49" t="s">
        <v>443</v>
      </c>
      <c r="M58" s="49" t="s">
        <v>356</v>
      </c>
      <c r="N58" s="50">
        <v>44469</v>
      </c>
      <c r="O58" s="51">
        <v>256.01</v>
      </c>
      <c r="P58" s="49" t="s">
        <v>102</v>
      </c>
      <c r="Q58" s="51">
        <v>256.01</v>
      </c>
      <c r="R58" s="49" t="s">
        <v>102</v>
      </c>
      <c r="S58" s="51">
        <v>0</v>
      </c>
      <c r="T58" s="49" t="s">
        <v>431</v>
      </c>
      <c r="U58" s="49" t="s">
        <v>436</v>
      </c>
      <c r="V58" s="49" t="s">
        <v>437</v>
      </c>
      <c r="W58" s="49" t="s">
        <v>431</v>
      </c>
      <c r="X58" s="49" t="s">
        <v>431</v>
      </c>
      <c r="Y58" s="52" t="str">
        <f t="shared" si="0"/>
        <v>9-2021</v>
      </c>
      <c r="Z58" s="52" t="str">
        <f t="shared" si="1"/>
        <v>CS.1137.HT10.OH</v>
      </c>
      <c r="AA58" s="52" t="str">
        <f t="shared" si="2"/>
        <v>CS.1137.HT10.OH9-2021</v>
      </c>
      <c r="AB58" s="52" t="str">
        <f>VLOOKUP(Z58,SSPcodes!$B$12:$D$40,3,0)</f>
        <v>OH</v>
      </c>
      <c r="AC58" s="52" t="str">
        <f>VLOOKUP(Z58,SSPcodes!$B$12:$E$40,4,0)</f>
        <v>OH</v>
      </c>
    </row>
    <row r="59" spans="1:29" x14ac:dyDescent="0.3">
      <c r="A59" s="49" t="s">
        <v>231</v>
      </c>
      <c r="B59" s="49" t="s">
        <v>232</v>
      </c>
      <c r="C59" s="49" t="s">
        <v>233</v>
      </c>
      <c r="D59" s="49" t="s">
        <v>430</v>
      </c>
      <c r="E59" s="49" t="s">
        <v>431</v>
      </c>
      <c r="F59" s="49" t="s">
        <v>137</v>
      </c>
      <c r="G59" s="49" t="s">
        <v>138</v>
      </c>
      <c r="H59" s="49" t="s">
        <v>432</v>
      </c>
      <c r="I59" s="49" t="s">
        <v>433</v>
      </c>
      <c r="J59" s="49" t="s">
        <v>431</v>
      </c>
      <c r="K59" s="49" t="s">
        <v>444</v>
      </c>
      <c r="L59" s="49" t="s">
        <v>445</v>
      </c>
      <c r="M59" s="49" t="s">
        <v>356</v>
      </c>
      <c r="N59" s="50">
        <v>44469</v>
      </c>
      <c r="O59" s="51">
        <v>22.12</v>
      </c>
      <c r="P59" s="49" t="s">
        <v>102</v>
      </c>
      <c r="Q59" s="51">
        <v>22.12</v>
      </c>
      <c r="R59" s="49" t="s">
        <v>102</v>
      </c>
      <c r="S59" s="51">
        <v>0</v>
      </c>
      <c r="T59" s="49" t="s">
        <v>431</v>
      </c>
      <c r="U59" s="49" t="s">
        <v>436</v>
      </c>
      <c r="V59" s="49" t="s">
        <v>437</v>
      </c>
      <c r="W59" s="49" t="s">
        <v>431</v>
      </c>
      <c r="X59" s="49" t="s">
        <v>431</v>
      </c>
      <c r="Y59" s="52" t="str">
        <f t="shared" si="0"/>
        <v>9-2021</v>
      </c>
      <c r="Z59" s="52" t="str">
        <f t="shared" si="1"/>
        <v>CS.1137.HT10.OH</v>
      </c>
      <c r="AA59" s="52" t="str">
        <f t="shared" si="2"/>
        <v>CS.1137.HT10.OH9-2021</v>
      </c>
      <c r="AB59" s="52" t="str">
        <f>VLOOKUP(Z59,SSPcodes!$B$12:$D$40,3,0)</f>
        <v>OH</v>
      </c>
      <c r="AC59" s="52" t="str">
        <f>VLOOKUP(Z59,SSPcodes!$B$12:$E$40,4,0)</f>
        <v>OH</v>
      </c>
    </row>
    <row r="60" spans="1:29" x14ac:dyDescent="0.3">
      <c r="A60" s="49" t="s">
        <v>231</v>
      </c>
      <c r="B60" s="49" t="s">
        <v>232</v>
      </c>
      <c r="C60" s="49" t="s">
        <v>233</v>
      </c>
      <c r="D60" s="49" t="s">
        <v>430</v>
      </c>
      <c r="E60" s="49" t="s">
        <v>431</v>
      </c>
      <c r="F60" s="49" t="s">
        <v>117</v>
      </c>
      <c r="G60" s="49" t="s">
        <v>118</v>
      </c>
      <c r="H60" s="49" t="s">
        <v>432</v>
      </c>
      <c r="I60" s="49" t="s">
        <v>433</v>
      </c>
      <c r="J60" s="49" t="s">
        <v>431</v>
      </c>
      <c r="K60" s="49" t="s">
        <v>446</v>
      </c>
      <c r="L60" s="49" t="s">
        <v>447</v>
      </c>
      <c r="M60" s="49" t="s">
        <v>356</v>
      </c>
      <c r="N60" s="50">
        <v>44500</v>
      </c>
      <c r="O60" s="51">
        <v>80.5</v>
      </c>
      <c r="P60" s="49" t="s">
        <v>102</v>
      </c>
      <c r="Q60" s="51">
        <v>80.5</v>
      </c>
      <c r="R60" s="49" t="s">
        <v>102</v>
      </c>
      <c r="S60" s="51">
        <v>0</v>
      </c>
      <c r="T60" s="49" t="s">
        <v>431</v>
      </c>
      <c r="U60" s="49" t="s">
        <v>436</v>
      </c>
      <c r="V60" s="49" t="s">
        <v>448</v>
      </c>
      <c r="W60" s="49" t="s">
        <v>431</v>
      </c>
      <c r="X60" s="49" t="s">
        <v>431</v>
      </c>
      <c r="Y60" s="52" t="str">
        <f t="shared" si="0"/>
        <v>10-2021</v>
      </c>
      <c r="Z60" s="52" t="str">
        <f t="shared" si="1"/>
        <v>CS.1137.HT10.OH</v>
      </c>
      <c r="AA60" s="52" t="str">
        <f t="shared" si="2"/>
        <v>CS.1137.HT10.OH10-2021</v>
      </c>
      <c r="AB60" s="52" t="str">
        <f>VLOOKUP(Z60,SSPcodes!$B$12:$D$40,3,0)</f>
        <v>OH</v>
      </c>
      <c r="AC60" s="52" t="str">
        <f>VLOOKUP(Z60,SSPcodes!$B$12:$E$40,4,0)</f>
        <v>OH</v>
      </c>
    </row>
    <row r="61" spans="1:29" x14ac:dyDescent="0.3">
      <c r="A61" s="49" t="s">
        <v>231</v>
      </c>
      <c r="B61" s="49" t="s">
        <v>232</v>
      </c>
      <c r="C61" s="49" t="s">
        <v>233</v>
      </c>
      <c r="D61" s="49" t="s">
        <v>430</v>
      </c>
      <c r="E61" s="49" t="s">
        <v>431</v>
      </c>
      <c r="F61" s="49" t="s">
        <v>133</v>
      </c>
      <c r="G61" s="49" t="s">
        <v>134</v>
      </c>
      <c r="H61" s="49" t="s">
        <v>432</v>
      </c>
      <c r="I61" s="49" t="s">
        <v>433</v>
      </c>
      <c r="J61" s="49" t="s">
        <v>431</v>
      </c>
      <c r="K61" s="49" t="s">
        <v>449</v>
      </c>
      <c r="L61" s="49" t="s">
        <v>450</v>
      </c>
      <c r="M61" s="49" t="s">
        <v>356</v>
      </c>
      <c r="N61" s="50">
        <v>44500</v>
      </c>
      <c r="O61" s="51">
        <v>189</v>
      </c>
      <c r="P61" s="49" t="s">
        <v>102</v>
      </c>
      <c r="Q61" s="51">
        <v>189</v>
      </c>
      <c r="R61" s="49" t="s">
        <v>102</v>
      </c>
      <c r="S61" s="51">
        <v>0</v>
      </c>
      <c r="T61" s="49" t="s">
        <v>431</v>
      </c>
      <c r="U61" s="49" t="s">
        <v>436</v>
      </c>
      <c r="V61" s="49" t="s">
        <v>448</v>
      </c>
      <c r="W61" s="49" t="s">
        <v>431</v>
      </c>
      <c r="X61" s="49" t="s">
        <v>431</v>
      </c>
      <c r="Y61" s="52" t="str">
        <f t="shared" si="0"/>
        <v>10-2021</v>
      </c>
      <c r="Z61" s="52" t="str">
        <f t="shared" si="1"/>
        <v>CS.1137.HT10.OH</v>
      </c>
      <c r="AA61" s="52" t="str">
        <f t="shared" si="2"/>
        <v>CS.1137.HT10.OH10-2021</v>
      </c>
      <c r="AB61" s="52" t="str">
        <f>VLOOKUP(Z61,SSPcodes!$B$12:$D$40,3,0)</f>
        <v>OH</v>
      </c>
      <c r="AC61" s="52" t="str">
        <f>VLOOKUP(Z61,SSPcodes!$B$12:$E$40,4,0)</f>
        <v>OH</v>
      </c>
    </row>
    <row r="62" spans="1:29" x14ac:dyDescent="0.3">
      <c r="A62" s="49" t="s">
        <v>231</v>
      </c>
      <c r="B62" s="49" t="s">
        <v>232</v>
      </c>
      <c r="C62" s="49" t="s">
        <v>233</v>
      </c>
      <c r="D62" s="49" t="s">
        <v>430</v>
      </c>
      <c r="E62" s="49" t="s">
        <v>431</v>
      </c>
      <c r="F62" s="49" t="s">
        <v>137</v>
      </c>
      <c r="G62" s="49" t="s">
        <v>138</v>
      </c>
      <c r="H62" s="49" t="s">
        <v>432</v>
      </c>
      <c r="I62" s="49" t="s">
        <v>433</v>
      </c>
      <c r="J62" s="49" t="s">
        <v>431</v>
      </c>
      <c r="K62" s="49" t="s">
        <v>451</v>
      </c>
      <c r="L62" s="49" t="s">
        <v>452</v>
      </c>
      <c r="M62" s="49" t="s">
        <v>356</v>
      </c>
      <c r="N62" s="50">
        <v>44500</v>
      </c>
      <c r="O62" s="51">
        <v>76.959999999999994</v>
      </c>
      <c r="P62" s="49" t="s">
        <v>102</v>
      </c>
      <c r="Q62" s="51">
        <v>76.959999999999994</v>
      </c>
      <c r="R62" s="49" t="s">
        <v>102</v>
      </c>
      <c r="S62" s="51">
        <v>0</v>
      </c>
      <c r="T62" s="49" t="s">
        <v>431</v>
      </c>
      <c r="U62" s="49" t="s">
        <v>436</v>
      </c>
      <c r="V62" s="49" t="s">
        <v>448</v>
      </c>
      <c r="W62" s="49" t="s">
        <v>431</v>
      </c>
      <c r="X62" s="49" t="s">
        <v>431</v>
      </c>
      <c r="Y62" s="52" t="str">
        <f t="shared" si="0"/>
        <v>10-2021</v>
      </c>
      <c r="Z62" s="52" t="str">
        <f t="shared" si="1"/>
        <v>CS.1137.HT10.OH</v>
      </c>
      <c r="AA62" s="52" t="str">
        <f t="shared" si="2"/>
        <v>CS.1137.HT10.OH10-2021</v>
      </c>
      <c r="AB62" s="52" t="str">
        <f>VLOOKUP(Z62,SSPcodes!$B$12:$D$40,3,0)</f>
        <v>OH</v>
      </c>
      <c r="AC62" s="52" t="str">
        <f>VLOOKUP(Z62,SSPcodes!$B$12:$E$40,4,0)</f>
        <v>OH</v>
      </c>
    </row>
    <row r="63" spans="1:29" x14ac:dyDescent="0.3">
      <c r="A63" s="49" t="s">
        <v>231</v>
      </c>
      <c r="B63" s="49" t="s">
        <v>232</v>
      </c>
      <c r="C63" s="49" t="s">
        <v>233</v>
      </c>
      <c r="D63" s="49" t="s">
        <v>430</v>
      </c>
      <c r="E63" s="49" t="s">
        <v>431</v>
      </c>
      <c r="F63" s="49" t="s">
        <v>189</v>
      </c>
      <c r="G63" s="49" t="s">
        <v>190</v>
      </c>
      <c r="H63" s="49" t="s">
        <v>432</v>
      </c>
      <c r="I63" s="49" t="s">
        <v>433</v>
      </c>
      <c r="J63" s="49" t="s">
        <v>431</v>
      </c>
      <c r="K63" s="49" t="s">
        <v>453</v>
      </c>
      <c r="L63" s="49" t="s">
        <v>454</v>
      </c>
      <c r="M63" s="49" t="s">
        <v>356</v>
      </c>
      <c r="N63" s="50">
        <v>44500</v>
      </c>
      <c r="O63" s="51">
        <v>207.2</v>
      </c>
      <c r="P63" s="49" t="s">
        <v>102</v>
      </c>
      <c r="Q63" s="51">
        <v>207.2</v>
      </c>
      <c r="R63" s="49" t="s">
        <v>102</v>
      </c>
      <c r="S63" s="51">
        <v>0</v>
      </c>
      <c r="T63" s="49" t="s">
        <v>431</v>
      </c>
      <c r="U63" s="49" t="s">
        <v>436</v>
      </c>
      <c r="V63" s="49" t="s">
        <v>448</v>
      </c>
      <c r="W63" s="49" t="s">
        <v>431</v>
      </c>
      <c r="X63" s="49" t="s">
        <v>431</v>
      </c>
      <c r="Y63" s="52" t="str">
        <f t="shared" si="0"/>
        <v>10-2021</v>
      </c>
      <c r="Z63" s="52" t="str">
        <f t="shared" si="1"/>
        <v>CS.1137.HT10.OH</v>
      </c>
      <c r="AA63" s="52" t="str">
        <f t="shared" si="2"/>
        <v>CS.1137.HT10.OH10-2021</v>
      </c>
      <c r="AB63" s="52" t="str">
        <f>VLOOKUP(Z63,SSPcodes!$B$12:$D$40,3,0)</f>
        <v>OH</v>
      </c>
      <c r="AC63" s="52" t="str">
        <f>VLOOKUP(Z63,SSPcodes!$B$12:$E$40,4,0)</f>
        <v>OH</v>
      </c>
    </row>
    <row r="64" spans="1:29" x14ac:dyDescent="0.3">
      <c r="A64" s="49" t="s">
        <v>231</v>
      </c>
      <c r="B64" s="49" t="s">
        <v>232</v>
      </c>
      <c r="C64" s="49" t="s">
        <v>233</v>
      </c>
      <c r="D64" s="49" t="s">
        <v>430</v>
      </c>
      <c r="E64" s="49" t="s">
        <v>431</v>
      </c>
      <c r="F64" s="49" t="s">
        <v>117</v>
      </c>
      <c r="G64" s="49" t="s">
        <v>118</v>
      </c>
      <c r="H64" s="49" t="s">
        <v>432</v>
      </c>
      <c r="I64" s="49" t="s">
        <v>433</v>
      </c>
      <c r="J64" s="49" t="s">
        <v>431</v>
      </c>
      <c r="K64" s="49" t="s">
        <v>455</v>
      </c>
      <c r="L64" s="49" t="s">
        <v>456</v>
      </c>
      <c r="M64" s="49" t="s">
        <v>356</v>
      </c>
      <c r="N64" s="50">
        <v>44530</v>
      </c>
      <c r="O64" s="51">
        <v>2945.55</v>
      </c>
      <c r="P64" s="49" t="s">
        <v>102</v>
      </c>
      <c r="Q64" s="51">
        <v>2945.55</v>
      </c>
      <c r="R64" s="49" t="s">
        <v>102</v>
      </c>
      <c r="S64" s="51">
        <v>0</v>
      </c>
      <c r="T64" s="49" t="s">
        <v>431</v>
      </c>
      <c r="U64" s="49" t="s">
        <v>436</v>
      </c>
      <c r="V64" s="49" t="s">
        <v>437</v>
      </c>
      <c r="W64" s="49" t="s">
        <v>431</v>
      </c>
      <c r="X64" s="49" t="s">
        <v>431</v>
      </c>
      <c r="Y64" s="52" t="str">
        <f t="shared" si="0"/>
        <v>11-2021</v>
      </c>
      <c r="Z64" s="52" t="str">
        <f t="shared" si="1"/>
        <v>CS.1137.HT10.OH</v>
      </c>
      <c r="AA64" s="52" t="str">
        <f t="shared" si="2"/>
        <v>CS.1137.HT10.OH11-2021</v>
      </c>
      <c r="AB64" s="52" t="str">
        <f>VLOOKUP(Z64,SSPcodes!$B$12:$D$40,3,0)</f>
        <v>OH</v>
      </c>
      <c r="AC64" s="52" t="str">
        <f>VLOOKUP(Z64,SSPcodes!$B$12:$E$40,4,0)</f>
        <v>OH</v>
      </c>
    </row>
    <row r="65" spans="1:29" x14ac:dyDescent="0.3">
      <c r="A65" s="49" t="s">
        <v>231</v>
      </c>
      <c r="B65" s="49" t="s">
        <v>232</v>
      </c>
      <c r="C65" s="49" t="s">
        <v>233</v>
      </c>
      <c r="D65" s="49" t="s">
        <v>430</v>
      </c>
      <c r="E65" s="49" t="s">
        <v>431</v>
      </c>
      <c r="F65" s="49" t="s">
        <v>133</v>
      </c>
      <c r="G65" s="49" t="s">
        <v>134</v>
      </c>
      <c r="H65" s="49" t="s">
        <v>432</v>
      </c>
      <c r="I65" s="49" t="s">
        <v>433</v>
      </c>
      <c r="J65" s="49" t="s">
        <v>431</v>
      </c>
      <c r="K65" s="49" t="s">
        <v>457</v>
      </c>
      <c r="L65" s="49" t="s">
        <v>458</v>
      </c>
      <c r="M65" s="49" t="s">
        <v>356</v>
      </c>
      <c r="N65" s="50">
        <v>44530</v>
      </c>
      <c r="O65" s="51">
        <v>275.37</v>
      </c>
      <c r="P65" s="49" t="s">
        <v>102</v>
      </c>
      <c r="Q65" s="51">
        <v>275.37</v>
      </c>
      <c r="R65" s="49" t="s">
        <v>102</v>
      </c>
      <c r="S65" s="51">
        <v>0</v>
      </c>
      <c r="T65" s="49" t="s">
        <v>431</v>
      </c>
      <c r="U65" s="49" t="s">
        <v>436</v>
      </c>
      <c r="V65" s="49" t="s">
        <v>437</v>
      </c>
      <c r="W65" s="49" t="s">
        <v>431</v>
      </c>
      <c r="X65" s="49" t="s">
        <v>431</v>
      </c>
      <c r="Y65" s="52" t="str">
        <f t="shared" si="0"/>
        <v>11-2021</v>
      </c>
      <c r="Z65" s="52" t="str">
        <f t="shared" si="1"/>
        <v>CS.1137.HT10.OH</v>
      </c>
      <c r="AA65" s="52" t="str">
        <f t="shared" si="2"/>
        <v>CS.1137.HT10.OH11-2021</v>
      </c>
      <c r="AB65" s="52" t="str">
        <f>VLOOKUP(Z65,SSPcodes!$B$12:$D$40,3,0)</f>
        <v>OH</v>
      </c>
      <c r="AC65" s="52" t="str">
        <f>VLOOKUP(Z65,SSPcodes!$B$12:$E$40,4,0)</f>
        <v>OH</v>
      </c>
    </row>
    <row r="66" spans="1:29" x14ac:dyDescent="0.3">
      <c r="A66" s="49" t="s">
        <v>231</v>
      </c>
      <c r="B66" s="49" t="s">
        <v>232</v>
      </c>
      <c r="C66" s="49" t="s">
        <v>233</v>
      </c>
      <c r="D66" s="49" t="s">
        <v>430</v>
      </c>
      <c r="E66" s="49" t="s">
        <v>431</v>
      </c>
      <c r="F66" s="49" t="s">
        <v>137</v>
      </c>
      <c r="G66" s="49" t="s">
        <v>138</v>
      </c>
      <c r="H66" s="49" t="s">
        <v>432</v>
      </c>
      <c r="I66" s="49" t="s">
        <v>433</v>
      </c>
      <c r="J66" s="49" t="s">
        <v>431</v>
      </c>
      <c r="K66" s="49" t="s">
        <v>459</v>
      </c>
      <c r="L66" s="49" t="s">
        <v>460</v>
      </c>
      <c r="M66" s="49" t="s">
        <v>356</v>
      </c>
      <c r="N66" s="50">
        <v>44530</v>
      </c>
      <c r="O66" s="51">
        <v>183.24</v>
      </c>
      <c r="P66" s="49" t="s">
        <v>102</v>
      </c>
      <c r="Q66" s="51">
        <v>183.24</v>
      </c>
      <c r="R66" s="49" t="s">
        <v>102</v>
      </c>
      <c r="S66" s="51">
        <v>0</v>
      </c>
      <c r="T66" s="49" t="s">
        <v>431</v>
      </c>
      <c r="U66" s="49" t="s">
        <v>436</v>
      </c>
      <c r="V66" s="49" t="s">
        <v>437</v>
      </c>
      <c r="W66" s="49" t="s">
        <v>431</v>
      </c>
      <c r="X66" s="49" t="s">
        <v>431</v>
      </c>
      <c r="Y66" s="52" t="str">
        <f t="shared" si="0"/>
        <v>11-2021</v>
      </c>
      <c r="Z66" s="52" t="str">
        <f t="shared" si="1"/>
        <v>CS.1137.HT10.OH</v>
      </c>
      <c r="AA66" s="52" t="str">
        <f t="shared" si="2"/>
        <v>CS.1137.HT10.OH11-2021</v>
      </c>
      <c r="AB66" s="52" t="str">
        <f>VLOOKUP(Z66,SSPcodes!$B$12:$D$40,3,0)</f>
        <v>OH</v>
      </c>
      <c r="AC66" s="52" t="str">
        <f>VLOOKUP(Z66,SSPcodes!$B$12:$E$40,4,0)</f>
        <v>OH</v>
      </c>
    </row>
    <row r="67" spans="1:29" x14ac:dyDescent="0.3">
      <c r="A67" s="49" t="s">
        <v>231</v>
      </c>
      <c r="B67" s="49" t="s">
        <v>232</v>
      </c>
      <c r="C67" s="49" t="s">
        <v>233</v>
      </c>
      <c r="D67" s="49" t="s">
        <v>430</v>
      </c>
      <c r="E67" s="49" t="s">
        <v>431</v>
      </c>
      <c r="F67" s="49" t="s">
        <v>181</v>
      </c>
      <c r="G67" s="49" t="s">
        <v>182</v>
      </c>
      <c r="H67" s="49" t="s">
        <v>432</v>
      </c>
      <c r="I67" s="49" t="s">
        <v>433</v>
      </c>
      <c r="J67" s="49" t="s">
        <v>431</v>
      </c>
      <c r="K67" s="49" t="s">
        <v>461</v>
      </c>
      <c r="L67" s="49" t="s">
        <v>462</v>
      </c>
      <c r="M67" s="49" t="s">
        <v>356</v>
      </c>
      <c r="N67" s="50">
        <v>44530</v>
      </c>
      <c r="O67" s="51">
        <v>25.52</v>
      </c>
      <c r="P67" s="49" t="s">
        <v>102</v>
      </c>
      <c r="Q67" s="51">
        <v>25.52</v>
      </c>
      <c r="R67" s="49" t="s">
        <v>102</v>
      </c>
      <c r="S67" s="51">
        <v>0</v>
      </c>
      <c r="T67" s="49" t="s">
        <v>431</v>
      </c>
      <c r="U67" s="49" t="s">
        <v>436</v>
      </c>
      <c r="V67" s="49" t="s">
        <v>437</v>
      </c>
      <c r="W67" s="49" t="s">
        <v>431</v>
      </c>
      <c r="X67" s="49" t="s">
        <v>431</v>
      </c>
      <c r="Y67" s="52" t="str">
        <f t="shared" ref="Y67:Y130" si="3">MONTH(N67)&amp;"-"&amp;YEAR(N67)</f>
        <v>11-2021</v>
      </c>
      <c r="Z67" s="52" t="str">
        <f t="shared" ref="Z67:Z130" si="4">IF(ISNUMBER(SEARCH("Overhead",I67)),LEFT(F67,13)&amp;"OH",F67)</f>
        <v>CS.1137.HT10.OH</v>
      </c>
      <c r="AA67" s="52" t="str">
        <f t="shared" ref="AA67:AA130" si="5">Z67&amp;Y67</f>
        <v>CS.1137.HT10.OH11-2021</v>
      </c>
      <c r="AB67" s="52" t="str">
        <f>VLOOKUP(Z67,SSPcodes!$B$12:$D$40,3,0)</f>
        <v>OH</v>
      </c>
      <c r="AC67" s="52" t="str">
        <f>VLOOKUP(Z67,SSPcodes!$B$12:$E$40,4,0)</f>
        <v>OH</v>
      </c>
    </row>
    <row r="68" spans="1:29" x14ac:dyDescent="0.3">
      <c r="A68" s="49" t="s">
        <v>231</v>
      </c>
      <c r="B68" s="49" t="s">
        <v>232</v>
      </c>
      <c r="C68" s="49" t="s">
        <v>233</v>
      </c>
      <c r="D68" s="49" t="s">
        <v>430</v>
      </c>
      <c r="E68" s="49" t="s">
        <v>431</v>
      </c>
      <c r="F68" s="49" t="s">
        <v>189</v>
      </c>
      <c r="G68" s="49" t="s">
        <v>190</v>
      </c>
      <c r="H68" s="49" t="s">
        <v>432</v>
      </c>
      <c r="I68" s="49" t="s">
        <v>433</v>
      </c>
      <c r="J68" s="49" t="s">
        <v>431</v>
      </c>
      <c r="K68" s="49" t="s">
        <v>463</v>
      </c>
      <c r="L68" s="49" t="s">
        <v>464</v>
      </c>
      <c r="M68" s="49" t="s">
        <v>356</v>
      </c>
      <c r="N68" s="50">
        <v>44530</v>
      </c>
      <c r="O68" s="51">
        <v>17.5</v>
      </c>
      <c r="P68" s="49" t="s">
        <v>102</v>
      </c>
      <c r="Q68" s="51">
        <v>17.5</v>
      </c>
      <c r="R68" s="49" t="s">
        <v>102</v>
      </c>
      <c r="S68" s="51">
        <v>0</v>
      </c>
      <c r="T68" s="49" t="s">
        <v>431</v>
      </c>
      <c r="U68" s="49" t="s">
        <v>436</v>
      </c>
      <c r="V68" s="49" t="s">
        <v>437</v>
      </c>
      <c r="W68" s="49" t="s">
        <v>431</v>
      </c>
      <c r="X68" s="49" t="s">
        <v>431</v>
      </c>
      <c r="Y68" s="52" t="str">
        <f t="shared" si="3"/>
        <v>11-2021</v>
      </c>
      <c r="Z68" s="52" t="str">
        <f t="shared" si="4"/>
        <v>CS.1137.HT10.OH</v>
      </c>
      <c r="AA68" s="52" t="str">
        <f t="shared" si="5"/>
        <v>CS.1137.HT10.OH11-2021</v>
      </c>
      <c r="AB68" s="52" t="str">
        <f>VLOOKUP(Z68,SSPcodes!$B$12:$D$40,3,0)</f>
        <v>OH</v>
      </c>
      <c r="AC68" s="52" t="str">
        <f>VLOOKUP(Z68,SSPcodes!$B$12:$E$40,4,0)</f>
        <v>OH</v>
      </c>
    </row>
    <row r="69" spans="1:29" x14ac:dyDescent="0.3">
      <c r="A69" s="49" t="s">
        <v>231</v>
      </c>
      <c r="B69" s="49" t="s">
        <v>232</v>
      </c>
      <c r="C69" s="49" t="s">
        <v>233</v>
      </c>
      <c r="D69" s="49" t="s">
        <v>430</v>
      </c>
      <c r="E69" s="49" t="s">
        <v>431</v>
      </c>
      <c r="F69" s="49" t="s">
        <v>197</v>
      </c>
      <c r="G69" s="49" t="s">
        <v>198</v>
      </c>
      <c r="H69" s="49" t="s">
        <v>432</v>
      </c>
      <c r="I69" s="49" t="s">
        <v>433</v>
      </c>
      <c r="J69" s="49" t="s">
        <v>431</v>
      </c>
      <c r="K69" s="49" t="s">
        <v>465</v>
      </c>
      <c r="L69" s="49" t="s">
        <v>466</v>
      </c>
      <c r="M69" s="49" t="s">
        <v>356</v>
      </c>
      <c r="N69" s="50">
        <v>44530</v>
      </c>
      <c r="O69" s="51">
        <v>18.899999999999999</v>
      </c>
      <c r="P69" s="49" t="s">
        <v>102</v>
      </c>
      <c r="Q69" s="51">
        <v>18.899999999999999</v>
      </c>
      <c r="R69" s="49" t="s">
        <v>102</v>
      </c>
      <c r="S69" s="51">
        <v>0</v>
      </c>
      <c r="T69" s="49" t="s">
        <v>431</v>
      </c>
      <c r="U69" s="49" t="s">
        <v>436</v>
      </c>
      <c r="V69" s="49" t="s">
        <v>437</v>
      </c>
      <c r="W69" s="49" t="s">
        <v>431</v>
      </c>
      <c r="X69" s="49" t="s">
        <v>431</v>
      </c>
      <c r="Y69" s="52" t="str">
        <f t="shared" si="3"/>
        <v>11-2021</v>
      </c>
      <c r="Z69" s="52" t="str">
        <f t="shared" si="4"/>
        <v>CS.1137.HT10.OH</v>
      </c>
      <c r="AA69" s="52" t="str">
        <f t="shared" si="5"/>
        <v>CS.1137.HT10.OH11-2021</v>
      </c>
      <c r="AB69" s="52" t="str">
        <f>VLOOKUP(Z69,SSPcodes!$B$12:$D$40,3,0)</f>
        <v>OH</v>
      </c>
      <c r="AC69" s="52" t="str">
        <f>VLOOKUP(Z69,SSPcodes!$B$12:$E$40,4,0)</f>
        <v>OH</v>
      </c>
    </row>
    <row r="70" spans="1:29" x14ac:dyDescent="0.3">
      <c r="A70" s="49" t="s">
        <v>231</v>
      </c>
      <c r="B70" s="49" t="s">
        <v>232</v>
      </c>
      <c r="C70" s="49" t="s">
        <v>233</v>
      </c>
      <c r="D70" s="49" t="s">
        <v>430</v>
      </c>
      <c r="E70" s="49" t="s">
        <v>431</v>
      </c>
      <c r="F70" s="49" t="s">
        <v>157</v>
      </c>
      <c r="G70" s="49" t="s">
        <v>158</v>
      </c>
      <c r="H70" s="49" t="s">
        <v>432</v>
      </c>
      <c r="I70" s="49" t="s">
        <v>433</v>
      </c>
      <c r="J70" s="49" t="s">
        <v>431</v>
      </c>
      <c r="K70" s="49" t="s">
        <v>467</v>
      </c>
      <c r="L70" s="49" t="s">
        <v>468</v>
      </c>
      <c r="M70" s="49" t="s">
        <v>356</v>
      </c>
      <c r="N70" s="50">
        <v>44530</v>
      </c>
      <c r="O70" s="51">
        <v>1115.08</v>
      </c>
      <c r="P70" s="49" t="s">
        <v>102</v>
      </c>
      <c r="Q70" s="51">
        <v>1115.08</v>
      </c>
      <c r="R70" s="49" t="s">
        <v>102</v>
      </c>
      <c r="S70" s="51">
        <v>0</v>
      </c>
      <c r="T70" s="49" t="s">
        <v>431</v>
      </c>
      <c r="U70" s="49" t="s">
        <v>436</v>
      </c>
      <c r="V70" s="49" t="s">
        <v>437</v>
      </c>
      <c r="W70" s="49" t="s">
        <v>431</v>
      </c>
      <c r="X70" s="49" t="s">
        <v>431</v>
      </c>
      <c r="Y70" s="52" t="str">
        <f t="shared" si="3"/>
        <v>11-2021</v>
      </c>
      <c r="Z70" s="52" t="str">
        <f t="shared" si="4"/>
        <v>CS.1137.HT10.OH</v>
      </c>
      <c r="AA70" s="52" t="str">
        <f t="shared" si="5"/>
        <v>CS.1137.HT10.OH11-2021</v>
      </c>
      <c r="AB70" s="52" t="str">
        <f>VLOOKUP(Z70,SSPcodes!$B$12:$D$40,3,0)</f>
        <v>OH</v>
      </c>
      <c r="AC70" s="52" t="str">
        <f>VLOOKUP(Z70,SSPcodes!$B$12:$E$40,4,0)</f>
        <v>OH</v>
      </c>
    </row>
    <row r="71" spans="1:29" x14ac:dyDescent="0.3">
      <c r="A71" s="49" t="s">
        <v>231</v>
      </c>
      <c r="B71" s="49" t="s">
        <v>232</v>
      </c>
      <c r="C71" s="49" t="s">
        <v>233</v>
      </c>
      <c r="D71" s="49" t="s">
        <v>430</v>
      </c>
      <c r="E71" s="49" t="s">
        <v>431</v>
      </c>
      <c r="F71" s="49" t="s">
        <v>141</v>
      </c>
      <c r="G71" s="49" t="s">
        <v>142</v>
      </c>
      <c r="H71" s="49" t="s">
        <v>432</v>
      </c>
      <c r="I71" s="49" t="s">
        <v>433</v>
      </c>
      <c r="J71" s="49" t="s">
        <v>431</v>
      </c>
      <c r="K71" s="49" t="s">
        <v>469</v>
      </c>
      <c r="L71" s="49" t="s">
        <v>470</v>
      </c>
      <c r="M71" s="49" t="s">
        <v>356</v>
      </c>
      <c r="N71" s="50">
        <v>44530</v>
      </c>
      <c r="O71" s="51">
        <v>123.62</v>
      </c>
      <c r="P71" s="49" t="s">
        <v>102</v>
      </c>
      <c r="Q71" s="51">
        <v>123.62</v>
      </c>
      <c r="R71" s="49" t="s">
        <v>102</v>
      </c>
      <c r="S71" s="51">
        <v>0</v>
      </c>
      <c r="T71" s="49" t="s">
        <v>431</v>
      </c>
      <c r="U71" s="49" t="s">
        <v>436</v>
      </c>
      <c r="V71" s="49" t="s">
        <v>437</v>
      </c>
      <c r="W71" s="49" t="s">
        <v>431</v>
      </c>
      <c r="X71" s="49" t="s">
        <v>431</v>
      </c>
      <c r="Y71" s="52" t="str">
        <f t="shared" si="3"/>
        <v>11-2021</v>
      </c>
      <c r="Z71" s="52" t="str">
        <f t="shared" si="4"/>
        <v>CS.1137.HT10.OH</v>
      </c>
      <c r="AA71" s="52" t="str">
        <f t="shared" si="5"/>
        <v>CS.1137.HT10.OH11-2021</v>
      </c>
      <c r="AB71" s="52" t="str">
        <f>VLOOKUP(Z71,SSPcodes!$B$12:$D$40,3,0)</f>
        <v>OH</v>
      </c>
      <c r="AC71" s="52" t="str">
        <f>VLOOKUP(Z71,SSPcodes!$B$12:$E$40,4,0)</f>
        <v>OH</v>
      </c>
    </row>
    <row r="72" spans="1:29" x14ac:dyDescent="0.3">
      <c r="A72" s="49" t="s">
        <v>231</v>
      </c>
      <c r="B72" s="49" t="s">
        <v>232</v>
      </c>
      <c r="C72" s="49" t="s">
        <v>233</v>
      </c>
      <c r="D72" s="49" t="s">
        <v>430</v>
      </c>
      <c r="E72" s="49" t="s">
        <v>431</v>
      </c>
      <c r="F72" s="49" t="s">
        <v>133</v>
      </c>
      <c r="G72" s="49" t="s">
        <v>134</v>
      </c>
      <c r="H72" s="49" t="s">
        <v>432</v>
      </c>
      <c r="I72" s="49" t="s">
        <v>433</v>
      </c>
      <c r="J72" s="49" t="s">
        <v>431</v>
      </c>
      <c r="K72" s="49" t="s">
        <v>471</v>
      </c>
      <c r="L72" s="49" t="s">
        <v>472</v>
      </c>
      <c r="M72" s="49" t="s">
        <v>356</v>
      </c>
      <c r="N72" s="50">
        <v>44561</v>
      </c>
      <c r="O72" s="51">
        <v>299.82</v>
      </c>
      <c r="P72" s="49" t="s">
        <v>102</v>
      </c>
      <c r="Q72" s="51">
        <v>299.82</v>
      </c>
      <c r="R72" s="49" t="s">
        <v>102</v>
      </c>
      <c r="S72" s="51">
        <v>0</v>
      </c>
      <c r="T72" s="49" t="s">
        <v>431</v>
      </c>
      <c r="U72" s="49" t="s">
        <v>436</v>
      </c>
      <c r="V72" s="49" t="s">
        <v>437</v>
      </c>
      <c r="W72" s="49" t="s">
        <v>431</v>
      </c>
      <c r="X72" s="49" t="s">
        <v>431</v>
      </c>
      <c r="Y72" s="52" t="str">
        <f t="shared" si="3"/>
        <v>12-2021</v>
      </c>
      <c r="Z72" s="52" t="str">
        <f t="shared" si="4"/>
        <v>CS.1137.HT10.OH</v>
      </c>
      <c r="AA72" s="52" t="str">
        <f t="shared" si="5"/>
        <v>CS.1137.HT10.OH12-2021</v>
      </c>
      <c r="AB72" s="52" t="str">
        <f>VLOOKUP(Z72,SSPcodes!$B$12:$D$40,3,0)</f>
        <v>OH</v>
      </c>
      <c r="AC72" s="52" t="str">
        <f>VLOOKUP(Z72,SSPcodes!$B$12:$E$40,4,0)</f>
        <v>OH</v>
      </c>
    </row>
    <row r="73" spans="1:29" x14ac:dyDescent="0.3">
      <c r="A73" s="49" t="s">
        <v>231</v>
      </c>
      <c r="B73" s="49" t="s">
        <v>232</v>
      </c>
      <c r="C73" s="49" t="s">
        <v>233</v>
      </c>
      <c r="D73" s="49" t="s">
        <v>430</v>
      </c>
      <c r="E73" s="49" t="s">
        <v>431</v>
      </c>
      <c r="F73" s="49" t="s">
        <v>137</v>
      </c>
      <c r="G73" s="49" t="s">
        <v>138</v>
      </c>
      <c r="H73" s="49" t="s">
        <v>432</v>
      </c>
      <c r="I73" s="49" t="s">
        <v>433</v>
      </c>
      <c r="J73" s="49" t="s">
        <v>431</v>
      </c>
      <c r="K73" s="49" t="s">
        <v>473</v>
      </c>
      <c r="L73" s="49" t="s">
        <v>474</v>
      </c>
      <c r="M73" s="49" t="s">
        <v>356</v>
      </c>
      <c r="N73" s="50">
        <v>44561</v>
      </c>
      <c r="O73" s="51">
        <v>353.78</v>
      </c>
      <c r="P73" s="49" t="s">
        <v>102</v>
      </c>
      <c r="Q73" s="51">
        <v>353.78</v>
      </c>
      <c r="R73" s="49" t="s">
        <v>102</v>
      </c>
      <c r="S73" s="51">
        <v>0</v>
      </c>
      <c r="T73" s="49" t="s">
        <v>431</v>
      </c>
      <c r="U73" s="49" t="s">
        <v>436</v>
      </c>
      <c r="V73" s="49" t="s">
        <v>437</v>
      </c>
      <c r="W73" s="49" t="s">
        <v>431</v>
      </c>
      <c r="X73" s="49" t="s">
        <v>431</v>
      </c>
      <c r="Y73" s="52" t="str">
        <f t="shared" si="3"/>
        <v>12-2021</v>
      </c>
      <c r="Z73" s="52" t="str">
        <f t="shared" si="4"/>
        <v>CS.1137.HT10.OH</v>
      </c>
      <c r="AA73" s="52" t="str">
        <f t="shared" si="5"/>
        <v>CS.1137.HT10.OH12-2021</v>
      </c>
      <c r="AB73" s="52" t="str">
        <f>VLOOKUP(Z73,SSPcodes!$B$12:$D$40,3,0)</f>
        <v>OH</v>
      </c>
      <c r="AC73" s="52" t="str">
        <f>VLOOKUP(Z73,SSPcodes!$B$12:$E$40,4,0)</f>
        <v>OH</v>
      </c>
    </row>
    <row r="74" spans="1:29" x14ac:dyDescent="0.3">
      <c r="A74" s="49" t="s">
        <v>231</v>
      </c>
      <c r="B74" s="49" t="s">
        <v>232</v>
      </c>
      <c r="C74" s="49" t="s">
        <v>233</v>
      </c>
      <c r="D74" s="49" t="s">
        <v>430</v>
      </c>
      <c r="E74" s="49" t="s">
        <v>431</v>
      </c>
      <c r="F74" s="49" t="s">
        <v>181</v>
      </c>
      <c r="G74" s="49" t="s">
        <v>182</v>
      </c>
      <c r="H74" s="49" t="s">
        <v>432</v>
      </c>
      <c r="I74" s="49" t="s">
        <v>433</v>
      </c>
      <c r="J74" s="49" t="s">
        <v>431</v>
      </c>
      <c r="K74" s="49" t="s">
        <v>475</v>
      </c>
      <c r="L74" s="49" t="s">
        <v>476</v>
      </c>
      <c r="M74" s="49" t="s">
        <v>356</v>
      </c>
      <c r="N74" s="50">
        <v>44561</v>
      </c>
      <c r="O74" s="51">
        <v>21.93</v>
      </c>
      <c r="P74" s="49" t="s">
        <v>102</v>
      </c>
      <c r="Q74" s="51">
        <v>21.93</v>
      </c>
      <c r="R74" s="49" t="s">
        <v>102</v>
      </c>
      <c r="S74" s="51">
        <v>0</v>
      </c>
      <c r="T74" s="49" t="s">
        <v>431</v>
      </c>
      <c r="U74" s="49" t="s">
        <v>436</v>
      </c>
      <c r="V74" s="49" t="s">
        <v>437</v>
      </c>
      <c r="W74" s="49" t="s">
        <v>431</v>
      </c>
      <c r="X74" s="49" t="s">
        <v>431</v>
      </c>
      <c r="Y74" s="52" t="str">
        <f t="shared" si="3"/>
        <v>12-2021</v>
      </c>
      <c r="Z74" s="52" t="str">
        <f t="shared" si="4"/>
        <v>CS.1137.HT10.OH</v>
      </c>
      <c r="AA74" s="52" t="str">
        <f t="shared" si="5"/>
        <v>CS.1137.HT10.OH12-2021</v>
      </c>
      <c r="AB74" s="52" t="str">
        <f>VLOOKUP(Z74,SSPcodes!$B$12:$D$40,3,0)</f>
        <v>OH</v>
      </c>
      <c r="AC74" s="52" t="str">
        <f>VLOOKUP(Z74,SSPcodes!$B$12:$E$40,4,0)</f>
        <v>OH</v>
      </c>
    </row>
    <row r="75" spans="1:29" x14ac:dyDescent="0.3">
      <c r="A75" s="49" t="s">
        <v>231</v>
      </c>
      <c r="B75" s="49" t="s">
        <v>232</v>
      </c>
      <c r="C75" s="49" t="s">
        <v>233</v>
      </c>
      <c r="D75" s="49" t="s">
        <v>430</v>
      </c>
      <c r="E75" s="49" t="s">
        <v>431</v>
      </c>
      <c r="F75" s="49" t="s">
        <v>191</v>
      </c>
      <c r="G75" s="49" t="s">
        <v>192</v>
      </c>
      <c r="H75" s="49" t="s">
        <v>432</v>
      </c>
      <c r="I75" s="49" t="s">
        <v>433</v>
      </c>
      <c r="J75" s="49" t="s">
        <v>431</v>
      </c>
      <c r="K75" s="49" t="s">
        <v>477</v>
      </c>
      <c r="L75" s="49" t="s">
        <v>478</v>
      </c>
      <c r="M75" s="49" t="s">
        <v>356</v>
      </c>
      <c r="N75" s="50">
        <v>44561</v>
      </c>
      <c r="O75" s="51">
        <v>35</v>
      </c>
      <c r="P75" s="49" t="s">
        <v>102</v>
      </c>
      <c r="Q75" s="51">
        <v>35</v>
      </c>
      <c r="R75" s="49" t="s">
        <v>102</v>
      </c>
      <c r="S75" s="51">
        <v>0</v>
      </c>
      <c r="T75" s="49" t="s">
        <v>431</v>
      </c>
      <c r="U75" s="49" t="s">
        <v>436</v>
      </c>
      <c r="V75" s="49" t="s">
        <v>437</v>
      </c>
      <c r="W75" s="49" t="s">
        <v>431</v>
      </c>
      <c r="X75" s="49" t="s">
        <v>431</v>
      </c>
      <c r="Y75" s="52" t="str">
        <f t="shared" si="3"/>
        <v>12-2021</v>
      </c>
      <c r="Z75" s="52" t="str">
        <f t="shared" si="4"/>
        <v>CS.1137.HT10.OH</v>
      </c>
      <c r="AA75" s="52" t="str">
        <f t="shared" si="5"/>
        <v>CS.1137.HT10.OH12-2021</v>
      </c>
      <c r="AB75" s="52" t="str">
        <f>VLOOKUP(Z75,SSPcodes!$B$12:$D$40,3,0)</f>
        <v>OH</v>
      </c>
      <c r="AC75" s="52" t="str">
        <f>VLOOKUP(Z75,SSPcodes!$B$12:$E$40,4,0)</f>
        <v>OH</v>
      </c>
    </row>
    <row r="76" spans="1:29" x14ac:dyDescent="0.3">
      <c r="A76" s="49" t="s">
        <v>231</v>
      </c>
      <c r="B76" s="49" t="s">
        <v>232</v>
      </c>
      <c r="C76" s="49" t="s">
        <v>233</v>
      </c>
      <c r="D76" s="49" t="s">
        <v>430</v>
      </c>
      <c r="E76" s="49" t="s">
        <v>431</v>
      </c>
      <c r="F76" s="49" t="s">
        <v>151</v>
      </c>
      <c r="G76" s="49" t="s">
        <v>152</v>
      </c>
      <c r="H76" s="49" t="s">
        <v>432</v>
      </c>
      <c r="I76" s="49" t="s">
        <v>433</v>
      </c>
      <c r="J76" s="49" t="s">
        <v>431</v>
      </c>
      <c r="K76" s="49" t="s">
        <v>479</v>
      </c>
      <c r="L76" s="49" t="s">
        <v>480</v>
      </c>
      <c r="M76" s="49" t="s">
        <v>356</v>
      </c>
      <c r="N76" s="50">
        <v>44561</v>
      </c>
      <c r="O76" s="51">
        <v>0.76</v>
      </c>
      <c r="P76" s="49" t="s">
        <v>102</v>
      </c>
      <c r="Q76" s="51">
        <v>0.76</v>
      </c>
      <c r="R76" s="49" t="s">
        <v>102</v>
      </c>
      <c r="S76" s="51">
        <v>0</v>
      </c>
      <c r="T76" s="49" t="s">
        <v>431</v>
      </c>
      <c r="U76" s="49" t="s">
        <v>436</v>
      </c>
      <c r="V76" s="49" t="s">
        <v>437</v>
      </c>
      <c r="W76" s="49" t="s">
        <v>431</v>
      </c>
      <c r="X76" s="49" t="s">
        <v>431</v>
      </c>
      <c r="Y76" s="52" t="str">
        <f t="shared" si="3"/>
        <v>12-2021</v>
      </c>
      <c r="Z76" s="52" t="str">
        <f t="shared" si="4"/>
        <v>CS.1137.HT10.OH</v>
      </c>
      <c r="AA76" s="52" t="str">
        <f t="shared" si="5"/>
        <v>CS.1137.HT10.OH12-2021</v>
      </c>
      <c r="AB76" s="52" t="str">
        <f>VLOOKUP(Z76,SSPcodes!$B$12:$D$40,3,0)</f>
        <v>OH</v>
      </c>
      <c r="AC76" s="52" t="str">
        <f>VLOOKUP(Z76,SSPcodes!$B$12:$E$40,4,0)</f>
        <v>OH</v>
      </c>
    </row>
    <row r="77" spans="1:29" x14ac:dyDescent="0.3">
      <c r="A77" s="49" t="s">
        <v>231</v>
      </c>
      <c r="B77" s="49" t="s">
        <v>232</v>
      </c>
      <c r="C77" s="49" t="s">
        <v>233</v>
      </c>
      <c r="D77" s="49" t="s">
        <v>430</v>
      </c>
      <c r="E77" s="49" t="s">
        <v>431</v>
      </c>
      <c r="F77" s="49" t="s">
        <v>157</v>
      </c>
      <c r="G77" s="49" t="s">
        <v>158</v>
      </c>
      <c r="H77" s="49" t="s">
        <v>432</v>
      </c>
      <c r="I77" s="49" t="s">
        <v>433</v>
      </c>
      <c r="J77" s="49" t="s">
        <v>431</v>
      </c>
      <c r="K77" s="49" t="s">
        <v>481</v>
      </c>
      <c r="L77" s="49" t="s">
        <v>482</v>
      </c>
      <c r="M77" s="49" t="s">
        <v>356</v>
      </c>
      <c r="N77" s="50">
        <v>44561</v>
      </c>
      <c r="O77" s="51">
        <v>529.16999999999996</v>
      </c>
      <c r="P77" s="49" t="s">
        <v>102</v>
      </c>
      <c r="Q77" s="51">
        <v>529.16999999999996</v>
      </c>
      <c r="R77" s="49" t="s">
        <v>102</v>
      </c>
      <c r="S77" s="51">
        <v>0</v>
      </c>
      <c r="T77" s="49" t="s">
        <v>431</v>
      </c>
      <c r="U77" s="49" t="s">
        <v>436</v>
      </c>
      <c r="V77" s="49" t="s">
        <v>437</v>
      </c>
      <c r="W77" s="49" t="s">
        <v>431</v>
      </c>
      <c r="X77" s="49" t="s">
        <v>431</v>
      </c>
      <c r="Y77" s="52" t="str">
        <f t="shared" si="3"/>
        <v>12-2021</v>
      </c>
      <c r="Z77" s="52" t="str">
        <f t="shared" si="4"/>
        <v>CS.1137.HT10.OH</v>
      </c>
      <c r="AA77" s="52" t="str">
        <f t="shared" si="5"/>
        <v>CS.1137.HT10.OH12-2021</v>
      </c>
      <c r="AB77" s="52" t="str">
        <f>VLOOKUP(Z77,SSPcodes!$B$12:$D$40,3,0)</f>
        <v>OH</v>
      </c>
      <c r="AC77" s="52" t="str">
        <f>VLOOKUP(Z77,SSPcodes!$B$12:$E$40,4,0)</f>
        <v>OH</v>
      </c>
    </row>
    <row r="78" spans="1:29" x14ac:dyDescent="0.3">
      <c r="A78" s="49" t="s">
        <v>231</v>
      </c>
      <c r="B78" s="49" t="s">
        <v>232</v>
      </c>
      <c r="C78" s="49" t="s">
        <v>233</v>
      </c>
      <c r="D78" s="49" t="s">
        <v>430</v>
      </c>
      <c r="E78" s="49" t="s">
        <v>431</v>
      </c>
      <c r="F78" s="49" t="s">
        <v>141</v>
      </c>
      <c r="G78" s="49" t="s">
        <v>142</v>
      </c>
      <c r="H78" s="49" t="s">
        <v>432</v>
      </c>
      <c r="I78" s="49" t="s">
        <v>433</v>
      </c>
      <c r="J78" s="49" t="s">
        <v>431</v>
      </c>
      <c r="K78" s="49" t="s">
        <v>483</v>
      </c>
      <c r="L78" s="49" t="s">
        <v>484</v>
      </c>
      <c r="M78" s="49" t="s">
        <v>356</v>
      </c>
      <c r="N78" s="50">
        <v>44561</v>
      </c>
      <c r="O78" s="51">
        <v>49.56</v>
      </c>
      <c r="P78" s="49" t="s">
        <v>102</v>
      </c>
      <c r="Q78" s="51">
        <v>49.56</v>
      </c>
      <c r="R78" s="49" t="s">
        <v>102</v>
      </c>
      <c r="S78" s="51">
        <v>0</v>
      </c>
      <c r="T78" s="49" t="s">
        <v>431</v>
      </c>
      <c r="U78" s="49" t="s">
        <v>436</v>
      </c>
      <c r="V78" s="49" t="s">
        <v>437</v>
      </c>
      <c r="W78" s="49" t="s">
        <v>431</v>
      </c>
      <c r="X78" s="49" t="s">
        <v>431</v>
      </c>
      <c r="Y78" s="52" t="str">
        <f t="shared" si="3"/>
        <v>12-2021</v>
      </c>
      <c r="Z78" s="52" t="str">
        <f t="shared" si="4"/>
        <v>CS.1137.HT10.OH</v>
      </c>
      <c r="AA78" s="52" t="str">
        <f t="shared" si="5"/>
        <v>CS.1137.HT10.OH12-2021</v>
      </c>
      <c r="AB78" s="52" t="str">
        <f>VLOOKUP(Z78,SSPcodes!$B$12:$D$40,3,0)</f>
        <v>OH</v>
      </c>
      <c r="AC78" s="52" t="str">
        <f>VLOOKUP(Z78,SSPcodes!$B$12:$E$40,4,0)</f>
        <v>OH</v>
      </c>
    </row>
    <row r="79" spans="1:29" x14ac:dyDescent="0.3">
      <c r="A79" s="49" t="s">
        <v>231</v>
      </c>
      <c r="B79" s="49" t="s">
        <v>232</v>
      </c>
      <c r="C79" s="49" t="s">
        <v>233</v>
      </c>
      <c r="D79" s="49" t="s">
        <v>430</v>
      </c>
      <c r="E79" s="49" t="s">
        <v>431</v>
      </c>
      <c r="F79" s="49" t="s">
        <v>117</v>
      </c>
      <c r="G79" s="49" t="s">
        <v>118</v>
      </c>
      <c r="H79" s="49" t="s">
        <v>432</v>
      </c>
      <c r="I79" s="49" t="s">
        <v>433</v>
      </c>
      <c r="J79" s="49" t="s">
        <v>431</v>
      </c>
      <c r="K79" s="49" t="s">
        <v>485</v>
      </c>
      <c r="L79" s="49" t="s">
        <v>486</v>
      </c>
      <c r="M79" s="49" t="s">
        <v>356</v>
      </c>
      <c r="N79" s="50">
        <v>44592</v>
      </c>
      <c r="O79" s="51">
        <v>9.77</v>
      </c>
      <c r="P79" s="49" t="s">
        <v>102</v>
      </c>
      <c r="Q79" s="51">
        <v>9.77</v>
      </c>
      <c r="R79" s="49" t="s">
        <v>102</v>
      </c>
      <c r="S79" s="51">
        <v>0</v>
      </c>
      <c r="T79" s="49" t="s">
        <v>431</v>
      </c>
      <c r="U79" s="49" t="s">
        <v>436</v>
      </c>
      <c r="V79" s="49" t="s">
        <v>437</v>
      </c>
      <c r="W79" s="49" t="s">
        <v>431</v>
      </c>
      <c r="X79" s="49" t="s">
        <v>431</v>
      </c>
      <c r="Y79" s="52" t="str">
        <f t="shared" si="3"/>
        <v>1-2022</v>
      </c>
      <c r="Z79" s="52" t="str">
        <f t="shared" si="4"/>
        <v>CS.1137.HT10.OH</v>
      </c>
      <c r="AA79" s="52" t="str">
        <f t="shared" si="5"/>
        <v>CS.1137.HT10.OH1-2022</v>
      </c>
      <c r="AB79" s="52" t="str">
        <f>VLOOKUP(Z79,SSPcodes!$B$12:$D$40,3,0)</f>
        <v>OH</v>
      </c>
      <c r="AC79" s="52" t="str">
        <f>VLOOKUP(Z79,SSPcodes!$B$12:$E$40,4,0)</f>
        <v>OH</v>
      </c>
    </row>
    <row r="80" spans="1:29" x14ac:dyDescent="0.3">
      <c r="A80" s="49" t="s">
        <v>231</v>
      </c>
      <c r="B80" s="49" t="s">
        <v>232</v>
      </c>
      <c r="C80" s="49" t="s">
        <v>233</v>
      </c>
      <c r="D80" s="49" t="s">
        <v>430</v>
      </c>
      <c r="E80" s="49" t="s">
        <v>431</v>
      </c>
      <c r="F80" s="49" t="s">
        <v>133</v>
      </c>
      <c r="G80" s="49" t="s">
        <v>134</v>
      </c>
      <c r="H80" s="49" t="s">
        <v>432</v>
      </c>
      <c r="I80" s="49" t="s">
        <v>433</v>
      </c>
      <c r="J80" s="49" t="s">
        <v>431</v>
      </c>
      <c r="K80" s="49" t="s">
        <v>487</v>
      </c>
      <c r="L80" s="49" t="s">
        <v>488</v>
      </c>
      <c r="M80" s="49" t="s">
        <v>356</v>
      </c>
      <c r="N80" s="50">
        <v>44592</v>
      </c>
      <c r="O80" s="51">
        <v>259.38</v>
      </c>
      <c r="P80" s="49" t="s">
        <v>102</v>
      </c>
      <c r="Q80" s="51">
        <v>259.38</v>
      </c>
      <c r="R80" s="49" t="s">
        <v>102</v>
      </c>
      <c r="S80" s="51">
        <v>0</v>
      </c>
      <c r="T80" s="49" t="s">
        <v>431</v>
      </c>
      <c r="U80" s="49" t="s">
        <v>436</v>
      </c>
      <c r="V80" s="49" t="s">
        <v>437</v>
      </c>
      <c r="W80" s="49" t="s">
        <v>431</v>
      </c>
      <c r="X80" s="49" t="s">
        <v>431</v>
      </c>
      <c r="Y80" s="52" t="str">
        <f t="shared" si="3"/>
        <v>1-2022</v>
      </c>
      <c r="Z80" s="52" t="str">
        <f t="shared" si="4"/>
        <v>CS.1137.HT10.OH</v>
      </c>
      <c r="AA80" s="52" t="str">
        <f t="shared" si="5"/>
        <v>CS.1137.HT10.OH1-2022</v>
      </c>
      <c r="AB80" s="52" t="str">
        <f>VLOOKUP(Z80,SSPcodes!$B$12:$D$40,3,0)</f>
        <v>OH</v>
      </c>
      <c r="AC80" s="52" t="str">
        <f>VLOOKUP(Z80,SSPcodes!$B$12:$E$40,4,0)</f>
        <v>OH</v>
      </c>
    </row>
    <row r="81" spans="1:29" x14ac:dyDescent="0.3">
      <c r="A81" s="49" t="s">
        <v>231</v>
      </c>
      <c r="B81" s="49" t="s">
        <v>232</v>
      </c>
      <c r="C81" s="49" t="s">
        <v>233</v>
      </c>
      <c r="D81" s="49" t="s">
        <v>430</v>
      </c>
      <c r="E81" s="49" t="s">
        <v>431</v>
      </c>
      <c r="F81" s="49" t="s">
        <v>137</v>
      </c>
      <c r="G81" s="49" t="s">
        <v>138</v>
      </c>
      <c r="H81" s="49" t="s">
        <v>432</v>
      </c>
      <c r="I81" s="49" t="s">
        <v>433</v>
      </c>
      <c r="J81" s="49" t="s">
        <v>431</v>
      </c>
      <c r="K81" s="49" t="s">
        <v>489</v>
      </c>
      <c r="L81" s="49" t="s">
        <v>490</v>
      </c>
      <c r="M81" s="49" t="s">
        <v>356</v>
      </c>
      <c r="N81" s="50">
        <v>44592</v>
      </c>
      <c r="O81" s="51">
        <v>131.34</v>
      </c>
      <c r="P81" s="49" t="s">
        <v>102</v>
      </c>
      <c r="Q81" s="51">
        <v>131.34</v>
      </c>
      <c r="R81" s="49" t="s">
        <v>102</v>
      </c>
      <c r="S81" s="51">
        <v>0</v>
      </c>
      <c r="T81" s="49" t="s">
        <v>431</v>
      </c>
      <c r="U81" s="49" t="s">
        <v>436</v>
      </c>
      <c r="V81" s="49" t="s">
        <v>437</v>
      </c>
      <c r="W81" s="49" t="s">
        <v>431</v>
      </c>
      <c r="X81" s="49" t="s">
        <v>431</v>
      </c>
      <c r="Y81" s="52" t="str">
        <f t="shared" si="3"/>
        <v>1-2022</v>
      </c>
      <c r="Z81" s="52" t="str">
        <f t="shared" si="4"/>
        <v>CS.1137.HT10.OH</v>
      </c>
      <c r="AA81" s="52" t="str">
        <f t="shared" si="5"/>
        <v>CS.1137.HT10.OH1-2022</v>
      </c>
      <c r="AB81" s="52" t="str">
        <f>VLOOKUP(Z81,SSPcodes!$B$12:$D$40,3,0)</f>
        <v>OH</v>
      </c>
      <c r="AC81" s="52" t="str">
        <f>VLOOKUP(Z81,SSPcodes!$B$12:$E$40,4,0)</f>
        <v>OH</v>
      </c>
    </row>
    <row r="82" spans="1:29" x14ac:dyDescent="0.3">
      <c r="A82" s="49" t="s">
        <v>231</v>
      </c>
      <c r="B82" s="49" t="s">
        <v>232</v>
      </c>
      <c r="C82" s="49" t="s">
        <v>233</v>
      </c>
      <c r="D82" s="49" t="s">
        <v>430</v>
      </c>
      <c r="E82" s="49" t="s">
        <v>431</v>
      </c>
      <c r="F82" s="49" t="s">
        <v>175</v>
      </c>
      <c r="G82" s="49" t="s">
        <v>176</v>
      </c>
      <c r="H82" s="49" t="s">
        <v>432</v>
      </c>
      <c r="I82" s="49" t="s">
        <v>433</v>
      </c>
      <c r="J82" s="49" t="s">
        <v>431</v>
      </c>
      <c r="K82" s="49" t="s">
        <v>491</v>
      </c>
      <c r="L82" s="49" t="s">
        <v>492</v>
      </c>
      <c r="M82" s="49" t="s">
        <v>356</v>
      </c>
      <c r="N82" s="50">
        <v>44592</v>
      </c>
      <c r="O82" s="51">
        <v>56.63</v>
      </c>
      <c r="P82" s="49" t="s">
        <v>102</v>
      </c>
      <c r="Q82" s="51">
        <v>56.63</v>
      </c>
      <c r="R82" s="49" t="s">
        <v>102</v>
      </c>
      <c r="S82" s="51">
        <v>0</v>
      </c>
      <c r="T82" s="49" t="s">
        <v>431</v>
      </c>
      <c r="U82" s="49" t="s">
        <v>436</v>
      </c>
      <c r="V82" s="49" t="s">
        <v>437</v>
      </c>
      <c r="W82" s="49" t="s">
        <v>431</v>
      </c>
      <c r="X82" s="49" t="s">
        <v>431</v>
      </c>
      <c r="Y82" s="52" t="str">
        <f t="shared" si="3"/>
        <v>1-2022</v>
      </c>
      <c r="Z82" s="52" t="str">
        <f t="shared" si="4"/>
        <v>CS.1137.HT10.OH</v>
      </c>
      <c r="AA82" s="52" t="str">
        <f t="shared" si="5"/>
        <v>CS.1137.HT10.OH1-2022</v>
      </c>
      <c r="AB82" s="52" t="str">
        <f>VLOOKUP(Z82,SSPcodes!$B$12:$D$40,3,0)</f>
        <v>OH</v>
      </c>
      <c r="AC82" s="52" t="str">
        <f>VLOOKUP(Z82,SSPcodes!$B$12:$E$40,4,0)</f>
        <v>OH</v>
      </c>
    </row>
    <row r="83" spans="1:29" x14ac:dyDescent="0.3">
      <c r="A83" s="49" t="s">
        <v>231</v>
      </c>
      <c r="B83" s="49" t="s">
        <v>232</v>
      </c>
      <c r="C83" s="49" t="s">
        <v>233</v>
      </c>
      <c r="D83" s="49" t="s">
        <v>430</v>
      </c>
      <c r="E83" s="49" t="s">
        <v>431</v>
      </c>
      <c r="F83" s="49" t="s">
        <v>189</v>
      </c>
      <c r="G83" s="49" t="s">
        <v>190</v>
      </c>
      <c r="H83" s="49" t="s">
        <v>432</v>
      </c>
      <c r="I83" s="49" t="s">
        <v>433</v>
      </c>
      <c r="J83" s="49" t="s">
        <v>431</v>
      </c>
      <c r="K83" s="49" t="s">
        <v>493</v>
      </c>
      <c r="L83" s="49" t="s">
        <v>494</v>
      </c>
      <c r="M83" s="49" t="s">
        <v>356</v>
      </c>
      <c r="N83" s="50">
        <v>44592</v>
      </c>
      <c r="O83" s="51">
        <v>281.74</v>
      </c>
      <c r="P83" s="49" t="s">
        <v>102</v>
      </c>
      <c r="Q83" s="51">
        <v>281.74</v>
      </c>
      <c r="R83" s="49" t="s">
        <v>102</v>
      </c>
      <c r="S83" s="51">
        <v>0</v>
      </c>
      <c r="T83" s="49" t="s">
        <v>431</v>
      </c>
      <c r="U83" s="49" t="s">
        <v>436</v>
      </c>
      <c r="V83" s="49" t="s">
        <v>437</v>
      </c>
      <c r="W83" s="49" t="s">
        <v>431</v>
      </c>
      <c r="X83" s="49" t="s">
        <v>431</v>
      </c>
      <c r="Y83" s="52" t="str">
        <f t="shared" si="3"/>
        <v>1-2022</v>
      </c>
      <c r="Z83" s="52" t="str">
        <f t="shared" si="4"/>
        <v>CS.1137.HT10.OH</v>
      </c>
      <c r="AA83" s="52" t="str">
        <f t="shared" si="5"/>
        <v>CS.1137.HT10.OH1-2022</v>
      </c>
      <c r="AB83" s="52" t="str">
        <f>VLOOKUP(Z83,SSPcodes!$B$12:$D$40,3,0)</f>
        <v>OH</v>
      </c>
      <c r="AC83" s="52" t="str">
        <f>VLOOKUP(Z83,SSPcodes!$B$12:$E$40,4,0)</f>
        <v>OH</v>
      </c>
    </row>
    <row r="84" spans="1:29" x14ac:dyDescent="0.3">
      <c r="A84" s="49" t="s">
        <v>231</v>
      </c>
      <c r="B84" s="49" t="s">
        <v>232</v>
      </c>
      <c r="C84" s="49" t="s">
        <v>233</v>
      </c>
      <c r="D84" s="49" t="s">
        <v>430</v>
      </c>
      <c r="E84" s="49" t="s">
        <v>431</v>
      </c>
      <c r="F84" s="49" t="s">
        <v>141</v>
      </c>
      <c r="G84" s="49" t="s">
        <v>142</v>
      </c>
      <c r="H84" s="49" t="s">
        <v>432</v>
      </c>
      <c r="I84" s="49" t="s">
        <v>433</v>
      </c>
      <c r="J84" s="49" t="s">
        <v>431</v>
      </c>
      <c r="K84" s="49" t="s">
        <v>495</v>
      </c>
      <c r="L84" s="49" t="s">
        <v>496</v>
      </c>
      <c r="M84" s="49" t="s">
        <v>356</v>
      </c>
      <c r="N84" s="50">
        <v>44592</v>
      </c>
      <c r="O84" s="51">
        <v>56.35</v>
      </c>
      <c r="P84" s="49" t="s">
        <v>102</v>
      </c>
      <c r="Q84" s="51">
        <v>56.35</v>
      </c>
      <c r="R84" s="49" t="s">
        <v>102</v>
      </c>
      <c r="S84" s="51">
        <v>0</v>
      </c>
      <c r="T84" s="49" t="s">
        <v>431</v>
      </c>
      <c r="U84" s="49" t="s">
        <v>436</v>
      </c>
      <c r="V84" s="49" t="s">
        <v>437</v>
      </c>
      <c r="W84" s="49" t="s">
        <v>431</v>
      </c>
      <c r="X84" s="49" t="s">
        <v>431</v>
      </c>
      <c r="Y84" s="52" t="str">
        <f t="shared" si="3"/>
        <v>1-2022</v>
      </c>
      <c r="Z84" s="52" t="str">
        <f t="shared" si="4"/>
        <v>CS.1137.HT10.OH</v>
      </c>
      <c r="AA84" s="52" t="str">
        <f t="shared" si="5"/>
        <v>CS.1137.HT10.OH1-2022</v>
      </c>
      <c r="AB84" s="52" t="str">
        <f>VLOOKUP(Z84,SSPcodes!$B$12:$D$40,3,0)</f>
        <v>OH</v>
      </c>
      <c r="AC84" s="52" t="str">
        <f>VLOOKUP(Z84,SSPcodes!$B$12:$E$40,4,0)</f>
        <v>OH</v>
      </c>
    </row>
    <row r="85" spans="1:29" x14ac:dyDescent="0.3">
      <c r="A85" s="49" t="s">
        <v>231</v>
      </c>
      <c r="B85" s="49" t="s">
        <v>232</v>
      </c>
      <c r="C85" s="49" t="s">
        <v>233</v>
      </c>
      <c r="D85" s="49" t="s">
        <v>430</v>
      </c>
      <c r="E85" s="49" t="s">
        <v>431</v>
      </c>
      <c r="F85" s="49" t="s">
        <v>117</v>
      </c>
      <c r="G85" s="49" t="s">
        <v>118</v>
      </c>
      <c r="H85" s="49" t="s">
        <v>432</v>
      </c>
      <c r="I85" s="49" t="s">
        <v>433</v>
      </c>
      <c r="J85" s="49" t="s">
        <v>431</v>
      </c>
      <c r="K85" s="49" t="s">
        <v>497</v>
      </c>
      <c r="L85" s="49" t="s">
        <v>498</v>
      </c>
      <c r="M85" s="49" t="s">
        <v>356</v>
      </c>
      <c r="N85" s="50">
        <v>44620</v>
      </c>
      <c r="O85" s="51">
        <v>-2453.04</v>
      </c>
      <c r="P85" s="49" t="s">
        <v>102</v>
      </c>
      <c r="Q85" s="51">
        <v>-2453.04</v>
      </c>
      <c r="R85" s="49" t="s">
        <v>102</v>
      </c>
      <c r="S85" s="51">
        <v>0</v>
      </c>
      <c r="T85" s="49" t="s">
        <v>431</v>
      </c>
      <c r="U85" s="49" t="s">
        <v>436</v>
      </c>
      <c r="V85" s="49" t="s">
        <v>437</v>
      </c>
      <c r="W85" s="49" t="s">
        <v>431</v>
      </c>
      <c r="X85" s="49" t="s">
        <v>431</v>
      </c>
      <c r="Y85" s="52" t="str">
        <f t="shared" si="3"/>
        <v>2-2022</v>
      </c>
      <c r="Z85" s="52" t="str">
        <f t="shared" si="4"/>
        <v>CS.1137.HT10.OH</v>
      </c>
      <c r="AA85" s="52" t="str">
        <f t="shared" si="5"/>
        <v>CS.1137.HT10.OH2-2022</v>
      </c>
      <c r="AB85" s="52" t="str">
        <f>VLOOKUP(Z85,SSPcodes!$B$12:$D$40,3,0)</f>
        <v>OH</v>
      </c>
      <c r="AC85" s="52" t="str">
        <f>VLOOKUP(Z85,SSPcodes!$B$12:$E$40,4,0)</f>
        <v>OH</v>
      </c>
    </row>
    <row r="86" spans="1:29" x14ac:dyDescent="0.3">
      <c r="A86" s="49" t="s">
        <v>231</v>
      </c>
      <c r="B86" s="49" t="s">
        <v>232</v>
      </c>
      <c r="C86" s="49" t="s">
        <v>233</v>
      </c>
      <c r="D86" s="49" t="s">
        <v>430</v>
      </c>
      <c r="E86" s="49" t="s">
        <v>431</v>
      </c>
      <c r="F86" s="49" t="s">
        <v>133</v>
      </c>
      <c r="G86" s="49" t="s">
        <v>134</v>
      </c>
      <c r="H86" s="49" t="s">
        <v>432</v>
      </c>
      <c r="I86" s="49" t="s">
        <v>433</v>
      </c>
      <c r="J86" s="49" t="s">
        <v>431</v>
      </c>
      <c r="K86" s="49" t="s">
        <v>499</v>
      </c>
      <c r="L86" s="49" t="s">
        <v>500</v>
      </c>
      <c r="M86" s="49" t="s">
        <v>356</v>
      </c>
      <c r="N86" s="50">
        <v>44620</v>
      </c>
      <c r="O86" s="51">
        <v>128.08000000000001</v>
      </c>
      <c r="P86" s="49" t="s">
        <v>102</v>
      </c>
      <c r="Q86" s="51">
        <v>128.08000000000001</v>
      </c>
      <c r="R86" s="49" t="s">
        <v>102</v>
      </c>
      <c r="S86" s="51">
        <v>0</v>
      </c>
      <c r="T86" s="49" t="s">
        <v>431</v>
      </c>
      <c r="U86" s="49" t="s">
        <v>436</v>
      </c>
      <c r="V86" s="49" t="s">
        <v>437</v>
      </c>
      <c r="W86" s="49" t="s">
        <v>431</v>
      </c>
      <c r="X86" s="49" t="s">
        <v>431</v>
      </c>
      <c r="Y86" s="52" t="str">
        <f t="shared" si="3"/>
        <v>2-2022</v>
      </c>
      <c r="Z86" s="52" t="str">
        <f t="shared" si="4"/>
        <v>CS.1137.HT10.OH</v>
      </c>
      <c r="AA86" s="52" t="str">
        <f t="shared" si="5"/>
        <v>CS.1137.HT10.OH2-2022</v>
      </c>
      <c r="AB86" s="52" t="str">
        <f>VLOOKUP(Z86,SSPcodes!$B$12:$D$40,3,0)</f>
        <v>OH</v>
      </c>
      <c r="AC86" s="52" t="str">
        <f>VLOOKUP(Z86,SSPcodes!$B$12:$E$40,4,0)</f>
        <v>OH</v>
      </c>
    </row>
    <row r="87" spans="1:29" x14ac:dyDescent="0.3">
      <c r="A87" s="49" t="s">
        <v>231</v>
      </c>
      <c r="B87" s="49" t="s">
        <v>232</v>
      </c>
      <c r="C87" s="49" t="s">
        <v>233</v>
      </c>
      <c r="D87" s="49" t="s">
        <v>430</v>
      </c>
      <c r="E87" s="49" t="s">
        <v>431</v>
      </c>
      <c r="F87" s="49" t="s">
        <v>137</v>
      </c>
      <c r="G87" s="49" t="s">
        <v>138</v>
      </c>
      <c r="H87" s="49" t="s">
        <v>432</v>
      </c>
      <c r="I87" s="49" t="s">
        <v>433</v>
      </c>
      <c r="J87" s="49" t="s">
        <v>431</v>
      </c>
      <c r="K87" s="49" t="s">
        <v>501</v>
      </c>
      <c r="L87" s="49" t="s">
        <v>502</v>
      </c>
      <c r="M87" s="49" t="s">
        <v>356</v>
      </c>
      <c r="N87" s="50">
        <v>44620</v>
      </c>
      <c r="O87" s="51">
        <v>240.56</v>
      </c>
      <c r="P87" s="49" t="s">
        <v>102</v>
      </c>
      <c r="Q87" s="51">
        <v>240.56</v>
      </c>
      <c r="R87" s="49" t="s">
        <v>102</v>
      </c>
      <c r="S87" s="51">
        <v>0</v>
      </c>
      <c r="T87" s="49" t="s">
        <v>431</v>
      </c>
      <c r="U87" s="49" t="s">
        <v>436</v>
      </c>
      <c r="V87" s="49" t="s">
        <v>437</v>
      </c>
      <c r="W87" s="49" t="s">
        <v>431</v>
      </c>
      <c r="X87" s="49" t="s">
        <v>431</v>
      </c>
      <c r="Y87" s="52" t="str">
        <f t="shared" si="3"/>
        <v>2-2022</v>
      </c>
      <c r="Z87" s="52" t="str">
        <f t="shared" si="4"/>
        <v>CS.1137.HT10.OH</v>
      </c>
      <c r="AA87" s="52" t="str">
        <f t="shared" si="5"/>
        <v>CS.1137.HT10.OH2-2022</v>
      </c>
      <c r="AB87" s="52" t="str">
        <f>VLOOKUP(Z87,SSPcodes!$B$12:$D$40,3,0)</f>
        <v>OH</v>
      </c>
      <c r="AC87" s="52" t="str">
        <f>VLOOKUP(Z87,SSPcodes!$B$12:$E$40,4,0)</f>
        <v>OH</v>
      </c>
    </row>
    <row r="88" spans="1:29" x14ac:dyDescent="0.3">
      <c r="A88" s="49" t="s">
        <v>231</v>
      </c>
      <c r="B88" s="49" t="s">
        <v>232</v>
      </c>
      <c r="C88" s="49" t="s">
        <v>233</v>
      </c>
      <c r="D88" s="49" t="s">
        <v>430</v>
      </c>
      <c r="E88" s="49" t="s">
        <v>431</v>
      </c>
      <c r="F88" s="49" t="s">
        <v>169</v>
      </c>
      <c r="G88" s="49" t="s">
        <v>170</v>
      </c>
      <c r="H88" s="49" t="s">
        <v>432</v>
      </c>
      <c r="I88" s="49" t="s">
        <v>433</v>
      </c>
      <c r="J88" s="49" t="s">
        <v>431</v>
      </c>
      <c r="K88" s="49" t="s">
        <v>503</v>
      </c>
      <c r="L88" s="49" t="s">
        <v>504</v>
      </c>
      <c r="M88" s="49" t="s">
        <v>356</v>
      </c>
      <c r="N88" s="50">
        <v>44620</v>
      </c>
      <c r="O88" s="51">
        <v>28.88</v>
      </c>
      <c r="P88" s="49" t="s">
        <v>102</v>
      </c>
      <c r="Q88" s="51">
        <v>28.88</v>
      </c>
      <c r="R88" s="49" t="s">
        <v>102</v>
      </c>
      <c r="S88" s="51">
        <v>0</v>
      </c>
      <c r="T88" s="49" t="s">
        <v>431</v>
      </c>
      <c r="U88" s="49" t="s">
        <v>436</v>
      </c>
      <c r="V88" s="49" t="s">
        <v>437</v>
      </c>
      <c r="W88" s="49" t="s">
        <v>431</v>
      </c>
      <c r="X88" s="49" t="s">
        <v>431</v>
      </c>
      <c r="Y88" s="52" t="str">
        <f t="shared" si="3"/>
        <v>2-2022</v>
      </c>
      <c r="Z88" s="52" t="str">
        <f t="shared" si="4"/>
        <v>CS.1137.HT10.OH</v>
      </c>
      <c r="AA88" s="52" t="str">
        <f t="shared" si="5"/>
        <v>CS.1137.HT10.OH2-2022</v>
      </c>
      <c r="AB88" s="52" t="str">
        <f>VLOOKUP(Z88,SSPcodes!$B$12:$D$40,3,0)</f>
        <v>OH</v>
      </c>
      <c r="AC88" s="52" t="str">
        <f>VLOOKUP(Z88,SSPcodes!$B$12:$E$40,4,0)</f>
        <v>OH</v>
      </c>
    </row>
    <row r="89" spans="1:29" x14ac:dyDescent="0.3">
      <c r="A89" s="49" t="s">
        <v>231</v>
      </c>
      <c r="B89" s="49" t="s">
        <v>232</v>
      </c>
      <c r="C89" s="49" t="s">
        <v>233</v>
      </c>
      <c r="D89" s="49" t="s">
        <v>430</v>
      </c>
      <c r="E89" s="49" t="s">
        <v>431</v>
      </c>
      <c r="F89" s="49" t="s">
        <v>197</v>
      </c>
      <c r="G89" s="49" t="s">
        <v>198</v>
      </c>
      <c r="H89" s="49" t="s">
        <v>432</v>
      </c>
      <c r="I89" s="49" t="s">
        <v>433</v>
      </c>
      <c r="J89" s="49" t="s">
        <v>431</v>
      </c>
      <c r="K89" s="49" t="s">
        <v>505</v>
      </c>
      <c r="L89" s="49" t="s">
        <v>506</v>
      </c>
      <c r="M89" s="49" t="s">
        <v>356</v>
      </c>
      <c r="N89" s="50">
        <v>44620</v>
      </c>
      <c r="O89" s="51">
        <v>38.57</v>
      </c>
      <c r="P89" s="49" t="s">
        <v>102</v>
      </c>
      <c r="Q89" s="51">
        <v>38.57</v>
      </c>
      <c r="R89" s="49" t="s">
        <v>102</v>
      </c>
      <c r="S89" s="51">
        <v>0</v>
      </c>
      <c r="T89" s="49" t="s">
        <v>431</v>
      </c>
      <c r="U89" s="49" t="s">
        <v>436</v>
      </c>
      <c r="V89" s="49" t="s">
        <v>437</v>
      </c>
      <c r="W89" s="49" t="s">
        <v>431</v>
      </c>
      <c r="X89" s="49" t="s">
        <v>431</v>
      </c>
      <c r="Y89" s="52" t="str">
        <f t="shared" si="3"/>
        <v>2-2022</v>
      </c>
      <c r="Z89" s="52" t="str">
        <f t="shared" si="4"/>
        <v>CS.1137.HT10.OH</v>
      </c>
      <c r="AA89" s="52" t="str">
        <f t="shared" si="5"/>
        <v>CS.1137.HT10.OH2-2022</v>
      </c>
      <c r="AB89" s="52" t="str">
        <f>VLOOKUP(Z89,SSPcodes!$B$12:$D$40,3,0)</f>
        <v>OH</v>
      </c>
      <c r="AC89" s="52" t="str">
        <f>VLOOKUP(Z89,SSPcodes!$B$12:$E$40,4,0)</f>
        <v>OH</v>
      </c>
    </row>
    <row r="90" spans="1:29" x14ac:dyDescent="0.3">
      <c r="A90" s="49" t="s">
        <v>231</v>
      </c>
      <c r="B90" s="49" t="s">
        <v>232</v>
      </c>
      <c r="C90" s="49" t="s">
        <v>233</v>
      </c>
      <c r="D90" s="49" t="s">
        <v>430</v>
      </c>
      <c r="E90" s="49" t="s">
        <v>431</v>
      </c>
      <c r="F90" s="49" t="s">
        <v>157</v>
      </c>
      <c r="G90" s="49" t="s">
        <v>158</v>
      </c>
      <c r="H90" s="49" t="s">
        <v>432</v>
      </c>
      <c r="I90" s="49" t="s">
        <v>433</v>
      </c>
      <c r="J90" s="49" t="s">
        <v>431</v>
      </c>
      <c r="K90" s="49" t="s">
        <v>507</v>
      </c>
      <c r="L90" s="49" t="s">
        <v>508</v>
      </c>
      <c r="M90" s="49" t="s">
        <v>356</v>
      </c>
      <c r="N90" s="50">
        <v>44620</v>
      </c>
      <c r="O90" s="51">
        <v>84</v>
      </c>
      <c r="P90" s="49" t="s">
        <v>102</v>
      </c>
      <c r="Q90" s="51">
        <v>84</v>
      </c>
      <c r="R90" s="49" t="s">
        <v>102</v>
      </c>
      <c r="S90" s="51">
        <v>0</v>
      </c>
      <c r="T90" s="49" t="s">
        <v>431</v>
      </c>
      <c r="U90" s="49" t="s">
        <v>436</v>
      </c>
      <c r="V90" s="49" t="s">
        <v>437</v>
      </c>
      <c r="W90" s="49" t="s">
        <v>431</v>
      </c>
      <c r="X90" s="49" t="s">
        <v>431</v>
      </c>
      <c r="Y90" s="52" t="str">
        <f t="shared" si="3"/>
        <v>2-2022</v>
      </c>
      <c r="Z90" s="52" t="str">
        <f t="shared" si="4"/>
        <v>CS.1137.HT10.OH</v>
      </c>
      <c r="AA90" s="52" t="str">
        <f t="shared" si="5"/>
        <v>CS.1137.HT10.OH2-2022</v>
      </c>
      <c r="AB90" s="52" t="str">
        <f>VLOOKUP(Z90,SSPcodes!$B$12:$D$40,3,0)</f>
        <v>OH</v>
      </c>
      <c r="AC90" s="52" t="str">
        <f>VLOOKUP(Z90,SSPcodes!$B$12:$E$40,4,0)</f>
        <v>OH</v>
      </c>
    </row>
    <row r="91" spans="1:29" x14ac:dyDescent="0.3">
      <c r="A91" s="49" t="s">
        <v>231</v>
      </c>
      <c r="B91" s="49" t="s">
        <v>232</v>
      </c>
      <c r="C91" s="49" t="s">
        <v>233</v>
      </c>
      <c r="D91" s="49" t="s">
        <v>430</v>
      </c>
      <c r="E91" s="49" t="s">
        <v>431</v>
      </c>
      <c r="F91" s="49" t="s">
        <v>141</v>
      </c>
      <c r="G91" s="49" t="s">
        <v>142</v>
      </c>
      <c r="H91" s="49" t="s">
        <v>432</v>
      </c>
      <c r="I91" s="49" t="s">
        <v>433</v>
      </c>
      <c r="J91" s="49" t="s">
        <v>431</v>
      </c>
      <c r="K91" s="49" t="s">
        <v>509</v>
      </c>
      <c r="L91" s="49" t="s">
        <v>510</v>
      </c>
      <c r="M91" s="49" t="s">
        <v>356</v>
      </c>
      <c r="N91" s="50">
        <v>44620</v>
      </c>
      <c r="O91" s="51">
        <v>250.17</v>
      </c>
      <c r="P91" s="49" t="s">
        <v>102</v>
      </c>
      <c r="Q91" s="51">
        <v>250.17</v>
      </c>
      <c r="R91" s="49" t="s">
        <v>102</v>
      </c>
      <c r="S91" s="51">
        <v>0</v>
      </c>
      <c r="T91" s="49" t="s">
        <v>431</v>
      </c>
      <c r="U91" s="49" t="s">
        <v>436</v>
      </c>
      <c r="V91" s="49" t="s">
        <v>437</v>
      </c>
      <c r="W91" s="49" t="s">
        <v>431</v>
      </c>
      <c r="X91" s="49" t="s">
        <v>431</v>
      </c>
      <c r="Y91" s="52" t="str">
        <f t="shared" si="3"/>
        <v>2-2022</v>
      </c>
      <c r="Z91" s="52" t="str">
        <f t="shared" si="4"/>
        <v>CS.1137.HT10.OH</v>
      </c>
      <c r="AA91" s="52" t="str">
        <f t="shared" si="5"/>
        <v>CS.1137.HT10.OH2-2022</v>
      </c>
      <c r="AB91" s="52" t="str">
        <f>VLOOKUP(Z91,SSPcodes!$B$12:$D$40,3,0)</f>
        <v>OH</v>
      </c>
      <c r="AC91" s="52" t="str">
        <f>VLOOKUP(Z91,SSPcodes!$B$12:$E$40,4,0)</f>
        <v>OH</v>
      </c>
    </row>
    <row r="92" spans="1:29" x14ac:dyDescent="0.3">
      <c r="A92" s="49" t="s">
        <v>231</v>
      </c>
      <c r="B92" s="49" t="s">
        <v>232</v>
      </c>
      <c r="C92" s="49" t="s">
        <v>233</v>
      </c>
      <c r="D92" s="49" t="s">
        <v>115</v>
      </c>
      <c r="E92" s="49" t="s">
        <v>234</v>
      </c>
      <c r="F92" s="49" t="s">
        <v>133</v>
      </c>
      <c r="G92" s="49" t="s">
        <v>134</v>
      </c>
      <c r="H92" s="49" t="s">
        <v>432</v>
      </c>
      <c r="I92" s="49" t="s">
        <v>433</v>
      </c>
      <c r="J92" s="49" t="s">
        <v>431</v>
      </c>
      <c r="K92" s="49" t="s">
        <v>511</v>
      </c>
      <c r="L92" s="49" t="s">
        <v>512</v>
      </c>
      <c r="M92" s="49" t="s">
        <v>356</v>
      </c>
      <c r="N92" s="50">
        <v>44651</v>
      </c>
      <c r="O92" s="51">
        <v>73.41</v>
      </c>
      <c r="P92" s="49" t="s">
        <v>102</v>
      </c>
      <c r="Q92" s="51">
        <v>73.41</v>
      </c>
      <c r="R92" s="49" t="s">
        <v>102</v>
      </c>
      <c r="S92" s="51">
        <v>0</v>
      </c>
      <c r="T92" s="49" t="s">
        <v>431</v>
      </c>
      <c r="U92" s="49" t="s">
        <v>436</v>
      </c>
      <c r="V92" s="49" t="s">
        <v>437</v>
      </c>
      <c r="W92" s="49" t="s">
        <v>431</v>
      </c>
      <c r="X92" s="49" t="s">
        <v>431</v>
      </c>
      <c r="Y92" s="52" t="str">
        <f t="shared" si="3"/>
        <v>3-2022</v>
      </c>
      <c r="Z92" s="52" t="str">
        <f t="shared" si="4"/>
        <v>CS.1137.HT10.OH</v>
      </c>
      <c r="AA92" s="52" t="str">
        <f t="shared" si="5"/>
        <v>CS.1137.HT10.OH3-2022</v>
      </c>
      <c r="AB92" s="52" t="str">
        <f>VLOOKUP(Z92,SSPcodes!$B$12:$D$40,3,0)</f>
        <v>OH</v>
      </c>
      <c r="AC92" s="52" t="str">
        <f>VLOOKUP(Z92,SSPcodes!$B$12:$E$40,4,0)</f>
        <v>OH</v>
      </c>
    </row>
    <row r="93" spans="1:29" x14ac:dyDescent="0.3">
      <c r="A93" s="49" t="s">
        <v>231</v>
      </c>
      <c r="B93" s="49" t="s">
        <v>232</v>
      </c>
      <c r="C93" s="49" t="s">
        <v>233</v>
      </c>
      <c r="D93" s="49" t="s">
        <v>139</v>
      </c>
      <c r="E93" s="49" t="s">
        <v>388</v>
      </c>
      <c r="F93" s="49" t="s">
        <v>166</v>
      </c>
      <c r="G93" s="49" t="s">
        <v>167</v>
      </c>
      <c r="H93" s="49" t="s">
        <v>432</v>
      </c>
      <c r="I93" s="49" t="s">
        <v>433</v>
      </c>
      <c r="J93" s="49" t="s">
        <v>431</v>
      </c>
      <c r="K93" s="49" t="s">
        <v>513</v>
      </c>
      <c r="L93" s="49" t="s">
        <v>514</v>
      </c>
      <c r="M93" s="49" t="s">
        <v>356</v>
      </c>
      <c r="N93" s="50">
        <v>44651</v>
      </c>
      <c r="O93" s="51">
        <v>6.07</v>
      </c>
      <c r="P93" s="49" t="s">
        <v>102</v>
      </c>
      <c r="Q93" s="51">
        <v>6.07</v>
      </c>
      <c r="R93" s="49" t="s">
        <v>102</v>
      </c>
      <c r="S93" s="51">
        <v>0</v>
      </c>
      <c r="T93" s="49" t="s">
        <v>431</v>
      </c>
      <c r="U93" s="49" t="s">
        <v>436</v>
      </c>
      <c r="V93" s="49" t="s">
        <v>437</v>
      </c>
      <c r="W93" s="49" t="s">
        <v>431</v>
      </c>
      <c r="X93" s="49" t="s">
        <v>431</v>
      </c>
      <c r="Y93" s="52" t="str">
        <f t="shared" si="3"/>
        <v>3-2022</v>
      </c>
      <c r="Z93" s="52" t="str">
        <f t="shared" si="4"/>
        <v>CS.1137.HT10.OH</v>
      </c>
      <c r="AA93" s="52" t="str">
        <f t="shared" si="5"/>
        <v>CS.1137.HT10.OH3-2022</v>
      </c>
      <c r="AB93" s="52" t="str">
        <f>VLOOKUP(Z93,SSPcodes!$B$12:$D$40,3,0)</f>
        <v>OH</v>
      </c>
      <c r="AC93" s="52" t="str">
        <f>VLOOKUP(Z93,SSPcodes!$B$12:$E$40,4,0)</f>
        <v>OH</v>
      </c>
    </row>
    <row r="94" spans="1:29" x14ac:dyDescent="0.3">
      <c r="A94" s="49" t="s">
        <v>231</v>
      </c>
      <c r="B94" s="49" t="s">
        <v>232</v>
      </c>
      <c r="C94" s="49" t="s">
        <v>233</v>
      </c>
      <c r="D94" s="49" t="s">
        <v>139</v>
      </c>
      <c r="E94" s="49" t="s">
        <v>388</v>
      </c>
      <c r="F94" s="49" t="s">
        <v>151</v>
      </c>
      <c r="G94" s="49" t="s">
        <v>152</v>
      </c>
      <c r="H94" s="49" t="s">
        <v>432</v>
      </c>
      <c r="I94" s="49" t="s">
        <v>433</v>
      </c>
      <c r="J94" s="49" t="s">
        <v>431</v>
      </c>
      <c r="K94" s="49" t="s">
        <v>515</v>
      </c>
      <c r="L94" s="49" t="s">
        <v>516</v>
      </c>
      <c r="M94" s="49" t="s">
        <v>356</v>
      </c>
      <c r="N94" s="50">
        <v>44651</v>
      </c>
      <c r="O94" s="51">
        <v>26.49</v>
      </c>
      <c r="P94" s="49" t="s">
        <v>102</v>
      </c>
      <c r="Q94" s="51">
        <v>26.49</v>
      </c>
      <c r="R94" s="49" t="s">
        <v>102</v>
      </c>
      <c r="S94" s="51">
        <v>0</v>
      </c>
      <c r="T94" s="49" t="s">
        <v>431</v>
      </c>
      <c r="U94" s="49" t="s">
        <v>436</v>
      </c>
      <c r="V94" s="49" t="s">
        <v>437</v>
      </c>
      <c r="W94" s="49" t="s">
        <v>431</v>
      </c>
      <c r="X94" s="49" t="s">
        <v>431</v>
      </c>
      <c r="Y94" s="52" t="str">
        <f t="shared" si="3"/>
        <v>3-2022</v>
      </c>
      <c r="Z94" s="52" t="str">
        <f t="shared" si="4"/>
        <v>CS.1137.HT10.OH</v>
      </c>
      <c r="AA94" s="52" t="str">
        <f t="shared" si="5"/>
        <v>CS.1137.HT10.OH3-2022</v>
      </c>
      <c r="AB94" s="52" t="str">
        <f>VLOOKUP(Z94,SSPcodes!$B$12:$D$40,3,0)</f>
        <v>OH</v>
      </c>
      <c r="AC94" s="52" t="str">
        <f>VLOOKUP(Z94,SSPcodes!$B$12:$E$40,4,0)</f>
        <v>OH</v>
      </c>
    </row>
    <row r="95" spans="1:29" x14ac:dyDescent="0.3">
      <c r="A95" s="49" t="s">
        <v>231</v>
      </c>
      <c r="B95" s="49" t="s">
        <v>232</v>
      </c>
      <c r="C95" s="49" t="s">
        <v>233</v>
      </c>
      <c r="D95" s="49" t="s">
        <v>139</v>
      </c>
      <c r="E95" s="49" t="s">
        <v>388</v>
      </c>
      <c r="F95" s="49" t="s">
        <v>157</v>
      </c>
      <c r="G95" s="49" t="s">
        <v>158</v>
      </c>
      <c r="H95" s="49" t="s">
        <v>432</v>
      </c>
      <c r="I95" s="49" t="s">
        <v>433</v>
      </c>
      <c r="J95" s="49" t="s">
        <v>431</v>
      </c>
      <c r="K95" s="49" t="s">
        <v>517</v>
      </c>
      <c r="L95" s="49" t="s">
        <v>518</v>
      </c>
      <c r="M95" s="49" t="s">
        <v>356</v>
      </c>
      <c r="N95" s="50">
        <v>44651</v>
      </c>
      <c r="O95" s="51">
        <v>265.44</v>
      </c>
      <c r="P95" s="49" t="s">
        <v>102</v>
      </c>
      <c r="Q95" s="51">
        <v>265.44</v>
      </c>
      <c r="R95" s="49" t="s">
        <v>102</v>
      </c>
      <c r="S95" s="51">
        <v>0</v>
      </c>
      <c r="T95" s="49" t="s">
        <v>431</v>
      </c>
      <c r="U95" s="49" t="s">
        <v>436</v>
      </c>
      <c r="V95" s="49" t="s">
        <v>437</v>
      </c>
      <c r="W95" s="49" t="s">
        <v>431</v>
      </c>
      <c r="X95" s="49" t="s">
        <v>431</v>
      </c>
      <c r="Y95" s="52" t="str">
        <f t="shared" si="3"/>
        <v>3-2022</v>
      </c>
      <c r="Z95" s="52" t="str">
        <f t="shared" si="4"/>
        <v>CS.1137.HT10.OH</v>
      </c>
      <c r="AA95" s="52" t="str">
        <f t="shared" si="5"/>
        <v>CS.1137.HT10.OH3-2022</v>
      </c>
      <c r="AB95" s="52" t="str">
        <f>VLOOKUP(Z95,SSPcodes!$B$12:$D$40,3,0)</f>
        <v>OH</v>
      </c>
      <c r="AC95" s="52" t="str">
        <f>VLOOKUP(Z95,SSPcodes!$B$12:$E$40,4,0)</f>
        <v>OH</v>
      </c>
    </row>
    <row r="96" spans="1:29" x14ac:dyDescent="0.3">
      <c r="A96" s="49" t="s">
        <v>231</v>
      </c>
      <c r="B96" s="49" t="s">
        <v>232</v>
      </c>
      <c r="C96" s="49" t="s">
        <v>233</v>
      </c>
      <c r="D96" s="49" t="s">
        <v>132</v>
      </c>
      <c r="E96" s="49" t="s">
        <v>519</v>
      </c>
      <c r="F96" s="49" t="s">
        <v>141</v>
      </c>
      <c r="G96" s="49" t="s">
        <v>142</v>
      </c>
      <c r="H96" s="49" t="s">
        <v>432</v>
      </c>
      <c r="I96" s="49" t="s">
        <v>433</v>
      </c>
      <c r="J96" s="49" t="s">
        <v>431</v>
      </c>
      <c r="K96" s="49" t="s">
        <v>520</v>
      </c>
      <c r="L96" s="49" t="s">
        <v>521</v>
      </c>
      <c r="M96" s="49" t="s">
        <v>356</v>
      </c>
      <c r="N96" s="50">
        <v>44651</v>
      </c>
      <c r="O96" s="51">
        <v>215.94</v>
      </c>
      <c r="P96" s="49" t="s">
        <v>102</v>
      </c>
      <c r="Q96" s="51">
        <v>215.94</v>
      </c>
      <c r="R96" s="49" t="s">
        <v>102</v>
      </c>
      <c r="S96" s="51">
        <v>0</v>
      </c>
      <c r="T96" s="49" t="s">
        <v>431</v>
      </c>
      <c r="U96" s="49" t="s">
        <v>436</v>
      </c>
      <c r="V96" s="49" t="s">
        <v>437</v>
      </c>
      <c r="W96" s="49" t="s">
        <v>431</v>
      </c>
      <c r="X96" s="49" t="s">
        <v>431</v>
      </c>
      <c r="Y96" s="52" t="str">
        <f t="shared" si="3"/>
        <v>3-2022</v>
      </c>
      <c r="Z96" s="52" t="str">
        <f t="shared" si="4"/>
        <v>CS.1137.HT10.OH</v>
      </c>
      <c r="AA96" s="52" t="str">
        <f t="shared" si="5"/>
        <v>CS.1137.HT10.OH3-2022</v>
      </c>
      <c r="AB96" s="52" t="str">
        <f>VLOOKUP(Z96,SSPcodes!$B$12:$D$40,3,0)</f>
        <v>OH</v>
      </c>
      <c r="AC96" s="52" t="str">
        <f>VLOOKUP(Z96,SSPcodes!$B$12:$E$40,4,0)</f>
        <v>OH</v>
      </c>
    </row>
    <row r="97" spans="1:29" x14ac:dyDescent="0.3">
      <c r="A97" s="49" t="s">
        <v>231</v>
      </c>
      <c r="B97" s="49" t="s">
        <v>232</v>
      </c>
      <c r="C97" s="49" t="s">
        <v>233</v>
      </c>
      <c r="D97" s="49" t="s">
        <v>115</v>
      </c>
      <c r="E97" s="49" t="s">
        <v>234</v>
      </c>
      <c r="F97" s="49" t="s">
        <v>133</v>
      </c>
      <c r="G97" s="49" t="s">
        <v>134</v>
      </c>
      <c r="H97" s="49" t="s">
        <v>432</v>
      </c>
      <c r="I97" s="49" t="s">
        <v>433</v>
      </c>
      <c r="J97" s="49" t="s">
        <v>431</v>
      </c>
      <c r="K97" s="49" t="s">
        <v>522</v>
      </c>
      <c r="L97" s="49" t="s">
        <v>523</v>
      </c>
      <c r="M97" s="49" t="s">
        <v>356</v>
      </c>
      <c r="N97" s="50">
        <v>44681</v>
      </c>
      <c r="O97" s="51">
        <v>11</v>
      </c>
      <c r="P97" s="49" t="s">
        <v>102</v>
      </c>
      <c r="Q97" s="51">
        <v>11</v>
      </c>
      <c r="R97" s="49" t="s">
        <v>102</v>
      </c>
      <c r="S97" s="51">
        <v>0</v>
      </c>
      <c r="T97" s="49" t="s">
        <v>431</v>
      </c>
      <c r="U97" s="49" t="s">
        <v>436</v>
      </c>
      <c r="V97" s="49" t="s">
        <v>437</v>
      </c>
      <c r="W97" s="49" t="s">
        <v>431</v>
      </c>
      <c r="X97" s="49" t="s">
        <v>431</v>
      </c>
      <c r="Y97" s="52" t="str">
        <f t="shared" si="3"/>
        <v>4-2022</v>
      </c>
      <c r="Z97" s="52" t="str">
        <f t="shared" si="4"/>
        <v>CS.1137.HT10.OH</v>
      </c>
      <c r="AA97" s="52" t="str">
        <f t="shared" si="5"/>
        <v>CS.1137.HT10.OH4-2022</v>
      </c>
      <c r="AB97" s="52" t="str">
        <f>VLOOKUP(Z97,SSPcodes!$B$12:$D$40,3,0)</f>
        <v>OH</v>
      </c>
      <c r="AC97" s="52" t="str">
        <f>VLOOKUP(Z97,SSPcodes!$B$12:$E$40,4,0)</f>
        <v>OH</v>
      </c>
    </row>
    <row r="98" spans="1:29" x14ac:dyDescent="0.3">
      <c r="A98" s="49" t="s">
        <v>231</v>
      </c>
      <c r="B98" s="49" t="s">
        <v>232</v>
      </c>
      <c r="C98" s="49" t="s">
        <v>233</v>
      </c>
      <c r="D98" s="49" t="s">
        <v>139</v>
      </c>
      <c r="E98" s="49" t="s">
        <v>388</v>
      </c>
      <c r="F98" s="49" t="s">
        <v>137</v>
      </c>
      <c r="G98" s="49" t="s">
        <v>138</v>
      </c>
      <c r="H98" s="49" t="s">
        <v>432</v>
      </c>
      <c r="I98" s="49" t="s">
        <v>433</v>
      </c>
      <c r="J98" s="49" t="s">
        <v>431</v>
      </c>
      <c r="K98" s="49" t="s">
        <v>524</v>
      </c>
      <c r="L98" s="49" t="s">
        <v>525</v>
      </c>
      <c r="M98" s="49" t="s">
        <v>356</v>
      </c>
      <c r="N98" s="50">
        <v>44681</v>
      </c>
      <c r="O98" s="51">
        <v>116.67</v>
      </c>
      <c r="P98" s="49" t="s">
        <v>102</v>
      </c>
      <c r="Q98" s="51">
        <v>116.67</v>
      </c>
      <c r="R98" s="49" t="s">
        <v>102</v>
      </c>
      <c r="S98" s="51">
        <v>0</v>
      </c>
      <c r="T98" s="49" t="s">
        <v>431</v>
      </c>
      <c r="U98" s="49" t="s">
        <v>436</v>
      </c>
      <c r="V98" s="49" t="s">
        <v>437</v>
      </c>
      <c r="W98" s="49" t="s">
        <v>431</v>
      </c>
      <c r="X98" s="49" t="s">
        <v>431</v>
      </c>
      <c r="Y98" s="52" t="str">
        <f t="shared" si="3"/>
        <v>4-2022</v>
      </c>
      <c r="Z98" s="52" t="str">
        <f t="shared" si="4"/>
        <v>CS.1137.HT10.OH</v>
      </c>
      <c r="AA98" s="52" t="str">
        <f t="shared" si="5"/>
        <v>CS.1137.HT10.OH4-2022</v>
      </c>
      <c r="AB98" s="52" t="str">
        <f>VLOOKUP(Z98,SSPcodes!$B$12:$D$40,3,0)</f>
        <v>OH</v>
      </c>
      <c r="AC98" s="52" t="str">
        <f>VLOOKUP(Z98,SSPcodes!$B$12:$E$40,4,0)</f>
        <v>OH</v>
      </c>
    </row>
    <row r="99" spans="1:29" x14ac:dyDescent="0.3">
      <c r="A99" s="49" t="s">
        <v>231</v>
      </c>
      <c r="B99" s="49" t="s">
        <v>232</v>
      </c>
      <c r="C99" s="49" t="s">
        <v>233</v>
      </c>
      <c r="D99" s="49" t="s">
        <v>139</v>
      </c>
      <c r="E99" s="49" t="s">
        <v>388</v>
      </c>
      <c r="F99" s="49" t="s">
        <v>189</v>
      </c>
      <c r="G99" s="49" t="s">
        <v>190</v>
      </c>
      <c r="H99" s="49" t="s">
        <v>432</v>
      </c>
      <c r="I99" s="49" t="s">
        <v>433</v>
      </c>
      <c r="J99" s="49" t="s">
        <v>431</v>
      </c>
      <c r="K99" s="49" t="s">
        <v>526</v>
      </c>
      <c r="L99" s="49" t="s">
        <v>527</v>
      </c>
      <c r="M99" s="49" t="s">
        <v>356</v>
      </c>
      <c r="N99" s="50">
        <v>44681</v>
      </c>
      <c r="O99" s="51">
        <v>10.5</v>
      </c>
      <c r="P99" s="49" t="s">
        <v>102</v>
      </c>
      <c r="Q99" s="51">
        <v>10.5</v>
      </c>
      <c r="R99" s="49" t="s">
        <v>102</v>
      </c>
      <c r="S99" s="51">
        <v>0</v>
      </c>
      <c r="T99" s="49" t="s">
        <v>431</v>
      </c>
      <c r="U99" s="49" t="s">
        <v>436</v>
      </c>
      <c r="V99" s="49" t="s">
        <v>437</v>
      </c>
      <c r="W99" s="49" t="s">
        <v>431</v>
      </c>
      <c r="X99" s="49" t="s">
        <v>431</v>
      </c>
      <c r="Y99" s="52" t="str">
        <f t="shared" si="3"/>
        <v>4-2022</v>
      </c>
      <c r="Z99" s="52" t="str">
        <f t="shared" si="4"/>
        <v>CS.1137.HT10.OH</v>
      </c>
      <c r="AA99" s="52" t="str">
        <f t="shared" si="5"/>
        <v>CS.1137.HT10.OH4-2022</v>
      </c>
      <c r="AB99" s="52" t="str">
        <f>VLOOKUP(Z99,SSPcodes!$B$12:$D$40,3,0)</f>
        <v>OH</v>
      </c>
      <c r="AC99" s="52" t="str">
        <f>VLOOKUP(Z99,SSPcodes!$B$12:$E$40,4,0)</f>
        <v>OH</v>
      </c>
    </row>
    <row r="100" spans="1:29" x14ac:dyDescent="0.3">
      <c r="A100" s="49" t="s">
        <v>231</v>
      </c>
      <c r="B100" s="49" t="s">
        <v>232</v>
      </c>
      <c r="C100" s="49" t="s">
        <v>233</v>
      </c>
      <c r="D100" s="49" t="s">
        <v>139</v>
      </c>
      <c r="E100" s="49" t="s">
        <v>388</v>
      </c>
      <c r="F100" s="49" t="s">
        <v>166</v>
      </c>
      <c r="G100" s="49" t="s">
        <v>167</v>
      </c>
      <c r="H100" s="49" t="s">
        <v>432</v>
      </c>
      <c r="I100" s="49" t="s">
        <v>433</v>
      </c>
      <c r="J100" s="49" t="s">
        <v>431</v>
      </c>
      <c r="K100" s="49" t="s">
        <v>528</v>
      </c>
      <c r="L100" s="49" t="s">
        <v>529</v>
      </c>
      <c r="M100" s="49" t="s">
        <v>356</v>
      </c>
      <c r="N100" s="50">
        <v>44681</v>
      </c>
      <c r="O100" s="51">
        <v>72.52</v>
      </c>
      <c r="P100" s="49" t="s">
        <v>102</v>
      </c>
      <c r="Q100" s="51">
        <v>72.52</v>
      </c>
      <c r="R100" s="49" t="s">
        <v>102</v>
      </c>
      <c r="S100" s="51">
        <v>0</v>
      </c>
      <c r="T100" s="49" t="s">
        <v>431</v>
      </c>
      <c r="U100" s="49" t="s">
        <v>436</v>
      </c>
      <c r="V100" s="49" t="s">
        <v>437</v>
      </c>
      <c r="W100" s="49" t="s">
        <v>431</v>
      </c>
      <c r="X100" s="49" t="s">
        <v>431</v>
      </c>
      <c r="Y100" s="52" t="str">
        <f t="shared" si="3"/>
        <v>4-2022</v>
      </c>
      <c r="Z100" s="52" t="str">
        <f t="shared" si="4"/>
        <v>CS.1137.HT10.OH</v>
      </c>
      <c r="AA100" s="52" t="str">
        <f t="shared" si="5"/>
        <v>CS.1137.HT10.OH4-2022</v>
      </c>
      <c r="AB100" s="52" t="str">
        <f>VLOOKUP(Z100,SSPcodes!$B$12:$D$40,3,0)</f>
        <v>OH</v>
      </c>
      <c r="AC100" s="52" t="str">
        <f>VLOOKUP(Z100,SSPcodes!$B$12:$E$40,4,0)</f>
        <v>OH</v>
      </c>
    </row>
    <row r="101" spans="1:29" x14ac:dyDescent="0.3">
      <c r="A101" s="49" t="s">
        <v>231</v>
      </c>
      <c r="B101" s="49" t="s">
        <v>232</v>
      </c>
      <c r="C101" s="49" t="s">
        <v>233</v>
      </c>
      <c r="D101" s="49" t="s">
        <v>115</v>
      </c>
      <c r="E101" s="49" t="s">
        <v>234</v>
      </c>
      <c r="F101" s="49" t="s">
        <v>133</v>
      </c>
      <c r="G101" s="49" t="s">
        <v>134</v>
      </c>
      <c r="H101" s="49" t="s">
        <v>432</v>
      </c>
      <c r="I101" s="49" t="s">
        <v>433</v>
      </c>
      <c r="J101" s="49" t="s">
        <v>431</v>
      </c>
      <c r="K101" s="49" t="s">
        <v>530</v>
      </c>
      <c r="L101" s="49" t="s">
        <v>531</v>
      </c>
      <c r="M101" s="49" t="s">
        <v>356</v>
      </c>
      <c r="N101" s="50">
        <v>44712</v>
      </c>
      <c r="O101" s="51">
        <v>2.4900000000000002</v>
      </c>
      <c r="P101" s="49" t="s">
        <v>102</v>
      </c>
      <c r="Q101" s="51">
        <v>2.4900000000000002</v>
      </c>
      <c r="R101" s="49" t="s">
        <v>102</v>
      </c>
      <c r="S101" s="51">
        <v>0</v>
      </c>
      <c r="T101" s="49" t="s">
        <v>431</v>
      </c>
      <c r="U101" s="49" t="s">
        <v>436</v>
      </c>
      <c r="V101" s="49" t="s">
        <v>437</v>
      </c>
      <c r="W101" s="49" t="s">
        <v>431</v>
      </c>
      <c r="X101" s="49" t="s">
        <v>431</v>
      </c>
      <c r="Y101" s="52" t="str">
        <f t="shared" si="3"/>
        <v>5-2022</v>
      </c>
      <c r="Z101" s="52" t="str">
        <f t="shared" si="4"/>
        <v>CS.1137.HT10.OH</v>
      </c>
      <c r="AA101" s="52" t="str">
        <f t="shared" si="5"/>
        <v>CS.1137.HT10.OH5-2022</v>
      </c>
      <c r="AB101" s="52" t="str">
        <f>VLOOKUP(Z101,SSPcodes!$B$12:$D$40,3,0)</f>
        <v>OH</v>
      </c>
      <c r="AC101" s="52" t="str">
        <f>VLOOKUP(Z101,SSPcodes!$B$12:$E$40,4,0)</f>
        <v>OH</v>
      </c>
    </row>
    <row r="102" spans="1:29" x14ac:dyDescent="0.3">
      <c r="A102" s="49" t="s">
        <v>231</v>
      </c>
      <c r="B102" s="49" t="s">
        <v>232</v>
      </c>
      <c r="C102" s="49" t="s">
        <v>233</v>
      </c>
      <c r="D102" s="49" t="s">
        <v>139</v>
      </c>
      <c r="E102" s="49" t="s">
        <v>388</v>
      </c>
      <c r="F102" s="49" t="s">
        <v>137</v>
      </c>
      <c r="G102" s="49" t="s">
        <v>138</v>
      </c>
      <c r="H102" s="49" t="s">
        <v>432</v>
      </c>
      <c r="I102" s="49" t="s">
        <v>433</v>
      </c>
      <c r="J102" s="49" t="s">
        <v>431</v>
      </c>
      <c r="K102" s="49" t="s">
        <v>532</v>
      </c>
      <c r="L102" s="49" t="s">
        <v>533</v>
      </c>
      <c r="M102" s="49" t="s">
        <v>356</v>
      </c>
      <c r="N102" s="50">
        <v>44712</v>
      </c>
      <c r="O102" s="51">
        <v>368.67</v>
      </c>
      <c r="P102" s="49" t="s">
        <v>102</v>
      </c>
      <c r="Q102" s="51">
        <v>368.67</v>
      </c>
      <c r="R102" s="49" t="s">
        <v>102</v>
      </c>
      <c r="S102" s="51">
        <v>0</v>
      </c>
      <c r="T102" s="49" t="s">
        <v>431</v>
      </c>
      <c r="U102" s="49" t="s">
        <v>436</v>
      </c>
      <c r="V102" s="49" t="s">
        <v>437</v>
      </c>
      <c r="W102" s="49" t="s">
        <v>431</v>
      </c>
      <c r="X102" s="49" t="s">
        <v>431</v>
      </c>
      <c r="Y102" s="52" t="str">
        <f t="shared" si="3"/>
        <v>5-2022</v>
      </c>
      <c r="Z102" s="52" t="str">
        <f t="shared" si="4"/>
        <v>CS.1137.HT10.OH</v>
      </c>
      <c r="AA102" s="52" t="str">
        <f t="shared" si="5"/>
        <v>CS.1137.HT10.OH5-2022</v>
      </c>
      <c r="AB102" s="52" t="str">
        <f>VLOOKUP(Z102,SSPcodes!$B$12:$D$40,3,0)</f>
        <v>OH</v>
      </c>
      <c r="AC102" s="52" t="str">
        <f>VLOOKUP(Z102,SSPcodes!$B$12:$E$40,4,0)</f>
        <v>OH</v>
      </c>
    </row>
    <row r="103" spans="1:29" x14ac:dyDescent="0.3">
      <c r="A103" s="49" t="s">
        <v>231</v>
      </c>
      <c r="B103" s="49" t="s">
        <v>232</v>
      </c>
      <c r="C103" s="49" t="s">
        <v>233</v>
      </c>
      <c r="D103" s="49" t="s">
        <v>139</v>
      </c>
      <c r="E103" s="49" t="s">
        <v>388</v>
      </c>
      <c r="F103" s="49" t="s">
        <v>191</v>
      </c>
      <c r="G103" s="49" t="s">
        <v>192</v>
      </c>
      <c r="H103" s="49" t="s">
        <v>432</v>
      </c>
      <c r="I103" s="49" t="s">
        <v>433</v>
      </c>
      <c r="J103" s="49" t="s">
        <v>431</v>
      </c>
      <c r="K103" s="49" t="s">
        <v>534</v>
      </c>
      <c r="L103" s="49" t="s">
        <v>535</v>
      </c>
      <c r="M103" s="49" t="s">
        <v>356</v>
      </c>
      <c r="N103" s="50">
        <v>44712</v>
      </c>
      <c r="O103" s="51">
        <v>177.8</v>
      </c>
      <c r="P103" s="49" t="s">
        <v>102</v>
      </c>
      <c r="Q103" s="51">
        <v>177.8</v>
      </c>
      <c r="R103" s="49" t="s">
        <v>102</v>
      </c>
      <c r="S103" s="51">
        <v>0</v>
      </c>
      <c r="T103" s="49" t="s">
        <v>431</v>
      </c>
      <c r="U103" s="49" t="s">
        <v>436</v>
      </c>
      <c r="V103" s="49" t="s">
        <v>437</v>
      </c>
      <c r="W103" s="49" t="s">
        <v>431</v>
      </c>
      <c r="X103" s="49" t="s">
        <v>431</v>
      </c>
      <c r="Y103" s="52" t="str">
        <f t="shared" si="3"/>
        <v>5-2022</v>
      </c>
      <c r="Z103" s="52" t="str">
        <f t="shared" si="4"/>
        <v>CS.1137.HT10.OH</v>
      </c>
      <c r="AA103" s="52" t="str">
        <f t="shared" si="5"/>
        <v>CS.1137.HT10.OH5-2022</v>
      </c>
      <c r="AB103" s="52" t="str">
        <f>VLOOKUP(Z103,SSPcodes!$B$12:$D$40,3,0)</f>
        <v>OH</v>
      </c>
      <c r="AC103" s="52" t="str">
        <f>VLOOKUP(Z103,SSPcodes!$B$12:$E$40,4,0)</f>
        <v>OH</v>
      </c>
    </row>
    <row r="104" spans="1:29" x14ac:dyDescent="0.3">
      <c r="A104" s="49" t="s">
        <v>231</v>
      </c>
      <c r="B104" s="49" t="s">
        <v>232</v>
      </c>
      <c r="C104" s="49" t="s">
        <v>233</v>
      </c>
      <c r="D104" s="49" t="s">
        <v>139</v>
      </c>
      <c r="E104" s="49" t="s">
        <v>388</v>
      </c>
      <c r="F104" s="49" t="s">
        <v>166</v>
      </c>
      <c r="G104" s="49" t="s">
        <v>167</v>
      </c>
      <c r="H104" s="49" t="s">
        <v>432</v>
      </c>
      <c r="I104" s="49" t="s">
        <v>433</v>
      </c>
      <c r="J104" s="49" t="s">
        <v>431</v>
      </c>
      <c r="K104" s="49" t="s">
        <v>536</v>
      </c>
      <c r="L104" s="49" t="s">
        <v>537</v>
      </c>
      <c r="M104" s="49" t="s">
        <v>356</v>
      </c>
      <c r="N104" s="50">
        <v>44712</v>
      </c>
      <c r="O104" s="51">
        <v>252.3</v>
      </c>
      <c r="P104" s="49" t="s">
        <v>102</v>
      </c>
      <c r="Q104" s="51">
        <v>252.3</v>
      </c>
      <c r="R104" s="49" t="s">
        <v>102</v>
      </c>
      <c r="S104" s="51">
        <v>0</v>
      </c>
      <c r="T104" s="49" t="s">
        <v>431</v>
      </c>
      <c r="U104" s="49" t="s">
        <v>436</v>
      </c>
      <c r="V104" s="49" t="s">
        <v>437</v>
      </c>
      <c r="W104" s="49" t="s">
        <v>431</v>
      </c>
      <c r="X104" s="49" t="s">
        <v>431</v>
      </c>
      <c r="Y104" s="52" t="str">
        <f t="shared" si="3"/>
        <v>5-2022</v>
      </c>
      <c r="Z104" s="52" t="str">
        <f t="shared" si="4"/>
        <v>CS.1137.HT10.OH</v>
      </c>
      <c r="AA104" s="52" t="str">
        <f t="shared" si="5"/>
        <v>CS.1137.HT10.OH5-2022</v>
      </c>
      <c r="AB104" s="52" t="str">
        <f>VLOOKUP(Z104,SSPcodes!$B$12:$D$40,3,0)</f>
        <v>OH</v>
      </c>
      <c r="AC104" s="52" t="str">
        <f>VLOOKUP(Z104,SSPcodes!$B$12:$E$40,4,0)</f>
        <v>OH</v>
      </c>
    </row>
    <row r="105" spans="1:29" x14ac:dyDescent="0.3">
      <c r="A105" s="49" t="s">
        <v>231</v>
      </c>
      <c r="B105" s="49" t="s">
        <v>232</v>
      </c>
      <c r="C105" s="49" t="s">
        <v>233</v>
      </c>
      <c r="D105" s="49" t="s">
        <v>132</v>
      </c>
      <c r="E105" s="49" t="s">
        <v>519</v>
      </c>
      <c r="F105" s="49" t="s">
        <v>141</v>
      </c>
      <c r="G105" s="49" t="s">
        <v>142</v>
      </c>
      <c r="H105" s="49" t="s">
        <v>432</v>
      </c>
      <c r="I105" s="49" t="s">
        <v>433</v>
      </c>
      <c r="J105" s="49" t="s">
        <v>431</v>
      </c>
      <c r="K105" s="49" t="s">
        <v>538</v>
      </c>
      <c r="L105" s="49" t="s">
        <v>539</v>
      </c>
      <c r="M105" s="49" t="s">
        <v>356</v>
      </c>
      <c r="N105" s="50">
        <v>44712</v>
      </c>
      <c r="O105" s="51">
        <v>149.44999999999999</v>
      </c>
      <c r="P105" s="49" t="s">
        <v>102</v>
      </c>
      <c r="Q105" s="51">
        <v>149.44999999999999</v>
      </c>
      <c r="R105" s="49" t="s">
        <v>102</v>
      </c>
      <c r="S105" s="51">
        <v>0</v>
      </c>
      <c r="T105" s="49" t="s">
        <v>431</v>
      </c>
      <c r="U105" s="49" t="s">
        <v>436</v>
      </c>
      <c r="V105" s="49" t="s">
        <v>437</v>
      </c>
      <c r="W105" s="49" t="s">
        <v>431</v>
      </c>
      <c r="X105" s="49" t="s">
        <v>431</v>
      </c>
      <c r="Y105" s="52" t="str">
        <f t="shared" si="3"/>
        <v>5-2022</v>
      </c>
      <c r="Z105" s="52" t="str">
        <f t="shared" si="4"/>
        <v>CS.1137.HT10.OH</v>
      </c>
      <c r="AA105" s="52" t="str">
        <f t="shared" si="5"/>
        <v>CS.1137.HT10.OH5-2022</v>
      </c>
      <c r="AB105" s="52" t="str">
        <f>VLOOKUP(Z105,SSPcodes!$B$12:$D$40,3,0)</f>
        <v>OH</v>
      </c>
      <c r="AC105" s="52" t="str">
        <f>VLOOKUP(Z105,SSPcodes!$B$12:$E$40,4,0)</f>
        <v>OH</v>
      </c>
    </row>
    <row r="106" spans="1:29" x14ac:dyDescent="0.3">
      <c r="A106" s="49" t="s">
        <v>231</v>
      </c>
      <c r="B106" s="49" t="s">
        <v>232</v>
      </c>
      <c r="C106" s="49" t="s">
        <v>233</v>
      </c>
      <c r="D106" s="49" t="s">
        <v>115</v>
      </c>
      <c r="E106" s="49" t="s">
        <v>234</v>
      </c>
      <c r="F106" s="49" t="s">
        <v>133</v>
      </c>
      <c r="G106" s="49" t="s">
        <v>134</v>
      </c>
      <c r="H106" s="49" t="s">
        <v>432</v>
      </c>
      <c r="I106" s="49" t="s">
        <v>433</v>
      </c>
      <c r="J106" s="49" t="s">
        <v>431</v>
      </c>
      <c r="K106" s="49" t="s">
        <v>540</v>
      </c>
      <c r="L106" s="49" t="s">
        <v>541</v>
      </c>
      <c r="M106" s="49" t="s">
        <v>356</v>
      </c>
      <c r="N106" s="50">
        <v>44742</v>
      </c>
      <c r="O106" s="51">
        <v>25.45</v>
      </c>
      <c r="P106" s="49" t="s">
        <v>102</v>
      </c>
      <c r="Q106" s="51">
        <v>25.45</v>
      </c>
      <c r="R106" s="49" t="s">
        <v>102</v>
      </c>
      <c r="S106" s="51">
        <v>0</v>
      </c>
      <c r="T106" s="49" t="s">
        <v>431</v>
      </c>
      <c r="U106" s="49" t="s">
        <v>436</v>
      </c>
      <c r="V106" s="49" t="s">
        <v>437</v>
      </c>
      <c r="W106" s="49" t="s">
        <v>431</v>
      </c>
      <c r="X106" s="49" t="s">
        <v>431</v>
      </c>
      <c r="Y106" s="52" t="str">
        <f t="shared" si="3"/>
        <v>6-2022</v>
      </c>
      <c r="Z106" s="52" t="str">
        <f t="shared" si="4"/>
        <v>CS.1137.HT10.OH</v>
      </c>
      <c r="AA106" s="52" t="str">
        <f t="shared" si="5"/>
        <v>CS.1137.HT10.OH6-2022</v>
      </c>
      <c r="AB106" s="52" t="str">
        <f>VLOOKUP(Z106,SSPcodes!$B$12:$D$40,3,0)</f>
        <v>OH</v>
      </c>
      <c r="AC106" s="52" t="str">
        <f>VLOOKUP(Z106,SSPcodes!$B$12:$E$40,4,0)</f>
        <v>OH</v>
      </c>
    </row>
    <row r="107" spans="1:29" x14ac:dyDescent="0.3">
      <c r="A107" s="49" t="s">
        <v>231</v>
      </c>
      <c r="B107" s="49" t="s">
        <v>232</v>
      </c>
      <c r="C107" s="49" t="s">
        <v>233</v>
      </c>
      <c r="D107" s="49" t="s">
        <v>139</v>
      </c>
      <c r="E107" s="49" t="s">
        <v>388</v>
      </c>
      <c r="F107" s="49" t="s">
        <v>137</v>
      </c>
      <c r="G107" s="49" t="s">
        <v>138</v>
      </c>
      <c r="H107" s="49" t="s">
        <v>432</v>
      </c>
      <c r="I107" s="49" t="s">
        <v>433</v>
      </c>
      <c r="J107" s="49" t="s">
        <v>431</v>
      </c>
      <c r="K107" s="49" t="s">
        <v>542</v>
      </c>
      <c r="L107" s="49" t="s">
        <v>543</v>
      </c>
      <c r="M107" s="49" t="s">
        <v>356</v>
      </c>
      <c r="N107" s="50">
        <v>44742</v>
      </c>
      <c r="O107" s="51">
        <v>152.24</v>
      </c>
      <c r="P107" s="49" t="s">
        <v>102</v>
      </c>
      <c r="Q107" s="51">
        <v>152.24</v>
      </c>
      <c r="R107" s="49" t="s">
        <v>102</v>
      </c>
      <c r="S107" s="51">
        <v>0</v>
      </c>
      <c r="T107" s="49" t="s">
        <v>431</v>
      </c>
      <c r="U107" s="49" t="s">
        <v>436</v>
      </c>
      <c r="V107" s="49" t="s">
        <v>437</v>
      </c>
      <c r="W107" s="49" t="s">
        <v>431</v>
      </c>
      <c r="X107" s="49" t="s">
        <v>431</v>
      </c>
      <c r="Y107" s="52" t="str">
        <f t="shared" si="3"/>
        <v>6-2022</v>
      </c>
      <c r="Z107" s="52" t="str">
        <f t="shared" si="4"/>
        <v>CS.1137.HT10.OH</v>
      </c>
      <c r="AA107" s="52" t="str">
        <f t="shared" si="5"/>
        <v>CS.1137.HT10.OH6-2022</v>
      </c>
      <c r="AB107" s="52" t="str">
        <f>VLOOKUP(Z107,SSPcodes!$B$12:$D$40,3,0)</f>
        <v>OH</v>
      </c>
      <c r="AC107" s="52" t="str">
        <f>VLOOKUP(Z107,SSPcodes!$B$12:$E$40,4,0)</f>
        <v>OH</v>
      </c>
    </row>
    <row r="108" spans="1:29" x14ac:dyDescent="0.3">
      <c r="A108" s="49" t="s">
        <v>231</v>
      </c>
      <c r="B108" s="49" t="s">
        <v>232</v>
      </c>
      <c r="C108" s="49" t="s">
        <v>233</v>
      </c>
      <c r="D108" s="49" t="s">
        <v>128</v>
      </c>
      <c r="E108" s="49" t="s">
        <v>544</v>
      </c>
      <c r="F108" s="49" t="s">
        <v>197</v>
      </c>
      <c r="G108" s="49" t="s">
        <v>198</v>
      </c>
      <c r="H108" s="49" t="s">
        <v>432</v>
      </c>
      <c r="I108" s="49" t="s">
        <v>433</v>
      </c>
      <c r="J108" s="49" t="s">
        <v>431</v>
      </c>
      <c r="K108" s="49" t="s">
        <v>545</v>
      </c>
      <c r="L108" s="49" t="s">
        <v>546</v>
      </c>
      <c r="M108" s="49" t="s">
        <v>356</v>
      </c>
      <c r="N108" s="50">
        <v>44742</v>
      </c>
      <c r="O108" s="51">
        <v>21</v>
      </c>
      <c r="P108" s="49" t="s">
        <v>102</v>
      </c>
      <c r="Q108" s="51">
        <v>21</v>
      </c>
      <c r="R108" s="49" t="s">
        <v>102</v>
      </c>
      <c r="S108" s="51">
        <v>0</v>
      </c>
      <c r="T108" s="49" t="s">
        <v>431</v>
      </c>
      <c r="U108" s="49" t="s">
        <v>436</v>
      </c>
      <c r="V108" s="49" t="s">
        <v>437</v>
      </c>
      <c r="W108" s="49" t="s">
        <v>431</v>
      </c>
      <c r="X108" s="49" t="s">
        <v>431</v>
      </c>
      <c r="Y108" s="52" t="str">
        <f t="shared" si="3"/>
        <v>6-2022</v>
      </c>
      <c r="Z108" s="52" t="str">
        <f t="shared" si="4"/>
        <v>CS.1137.HT10.OH</v>
      </c>
      <c r="AA108" s="52" t="str">
        <f t="shared" si="5"/>
        <v>CS.1137.HT10.OH6-2022</v>
      </c>
      <c r="AB108" s="52" t="str">
        <f>VLOOKUP(Z108,SSPcodes!$B$12:$D$40,3,0)</f>
        <v>OH</v>
      </c>
      <c r="AC108" s="52" t="str">
        <f>VLOOKUP(Z108,SSPcodes!$B$12:$E$40,4,0)</f>
        <v>OH</v>
      </c>
    </row>
    <row r="109" spans="1:29" x14ac:dyDescent="0.3">
      <c r="A109" s="49" t="s">
        <v>231</v>
      </c>
      <c r="B109" s="49" t="s">
        <v>232</v>
      </c>
      <c r="C109" s="49" t="s">
        <v>233</v>
      </c>
      <c r="D109" s="49" t="s">
        <v>139</v>
      </c>
      <c r="E109" s="49" t="s">
        <v>388</v>
      </c>
      <c r="F109" s="49" t="s">
        <v>157</v>
      </c>
      <c r="G109" s="49" t="s">
        <v>158</v>
      </c>
      <c r="H109" s="49" t="s">
        <v>432</v>
      </c>
      <c r="I109" s="49" t="s">
        <v>433</v>
      </c>
      <c r="J109" s="49" t="s">
        <v>431</v>
      </c>
      <c r="K109" s="49" t="s">
        <v>547</v>
      </c>
      <c r="L109" s="49" t="s">
        <v>548</v>
      </c>
      <c r="M109" s="49" t="s">
        <v>356</v>
      </c>
      <c r="N109" s="50">
        <v>44742</v>
      </c>
      <c r="O109" s="51">
        <v>84</v>
      </c>
      <c r="P109" s="49" t="s">
        <v>102</v>
      </c>
      <c r="Q109" s="51">
        <v>84</v>
      </c>
      <c r="R109" s="49" t="s">
        <v>102</v>
      </c>
      <c r="S109" s="51">
        <v>0</v>
      </c>
      <c r="T109" s="49" t="s">
        <v>431</v>
      </c>
      <c r="U109" s="49" t="s">
        <v>436</v>
      </c>
      <c r="V109" s="49" t="s">
        <v>437</v>
      </c>
      <c r="W109" s="49" t="s">
        <v>431</v>
      </c>
      <c r="X109" s="49" t="s">
        <v>431</v>
      </c>
      <c r="Y109" s="52" t="str">
        <f t="shared" si="3"/>
        <v>6-2022</v>
      </c>
      <c r="Z109" s="52" t="str">
        <f t="shared" si="4"/>
        <v>CS.1137.HT10.OH</v>
      </c>
      <c r="AA109" s="52" t="str">
        <f t="shared" si="5"/>
        <v>CS.1137.HT10.OH6-2022</v>
      </c>
      <c r="AB109" s="52" t="str">
        <f>VLOOKUP(Z109,SSPcodes!$B$12:$D$40,3,0)</f>
        <v>OH</v>
      </c>
      <c r="AC109" s="52" t="str">
        <f>VLOOKUP(Z109,SSPcodes!$B$12:$E$40,4,0)</f>
        <v>OH</v>
      </c>
    </row>
    <row r="110" spans="1:29" x14ac:dyDescent="0.3">
      <c r="A110" s="49" t="s">
        <v>231</v>
      </c>
      <c r="B110" s="49" t="s">
        <v>232</v>
      </c>
      <c r="C110" s="49" t="s">
        <v>233</v>
      </c>
      <c r="D110" s="49" t="s">
        <v>132</v>
      </c>
      <c r="E110" s="49" t="s">
        <v>519</v>
      </c>
      <c r="F110" s="49" t="s">
        <v>141</v>
      </c>
      <c r="G110" s="49" t="s">
        <v>142</v>
      </c>
      <c r="H110" s="49" t="s">
        <v>432</v>
      </c>
      <c r="I110" s="49" t="s">
        <v>433</v>
      </c>
      <c r="J110" s="49" t="s">
        <v>431</v>
      </c>
      <c r="K110" s="49" t="s">
        <v>549</v>
      </c>
      <c r="L110" s="49" t="s">
        <v>550</v>
      </c>
      <c r="M110" s="49" t="s">
        <v>356</v>
      </c>
      <c r="N110" s="50">
        <v>44742</v>
      </c>
      <c r="O110" s="51">
        <v>22.47</v>
      </c>
      <c r="P110" s="49" t="s">
        <v>102</v>
      </c>
      <c r="Q110" s="51">
        <v>22.47</v>
      </c>
      <c r="R110" s="49" t="s">
        <v>102</v>
      </c>
      <c r="S110" s="51">
        <v>0</v>
      </c>
      <c r="T110" s="49" t="s">
        <v>431</v>
      </c>
      <c r="U110" s="49" t="s">
        <v>436</v>
      </c>
      <c r="V110" s="49" t="s">
        <v>437</v>
      </c>
      <c r="W110" s="49" t="s">
        <v>431</v>
      </c>
      <c r="X110" s="49" t="s">
        <v>431</v>
      </c>
      <c r="Y110" s="52" t="str">
        <f t="shared" si="3"/>
        <v>6-2022</v>
      </c>
      <c r="Z110" s="52" t="str">
        <f t="shared" si="4"/>
        <v>CS.1137.HT10.OH</v>
      </c>
      <c r="AA110" s="52" t="str">
        <f t="shared" si="5"/>
        <v>CS.1137.HT10.OH6-2022</v>
      </c>
      <c r="AB110" s="52" t="str">
        <f>VLOOKUP(Z110,SSPcodes!$B$12:$D$40,3,0)</f>
        <v>OH</v>
      </c>
      <c r="AC110" s="52" t="str">
        <f>VLOOKUP(Z110,SSPcodes!$B$12:$E$40,4,0)</f>
        <v>OH</v>
      </c>
    </row>
    <row r="111" spans="1:29" x14ac:dyDescent="0.3">
      <c r="A111" s="49" t="s">
        <v>231</v>
      </c>
      <c r="B111" s="49" t="s">
        <v>232</v>
      </c>
      <c r="C111" s="49" t="s">
        <v>233</v>
      </c>
      <c r="D111" s="49" t="s">
        <v>115</v>
      </c>
      <c r="E111" s="49" t="s">
        <v>234</v>
      </c>
      <c r="F111" s="49" t="s">
        <v>133</v>
      </c>
      <c r="G111" s="49" t="s">
        <v>134</v>
      </c>
      <c r="H111" s="49" t="s">
        <v>432</v>
      </c>
      <c r="I111" s="49" t="s">
        <v>433</v>
      </c>
      <c r="J111" s="49" t="s">
        <v>431</v>
      </c>
      <c r="K111" s="49" t="s">
        <v>551</v>
      </c>
      <c r="L111" s="49" t="s">
        <v>552</v>
      </c>
      <c r="M111" s="49" t="s">
        <v>356</v>
      </c>
      <c r="N111" s="50">
        <v>44773</v>
      </c>
      <c r="O111" s="51">
        <v>13.13</v>
      </c>
      <c r="P111" s="49" t="s">
        <v>102</v>
      </c>
      <c r="Q111" s="51">
        <v>13.13</v>
      </c>
      <c r="R111" s="49" t="s">
        <v>102</v>
      </c>
      <c r="S111" s="51">
        <v>0</v>
      </c>
      <c r="T111" s="49" t="s">
        <v>431</v>
      </c>
      <c r="U111" s="49" t="s">
        <v>436</v>
      </c>
      <c r="V111" s="49" t="s">
        <v>437</v>
      </c>
      <c r="W111" s="49" t="s">
        <v>431</v>
      </c>
      <c r="X111" s="49" t="s">
        <v>431</v>
      </c>
      <c r="Y111" s="52" t="str">
        <f t="shared" si="3"/>
        <v>7-2022</v>
      </c>
      <c r="Z111" s="52" t="str">
        <f t="shared" si="4"/>
        <v>CS.1137.HT10.OH</v>
      </c>
      <c r="AA111" s="52" t="str">
        <f t="shared" si="5"/>
        <v>CS.1137.HT10.OH7-2022</v>
      </c>
      <c r="AB111" s="52" t="str">
        <f>VLOOKUP(Z111,SSPcodes!$B$12:$D$40,3,0)</f>
        <v>OH</v>
      </c>
      <c r="AC111" s="52" t="str">
        <f>VLOOKUP(Z111,SSPcodes!$B$12:$E$40,4,0)</f>
        <v>OH</v>
      </c>
    </row>
    <row r="112" spans="1:29" x14ac:dyDescent="0.3">
      <c r="A112" s="49" t="s">
        <v>231</v>
      </c>
      <c r="B112" s="49" t="s">
        <v>232</v>
      </c>
      <c r="C112" s="49" t="s">
        <v>233</v>
      </c>
      <c r="D112" s="49" t="s">
        <v>139</v>
      </c>
      <c r="E112" s="49" t="s">
        <v>388</v>
      </c>
      <c r="F112" s="49" t="s">
        <v>137</v>
      </c>
      <c r="G112" s="49" t="s">
        <v>138</v>
      </c>
      <c r="H112" s="49" t="s">
        <v>432</v>
      </c>
      <c r="I112" s="49" t="s">
        <v>433</v>
      </c>
      <c r="J112" s="49" t="s">
        <v>431</v>
      </c>
      <c r="K112" s="49" t="s">
        <v>553</v>
      </c>
      <c r="L112" s="49" t="s">
        <v>554</v>
      </c>
      <c r="M112" s="49" t="s">
        <v>356</v>
      </c>
      <c r="N112" s="50">
        <v>44773</v>
      </c>
      <c r="O112" s="51">
        <v>252.93</v>
      </c>
      <c r="P112" s="49" t="s">
        <v>102</v>
      </c>
      <c r="Q112" s="51">
        <v>252.93</v>
      </c>
      <c r="R112" s="49" t="s">
        <v>102</v>
      </c>
      <c r="S112" s="51">
        <v>0</v>
      </c>
      <c r="T112" s="49" t="s">
        <v>431</v>
      </c>
      <c r="U112" s="49" t="s">
        <v>436</v>
      </c>
      <c r="V112" s="49" t="s">
        <v>437</v>
      </c>
      <c r="W112" s="49" t="s">
        <v>431</v>
      </c>
      <c r="X112" s="49" t="s">
        <v>431</v>
      </c>
      <c r="Y112" s="52" t="str">
        <f t="shared" si="3"/>
        <v>7-2022</v>
      </c>
      <c r="Z112" s="52" t="str">
        <f t="shared" si="4"/>
        <v>CS.1137.HT10.OH</v>
      </c>
      <c r="AA112" s="52" t="str">
        <f t="shared" si="5"/>
        <v>CS.1137.HT10.OH7-2022</v>
      </c>
      <c r="AB112" s="52" t="str">
        <f>VLOOKUP(Z112,SSPcodes!$B$12:$D$40,3,0)</f>
        <v>OH</v>
      </c>
      <c r="AC112" s="52" t="str">
        <f>VLOOKUP(Z112,SSPcodes!$B$12:$E$40,4,0)</f>
        <v>OH</v>
      </c>
    </row>
    <row r="113" spans="1:29" x14ac:dyDescent="0.3">
      <c r="A113" s="49" t="s">
        <v>231</v>
      </c>
      <c r="B113" s="49" t="s">
        <v>232</v>
      </c>
      <c r="C113" s="49" t="s">
        <v>233</v>
      </c>
      <c r="D113" s="49" t="s">
        <v>139</v>
      </c>
      <c r="E113" s="49" t="s">
        <v>388</v>
      </c>
      <c r="F113" s="49" t="s">
        <v>166</v>
      </c>
      <c r="G113" s="49" t="s">
        <v>167</v>
      </c>
      <c r="H113" s="49" t="s">
        <v>432</v>
      </c>
      <c r="I113" s="49" t="s">
        <v>433</v>
      </c>
      <c r="J113" s="49" t="s">
        <v>431</v>
      </c>
      <c r="K113" s="49" t="s">
        <v>555</v>
      </c>
      <c r="L113" s="49" t="s">
        <v>556</v>
      </c>
      <c r="M113" s="49" t="s">
        <v>356</v>
      </c>
      <c r="N113" s="50">
        <v>44773</v>
      </c>
      <c r="O113" s="51">
        <v>42</v>
      </c>
      <c r="P113" s="49" t="s">
        <v>102</v>
      </c>
      <c r="Q113" s="51">
        <v>42</v>
      </c>
      <c r="R113" s="49" t="s">
        <v>102</v>
      </c>
      <c r="S113" s="51">
        <v>0</v>
      </c>
      <c r="T113" s="49" t="s">
        <v>431</v>
      </c>
      <c r="U113" s="49" t="s">
        <v>436</v>
      </c>
      <c r="V113" s="49" t="s">
        <v>437</v>
      </c>
      <c r="W113" s="49" t="s">
        <v>431</v>
      </c>
      <c r="X113" s="49" t="s">
        <v>431</v>
      </c>
      <c r="Y113" s="52" t="str">
        <f t="shared" si="3"/>
        <v>7-2022</v>
      </c>
      <c r="Z113" s="52" t="str">
        <f t="shared" si="4"/>
        <v>CS.1137.HT10.OH</v>
      </c>
      <c r="AA113" s="52" t="str">
        <f t="shared" si="5"/>
        <v>CS.1137.HT10.OH7-2022</v>
      </c>
      <c r="AB113" s="52" t="str">
        <f>VLOOKUP(Z113,SSPcodes!$B$12:$D$40,3,0)</f>
        <v>OH</v>
      </c>
      <c r="AC113" s="52" t="str">
        <f>VLOOKUP(Z113,SSPcodes!$B$12:$E$40,4,0)</f>
        <v>OH</v>
      </c>
    </row>
    <row r="114" spans="1:29" x14ac:dyDescent="0.3">
      <c r="A114" s="49" t="s">
        <v>231</v>
      </c>
      <c r="B114" s="49" t="s">
        <v>232</v>
      </c>
      <c r="C114" s="49" t="s">
        <v>233</v>
      </c>
      <c r="D114" s="49" t="s">
        <v>139</v>
      </c>
      <c r="E114" s="49" t="s">
        <v>388</v>
      </c>
      <c r="F114" s="49" t="s">
        <v>195</v>
      </c>
      <c r="G114" s="49" t="s">
        <v>196</v>
      </c>
      <c r="H114" s="49" t="s">
        <v>432</v>
      </c>
      <c r="I114" s="49" t="s">
        <v>433</v>
      </c>
      <c r="J114" s="49" t="s">
        <v>431</v>
      </c>
      <c r="K114" s="49" t="s">
        <v>557</v>
      </c>
      <c r="L114" s="49" t="s">
        <v>558</v>
      </c>
      <c r="M114" s="49" t="s">
        <v>356</v>
      </c>
      <c r="N114" s="50">
        <v>44773</v>
      </c>
      <c r="O114" s="51">
        <v>1225</v>
      </c>
      <c r="P114" s="49" t="s">
        <v>102</v>
      </c>
      <c r="Q114" s="51">
        <v>1225</v>
      </c>
      <c r="R114" s="49" t="s">
        <v>102</v>
      </c>
      <c r="S114" s="51">
        <v>0</v>
      </c>
      <c r="T114" s="49" t="s">
        <v>431</v>
      </c>
      <c r="U114" s="49" t="s">
        <v>436</v>
      </c>
      <c r="V114" s="49" t="s">
        <v>437</v>
      </c>
      <c r="W114" s="49" t="s">
        <v>431</v>
      </c>
      <c r="X114" s="49" t="s">
        <v>431</v>
      </c>
      <c r="Y114" s="52" t="str">
        <f t="shared" si="3"/>
        <v>7-2022</v>
      </c>
      <c r="Z114" s="52" t="str">
        <f t="shared" si="4"/>
        <v>CS.1137.HT10.OH</v>
      </c>
      <c r="AA114" s="52" t="str">
        <f t="shared" si="5"/>
        <v>CS.1137.HT10.OH7-2022</v>
      </c>
      <c r="AB114" s="52" t="str">
        <f>VLOOKUP(Z114,SSPcodes!$B$12:$D$40,3,0)</f>
        <v>OH</v>
      </c>
      <c r="AC114" s="52" t="str">
        <f>VLOOKUP(Z114,SSPcodes!$B$12:$E$40,4,0)</f>
        <v>OH</v>
      </c>
    </row>
    <row r="115" spans="1:29" x14ac:dyDescent="0.3">
      <c r="A115" s="49" t="s">
        <v>231</v>
      </c>
      <c r="B115" s="49" t="s">
        <v>232</v>
      </c>
      <c r="C115" s="49" t="s">
        <v>233</v>
      </c>
      <c r="D115" s="49" t="s">
        <v>139</v>
      </c>
      <c r="E115" s="49" t="s">
        <v>388</v>
      </c>
      <c r="F115" s="49" t="s">
        <v>157</v>
      </c>
      <c r="G115" s="49" t="s">
        <v>158</v>
      </c>
      <c r="H115" s="49" t="s">
        <v>432</v>
      </c>
      <c r="I115" s="49" t="s">
        <v>433</v>
      </c>
      <c r="J115" s="49" t="s">
        <v>431</v>
      </c>
      <c r="K115" s="49" t="s">
        <v>559</v>
      </c>
      <c r="L115" s="49" t="s">
        <v>560</v>
      </c>
      <c r="M115" s="49" t="s">
        <v>356</v>
      </c>
      <c r="N115" s="50">
        <v>44773</v>
      </c>
      <c r="O115" s="51">
        <v>611.23</v>
      </c>
      <c r="P115" s="49" t="s">
        <v>102</v>
      </c>
      <c r="Q115" s="51">
        <v>611.23</v>
      </c>
      <c r="R115" s="49" t="s">
        <v>102</v>
      </c>
      <c r="S115" s="51">
        <v>0</v>
      </c>
      <c r="T115" s="49" t="s">
        <v>431</v>
      </c>
      <c r="U115" s="49" t="s">
        <v>436</v>
      </c>
      <c r="V115" s="49" t="s">
        <v>437</v>
      </c>
      <c r="W115" s="49" t="s">
        <v>431</v>
      </c>
      <c r="X115" s="49" t="s">
        <v>431</v>
      </c>
      <c r="Y115" s="52" t="str">
        <f t="shared" si="3"/>
        <v>7-2022</v>
      </c>
      <c r="Z115" s="52" t="str">
        <f t="shared" si="4"/>
        <v>CS.1137.HT10.OH</v>
      </c>
      <c r="AA115" s="52" t="str">
        <f t="shared" si="5"/>
        <v>CS.1137.HT10.OH7-2022</v>
      </c>
      <c r="AB115" s="52" t="str">
        <f>VLOOKUP(Z115,SSPcodes!$B$12:$D$40,3,0)</f>
        <v>OH</v>
      </c>
      <c r="AC115" s="52" t="str">
        <f>VLOOKUP(Z115,SSPcodes!$B$12:$E$40,4,0)</f>
        <v>OH</v>
      </c>
    </row>
    <row r="116" spans="1:29" x14ac:dyDescent="0.3">
      <c r="A116" s="49" t="s">
        <v>231</v>
      </c>
      <c r="B116" s="49" t="s">
        <v>232</v>
      </c>
      <c r="C116" s="49" t="s">
        <v>233</v>
      </c>
      <c r="D116" s="49" t="s">
        <v>132</v>
      </c>
      <c r="E116" s="49" t="s">
        <v>519</v>
      </c>
      <c r="F116" s="49" t="s">
        <v>141</v>
      </c>
      <c r="G116" s="49" t="s">
        <v>142</v>
      </c>
      <c r="H116" s="49" t="s">
        <v>432</v>
      </c>
      <c r="I116" s="49" t="s">
        <v>433</v>
      </c>
      <c r="J116" s="49" t="s">
        <v>431</v>
      </c>
      <c r="K116" s="49" t="s">
        <v>561</v>
      </c>
      <c r="L116" s="49" t="s">
        <v>562</v>
      </c>
      <c r="M116" s="49" t="s">
        <v>356</v>
      </c>
      <c r="N116" s="50">
        <v>44773</v>
      </c>
      <c r="O116" s="51">
        <v>78.069999999999993</v>
      </c>
      <c r="P116" s="49" t="s">
        <v>102</v>
      </c>
      <c r="Q116" s="51">
        <v>78.069999999999993</v>
      </c>
      <c r="R116" s="49" t="s">
        <v>102</v>
      </c>
      <c r="S116" s="51">
        <v>0</v>
      </c>
      <c r="T116" s="49" t="s">
        <v>431</v>
      </c>
      <c r="U116" s="49" t="s">
        <v>436</v>
      </c>
      <c r="V116" s="49" t="s">
        <v>437</v>
      </c>
      <c r="W116" s="49" t="s">
        <v>431</v>
      </c>
      <c r="X116" s="49" t="s">
        <v>431</v>
      </c>
      <c r="Y116" s="52" t="str">
        <f t="shared" si="3"/>
        <v>7-2022</v>
      </c>
      <c r="Z116" s="52" t="str">
        <f t="shared" si="4"/>
        <v>CS.1137.HT10.OH</v>
      </c>
      <c r="AA116" s="52" t="str">
        <f t="shared" si="5"/>
        <v>CS.1137.HT10.OH7-2022</v>
      </c>
      <c r="AB116" s="52" t="str">
        <f>VLOOKUP(Z116,SSPcodes!$B$12:$D$40,3,0)</f>
        <v>OH</v>
      </c>
      <c r="AC116" s="52" t="str">
        <f>VLOOKUP(Z116,SSPcodes!$B$12:$E$40,4,0)</f>
        <v>OH</v>
      </c>
    </row>
    <row r="117" spans="1:29" x14ac:dyDescent="0.3">
      <c r="A117" s="49" t="s">
        <v>231</v>
      </c>
      <c r="B117" s="49" t="s">
        <v>232</v>
      </c>
      <c r="C117" s="49" t="s">
        <v>233</v>
      </c>
      <c r="D117" s="49" t="s">
        <v>115</v>
      </c>
      <c r="E117" s="49" t="s">
        <v>234</v>
      </c>
      <c r="F117" s="49" t="s">
        <v>133</v>
      </c>
      <c r="G117" s="49" t="s">
        <v>134</v>
      </c>
      <c r="H117" s="49" t="s">
        <v>432</v>
      </c>
      <c r="I117" s="49" t="s">
        <v>433</v>
      </c>
      <c r="J117" s="49" t="s">
        <v>431</v>
      </c>
      <c r="K117" s="49" t="s">
        <v>563</v>
      </c>
      <c r="L117" s="49" t="s">
        <v>564</v>
      </c>
      <c r="M117" s="49" t="s">
        <v>356</v>
      </c>
      <c r="N117" s="50">
        <v>44804</v>
      </c>
      <c r="O117" s="51">
        <v>-249.27</v>
      </c>
      <c r="P117" s="49" t="s">
        <v>102</v>
      </c>
      <c r="Q117" s="51">
        <v>-249.27</v>
      </c>
      <c r="R117" s="49" t="s">
        <v>102</v>
      </c>
      <c r="S117" s="51">
        <v>0</v>
      </c>
      <c r="T117" s="49" t="s">
        <v>431</v>
      </c>
      <c r="U117" s="49" t="s">
        <v>436</v>
      </c>
      <c r="V117" s="49" t="s">
        <v>437</v>
      </c>
      <c r="W117" s="49" t="s">
        <v>431</v>
      </c>
      <c r="X117" s="49" t="s">
        <v>431</v>
      </c>
      <c r="Y117" s="52" t="str">
        <f t="shared" si="3"/>
        <v>8-2022</v>
      </c>
      <c r="Z117" s="52" t="str">
        <f t="shared" si="4"/>
        <v>CS.1137.HT10.OH</v>
      </c>
      <c r="AA117" s="52" t="str">
        <f t="shared" si="5"/>
        <v>CS.1137.HT10.OH8-2022</v>
      </c>
      <c r="AB117" s="52" t="str">
        <f>VLOOKUP(Z117,SSPcodes!$B$12:$D$40,3,0)</f>
        <v>OH</v>
      </c>
      <c r="AC117" s="52" t="str">
        <f>VLOOKUP(Z117,SSPcodes!$B$12:$E$40,4,0)</f>
        <v>OH</v>
      </c>
    </row>
    <row r="118" spans="1:29" x14ac:dyDescent="0.3">
      <c r="A118" s="49" t="s">
        <v>231</v>
      </c>
      <c r="B118" s="49" t="s">
        <v>232</v>
      </c>
      <c r="C118" s="49" t="s">
        <v>233</v>
      </c>
      <c r="D118" s="49" t="s">
        <v>139</v>
      </c>
      <c r="E118" s="49" t="s">
        <v>388</v>
      </c>
      <c r="F118" s="49" t="s">
        <v>137</v>
      </c>
      <c r="G118" s="49" t="s">
        <v>138</v>
      </c>
      <c r="H118" s="49" t="s">
        <v>432</v>
      </c>
      <c r="I118" s="49" t="s">
        <v>433</v>
      </c>
      <c r="J118" s="49" t="s">
        <v>431</v>
      </c>
      <c r="K118" s="49" t="s">
        <v>565</v>
      </c>
      <c r="L118" s="49" t="s">
        <v>566</v>
      </c>
      <c r="M118" s="49" t="s">
        <v>356</v>
      </c>
      <c r="N118" s="50">
        <v>44804</v>
      </c>
      <c r="O118" s="51">
        <v>186.95</v>
      </c>
      <c r="P118" s="49" t="s">
        <v>102</v>
      </c>
      <c r="Q118" s="51">
        <v>186.95</v>
      </c>
      <c r="R118" s="49" t="s">
        <v>102</v>
      </c>
      <c r="S118" s="51">
        <v>0</v>
      </c>
      <c r="T118" s="49" t="s">
        <v>431</v>
      </c>
      <c r="U118" s="49" t="s">
        <v>436</v>
      </c>
      <c r="V118" s="49" t="s">
        <v>437</v>
      </c>
      <c r="W118" s="49" t="s">
        <v>431</v>
      </c>
      <c r="X118" s="49" t="s">
        <v>431</v>
      </c>
      <c r="Y118" s="52" t="str">
        <f t="shared" si="3"/>
        <v>8-2022</v>
      </c>
      <c r="Z118" s="52" t="str">
        <f t="shared" si="4"/>
        <v>CS.1137.HT10.OH</v>
      </c>
      <c r="AA118" s="52" t="str">
        <f t="shared" si="5"/>
        <v>CS.1137.HT10.OH8-2022</v>
      </c>
      <c r="AB118" s="52" t="str">
        <f>VLOOKUP(Z118,SSPcodes!$B$12:$D$40,3,0)</f>
        <v>OH</v>
      </c>
      <c r="AC118" s="52" t="str">
        <f>VLOOKUP(Z118,SSPcodes!$B$12:$E$40,4,0)</f>
        <v>OH</v>
      </c>
    </row>
    <row r="119" spans="1:29" x14ac:dyDescent="0.3">
      <c r="A119" s="49" t="s">
        <v>231</v>
      </c>
      <c r="B119" s="49" t="s">
        <v>232</v>
      </c>
      <c r="C119" s="49" t="s">
        <v>233</v>
      </c>
      <c r="D119" s="49" t="s">
        <v>139</v>
      </c>
      <c r="E119" s="49" t="s">
        <v>388</v>
      </c>
      <c r="F119" s="49" t="s">
        <v>191</v>
      </c>
      <c r="G119" s="49" t="s">
        <v>192</v>
      </c>
      <c r="H119" s="49" t="s">
        <v>432</v>
      </c>
      <c r="I119" s="49" t="s">
        <v>433</v>
      </c>
      <c r="J119" s="49" t="s">
        <v>431</v>
      </c>
      <c r="K119" s="49" t="s">
        <v>567</v>
      </c>
      <c r="L119" s="49" t="s">
        <v>568</v>
      </c>
      <c r="M119" s="49" t="s">
        <v>356</v>
      </c>
      <c r="N119" s="50">
        <v>44804</v>
      </c>
      <c r="O119" s="51">
        <v>224</v>
      </c>
      <c r="P119" s="49" t="s">
        <v>102</v>
      </c>
      <c r="Q119" s="51">
        <v>224</v>
      </c>
      <c r="R119" s="49" t="s">
        <v>102</v>
      </c>
      <c r="S119" s="51">
        <v>0</v>
      </c>
      <c r="T119" s="49" t="s">
        <v>431</v>
      </c>
      <c r="U119" s="49" t="s">
        <v>436</v>
      </c>
      <c r="V119" s="49" t="s">
        <v>437</v>
      </c>
      <c r="W119" s="49" t="s">
        <v>431</v>
      </c>
      <c r="X119" s="49" t="s">
        <v>431</v>
      </c>
      <c r="Y119" s="52" t="str">
        <f t="shared" si="3"/>
        <v>8-2022</v>
      </c>
      <c r="Z119" s="52" t="str">
        <f t="shared" si="4"/>
        <v>CS.1137.HT10.OH</v>
      </c>
      <c r="AA119" s="52" t="str">
        <f t="shared" si="5"/>
        <v>CS.1137.HT10.OH8-2022</v>
      </c>
      <c r="AB119" s="52" t="str">
        <f>VLOOKUP(Z119,SSPcodes!$B$12:$D$40,3,0)</f>
        <v>OH</v>
      </c>
      <c r="AC119" s="52" t="str">
        <f>VLOOKUP(Z119,SSPcodes!$B$12:$E$40,4,0)</f>
        <v>OH</v>
      </c>
    </row>
    <row r="120" spans="1:29" x14ac:dyDescent="0.3">
      <c r="A120" s="49" t="s">
        <v>231</v>
      </c>
      <c r="B120" s="49" t="s">
        <v>232</v>
      </c>
      <c r="C120" s="49" t="s">
        <v>233</v>
      </c>
      <c r="D120" s="49" t="s">
        <v>139</v>
      </c>
      <c r="E120" s="49" t="s">
        <v>388</v>
      </c>
      <c r="F120" s="49" t="s">
        <v>151</v>
      </c>
      <c r="G120" s="49" t="s">
        <v>152</v>
      </c>
      <c r="H120" s="49" t="s">
        <v>432</v>
      </c>
      <c r="I120" s="49" t="s">
        <v>433</v>
      </c>
      <c r="J120" s="49" t="s">
        <v>431</v>
      </c>
      <c r="K120" s="49" t="s">
        <v>569</v>
      </c>
      <c r="L120" s="49" t="s">
        <v>570</v>
      </c>
      <c r="M120" s="49" t="s">
        <v>356</v>
      </c>
      <c r="N120" s="50">
        <v>44804</v>
      </c>
      <c r="O120" s="51">
        <v>525</v>
      </c>
      <c r="P120" s="49" t="s">
        <v>102</v>
      </c>
      <c r="Q120" s="51">
        <v>525</v>
      </c>
      <c r="R120" s="49" t="s">
        <v>102</v>
      </c>
      <c r="S120" s="51">
        <v>0</v>
      </c>
      <c r="T120" s="49" t="s">
        <v>431</v>
      </c>
      <c r="U120" s="49" t="s">
        <v>436</v>
      </c>
      <c r="V120" s="49" t="s">
        <v>437</v>
      </c>
      <c r="W120" s="49" t="s">
        <v>431</v>
      </c>
      <c r="X120" s="49" t="s">
        <v>431</v>
      </c>
      <c r="Y120" s="52" t="str">
        <f t="shared" si="3"/>
        <v>8-2022</v>
      </c>
      <c r="Z120" s="52" t="str">
        <f t="shared" si="4"/>
        <v>CS.1137.HT10.OH</v>
      </c>
      <c r="AA120" s="52" t="str">
        <f t="shared" si="5"/>
        <v>CS.1137.HT10.OH8-2022</v>
      </c>
      <c r="AB120" s="52" t="str">
        <f>VLOOKUP(Z120,SSPcodes!$B$12:$D$40,3,0)</f>
        <v>OH</v>
      </c>
      <c r="AC120" s="52" t="str">
        <f>VLOOKUP(Z120,SSPcodes!$B$12:$E$40,4,0)</f>
        <v>OH</v>
      </c>
    </row>
    <row r="121" spans="1:29" x14ac:dyDescent="0.3">
      <c r="A121" s="49" t="s">
        <v>231</v>
      </c>
      <c r="B121" s="49" t="s">
        <v>232</v>
      </c>
      <c r="C121" s="49" t="s">
        <v>233</v>
      </c>
      <c r="D121" s="49" t="s">
        <v>139</v>
      </c>
      <c r="E121" s="49" t="s">
        <v>388</v>
      </c>
      <c r="F121" s="49" t="s">
        <v>163</v>
      </c>
      <c r="G121" s="49" t="s">
        <v>164</v>
      </c>
      <c r="H121" s="49" t="s">
        <v>432</v>
      </c>
      <c r="I121" s="49" t="s">
        <v>433</v>
      </c>
      <c r="J121" s="49" t="s">
        <v>431</v>
      </c>
      <c r="K121" s="49" t="s">
        <v>571</v>
      </c>
      <c r="L121" s="49" t="s">
        <v>572</v>
      </c>
      <c r="M121" s="49" t="s">
        <v>356</v>
      </c>
      <c r="N121" s="50">
        <v>44804</v>
      </c>
      <c r="O121" s="51">
        <v>525</v>
      </c>
      <c r="P121" s="49" t="s">
        <v>102</v>
      </c>
      <c r="Q121" s="51">
        <v>525</v>
      </c>
      <c r="R121" s="49" t="s">
        <v>102</v>
      </c>
      <c r="S121" s="51">
        <v>0</v>
      </c>
      <c r="T121" s="49" t="s">
        <v>431</v>
      </c>
      <c r="U121" s="49" t="s">
        <v>436</v>
      </c>
      <c r="V121" s="49" t="s">
        <v>437</v>
      </c>
      <c r="W121" s="49" t="s">
        <v>431</v>
      </c>
      <c r="X121" s="49" t="s">
        <v>431</v>
      </c>
      <c r="Y121" s="52" t="str">
        <f t="shared" si="3"/>
        <v>8-2022</v>
      </c>
      <c r="Z121" s="52" t="str">
        <f t="shared" si="4"/>
        <v>CS.1137.HT10.OH</v>
      </c>
      <c r="AA121" s="52" t="str">
        <f t="shared" si="5"/>
        <v>CS.1137.HT10.OH8-2022</v>
      </c>
      <c r="AB121" s="52" t="str">
        <f>VLOOKUP(Z121,SSPcodes!$B$12:$D$40,3,0)</f>
        <v>OH</v>
      </c>
      <c r="AC121" s="52" t="str">
        <f>VLOOKUP(Z121,SSPcodes!$B$12:$E$40,4,0)</f>
        <v>OH</v>
      </c>
    </row>
    <row r="122" spans="1:29" x14ac:dyDescent="0.3">
      <c r="A122" s="49" t="s">
        <v>231</v>
      </c>
      <c r="B122" s="49" t="s">
        <v>232</v>
      </c>
      <c r="C122" s="49" t="s">
        <v>233</v>
      </c>
      <c r="D122" s="49" t="s">
        <v>132</v>
      </c>
      <c r="E122" s="49" t="s">
        <v>519</v>
      </c>
      <c r="F122" s="49" t="s">
        <v>141</v>
      </c>
      <c r="G122" s="49" t="s">
        <v>142</v>
      </c>
      <c r="H122" s="49" t="s">
        <v>432</v>
      </c>
      <c r="I122" s="49" t="s">
        <v>433</v>
      </c>
      <c r="J122" s="49" t="s">
        <v>431</v>
      </c>
      <c r="K122" s="49" t="s">
        <v>573</v>
      </c>
      <c r="L122" s="49" t="s">
        <v>574</v>
      </c>
      <c r="M122" s="49" t="s">
        <v>356</v>
      </c>
      <c r="N122" s="50">
        <v>44804</v>
      </c>
      <c r="O122" s="51">
        <v>6.16</v>
      </c>
      <c r="P122" s="49" t="s">
        <v>102</v>
      </c>
      <c r="Q122" s="51">
        <v>6.16</v>
      </c>
      <c r="R122" s="49" t="s">
        <v>102</v>
      </c>
      <c r="S122" s="51">
        <v>0</v>
      </c>
      <c r="T122" s="49" t="s">
        <v>431</v>
      </c>
      <c r="U122" s="49" t="s">
        <v>436</v>
      </c>
      <c r="V122" s="49" t="s">
        <v>437</v>
      </c>
      <c r="W122" s="49" t="s">
        <v>431</v>
      </c>
      <c r="X122" s="49" t="s">
        <v>431</v>
      </c>
      <c r="Y122" s="52" t="str">
        <f t="shared" si="3"/>
        <v>8-2022</v>
      </c>
      <c r="Z122" s="52" t="str">
        <f t="shared" si="4"/>
        <v>CS.1137.HT10.OH</v>
      </c>
      <c r="AA122" s="52" t="str">
        <f t="shared" si="5"/>
        <v>CS.1137.HT10.OH8-2022</v>
      </c>
      <c r="AB122" s="52" t="str">
        <f>VLOOKUP(Z122,SSPcodes!$B$12:$D$40,3,0)</f>
        <v>OH</v>
      </c>
      <c r="AC122" s="52" t="str">
        <f>VLOOKUP(Z122,SSPcodes!$B$12:$E$40,4,0)</f>
        <v>OH</v>
      </c>
    </row>
    <row r="123" spans="1:29" x14ac:dyDescent="0.3">
      <c r="A123" s="49" t="s">
        <v>231</v>
      </c>
      <c r="B123" s="49" t="s">
        <v>232</v>
      </c>
      <c r="C123" s="49" t="s">
        <v>233</v>
      </c>
      <c r="D123" s="49" t="s">
        <v>115</v>
      </c>
      <c r="E123" s="49" t="s">
        <v>234</v>
      </c>
      <c r="F123" s="49" t="s">
        <v>117</v>
      </c>
      <c r="G123" s="49" t="s">
        <v>118</v>
      </c>
      <c r="H123" s="49" t="s">
        <v>432</v>
      </c>
      <c r="I123" s="49" t="s">
        <v>433</v>
      </c>
      <c r="J123" s="49" t="s">
        <v>431</v>
      </c>
      <c r="K123" s="49" t="s">
        <v>575</v>
      </c>
      <c r="L123" s="49" t="s">
        <v>576</v>
      </c>
      <c r="M123" s="49" t="s">
        <v>356</v>
      </c>
      <c r="N123" s="50">
        <v>44834</v>
      </c>
      <c r="O123" s="51">
        <v>88.55</v>
      </c>
      <c r="P123" s="49" t="s">
        <v>102</v>
      </c>
      <c r="Q123" s="51">
        <v>88.55</v>
      </c>
      <c r="R123" s="49" t="s">
        <v>102</v>
      </c>
      <c r="S123" s="51">
        <v>0</v>
      </c>
      <c r="T123" s="49" t="s">
        <v>431</v>
      </c>
      <c r="U123" s="49" t="s">
        <v>436</v>
      </c>
      <c r="V123" s="49" t="s">
        <v>437</v>
      </c>
      <c r="W123" s="49" t="s">
        <v>431</v>
      </c>
      <c r="X123" s="49" t="s">
        <v>431</v>
      </c>
      <c r="Y123" s="52" t="str">
        <f t="shared" si="3"/>
        <v>9-2022</v>
      </c>
      <c r="Z123" s="52" t="str">
        <f t="shared" si="4"/>
        <v>CS.1137.HT10.OH</v>
      </c>
      <c r="AA123" s="52" t="str">
        <f t="shared" si="5"/>
        <v>CS.1137.HT10.OH9-2022</v>
      </c>
      <c r="AB123" s="52" t="str">
        <f>VLOOKUP(Z123,SSPcodes!$B$12:$D$40,3,0)</f>
        <v>OH</v>
      </c>
      <c r="AC123" s="52" t="str">
        <f>VLOOKUP(Z123,SSPcodes!$B$12:$E$40,4,0)</f>
        <v>OH</v>
      </c>
    </row>
    <row r="124" spans="1:29" x14ac:dyDescent="0.3">
      <c r="A124" s="49" t="s">
        <v>231</v>
      </c>
      <c r="B124" s="49" t="s">
        <v>232</v>
      </c>
      <c r="C124" s="49" t="s">
        <v>233</v>
      </c>
      <c r="D124" s="49" t="s">
        <v>139</v>
      </c>
      <c r="E124" s="49" t="s">
        <v>388</v>
      </c>
      <c r="F124" s="49" t="s">
        <v>137</v>
      </c>
      <c r="G124" s="49" t="s">
        <v>138</v>
      </c>
      <c r="H124" s="49" t="s">
        <v>432</v>
      </c>
      <c r="I124" s="49" t="s">
        <v>433</v>
      </c>
      <c r="J124" s="49" t="s">
        <v>431</v>
      </c>
      <c r="K124" s="49" t="s">
        <v>577</v>
      </c>
      <c r="L124" s="49" t="s">
        <v>578</v>
      </c>
      <c r="M124" s="49" t="s">
        <v>356</v>
      </c>
      <c r="N124" s="50">
        <v>44834</v>
      </c>
      <c r="O124" s="51">
        <v>116.67</v>
      </c>
      <c r="P124" s="49" t="s">
        <v>102</v>
      </c>
      <c r="Q124" s="51">
        <v>116.67</v>
      </c>
      <c r="R124" s="49" t="s">
        <v>102</v>
      </c>
      <c r="S124" s="51">
        <v>0</v>
      </c>
      <c r="T124" s="49" t="s">
        <v>431</v>
      </c>
      <c r="U124" s="49" t="s">
        <v>436</v>
      </c>
      <c r="V124" s="49" t="s">
        <v>437</v>
      </c>
      <c r="W124" s="49" t="s">
        <v>431</v>
      </c>
      <c r="X124" s="49" t="s">
        <v>431</v>
      </c>
      <c r="Y124" s="52" t="str">
        <f t="shared" si="3"/>
        <v>9-2022</v>
      </c>
      <c r="Z124" s="52" t="str">
        <f t="shared" si="4"/>
        <v>CS.1137.HT10.OH</v>
      </c>
      <c r="AA124" s="52" t="str">
        <f t="shared" si="5"/>
        <v>CS.1137.HT10.OH9-2022</v>
      </c>
      <c r="AB124" s="52" t="str">
        <f>VLOOKUP(Z124,SSPcodes!$B$12:$D$40,3,0)</f>
        <v>OH</v>
      </c>
      <c r="AC124" s="52" t="str">
        <f>VLOOKUP(Z124,SSPcodes!$B$12:$E$40,4,0)</f>
        <v>OH</v>
      </c>
    </row>
    <row r="125" spans="1:29" x14ac:dyDescent="0.3">
      <c r="A125" s="49" t="s">
        <v>231</v>
      </c>
      <c r="B125" s="49" t="s">
        <v>232</v>
      </c>
      <c r="C125" s="49" t="s">
        <v>233</v>
      </c>
      <c r="D125" s="49" t="s">
        <v>139</v>
      </c>
      <c r="E125" s="49" t="s">
        <v>388</v>
      </c>
      <c r="F125" s="49" t="s">
        <v>157</v>
      </c>
      <c r="G125" s="49" t="s">
        <v>158</v>
      </c>
      <c r="H125" s="49" t="s">
        <v>432</v>
      </c>
      <c r="I125" s="49" t="s">
        <v>433</v>
      </c>
      <c r="J125" s="49" t="s">
        <v>431</v>
      </c>
      <c r="K125" s="49" t="s">
        <v>579</v>
      </c>
      <c r="L125" s="49" t="s">
        <v>580</v>
      </c>
      <c r="M125" s="49" t="s">
        <v>356</v>
      </c>
      <c r="N125" s="50">
        <v>44834</v>
      </c>
      <c r="O125" s="51">
        <v>860.37</v>
      </c>
      <c r="P125" s="49" t="s">
        <v>102</v>
      </c>
      <c r="Q125" s="51">
        <v>860.37</v>
      </c>
      <c r="R125" s="49" t="s">
        <v>102</v>
      </c>
      <c r="S125" s="51">
        <v>0</v>
      </c>
      <c r="T125" s="49" t="s">
        <v>431</v>
      </c>
      <c r="U125" s="49" t="s">
        <v>436</v>
      </c>
      <c r="V125" s="49" t="s">
        <v>437</v>
      </c>
      <c r="W125" s="49" t="s">
        <v>431</v>
      </c>
      <c r="X125" s="49" t="s">
        <v>431</v>
      </c>
      <c r="Y125" s="52" t="str">
        <f t="shared" si="3"/>
        <v>9-2022</v>
      </c>
      <c r="Z125" s="52" t="str">
        <f t="shared" si="4"/>
        <v>CS.1137.HT10.OH</v>
      </c>
      <c r="AA125" s="52" t="str">
        <f t="shared" si="5"/>
        <v>CS.1137.HT10.OH9-2022</v>
      </c>
      <c r="AB125" s="52" t="str">
        <f>VLOOKUP(Z125,SSPcodes!$B$12:$D$40,3,0)</f>
        <v>OH</v>
      </c>
      <c r="AC125" s="52" t="str">
        <f>VLOOKUP(Z125,SSPcodes!$B$12:$E$40,4,0)</f>
        <v>OH</v>
      </c>
    </row>
    <row r="126" spans="1:29" x14ac:dyDescent="0.3">
      <c r="A126" s="49" t="s">
        <v>231</v>
      </c>
      <c r="B126" s="49" t="s">
        <v>232</v>
      </c>
      <c r="C126" s="49" t="s">
        <v>233</v>
      </c>
      <c r="D126" s="49" t="s">
        <v>132</v>
      </c>
      <c r="E126" s="49" t="s">
        <v>519</v>
      </c>
      <c r="F126" s="49" t="s">
        <v>141</v>
      </c>
      <c r="G126" s="49" t="s">
        <v>142</v>
      </c>
      <c r="H126" s="49" t="s">
        <v>432</v>
      </c>
      <c r="I126" s="49" t="s">
        <v>433</v>
      </c>
      <c r="J126" s="49" t="s">
        <v>431</v>
      </c>
      <c r="K126" s="49" t="s">
        <v>581</v>
      </c>
      <c r="L126" s="49" t="s">
        <v>582</v>
      </c>
      <c r="M126" s="49" t="s">
        <v>356</v>
      </c>
      <c r="N126" s="50">
        <v>44834</v>
      </c>
      <c r="O126" s="51">
        <v>3.03</v>
      </c>
      <c r="P126" s="49" t="s">
        <v>102</v>
      </c>
      <c r="Q126" s="51">
        <v>3.03</v>
      </c>
      <c r="R126" s="49" t="s">
        <v>102</v>
      </c>
      <c r="S126" s="51">
        <v>0</v>
      </c>
      <c r="T126" s="49" t="s">
        <v>431</v>
      </c>
      <c r="U126" s="49" t="s">
        <v>436</v>
      </c>
      <c r="V126" s="49" t="s">
        <v>437</v>
      </c>
      <c r="W126" s="49" t="s">
        <v>431</v>
      </c>
      <c r="X126" s="49" t="s">
        <v>431</v>
      </c>
      <c r="Y126" s="52" t="str">
        <f t="shared" si="3"/>
        <v>9-2022</v>
      </c>
      <c r="Z126" s="52" t="str">
        <f t="shared" si="4"/>
        <v>CS.1137.HT10.OH</v>
      </c>
      <c r="AA126" s="52" t="str">
        <f t="shared" si="5"/>
        <v>CS.1137.HT10.OH9-2022</v>
      </c>
      <c r="AB126" s="52" t="str">
        <f>VLOOKUP(Z126,SSPcodes!$B$12:$D$40,3,0)</f>
        <v>OH</v>
      </c>
      <c r="AC126" s="52" t="str">
        <f>VLOOKUP(Z126,SSPcodes!$B$12:$E$40,4,0)</f>
        <v>OH</v>
      </c>
    </row>
    <row r="127" spans="1:29" x14ac:dyDescent="0.3">
      <c r="A127" s="49" t="s">
        <v>231</v>
      </c>
      <c r="B127" s="49" t="s">
        <v>232</v>
      </c>
      <c r="C127" s="49" t="s">
        <v>233</v>
      </c>
      <c r="D127" s="49" t="s">
        <v>139</v>
      </c>
      <c r="E127" s="49" t="s">
        <v>388</v>
      </c>
      <c r="F127" s="49" t="s">
        <v>154</v>
      </c>
      <c r="G127" s="49" t="s">
        <v>155</v>
      </c>
      <c r="H127" s="49" t="s">
        <v>432</v>
      </c>
      <c r="I127" s="49" t="s">
        <v>433</v>
      </c>
      <c r="J127" s="49" t="s">
        <v>431</v>
      </c>
      <c r="K127" s="49" t="s">
        <v>583</v>
      </c>
      <c r="L127" s="49" t="s">
        <v>584</v>
      </c>
      <c r="M127" s="49" t="s">
        <v>356</v>
      </c>
      <c r="N127" s="50">
        <v>44865</v>
      </c>
      <c r="O127" s="51">
        <v>978.51</v>
      </c>
      <c r="P127" s="49" t="s">
        <v>102</v>
      </c>
      <c r="Q127" s="51">
        <v>978.51</v>
      </c>
      <c r="R127" s="49" t="s">
        <v>102</v>
      </c>
      <c r="S127" s="51">
        <v>0</v>
      </c>
      <c r="T127" s="49" t="s">
        <v>431</v>
      </c>
      <c r="U127" s="49" t="s">
        <v>436</v>
      </c>
      <c r="V127" s="49" t="s">
        <v>437</v>
      </c>
      <c r="W127" s="49" t="s">
        <v>431</v>
      </c>
      <c r="X127" s="49" t="s">
        <v>431</v>
      </c>
      <c r="Y127" s="52" t="str">
        <f t="shared" si="3"/>
        <v>10-2022</v>
      </c>
      <c r="Z127" s="52" t="str">
        <f t="shared" si="4"/>
        <v>CS.1137.HT10.OH</v>
      </c>
      <c r="AA127" s="52" t="str">
        <f t="shared" si="5"/>
        <v>CS.1137.HT10.OH10-2022</v>
      </c>
      <c r="AB127" s="52" t="str">
        <f>VLOOKUP(Z127,SSPcodes!$B$12:$D$40,3,0)</f>
        <v>OH</v>
      </c>
      <c r="AC127" s="52" t="str">
        <f>VLOOKUP(Z127,SSPcodes!$B$12:$E$40,4,0)</f>
        <v>OH</v>
      </c>
    </row>
    <row r="128" spans="1:29" x14ac:dyDescent="0.3">
      <c r="A128" s="49" t="s">
        <v>231</v>
      </c>
      <c r="B128" s="49" t="s">
        <v>232</v>
      </c>
      <c r="C128" s="49" t="s">
        <v>233</v>
      </c>
      <c r="D128" s="49" t="s">
        <v>139</v>
      </c>
      <c r="E128" s="49" t="s">
        <v>388</v>
      </c>
      <c r="F128" s="49" t="s">
        <v>160</v>
      </c>
      <c r="G128" s="49" t="s">
        <v>161</v>
      </c>
      <c r="H128" s="49" t="s">
        <v>432</v>
      </c>
      <c r="I128" s="49" t="s">
        <v>433</v>
      </c>
      <c r="J128" s="49" t="s">
        <v>431</v>
      </c>
      <c r="K128" s="49" t="s">
        <v>585</v>
      </c>
      <c r="L128" s="49" t="s">
        <v>586</v>
      </c>
      <c r="M128" s="49" t="s">
        <v>356</v>
      </c>
      <c r="N128" s="50">
        <v>44865</v>
      </c>
      <c r="O128" s="51">
        <v>150.54</v>
      </c>
      <c r="P128" s="49" t="s">
        <v>102</v>
      </c>
      <c r="Q128" s="51">
        <v>150.54</v>
      </c>
      <c r="R128" s="49" t="s">
        <v>102</v>
      </c>
      <c r="S128" s="51">
        <v>0</v>
      </c>
      <c r="T128" s="49" t="s">
        <v>431</v>
      </c>
      <c r="U128" s="49" t="s">
        <v>436</v>
      </c>
      <c r="V128" s="49" t="s">
        <v>437</v>
      </c>
      <c r="W128" s="49" t="s">
        <v>431</v>
      </c>
      <c r="X128" s="49" t="s">
        <v>431</v>
      </c>
      <c r="Y128" s="52" t="str">
        <f t="shared" si="3"/>
        <v>10-2022</v>
      </c>
      <c r="Z128" s="52" t="str">
        <f t="shared" si="4"/>
        <v>CS.1137.HT10.OH</v>
      </c>
      <c r="AA128" s="52" t="str">
        <f t="shared" si="5"/>
        <v>CS.1137.HT10.OH10-2022</v>
      </c>
      <c r="AB128" s="52" t="str">
        <f>VLOOKUP(Z128,SSPcodes!$B$12:$D$40,3,0)</f>
        <v>OH</v>
      </c>
      <c r="AC128" s="52" t="str">
        <f>VLOOKUP(Z128,SSPcodes!$B$12:$E$40,4,0)</f>
        <v>OH</v>
      </c>
    </row>
    <row r="129" spans="1:29" x14ac:dyDescent="0.3">
      <c r="A129" s="49" t="s">
        <v>231</v>
      </c>
      <c r="B129" s="49" t="s">
        <v>232</v>
      </c>
      <c r="C129" s="49" t="s">
        <v>233</v>
      </c>
      <c r="D129" s="49" t="s">
        <v>139</v>
      </c>
      <c r="E129" s="49" t="s">
        <v>388</v>
      </c>
      <c r="F129" s="49" t="s">
        <v>157</v>
      </c>
      <c r="G129" s="49" t="s">
        <v>158</v>
      </c>
      <c r="H129" s="49" t="s">
        <v>432</v>
      </c>
      <c r="I129" s="49" t="s">
        <v>433</v>
      </c>
      <c r="J129" s="49" t="s">
        <v>431</v>
      </c>
      <c r="K129" s="49" t="s">
        <v>587</v>
      </c>
      <c r="L129" s="49" t="s">
        <v>588</v>
      </c>
      <c r="M129" s="49" t="s">
        <v>356</v>
      </c>
      <c r="N129" s="50">
        <v>44865</v>
      </c>
      <c r="O129" s="51">
        <v>6397.98</v>
      </c>
      <c r="P129" s="49" t="s">
        <v>102</v>
      </c>
      <c r="Q129" s="51">
        <v>6397.98</v>
      </c>
      <c r="R129" s="49" t="s">
        <v>102</v>
      </c>
      <c r="S129" s="51">
        <v>0</v>
      </c>
      <c r="T129" s="49" t="s">
        <v>431</v>
      </c>
      <c r="U129" s="49" t="s">
        <v>436</v>
      </c>
      <c r="V129" s="49" t="s">
        <v>437</v>
      </c>
      <c r="W129" s="49" t="s">
        <v>431</v>
      </c>
      <c r="X129" s="49" t="s">
        <v>431</v>
      </c>
      <c r="Y129" s="52" t="str">
        <f t="shared" si="3"/>
        <v>10-2022</v>
      </c>
      <c r="Z129" s="52" t="str">
        <f t="shared" si="4"/>
        <v>CS.1137.HT10.OH</v>
      </c>
      <c r="AA129" s="52" t="str">
        <f t="shared" si="5"/>
        <v>CS.1137.HT10.OH10-2022</v>
      </c>
      <c r="AB129" s="52" t="str">
        <f>VLOOKUP(Z129,SSPcodes!$B$12:$D$40,3,0)</f>
        <v>OH</v>
      </c>
      <c r="AC129" s="52" t="str">
        <f>VLOOKUP(Z129,SSPcodes!$B$12:$E$40,4,0)</f>
        <v>OH</v>
      </c>
    </row>
    <row r="130" spans="1:29" x14ac:dyDescent="0.3">
      <c r="A130" s="49" t="s">
        <v>231</v>
      </c>
      <c r="B130" s="49" t="s">
        <v>232</v>
      </c>
      <c r="C130" s="49" t="s">
        <v>233</v>
      </c>
      <c r="D130" s="49" t="s">
        <v>132</v>
      </c>
      <c r="E130" s="49" t="s">
        <v>519</v>
      </c>
      <c r="F130" s="49" t="s">
        <v>141</v>
      </c>
      <c r="G130" s="49" t="s">
        <v>142</v>
      </c>
      <c r="H130" s="49" t="s">
        <v>432</v>
      </c>
      <c r="I130" s="49" t="s">
        <v>433</v>
      </c>
      <c r="J130" s="49" t="s">
        <v>431</v>
      </c>
      <c r="K130" s="49" t="s">
        <v>589</v>
      </c>
      <c r="L130" s="49" t="s">
        <v>590</v>
      </c>
      <c r="M130" s="49" t="s">
        <v>356</v>
      </c>
      <c r="N130" s="50">
        <v>44865</v>
      </c>
      <c r="O130" s="51">
        <v>32.200000000000003</v>
      </c>
      <c r="P130" s="49" t="s">
        <v>102</v>
      </c>
      <c r="Q130" s="51">
        <v>32.200000000000003</v>
      </c>
      <c r="R130" s="49" t="s">
        <v>102</v>
      </c>
      <c r="S130" s="51">
        <v>0</v>
      </c>
      <c r="T130" s="49" t="s">
        <v>431</v>
      </c>
      <c r="U130" s="49" t="s">
        <v>436</v>
      </c>
      <c r="V130" s="49" t="s">
        <v>437</v>
      </c>
      <c r="W130" s="49" t="s">
        <v>431</v>
      </c>
      <c r="X130" s="49" t="s">
        <v>431</v>
      </c>
      <c r="Y130" s="52" t="str">
        <f t="shared" si="3"/>
        <v>10-2022</v>
      </c>
      <c r="Z130" s="52" t="str">
        <f t="shared" si="4"/>
        <v>CS.1137.HT10.OH</v>
      </c>
      <c r="AA130" s="52" t="str">
        <f t="shared" si="5"/>
        <v>CS.1137.HT10.OH10-2022</v>
      </c>
      <c r="AB130" s="52" t="str">
        <f>VLOOKUP(Z130,SSPcodes!$B$12:$D$40,3,0)</f>
        <v>OH</v>
      </c>
      <c r="AC130" s="52" t="str">
        <f>VLOOKUP(Z130,SSPcodes!$B$12:$E$40,4,0)</f>
        <v>OH</v>
      </c>
    </row>
    <row r="131" spans="1:29" x14ac:dyDescent="0.3">
      <c r="A131" s="49" t="s">
        <v>231</v>
      </c>
      <c r="B131" s="49" t="s">
        <v>232</v>
      </c>
      <c r="C131" s="49" t="s">
        <v>233</v>
      </c>
      <c r="D131" s="49" t="s">
        <v>139</v>
      </c>
      <c r="E131" s="49" t="s">
        <v>388</v>
      </c>
      <c r="F131" s="49" t="s">
        <v>137</v>
      </c>
      <c r="G131" s="49" t="s">
        <v>138</v>
      </c>
      <c r="H131" s="49" t="s">
        <v>432</v>
      </c>
      <c r="I131" s="49" t="s">
        <v>433</v>
      </c>
      <c r="J131" s="49" t="s">
        <v>431</v>
      </c>
      <c r="K131" s="49" t="s">
        <v>591</v>
      </c>
      <c r="L131" s="49" t="s">
        <v>592</v>
      </c>
      <c r="M131" s="49" t="s">
        <v>356</v>
      </c>
      <c r="N131" s="50">
        <v>44895</v>
      </c>
      <c r="O131" s="51">
        <v>429.76</v>
      </c>
      <c r="P131" s="49" t="s">
        <v>102</v>
      </c>
      <c r="Q131" s="51">
        <v>429.76</v>
      </c>
      <c r="R131" s="49" t="s">
        <v>102</v>
      </c>
      <c r="S131" s="51">
        <v>0</v>
      </c>
      <c r="T131" s="49" t="s">
        <v>431</v>
      </c>
      <c r="U131" s="49" t="s">
        <v>436</v>
      </c>
      <c r="V131" s="49" t="s">
        <v>437</v>
      </c>
      <c r="W131" s="49" t="s">
        <v>431</v>
      </c>
      <c r="X131" s="49" t="s">
        <v>431</v>
      </c>
      <c r="Y131" s="52" t="str">
        <f t="shared" ref="Y131:Y194" si="6">MONTH(N131)&amp;"-"&amp;YEAR(N131)</f>
        <v>11-2022</v>
      </c>
      <c r="Z131" s="52" t="str">
        <f t="shared" ref="Z131:Z194" si="7">IF(ISNUMBER(SEARCH("Overhead",I131)),LEFT(F131,13)&amp;"OH",F131)</f>
        <v>CS.1137.HT10.OH</v>
      </c>
      <c r="AA131" s="52" t="str">
        <f t="shared" ref="AA131:AA194" si="8">Z131&amp;Y131</f>
        <v>CS.1137.HT10.OH11-2022</v>
      </c>
      <c r="AB131" s="52" t="str">
        <f>VLOOKUP(Z131,SSPcodes!$B$12:$D$40,3,0)</f>
        <v>OH</v>
      </c>
      <c r="AC131" s="52" t="str">
        <f>VLOOKUP(Z131,SSPcodes!$B$12:$E$40,4,0)</f>
        <v>OH</v>
      </c>
    </row>
    <row r="132" spans="1:29" x14ac:dyDescent="0.3">
      <c r="A132" s="49" t="s">
        <v>231</v>
      </c>
      <c r="B132" s="49" t="s">
        <v>232</v>
      </c>
      <c r="C132" s="49" t="s">
        <v>233</v>
      </c>
      <c r="D132" s="49" t="s">
        <v>139</v>
      </c>
      <c r="E132" s="49" t="s">
        <v>388</v>
      </c>
      <c r="F132" s="49" t="s">
        <v>154</v>
      </c>
      <c r="G132" s="49" t="s">
        <v>155</v>
      </c>
      <c r="H132" s="49" t="s">
        <v>432</v>
      </c>
      <c r="I132" s="49" t="s">
        <v>433</v>
      </c>
      <c r="J132" s="49" t="s">
        <v>431</v>
      </c>
      <c r="K132" s="49" t="s">
        <v>593</v>
      </c>
      <c r="L132" s="49" t="s">
        <v>594</v>
      </c>
      <c r="M132" s="49" t="s">
        <v>356</v>
      </c>
      <c r="N132" s="50">
        <v>44895</v>
      </c>
      <c r="O132" s="51">
        <v>2.1</v>
      </c>
      <c r="P132" s="49" t="s">
        <v>102</v>
      </c>
      <c r="Q132" s="51">
        <v>2.1</v>
      </c>
      <c r="R132" s="49" t="s">
        <v>102</v>
      </c>
      <c r="S132" s="51">
        <v>0</v>
      </c>
      <c r="T132" s="49" t="s">
        <v>431</v>
      </c>
      <c r="U132" s="49" t="s">
        <v>436</v>
      </c>
      <c r="V132" s="49" t="s">
        <v>437</v>
      </c>
      <c r="W132" s="49" t="s">
        <v>431</v>
      </c>
      <c r="X132" s="49" t="s">
        <v>431</v>
      </c>
      <c r="Y132" s="52" t="str">
        <f t="shared" si="6"/>
        <v>11-2022</v>
      </c>
      <c r="Z132" s="52" t="str">
        <f t="shared" si="7"/>
        <v>CS.1137.HT10.OH</v>
      </c>
      <c r="AA132" s="52" t="str">
        <f t="shared" si="8"/>
        <v>CS.1137.HT10.OH11-2022</v>
      </c>
      <c r="AB132" s="52" t="str">
        <f>VLOOKUP(Z132,SSPcodes!$B$12:$D$40,3,0)</f>
        <v>OH</v>
      </c>
      <c r="AC132" s="52" t="str">
        <f>VLOOKUP(Z132,SSPcodes!$B$12:$E$40,4,0)</f>
        <v>OH</v>
      </c>
    </row>
    <row r="133" spans="1:29" x14ac:dyDescent="0.3">
      <c r="A133" s="49" t="s">
        <v>231</v>
      </c>
      <c r="B133" s="49" t="s">
        <v>232</v>
      </c>
      <c r="C133" s="49" t="s">
        <v>233</v>
      </c>
      <c r="D133" s="49" t="s">
        <v>139</v>
      </c>
      <c r="E133" s="49" t="s">
        <v>388</v>
      </c>
      <c r="F133" s="49" t="s">
        <v>166</v>
      </c>
      <c r="G133" s="49" t="s">
        <v>167</v>
      </c>
      <c r="H133" s="49" t="s">
        <v>432</v>
      </c>
      <c r="I133" s="49" t="s">
        <v>433</v>
      </c>
      <c r="J133" s="49" t="s">
        <v>431</v>
      </c>
      <c r="K133" s="49" t="s">
        <v>595</v>
      </c>
      <c r="L133" s="49" t="s">
        <v>596</v>
      </c>
      <c r="M133" s="49" t="s">
        <v>356</v>
      </c>
      <c r="N133" s="50">
        <v>44895</v>
      </c>
      <c r="O133" s="51">
        <v>10.5</v>
      </c>
      <c r="P133" s="49" t="s">
        <v>102</v>
      </c>
      <c r="Q133" s="51">
        <v>10.5</v>
      </c>
      <c r="R133" s="49" t="s">
        <v>102</v>
      </c>
      <c r="S133" s="51">
        <v>0</v>
      </c>
      <c r="T133" s="49" t="s">
        <v>431</v>
      </c>
      <c r="U133" s="49" t="s">
        <v>436</v>
      </c>
      <c r="V133" s="49" t="s">
        <v>437</v>
      </c>
      <c r="W133" s="49" t="s">
        <v>431</v>
      </c>
      <c r="X133" s="49" t="s">
        <v>431</v>
      </c>
      <c r="Y133" s="52" t="str">
        <f t="shared" si="6"/>
        <v>11-2022</v>
      </c>
      <c r="Z133" s="52" t="str">
        <f t="shared" si="7"/>
        <v>CS.1137.HT10.OH</v>
      </c>
      <c r="AA133" s="52" t="str">
        <f t="shared" si="8"/>
        <v>CS.1137.HT10.OH11-2022</v>
      </c>
      <c r="AB133" s="52" t="str">
        <f>VLOOKUP(Z133,SSPcodes!$B$12:$D$40,3,0)</f>
        <v>OH</v>
      </c>
      <c r="AC133" s="52" t="str">
        <f>VLOOKUP(Z133,SSPcodes!$B$12:$E$40,4,0)</f>
        <v>OH</v>
      </c>
    </row>
    <row r="134" spans="1:29" x14ac:dyDescent="0.3">
      <c r="A134" s="49" t="s">
        <v>231</v>
      </c>
      <c r="B134" s="49" t="s">
        <v>232</v>
      </c>
      <c r="C134" s="49" t="s">
        <v>233</v>
      </c>
      <c r="D134" s="49" t="s">
        <v>139</v>
      </c>
      <c r="E134" s="49" t="s">
        <v>388</v>
      </c>
      <c r="F134" s="49" t="s">
        <v>157</v>
      </c>
      <c r="G134" s="49" t="s">
        <v>158</v>
      </c>
      <c r="H134" s="49" t="s">
        <v>432</v>
      </c>
      <c r="I134" s="49" t="s">
        <v>433</v>
      </c>
      <c r="J134" s="49" t="s">
        <v>431</v>
      </c>
      <c r="K134" s="49" t="s">
        <v>597</v>
      </c>
      <c r="L134" s="49" t="s">
        <v>598</v>
      </c>
      <c r="M134" s="49" t="s">
        <v>356</v>
      </c>
      <c r="N134" s="50">
        <v>44895</v>
      </c>
      <c r="O134" s="51">
        <v>511</v>
      </c>
      <c r="P134" s="49" t="s">
        <v>102</v>
      </c>
      <c r="Q134" s="51">
        <v>511</v>
      </c>
      <c r="R134" s="49" t="s">
        <v>102</v>
      </c>
      <c r="S134" s="51">
        <v>0</v>
      </c>
      <c r="T134" s="49" t="s">
        <v>431</v>
      </c>
      <c r="U134" s="49" t="s">
        <v>436</v>
      </c>
      <c r="V134" s="49" t="s">
        <v>437</v>
      </c>
      <c r="W134" s="49" t="s">
        <v>431</v>
      </c>
      <c r="X134" s="49" t="s">
        <v>431</v>
      </c>
      <c r="Y134" s="52" t="str">
        <f t="shared" si="6"/>
        <v>11-2022</v>
      </c>
      <c r="Z134" s="52" t="str">
        <f t="shared" si="7"/>
        <v>CS.1137.HT10.OH</v>
      </c>
      <c r="AA134" s="52" t="str">
        <f t="shared" si="8"/>
        <v>CS.1137.HT10.OH11-2022</v>
      </c>
      <c r="AB134" s="52" t="str">
        <f>VLOOKUP(Z134,SSPcodes!$B$12:$D$40,3,0)</f>
        <v>OH</v>
      </c>
      <c r="AC134" s="52" t="str">
        <f>VLOOKUP(Z134,SSPcodes!$B$12:$E$40,4,0)</f>
        <v>OH</v>
      </c>
    </row>
    <row r="135" spans="1:29" x14ac:dyDescent="0.3">
      <c r="A135" s="49" t="s">
        <v>231</v>
      </c>
      <c r="B135" s="49" t="s">
        <v>232</v>
      </c>
      <c r="C135" s="49" t="s">
        <v>233</v>
      </c>
      <c r="D135" s="49" t="s">
        <v>132</v>
      </c>
      <c r="E135" s="49" t="s">
        <v>519</v>
      </c>
      <c r="F135" s="49" t="s">
        <v>141</v>
      </c>
      <c r="G135" s="49" t="s">
        <v>142</v>
      </c>
      <c r="H135" s="49" t="s">
        <v>432</v>
      </c>
      <c r="I135" s="49" t="s">
        <v>433</v>
      </c>
      <c r="J135" s="49" t="s">
        <v>431</v>
      </c>
      <c r="K135" s="49" t="s">
        <v>599</v>
      </c>
      <c r="L135" s="49" t="s">
        <v>600</v>
      </c>
      <c r="M135" s="49" t="s">
        <v>356</v>
      </c>
      <c r="N135" s="50">
        <v>44895</v>
      </c>
      <c r="O135" s="51">
        <v>14.17</v>
      </c>
      <c r="P135" s="49" t="s">
        <v>102</v>
      </c>
      <c r="Q135" s="51">
        <v>14.17</v>
      </c>
      <c r="R135" s="49" t="s">
        <v>102</v>
      </c>
      <c r="S135" s="51">
        <v>0</v>
      </c>
      <c r="T135" s="49" t="s">
        <v>431</v>
      </c>
      <c r="U135" s="49" t="s">
        <v>436</v>
      </c>
      <c r="V135" s="49" t="s">
        <v>437</v>
      </c>
      <c r="W135" s="49" t="s">
        <v>431</v>
      </c>
      <c r="X135" s="49" t="s">
        <v>431</v>
      </c>
      <c r="Y135" s="52" t="str">
        <f t="shared" si="6"/>
        <v>11-2022</v>
      </c>
      <c r="Z135" s="52" t="str">
        <f t="shared" si="7"/>
        <v>CS.1137.HT10.OH</v>
      </c>
      <c r="AA135" s="52" t="str">
        <f t="shared" si="8"/>
        <v>CS.1137.HT10.OH11-2022</v>
      </c>
      <c r="AB135" s="52" t="str">
        <f>VLOOKUP(Z135,SSPcodes!$B$12:$D$40,3,0)</f>
        <v>OH</v>
      </c>
      <c r="AC135" s="52" t="str">
        <f>VLOOKUP(Z135,SSPcodes!$B$12:$E$40,4,0)</f>
        <v>OH</v>
      </c>
    </row>
    <row r="136" spans="1:29" x14ac:dyDescent="0.3">
      <c r="A136" s="49" t="s">
        <v>231</v>
      </c>
      <c r="B136" s="49" t="s">
        <v>232</v>
      </c>
      <c r="C136" s="49" t="s">
        <v>233</v>
      </c>
      <c r="D136" s="49" t="s">
        <v>139</v>
      </c>
      <c r="E136" s="49" t="s">
        <v>388</v>
      </c>
      <c r="F136" s="49" t="s">
        <v>166</v>
      </c>
      <c r="G136" s="49" t="s">
        <v>167</v>
      </c>
      <c r="H136" s="49" t="s">
        <v>432</v>
      </c>
      <c r="I136" s="49" t="s">
        <v>433</v>
      </c>
      <c r="J136" s="49" t="s">
        <v>431</v>
      </c>
      <c r="K136" s="49" t="s">
        <v>601</v>
      </c>
      <c r="L136" s="49" t="s">
        <v>602</v>
      </c>
      <c r="M136" s="49" t="s">
        <v>356</v>
      </c>
      <c r="N136" s="50">
        <v>44926</v>
      </c>
      <c r="O136" s="51">
        <v>393.23</v>
      </c>
      <c r="P136" s="49" t="s">
        <v>102</v>
      </c>
      <c r="Q136" s="51">
        <v>393.23</v>
      </c>
      <c r="R136" s="49" t="s">
        <v>102</v>
      </c>
      <c r="S136" s="51">
        <v>0</v>
      </c>
      <c r="T136" s="49" t="s">
        <v>431</v>
      </c>
      <c r="U136" s="49" t="s">
        <v>436</v>
      </c>
      <c r="V136" s="49" t="s">
        <v>437</v>
      </c>
      <c r="W136" s="49" t="s">
        <v>431</v>
      </c>
      <c r="X136" s="49" t="s">
        <v>431</v>
      </c>
      <c r="Y136" s="52" t="str">
        <f t="shared" si="6"/>
        <v>12-2022</v>
      </c>
      <c r="Z136" s="52" t="str">
        <f t="shared" si="7"/>
        <v>CS.1137.HT10.OH</v>
      </c>
      <c r="AA136" s="52" t="str">
        <f t="shared" si="8"/>
        <v>CS.1137.HT10.OH12-2022</v>
      </c>
      <c r="AB136" s="52" t="str">
        <f>VLOOKUP(Z136,SSPcodes!$B$12:$D$40,3,0)</f>
        <v>OH</v>
      </c>
      <c r="AC136" s="52" t="str">
        <f>VLOOKUP(Z136,SSPcodes!$B$12:$E$40,4,0)</f>
        <v>OH</v>
      </c>
    </row>
    <row r="137" spans="1:29" x14ac:dyDescent="0.3">
      <c r="A137" s="49" t="s">
        <v>231</v>
      </c>
      <c r="B137" s="49" t="s">
        <v>232</v>
      </c>
      <c r="C137" s="49" t="s">
        <v>233</v>
      </c>
      <c r="D137" s="49" t="s">
        <v>139</v>
      </c>
      <c r="E137" s="49" t="s">
        <v>388</v>
      </c>
      <c r="F137" s="49" t="s">
        <v>157</v>
      </c>
      <c r="G137" s="49" t="s">
        <v>158</v>
      </c>
      <c r="H137" s="49" t="s">
        <v>432</v>
      </c>
      <c r="I137" s="49" t="s">
        <v>433</v>
      </c>
      <c r="J137" s="49" t="s">
        <v>431</v>
      </c>
      <c r="K137" s="49" t="s">
        <v>603</v>
      </c>
      <c r="L137" s="49" t="s">
        <v>604</v>
      </c>
      <c r="M137" s="49" t="s">
        <v>356</v>
      </c>
      <c r="N137" s="50">
        <v>44926</v>
      </c>
      <c r="O137" s="51">
        <v>336</v>
      </c>
      <c r="P137" s="49" t="s">
        <v>102</v>
      </c>
      <c r="Q137" s="51">
        <v>336</v>
      </c>
      <c r="R137" s="49" t="s">
        <v>102</v>
      </c>
      <c r="S137" s="51">
        <v>0</v>
      </c>
      <c r="T137" s="49" t="s">
        <v>431</v>
      </c>
      <c r="U137" s="49" t="s">
        <v>436</v>
      </c>
      <c r="V137" s="49" t="s">
        <v>437</v>
      </c>
      <c r="W137" s="49" t="s">
        <v>431</v>
      </c>
      <c r="X137" s="49" t="s">
        <v>431</v>
      </c>
      <c r="Y137" s="52" t="str">
        <f t="shared" si="6"/>
        <v>12-2022</v>
      </c>
      <c r="Z137" s="52" t="str">
        <f t="shared" si="7"/>
        <v>CS.1137.HT10.OH</v>
      </c>
      <c r="AA137" s="52" t="str">
        <f t="shared" si="8"/>
        <v>CS.1137.HT10.OH12-2022</v>
      </c>
      <c r="AB137" s="52" t="str">
        <f>VLOOKUP(Z137,SSPcodes!$B$12:$D$40,3,0)</f>
        <v>OH</v>
      </c>
      <c r="AC137" s="52" t="str">
        <f>VLOOKUP(Z137,SSPcodes!$B$12:$E$40,4,0)</f>
        <v>OH</v>
      </c>
    </row>
    <row r="138" spans="1:29" x14ac:dyDescent="0.3">
      <c r="A138" s="49" t="s">
        <v>231</v>
      </c>
      <c r="B138" s="49" t="s">
        <v>232</v>
      </c>
      <c r="C138" s="49" t="s">
        <v>233</v>
      </c>
      <c r="D138" s="49" t="s">
        <v>132</v>
      </c>
      <c r="E138" s="49" t="s">
        <v>519</v>
      </c>
      <c r="F138" s="49" t="s">
        <v>141</v>
      </c>
      <c r="G138" s="49" t="s">
        <v>142</v>
      </c>
      <c r="H138" s="49" t="s">
        <v>432</v>
      </c>
      <c r="I138" s="49" t="s">
        <v>433</v>
      </c>
      <c r="J138" s="49" t="s">
        <v>431</v>
      </c>
      <c r="K138" s="49" t="s">
        <v>605</v>
      </c>
      <c r="L138" s="49" t="s">
        <v>606</v>
      </c>
      <c r="M138" s="49" t="s">
        <v>356</v>
      </c>
      <c r="N138" s="50">
        <v>44926</v>
      </c>
      <c r="O138" s="51">
        <v>41.42</v>
      </c>
      <c r="P138" s="49" t="s">
        <v>102</v>
      </c>
      <c r="Q138" s="51">
        <v>41.42</v>
      </c>
      <c r="R138" s="49" t="s">
        <v>102</v>
      </c>
      <c r="S138" s="51">
        <v>0</v>
      </c>
      <c r="T138" s="49" t="s">
        <v>431</v>
      </c>
      <c r="U138" s="49" t="s">
        <v>436</v>
      </c>
      <c r="V138" s="49" t="s">
        <v>437</v>
      </c>
      <c r="W138" s="49" t="s">
        <v>431</v>
      </c>
      <c r="X138" s="49" t="s">
        <v>431</v>
      </c>
      <c r="Y138" s="52" t="str">
        <f t="shared" si="6"/>
        <v>12-2022</v>
      </c>
      <c r="Z138" s="52" t="str">
        <f t="shared" si="7"/>
        <v>CS.1137.HT10.OH</v>
      </c>
      <c r="AA138" s="52" t="str">
        <f t="shared" si="8"/>
        <v>CS.1137.HT10.OH12-2022</v>
      </c>
      <c r="AB138" s="52" t="str">
        <f>VLOOKUP(Z138,SSPcodes!$B$12:$D$40,3,0)</f>
        <v>OH</v>
      </c>
      <c r="AC138" s="52" t="str">
        <f>VLOOKUP(Z138,SSPcodes!$B$12:$E$40,4,0)</f>
        <v>OH</v>
      </c>
    </row>
    <row r="139" spans="1:29" x14ac:dyDescent="0.3">
      <c r="A139" s="49" t="s">
        <v>231</v>
      </c>
      <c r="B139" s="49" t="s">
        <v>232</v>
      </c>
      <c r="C139" s="49" t="s">
        <v>233</v>
      </c>
      <c r="D139" s="49" t="s">
        <v>115</v>
      </c>
      <c r="E139" s="49" t="s">
        <v>234</v>
      </c>
      <c r="F139" s="49" t="s">
        <v>129</v>
      </c>
      <c r="G139" s="49" t="s">
        <v>130</v>
      </c>
      <c r="H139" s="49" t="s">
        <v>432</v>
      </c>
      <c r="I139" s="49" t="s">
        <v>433</v>
      </c>
      <c r="J139" s="49" t="s">
        <v>431</v>
      </c>
      <c r="K139" s="49" t="s">
        <v>607</v>
      </c>
      <c r="L139" s="49" t="s">
        <v>608</v>
      </c>
      <c r="M139" s="49" t="s">
        <v>356</v>
      </c>
      <c r="N139" s="50">
        <v>44957</v>
      </c>
      <c r="O139" s="51">
        <v>154</v>
      </c>
      <c r="P139" s="49" t="s">
        <v>102</v>
      </c>
      <c r="Q139" s="51">
        <v>154</v>
      </c>
      <c r="R139" s="49" t="s">
        <v>102</v>
      </c>
      <c r="S139" s="51">
        <v>0</v>
      </c>
      <c r="T139" s="49" t="s">
        <v>431</v>
      </c>
      <c r="U139" s="49" t="s">
        <v>436</v>
      </c>
      <c r="V139" s="49" t="s">
        <v>437</v>
      </c>
      <c r="W139" s="49" t="s">
        <v>431</v>
      </c>
      <c r="X139" s="49" t="s">
        <v>431</v>
      </c>
      <c r="Y139" s="52" t="str">
        <f t="shared" si="6"/>
        <v>1-2023</v>
      </c>
      <c r="Z139" s="52" t="str">
        <f t="shared" si="7"/>
        <v>CS.1137.HT10.OH</v>
      </c>
      <c r="AA139" s="52" t="str">
        <f t="shared" si="8"/>
        <v>CS.1137.HT10.OH1-2023</v>
      </c>
      <c r="AB139" s="52" t="str">
        <f>VLOOKUP(Z139,SSPcodes!$B$12:$D$40,3,0)</f>
        <v>OH</v>
      </c>
      <c r="AC139" s="52" t="str">
        <f>VLOOKUP(Z139,SSPcodes!$B$12:$E$40,4,0)</f>
        <v>OH</v>
      </c>
    </row>
    <row r="140" spans="1:29" x14ac:dyDescent="0.3">
      <c r="A140" s="49" t="s">
        <v>231</v>
      </c>
      <c r="B140" s="49" t="s">
        <v>232</v>
      </c>
      <c r="C140" s="49" t="s">
        <v>233</v>
      </c>
      <c r="D140" s="49" t="s">
        <v>139</v>
      </c>
      <c r="E140" s="49" t="s">
        <v>388</v>
      </c>
      <c r="F140" s="49" t="s">
        <v>166</v>
      </c>
      <c r="G140" s="49" t="s">
        <v>167</v>
      </c>
      <c r="H140" s="49" t="s">
        <v>432</v>
      </c>
      <c r="I140" s="49" t="s">
        <v>433</v>
      </c>
      <c r="J140" s="49" t="s">
        <v>431</v>
      </c>
      <c r="K140" s="49" t="s">
        <v>609</v>
      </c>
      <c r="L140" s="49" t="s">
        <v>610</v>
      </c>
      <c r="M140" s="49" t="s">
        <v>356</v>
      </c>
      <c r="N140" s="50">
        <v>44957</v>
      </c>
      <c r="O140" s="51">
        <v>16.8</v>
      </c>
      <c r="P140" s="49" t="s">
        <v>102</v>
      </c>
      <c r="Q140" s="51">
        <v>16.8</v>
      </c>
      <c r="R140" s="49" t="s">
        <v>102</v>
      </c>
      <c r="S140" s="51">
        <v>0</v>
      </c>
      <c r="T140" s="49" t="s">
        <v>431</v>
      </c>
      <c r="U140" s="49" t="s">
        <v>436</v>
      </c>
      <c r="V140" s="49" t="s">
        <v>437</v>
      </c>
      <c r="W140" s="49" t="s">
        <v>431</v>
      </c>
      <c r="X140" s="49" t="s">
        <v>431</v>
      </c>
      <c r="Y140" s="52" t="str">
        <f t="shared" si="6"/>
        <v>1-2023</v>
      </c>
      <c r="Z140" s="52" t="str">
        <f t="shared" si="7"/>
        <v>CS.1137.HT10.OH</v>
      </c>
      <c r="AA140" s="52" t="str">
        <f t="shared" si="8"/>
        <v>CS.1137.HT10.OH1-2023</v>
      </c>
      <c r="AB140" s="52" t="str">
        <f>VLOOKUP(Z140,SSPcodes!$B$12:$D$40,3,0)</f>
        <v>OH</v>
      </c>
      <c r="AC140" s="52" t="str">
        <f>VLOOKUP(Z140,SSPcodes!$B$12:$E$40,4,0)</f>
        <v>OH</v>
      </c>
    </row>
    <row r="141" spans="1:29" x14ac:dyDescent="0.3">
      <c r="A141" s="49" t="s">
        <v>231</v>
      </c>
      <c r="B141" s="49" t="s">
        <v>232</v>
      </c>
      <c r="C141" s="49" t="s">
        <v>233</v>
      </c>
      <c r="D141" s="49" t="s">
        <v>128</v>
      </c>
      <c r="E141" s="49" t="s">
        <v>544</v>
      </c>
      <c r="F141" s="49" t="s">
        <v>197</v>
      </c>
      <c r="G141" s="49" t="s">
        <v>198</v>
      </c>
      <c r="H141" s="49" t="s">
        <v>432</v>
      </c>
      <c r="I141" s="49" t="s">
        <v>433</v>
      </c>
      <c r="J141" s="49" t="s">
        <v>431</v>
      </c>
      <c r="K141" s="49" t="s">
        <v>611</v>
      </c>
      <c r="L141" s="49" t="s">
        <v>612</v>
      </c>
      <c r="M141" s="49" t="s">
        <v>356</v>
      </c>
      <c r="N141" s="50">
        <v>44957</v>
      </c>
      <c r="O141" s="51">
        <v>357.7</v>
      </c>
      <c r="P141" s="49" t="s">
        <v>102</v>
      </c>
      <c r="Q141" s="51">
        <v>357.7</v>
      </c>
      <c r="R141" s="49" t="s">
        <v>102</v>
      </c>
      <c r="S141" s="51">
        <v>0</v>
      </c>
      <c r="T141" s="49" t="s">
        <v>431</v>
      </c>
      <c r="U141" s="49" t="s">
        <v>436</v>
      </c>
      <c r="V141" s="49" t="s">
        <v>437</v>
      </c>
      <c r="W141" s="49" t="s">
        <v>431</v>
      </c>
      <c r="X141" s="49" t="s">
        <v>431</v>
      </c>
      <c r="Y141" s="52" t="str">
        <f t="shared" si="6"/>
        <v>1-2023</v>
      </c>
      <c r="Z141" s="52" t="str">
        <f t="shared" si="7"/>
        <v>CS.1137.HT10.OH</v>
      </c>
      <c r="AA141" s="52" t="str">
        <f t="shared" si="8"/>
        <v>CS.1137.HT10.OH1-2023</v>
      </c>
      <c r="AB141" s="52" t="str">
        <f>VLOOKUP(Z141,SSPcodes!$B$12:$D$40,3,0)</f>
        <v>OH</v>
      </c>
      <c r="AC141" s="52" t="str">
        <f>VLOOKUP(Z141,SSPcodes!$B$12:$E$40,4,0)</f>
        <v>OH</v>
      </c>
    </row>
    <row r="142" spans="1:29" x14ac:dyDescent="0.3">
      <c r="A142" s="49" t="s">
        <v>231</v>
      </c>
      <c r="B142" s="49" t="s">
        <v>232</v>
      </c>
      <c r="C142" s="49" t="s">
        <v>233</v>
      </c>
      <c r="D142" s="49" t="s">
        <v>139</v>
      </c>
      <c r="E142" s="49" t="s">
        <v>388</v>
      </c>
      <c r="F142" s="49" t="s">
        <v>157</v>
      </c>
      <c r="G142" s="49" t="s">
        <v>158</v>
      </c>
      <c r="H142" s="49" t="s">
        <v>432</v>
      </c>
      <c r="I142" s="49" t="s">
        <v>433</v>
      </c>
      <c r="J142" s="49" t="s">
        <v>431</v>
      </c>
      <c r="K142" s="49" t="s">
        <v>613</v>
      </c>
      <c r="L142" s="49" t="s">
        <v>614</v>
      </c>
      <c r="M142" s="49" t="s">
        <v>356</v>
      </c>
      <c r="N142" s="50">
        <v>44957</v>
      </c>
      <c r="O142" s="51">
        <v>511</v>
      </c>
      <c r="P142" s="49" t="s">
        <v>102</v>
      </c>
      <c r="Q142" s="51">
        <v>511</v>
      </c>
      <c r="R142" s="49" t="s">
        <v>102</v>
      </c>
      <c r="S142" s="51">
        <v>0</v>
      </c>
      <c r="T142" s="49" t="s">
        <v>431</v>
      </c>
      <c r="U142" s="49" t="s">
        <v>436</v>
      </c>
      <c r="V142" s="49" t="s">
        <v>437</v>
      </c>
      <c r="W142" s="49" t="s">
        <v>431</v>
      </c>
      <c r="X142" s="49" t="s">
        <v>431</v>
      </c>
      <c r="Y142" s="52" t="str">
        <f t="shared" si="6"/>
        <v>1-2023</v>
      </c>
      <c r="Z142" s="52" t="str">
        <f t="shared" si="7"/>
        <v>CS.1137.HT10.OH</v>
      </c>
      <c r="AA142" s="52" t="str">
        <f t="shared" si="8"/>
        <v>CS.1137.HT10.OH1-2023</v>
      </c>
      <c r="AB142" s="52" t="str">
        <f>VLOOKUP(Z142,SSPcodes!$B$12:$D$40,3,0)</f>
        <v>OH</v>
      </c>
      <c r="AC142" s="52" t="str">
        <f>VLOOKUP(Z142,SSPcodes!$B$12:$E$40,4,0)</f>
        <v>OH</v>
      </c>
    </row>
    <row r="143" spans="1:29" x14ac:dyDescent="0.3">
      <c r="A143" s="49" t="s">
        <v>231</v>
      </c>
      <c r="B143" s="49" t="s">
        <v>232</v>
      </c>
      <c r="C143" s="49" t="s">
        <v>233</v>
      </c>
      <c r="D143" s="49" t="s">
        <v>115</v>
      </c>
      <c r="E143" s="49" t="s">
        <v>234</v>
      </c>
      <c r="F143" s="49" t="s">
        <v>129</v>
      </c>
      <c r="G143" s="49" t="s">
        <v>130</v>
      </c>
      <c r="H143" s="49" t="s">
        <v>432</v>
      </c>
      <c r="I143" s="49" t="s">
        <v>433</v>
      </c>
      <c r="J143" s="49" t="s">
        <v>431</v>
      </c>
      <c r="K143" s="49" t="s">
        <v>615</v>
      </c>
      <c r="L143" s="49" t="s">
        <v>616</v>
      </c>
      <c r="M143" s="49" t="s">
        <v>356</v>
      </c>
      <c r="N143" s="50">
        <v>44985</v>
      </c>
      <c r="O143" s="51">
        <v>154</v>
      </c>
      <c r="P143" s="49" t="s">
        <v>102</v>
      </c>
      <c r="Q143" s="51">
        <v>154</v>
      </c>
      <c r="R143" s="49" t="s">
        <v>102</v>
      </c>
      <c r="S143" s="51">
        <v>0</v>
      </c>
      <c r="T143" s="49" t="s">
        <v>431</v>
      </c>
      <c r="U143" s="49" t="s">
        <v>436</v>
      </c>
      <c r="V143" s="49" t="s">
        <v>617</v>
      </c>
      <c r="W143" s="49" t="s">
        <v>431</v>
      </c>
      <c r="X143" s="49" t="s">
        <v>431</v>
      </c>
      <c r="Y143" s="52" t="str">
        <f t="shared" si="6"/>
        <v>2-2023</v>
      </c>
      <c r="Z143" s="52" t="str">
        <f t="shared" si="7"/>
        <v>CS.1137.HT10.OH</v>
      </c>
      <c r="AA143" s="52" t="str">
        <f t="shared" si="8"/>
        <v>CS.1137.HT10.OH2-2023</v>
      </c>
      <c r="AB143" s="52" t="str">
        <f>VLOOKUP(Z143,SSPcodes!$B$12:$D$40,3,0)</f>
        <v>OH</v>
      </c>
      <c r="AC143" s="52" t="str">
        <f>VLOOKUP(Z143,SSPcodes!$B$12:$E$40,4,0)</f>
        <v>OH</v>
      </c>
    </row>
    <row r="144" spans="1:29" x14ac:dyDescent="0.3">
      <c r="A144" s="49" t="s">
        <v>231</v>
      </c>
      <c r="B144" s="49" t="s">
        <v>232</v>
      </c>
      <c r="C144" s="49" t="s">
        <v>233</v>
      </c>
      <c r="D144" s="49" t="s">
        <v>139</v>
      </c>
      <c r="E144" s="49" t="s">
        <v>388</v>
      </c>
      <c r="F144" s="49" t="s">
        <v>137</v>
      </c>
      <c r="G144" s="49" t="s">
        <v>138</v>
      </c>
      <c r="H144" s="49" t="s">
        <v>432</v>
      </c>
      <c r="I144" s="49" t="s">
        <v>433</v>
      </c>
      <c r="J144" s="49" t="s">
        <v>431</v>
      </c>
      <c r="K144" s="49" t="s">
        <v>618</v>
      </c>
      <c r="L144" s="49" t="s">
        <v>619</v>
      </c>
      <c r="M144" s="49" t="s">
        <v>356</v>
      </c>
      <c r="N144" s="50">
        <v>44985</v>
      </c>
      <c r="O144" s="51">
        <v>82.25</v>
      </c>
      <c r="P144" s="49" t="s">
        <v>102</v>
      </c>
      <c r="Q144" s="51">
        <v>82.25</v>
      </c>
      <c r="R144" s="49" t="s">
        <v>102</v>
      </c>
      <c r="S144" s="51">
        <v>0</v>
      </c>
      <c r="T144" s="49" t="s">
        <v>431</v>
      </c>
      <c r="U144" s="49" t="s">
        <v>436</v>
      </c>
      <c r="V144" s="49" t="s">
        <v>617</v>
      </c>
      <c r="W144" s="49" t="s">
        <v>431</v>
      </c>
      <c r="X144" s="49" t="s">
        <v>431</v>
      </c>
      <c r="Y144" s="52" t="str">
        <f t="shared" si="6"/>
        <v>2-2023</v>
      </c>
      <c r="Z144" s="52" t="str">
        <f t="shared" si="7"/>
        <v>CS.1137.HT10.OH</v>
      </c>
      <c r="AA144" s="52" t="str">
        <f t="shared" si="8"/>
        <v>CS.1137.HT10.OH2-2023</v>
      </c>
      <c r="AB144" s="52" t="str">
        <f>VLOOKUP(Z144,SSPcodes!$B$12:$D$40,3,0)</f>
        <v>OH</v>
      </c>
      <c r="AC144" s="52" t="str">
        <f>VLOOKUP(Z144,SSPcodes!$B$12:$E$40,4,0)</f>
        <v>OH</v>
      </c>
    </row>
    <row r="145" spans="1:29" x14ac:dyDescent="0.3">
      <c r="A145" s="49" t="s">
        <v>231</v>
      </c>
      <c r="B145" s="49" t="s">
        <v>232</v>
      </c>
      <c r="C145" s="49" t="s">
        <v>233</v>
      </c>
      <c r="D145" s="49" t="s">
        <v>139</v>
      </c>
      <c r="E145" s="49" t="s">
        <v>388</v>
      </c>
      <c r="F145" s="49" t="s">
        <v>137</v>
      </c>
      <c r="G145" s="49" t="s">
        <v>138</v>
      </c>
      <c r="H145" s="49" t="s">
        <v>432</v>
      </c>
      <c r="I145" s="49" t="s">
        <v>433</v>
      </c>
      <c r="J145" s="49" t="s">
        <v>431</v>
      </c>
      <c r="K145" s="49" t="s">
        <v>620</v>
      </c>
      <c r="L145" s="49" t="s">
        <v>621</v>
      </c>
      <c r="M145" s="49" t="s">
        <v>356</v>
      </c>
      <c r="N145" s="50">
        <v>44985</v>
      </c>
      <c r="O145" s="51">
        <v>652.79</v>
      </c>
      <c r="P145" s="49" t="s">
        <v>102</v>
      </c>
      <c r="Q145" s="51">
        <v>652.79</v>
      </c>
      <c r="R145" s="49" t="s">
        <v>102</v>
      </c>
      <c r="S145" s="51">
        <v>0</v>
      </c>
      <c r="T145" s="49" t="s">
        <v>431</v>
      </c>
      <c r="U145" s="49" t="s">
        <v>436</v>
      </c>
      <c r="V145" s="49" t="s">
        <v>617</v>
      </c>
      <c r="W145" s="49" t="s">
        <v>431</v>
      </c>
      <c r="X145" s="49" t="s">
        <v>431</v>
      </c>
      <c r="Y145" s="52" t="str">
        <f t="shared" si="6"/>
        <v>2-2023</v>
      </c>
      <c r="Z145" s="52" t="str">
        <f t="shared" si="7"/>
        <v>CS.1137.HT10.OH</v>
      </c>
      <c r="AA145" s="52" t="str">
        <f t="shared" si="8"/>
        <v>CS.1137.HT10.OH2-2023</v>
      </c>
      <c r="AB145" s="52" t="str">
        <f>VLOOKUP(Z145,SSPcodes!$B$12:$D$40,3,0)</f>
        <v>OH</v>
      </c>
      <c r="AC145" s="52" t="str">
        <f>VLOOKUP(Z145,SSPcodes!$B$12:$E$40,4,0)</f>
        <v>OH</v>
      </c>
    </row>
    <row r="146" spans="1:29" x14ac:dyDescent="0.3">
      <c r="A146" s="49" t="s">
        <v>231</v>
      </c>
      <c r="B146" s="49" t="s">
        <v>232</v>
      </c>
      <c r="C146" s="49" t="s">
        <v>233</v>
      </c>
      <c r="D146" s="49" t="s">
        <v>139</v>
      </c>
      <c r="E146" s="49" t="s">
        <v>388</v>
      </c>
      <c r="F146" s="49" t="s">
        <v>166</v>
      </c>
      <c r="G146" s="49" t="s">
        <v>167</v>
      </c>
      <c r="H146" s="49" t="s">
        <v>432</v>
      </c>
      <c r="I146" s="49" t="s">
        <v>433</v>
      </c>
      <c r="J146" s="49" t="s">
        <v>431</v>
      </c>
      <c r="K146" s="49" t="s">
        <v>622</v>
      </c>
      <c r="L146" s="49" t="s">
        <v>623</v>
      </c>
      <c r="M146" s="49" t="s">
        <v>356</v>
      </c>
      <c r="N146" s="50">
        <v>44985</v>
      </c>
      <c r="O146" s="51">
        <v>124.39</v>
      </c>
      <c r="P146" s="49" t="s">
        <v>102</v>
      </c>
      <c r="Q146" s="51">
        <v>124.39</v>
      </c>
      <c r="R146" s="49" t="s">
        <v>102</v>
      </c>
      <c r="S146" s="51">
        <v>0</v>
      </c>
      <c r="T146" s="49" t="s">
        <v>431</v>
      </c>
      <c r="U146" s="49" t="s">
        <v>436</v>
      </c>
      <c r="V146" s="49" t="s">
        <v>617</v>
      </c>
      <c r="W146" s="49" t="s">
        <v>431</v>
      </c>
      <c r="X146" s="49" t="s">
        <v>431</v>
      </c>
      <c r="Y146" s="52" t="str">
        <f t="shared" si="6"/>
        <v>2-2023</v>
      </c>
      <c r="Z146" s="52" t="str">
        <f t="shared" si="7"/>
        <v>CS.1137.HT10.OH</v>
      </c>
      <c r="AA146" s="52" t="str">
        <f t="shared" si="8"/>
        <v>CS.1137.HT10.OH2-2023</v>
      </c>
      <c r="AB146" s="52" t="str">
        <f>VLOOKUP(Z146,SSPcodes!$B$12:$D$40,3,0)</f>
        <v>OH</v>
      </c>
      <c r="AC146" s="52" t="str">
        <f>VLOOKUP(Z146,SSPcodes!$B$12:$E$40,4,0)</f>
        <v>OH</v>
      </c>
    </row>
    <row r="147" spans="1:29" x14ac:dyDescent="0.3">
      <c r="A147" s="49" t="s">
        <v>231</v>
      </c>
      <c r="B147" s="49" t="s">
        <v>232</v>
      </c>
      <c r="C147" s="49" t="s">
        <v>233</v>
      </c>
      <c r="D147" s="49" t="s">
        <v>132</v>
      </c>
      <c r="E147" s="49" t="s">
        <v>519</v>
      </c>
      <c r="F147" s="49" t="s">
        <v>141</v>
      </c>
      <c r="G147" s="49" t="s">
        <v>142</v>
      </c>
      <c r="H147" s="49" t="s">
        <v>432</v>
      </c>
      <c r="I147" s="49" t="s">
        <v>433</v>
      </c>
      <c r="J147" s="49" t="s">
        <v>431</v>
      </c>
      <c r="K147" s="49" t="s">
        <v>624</v>
      </c>
      <c r="L147" s="49" t="s">
        <v>625</v>
      </c>
      <c r="M147" s="49" t="s">
        <v>356</v>
      </c>
      <c r="N147" s="50">
        <v>44985</v>
      </c>
      <c r="O147" s="51">
        <v>57.91</v>
      </c>
      <c r="P147" s="49" t="s">
        <v>102</v>
      </c>
      <c r="Q147" s="51">
        <v>57.91</v>
      </c>
      <c r="R147" s="49" t="s">
        <v>102</v>
      </c>
      <c r="S147" s="51">
        <v>0</v>
      </c>
      <c r="T147" s="49" t="s">
        <v>431</v>
      </c>
      <c r="U147" s="49" t="s">
        <v>436</v>
      </c>
      <c r="V147" s="49" t="s">
        <v>617</v>
      </c>
      <c r="W147" s="49" t="s">
        <v>431</v>
      </c>
      <c r="X147" s="49" t="s">
        <v>431</v>
      </c>
      <c r="Y147" s="52" t="str">
        <f t="shared" si="6"/>
        <v>2-2023</v>
      </c>
      <c r="Z147" s="52" t="str">
        <f t="shared" si="7"/>
        <v>CS.1137.HT10.OH</v>
      </c>
      <c r="AA147" s="52" t="str">
        <f t="shared" si="8"/>
        <v>CS.1137.HT10.OH2-2023</v>
      </c>
      <c r="AB147" s="52" t="str">
        <f>VLOOKUP(Z147,SSPcodes!$B$12:$D$40,3,0)</f>
        <v>OH</v>
      </c>
      <c r="AC147" s="52" t="str">
        <f>VLOOKUP(Z147,SSPcodes!$B$12:$E$40,4,0)</f>
        <v>OH</v>
      </c>
    </row>
    <row r="148" spans="1:29" x14ac:dyDescent="0.3">
      <c r="A148" s="49" t="s">
        <v>231</v>
      </c>
      <c r="B148" s="49" t="s">
        <v>232</v>
      </c>
      <c r="C148" s="49" t="s">
        <v>233</v>
      </c>
      <c r="D148" s="49" t="s">
        <v>115</v>
      </c>
      <c r="E148" s="49" t="s">
        <v>234</v>
      </c>
      <c r="F148" s="49" t="s">
        <v>129</v>
      </c>
      <c r="G148" s="49" t="s">
        <v>130</v>
      </c>
      <c r="H148" s="49" t="s">
        <v>432</v>
      </c>
      <c r="I148" s="49" t="s">
        <v>433</v>
      </c>
      <c r="J148" s="49" t="s">
        <v>431</v>
      </c>
      <c r="K148" s="49" t="s">
        <v>626</v>
      </c>
      <c r="L148" s="49" t="s">
        <v>627</v>
      </c>
      <c r="M148" s="49" t="s">
        <v>356</v>
      </c>
      <c r="N148" s="50">
        <v>45016</v>
      </c>
      <c r="O148" s="51">
        <v>154</v>
      </c>
      <c r="P148" s="49" t="s">
        <v>102</v>
      </c>
      <c r="Q148" s="51">
        <v>154</v>
      </c>
      <c r="R148" s="49" t="s">
        <v>102</v>
      </c>
      <c r="S148" s="51">
        <v>0</v>
      </c>
      <c r="T148" s="49" t="s">
        <v>431</v>
      </c>
      <c r="U148" s="49" t="s">
        <v>436</v>
      </c>
      <c r="V148" s="49" t="s">
        <v>628</v>
      </c>
      <c r="W148" s="49" t="s">
        <v>431</v>
      </c>
      <c r="X148" s="49" t="s">
        <v>431</v>
      </c>
      <c r="Y148" s="52" t="str">
        <f t="shared" si="6"/>
        <v>3-2023</v>
      </c>
      <c r="Z148" s="52" t="str">
        <f t="shared" si="7"/>
        <v>CS.1137.HT10.OH</v>
      </c>
      <c r="AA148" s="52" t="str">
        <f t="shared" si="8"/>
        <v>CS.1137.HT10.OH3-2023</v>
      </c>
      <c r="AB148" s="52" t="str">
        <f>VLOOKUP(Z148,SSPcodes!$B$12:$D$40,3,0)</f>
        <v>OH</v>
      </c>
      <c r="AC148" s="52" t="str">
        <f>VLOOKUP(Z148,SSPcodes!$B$12:$E$40,4,0)</f>
        <v>OH</v>
      </c>
    </row>
    <row r="149" spans="1:29" x14ac:dyDescent="0.3">
      <c r="A149" s="49" t="s">
        <v>231</v>
      </c>
      <c r="B149" s="49" t="s">
        <v>232</v>
      </c>
      <c r="C149" s="49" t="s">
        <v>233</v>
      </c>
      <c r="D149" s="49" t="s">
        <v>115</v>
      </c>
      <c r="E149" s="49" t="s">
        <v>234</v>
      </c>
      <c r="F149" s="49" t="s">
        <v>133</v>
      </c>
      <c r="G149" s="49" t="s">
        <v>134</v>
      </c>
      <c r="H149" s="49" t="s">
        <v>432</v>
      </c>
      <c r="I149" s="49" t="s">
        <v>433</v>
      </c>
      <c r="J149" s="49" t="s">
        <v>431</v>
      </c>
      <c r="K149" s="49" t="s">
        <v>629</v>
      </c>
      <c r="L149" s="49" t="s">
        <v>630</v>
      </c>
      <c r="M149" s="49" t="s">
        <v>356</v>
      </c>
      <c r="N149" s="50">
        <v>45016</v>
      </c>
      <c r="O149" s="51">
        <v>73.58</v>
      </c>
      <c r="P149" s="49" t="s">
        <v>102</v>
      </c>
      <c r="Q149" s="51">
        <v>73.58</v>
      </c>
      <c r="R149" s="49" t="s">
        <v>102</v>
      </c>
      <c r="S149" s="51">
        <v>0</v>
      </c>
      <c r="T149" s="49" t="s">
        <v>431</v>
      </c>
      <c r="U149" s="49" t="s">
        <v>436</v>
      </c>
      <c r="V149" s="49" t="s">
        <v>628</v>
      </c>
      <c r="W149" s="49" t="s">
        <v>431</v>
      </c>
      <c r="X149" s="49" t="s">
        <v>431</v>
      </c>
      <c r="Y149" s="52" t="str">
        <f t="shared" si="6"/>
        <v>3-2023</v>
      </c>
      <c r="Z149" s="52" t="str">
        <f t="shared" si="7"/>
        <v>CS.1137.HT10.OH</v>
      </c>
      <c r="AA149" s="52" t="str">
        <f t="shared" si="8"/>
        <v>CS.1137.HT10.OH3-2023</v>
      </c>
      <c r="AB149" s="52" t="str">
        <f>VLOOKUP(Z149,SSPcodes!$B$12:$D$40,3,0)</f>
        <v>OH</v>
      </c>
      <c r="AC149" s="52" t="str">
        <f>VLOOKUP(Z149,SSPcodes!$B$12:$E$40,4,0)</f>
        <v>OH</v>
      </c>
    </row>
    <row r="150" spans="1:29" x14ac:dyDescent="0.3">
      <c r="A150" s="49" t="s">
        <v>231</v>
      </c>
      <c r="B150" s="49" t="s">
        <v>232</v>
      </c>
      <c r="C150" s="49" t="s">
        <v>233</v>
      </c>
      <c r="D150" s="49" t="s">
        <v>139</v>
      </c>
      <c r="E150" s="49" t="s">
        <v>388</v>
      </c>
      <c r="F150" s="49" t="s">
        <v>137</v>
      </c>
      <c r="G150" s="49" t="s">
        <v>138</v>
      </c>
      <c r="H150" s="49" t="s">
        <v>432</v>
      </c>
      <c r="I150" s="49" t="s">
        <v>433</v>
      </c>
      <c r="J150" s="49" t="s">
        <v>431</v>
      </c>
      <c r="K150" s="49" t="s">
        <v>631</v>
      </c>
      <c r="L150" s="49" t="s">
        <v>632</v>
      </c>
      <c r="M150" s="49" t="s">
        <v>356</v>
      </c>
      <c r="N150" s="50">
        <v>45016</v>
      </c>
      <c r="O150" s="51">
        <v>810.29</v>
      </c>
      <c r="P150" s="49" t="s">
        <v>102</v>
      </c>
      <c r="Q150" s="51">
        <v>810.29</v>
      </c>
      <c r="R150" s="49" t="s">
        <v>102</v>
      </c>
      <c r="S150" s="51">
        <v>0</v>
      </c>
      <c r="T150" s="49" t="s">
        <v>431</v>
      </c>
      <c r="U150" s="49" t="s">
        <v>436</v>
      </c>
      <c r="V150" s="49" t="s">
        <v>628</v>
      </c>
      <c r="W150" s="49" t="s">
        <v>431</v>
      </c>
      <c r="X150" s="49" t="s">
        <v>431</v>
      </c>
      <c r="Y150" s="52" t="str">
        <f t="shared" si="6"/>
        <v>3-2023</v>
      </c>
      <c r="Z150" s="52" t="str">
        <f t="shared" si="7"/>
        <v>CS.1137.HT10.OH</v>
      </c>
      <c r="AA150" s="52" t="str">
        <f t="shared" si="8"/>
        <v>CS.1137.HT10.OH3-2023</v>
      </c>
      <c r="AB150" s="52" t="str">
        <f>VLOOKUP(Z150,SSPcodes!$B$12:$D$40,3,0)</f>
        <v>OH</v>
      </c>
      <c r="AC150" s="52" t="str">
        <f>VLOOKUP(Z150,SSPcodes!$B$12:$E$40,4,0)</f>
        <v>OH</v>
      </c>
    </row>
    <row r="151" spans="1:29" x14ac:dyDescent="0.3">
      <c r="A151" s="49" t="s">
        <v>231</v>
      </c>
      <c r="B151" s="49" t="s">
        <v>232</v>
      </c>
      <c r="C151" s="49" t="s">
        <v>233</v>
      </c>
      <c r="D151" s="49" t="s">
        <v>139</v>
      </c>
      <c r="E151" s="49" t="s">
        <v>388</v>
      </c>
      <c r="F151" s="49" t="s">
        <v>172</v>
      </c>
      <c r="G151" s="49" t="s">
        <v>173</v>
      </c>
      <c r="H151" s="49" t="s">
        <v>432</v>
      </c>
      <c r="I151" s="49" t="s">
        <v>433</v>
      </c>
      <c r="J151" s="49" t="s">
        <v>431</v>
      </c>
      <c r="K151" s="49" t="s">
        <v>633</v>
      </c>
      <c r="L151" s="49" t="s">
        <v>634</v>
      </c>
      <c r="M151" s="49" t="s">
        <v>356</v>
      </c>
      <c r="N151" s="50">
        <v>45016</v>
      </c>
      <c r="O151" s="51">
        <v>1623.22</v>
      </c>
      <c r="P151" s="49" t="s">
        <v>102</v>
      </c>
      <c r="Q151" s="51">
        <v>1623.22</v>
      </c>
      <c r="R151" s="49" t="s">
        <v>102</v>
      </c>
      <c r="S151" s="51">
        <v>0</v>
      </c>
      <c r="T151" s="49" t="s">
        <v>431</v>
      </c>
      <c r="U151" s="49" t="s">
        <v>436</v>
      </c>
      <c r="V151" s="49" t="s">
        <v>628</v>
      </c>
      <c r="W151" s="49" t="s">
        <v>431</v>
      </c>
      <c r="X151" s="49" t="s">
        <v>431</v>
      </c>
      <c r="Y151" s="52" t="str">
        <f t="shared" si="6"/>
        <v>3-2023</v>
      </c>
      <c r="Z151" s="52" t="str">
        <f t="shared" si="7"/>
        <v>CS.1137.HT10.OH</v>
      </c>
      <c r="AA151" s="52" t="str">
        <f t="shared" si="8"/>
        <v>CS.1137.HT10.OH3-2023</v>
      </c>
      <c r="AB151" s="52" t="str">
        <f>VLOOKUP(Z151,SSPcodes!$B$12:$D$40,3,0)</f>
        <v>OH</v>
      </c>
      <c r="AC151" s="52" t="str">
        <f>VLOOKUP(Z151,SSPcodes!$B$12:$E$40,4,0)</f>
        <v>OH</v>
      </c>
    </row>
    <row r="152" spans="1:29" x14ac:dyDescent="0.3">
      <c r="A152" s="49" t="s">
        <v>231</v>
      </c>
      <c r="B152" s="49" t="s">
        <v>232</v>
      </c>
      <c r="C152" s="49" t="s">
        <v>233</v>
      </c>
      <c r="D152" s="49" t="s">
        <v>139</v>
      </c>
      <c r="E152" s="49" t="s">
        <v>388</v>
      </c>
      <c r="F152" s="49" t="s">
        <v>166</v>
      </c>
      <c r="G152" s="49" t="s">
        <v>167</v>
      </c>
      <c r="H152" s="49" t="s">
        <v>432</v>
      </c>
      <c r="I152" s="49" t="s">
        <v>433</v>
      </c>
      <c r="J152" s="49" t="s">
        <v>431</v>
      </c>
      <c r="K152" s="49" t="s">
        <v>635</v>
      </c>
      <c r="L152" s="49" t="s">
        <v>636</v>
      </c>
      <c r="M152" s="49" t="s">
        <v>356</v>
      </c>
      <c r="N152" s="50">
        <v>45016</v>
      </c>
      <c r="O152" s="51">
        <v>984.72</v>
      </c>
      <c r="P152" s="49" t="s">
        <v>102</v>
      </c>
      <c r="Q152" s="51">
        <v>984.72</v>
      </c>
      <c r="R152" s="49" t="s">
        <v>102</v>
      </c>
      <c r="S152" s="51">
        <v>0</v>
      </c>
      <c r="T152" s="49" t="s">
        <v>431</v>
      </c>
      <c r="U152" s="49" t="s">
        <v>436</v>
      </c>
      <c r="V152" s="49" t="s">
        <v>628</v>
      </c>
      <c r="W152" s="49" t="s">
        <v>431</v>
      </c>
      <c r="X152" s="49" t="s">
        <v>431</v>
      </c>
      <c r="Y152" s="52" t="str">
        <f t="shared" si="6"/>
        <v>3-2023</v>
      </c>
      <c r="Z152" s="52" t="str">
        <f t="shared" si="7"/>
        <v>CS.1137.HT10.OH</v>
      </c>
      <c r="AA152" s="52" t="str">
        <f t="shared" si="8"/>
        <v>CS.1137.HT10.OH3-2023</v>
      </c>
      <c r="AB152" s="52" t="str">
        <f>VLOOKUP(Z152,SSPcodes!$B$12:$D$40,3,0)</f>
        <v>OH</v>
      </c>
      <c r="AC152" s="52" t="str">
        <f>VLOOKUP(Z152,SSPcodes!$B$12:$E$40,4,0)</f>
        <v>OH</v>
      </c>
    </row>
    <row r="153" spans="1:29" x14ac:dyDescent="0.3">
      <c r="A153" s="49" t="s">
        <v>231</v>
      </c>
      <c r="B153" s="49" t="s">
        <v>232</v>
      </c>
      <c r="C153" s="49" t="s">
        <v>233</v>
      </c>
      <c r="D153" s="49" t="s">
        <v>128</v>
      </c>
      <c r="E153" s="49" t="s">
        <v>544</v>
      </c>
      <c r="F153" s="49" t="s">
        <v>197</v>
      </c>
      <c r="G153" s="49" t="s">
        <v>198</v>
      </c>
      <c r="H153" s="49" t="s">
        <v>432</v>
      </c>
      <c r="I153" s="49" t="s">
        <v>433</v>
      </c>
      <c r="J153" s="49" t="s">
        <v>431</v>
      </c>
      <c r="K153" s="49" t="s">
        <v>637</v>
      </c>
      <c r="L153" s="49" t="s">
        <v>638</v>
      </c>
      <c r="M153" s="49" t="s">
        <v>356</v>
      </c>
      <c r="N153" s="50">
        <v>45016</v>
      </c>
      <c r="O153" s="51">
        <v>357.7</v>
      </c>
      <c r="P153" s="49" t="s">
        <v>102</v>
      </c>
      <c r="Q153" s="51">
        <v>357.7</v>
      </c>
      <c r="R153" s="49" t="s">
        <v>102</v>
      </c>
      <c r="S153" s="51">
        <v>0</v>
      </c>
      <c r="T153" s="49" t="s">
        <v>431</v>
      </c>
      <c r="U153" s="49" t="s">
        <v>436</v>
      </c>
      <c r="V153" s="49" t="s">
        <v>628</v>
      </c>
      <c r="W153" s="49" t="s">
        <v>431</v>
      </c>
      <c r="X153" s="49" t="s">
        <v>431</v>
      </c>
      <c r="Y153" s="52" t="str">
        <f t="shared" si="6"/>
        <v>3-2023</v>
      </c>
      <c r="Z153" s="52" t="str">
        <f t="shared" si="7"/>
        <v>CS.1137.HT10.OH</v>
      </c>
      <c r="AA153" s="52" t="str">
        <f t="shared" si="8"/>
        <v>CS.1137.HT10.OH3-2023</v>
      </c>
      <c r="AB153" s="52" t="str">
        <f>VLOOKUP(Z153,SSPcodes!$B$12:$D$40,3,0)</f>
        <v>OH</v>
      </c>
      <c r="AC153" s="52" t="str">
        <f>VLOOKUP(Z153,SSPcodes!$B$12:$E$40,4,0)</f>
        <v>OH</v>
      </c>
    </row>
    <row r="154" spans="1:29" x14ac:dyDescent="0.3">
      <c r="A154" s="49" t="s">
        <v>231</v>
      </c>
      <c r="B154" s="49" t="s">
        <v>232</v>
      </c>
      <c r="C154" s="49" t="s">
        <v>233</v>
      </c>
      <c r="D154" s="49" t="s">
        <v>139</v>
      </c>
      <c r="E154" s="49" t="s">
        <v>388</v>
      </c>
      <c r="F154" s="49" t="s">
        <v>145</v>
      </c>
      <c r="G154" s="49" t="s">
        <v>146</v>
      </c>
      <c r="H154" s="49" t="s">
        <v>432</v>
      </c>
      <c r="I154" s="49" t="s">
        <v>433</v>
      </c>
      <c r="J154" s="49" t="s">
        <v>431</v>
      </c>
      <c r="K154" s="49" t="s">
        <v>639</v>
      </c>
      <c r="L154" s="49" t="s">
        <v>640</v>
      </c>
      <c r="M154" s="49" t="s">
        <v>356</v>
      </c>
      <c r="N154" s="50">
        <v>45016</v>
      </c>
      <c r="O154" s="51">
        <v>126.78</v>
      </c>
      <c r="P154" s="49" t="s">
        <v>102</v>
      </c>
      <c r="Q154" s="51">
        <v>126.78</v>
      </c>
      <c r="R154" s="49" t="s">
        <v>102</v>
      </c>
      <c r="S154" s="51">
        <v>0</v>
      </c>
      <c r="T154" s="49" t="s">
        <v>431</v>
      </c>
      <c r="U154" s="49" t="s">
        <v>436</v>
      </c>
      <c r="V154" s="49" t="s">
        <v>628</v>
      </c>
      <c r="W154" s="49" t="s">
        <v>431</v>
      </c>
      <c r="X154" s="49" t="s">
        <v>431</v>
      </c>
      <c r="Y154" s="52" t="str">
        <f t="shared" si="6"/>
        <v>3-2023</v>
      </c>
      <c r="Z154" s="52" t="str">
        <f t="shared" si="7"/>
        <v>CS.1137.HT10.OH</v>
      </c>
      <c r="AA154" s="52" t="str">
        <f t="shared" si="8"/>
        <v>CS.1137.HT10.OH3-2023</v>
      </c>
      <c r="AB154" s="52" t="str">
        <f>VLOOKUP(Z154,SSPcodes!$B$12:$D$40,3,0)</f>
        <v>OH</v>
      </c>
      <c r="AC154" s="52" t="str">
        <f>VLOOKUP(Z154,SSPcodes!$B$12:$E$40,4,0)</f>
        <v>OH</v>
      </c>
    </row>
    <row r="155" spans="1:29" x14ac:dyDescent="0.3">
      <c r="A155" s="49" t="s">
        <v>231</v>
      </c>
      <c r="B155" s="49" t="s">
        <v>232</v>
      </c>
      <c r="C155" s="49" t="s">
        <v>233</v>
      </c>
      <c r="D155" s="49" t="s">
        <v>115</v>
      </c>
      <c r="E155" s="49" t="s">
        <v>234</v>
      </c>
      <c r="F155" s="49" t="s">
        <v>133</v>
      </c>
      <c r="G155" s="49" t="s">
        <v>134</v>
      </c>
      <c r="H155" s="49" t="s">
        <v>432</v>
      </c>
      <c r="I155" s="49" t="s">
        <v>433</v>
      </c>
      <c r="J155" s="49" t="s">
        <v>431</v>
      </c>
      <c r="K155" s="49" t="s">
        <v>641</v>
      </c>
      <c r="L155" s="49" t="s">
        <v>642</v>
      </c>
      <c r="M155" s="49" t="s">
        <v>356</v>
      </c>
      <c r="N155" s="50">
        <v>45046</v>
      </c>
      <c r="O155" s="51">
        <v>8.75</v>
      </c>
      <c r="P155" s="49" t="s">
        <v>102</v>
      </c>
      <c r="Q155" s="51">
        <v>8.75</v>
      </c>
      <c r="R155" s="49" t="s">
        <v>102</v>
      </c>
      <c r="S155" s="51">
        <v>0</v>
      </c>
      <c r="T155" s="49" t="s">
        <v>431</v>
      </c>
      <c r="U155" s="49" t="s">
        <v>436</v>
      </c>
      <c r="V155" s="49" t="s">
        <v>628</v>
      </c>
      <c r="W155" s="49" t="s">
        <v>431</v>
      </c>
      <c r="X155" s="49" t="s">
        <v>431</v>
      </c>
      <c r="Y155" s="52" t="str">
        <f t="shared" si="6"/>
        <v>4-2023</v>
      </c>
      <c r="Z155" s="52" t="str">
        <f t="shared" si="7"/>
        <v>CS.1137.HT10.OH</v>
      </c>
      <c r="AA155" s="52" t="str">
        <f t="shared" si="8"/>
        <v>CS.1137.HT10.OH4-2023</v>
      </c>
      <c r="AB155" s="52" t="str">
        <f>VLOOKUP(Z155,SSPcodes!$B$12:$D$40,3,0)</f>
        <v>OH</v>
      </c>
      <c r="AC155" s="52" t="str">
        <f>VLOOKUP(Z155,SSPcodes!$B$12:$E$40,4,0)</f>
        <v>OH</v>
      </c>
    </row>
    <row r="156" spans="1:29" x14ac:dyDescent="0.3">
      <c r="A156" s="49" t="s">
        <v>231</v>
      </c>
      <c r="B156" s="49" t="s">
        <v>232</v>
      </c>
      <c r="C156" s="49" t="s">
        <v>233</v>
      </c>
      <c r="D156" s="49" t="s">
        <v>139</v>
      </c>
      <c r="E156" s="49" t="s">
        <v>388</v>
      </c>
      <c r="F156" s="49" t="s">
        <v>137</v>
      </c>
      <c r="G156" s="49" t="s">
        <v>138</v>
      </c>
      <c r="H156" s="49" t="s">
        <v>432</v>
      </c>
      <c r="I156" s="49" t="s">
        <v>433</v>
      </c>
      <c r="J156" s="49" t="s">
        <v>431</v>
      </c>
      <c r="K156" s="49" t="s">
        <v>643</v>
      </c>
      <c r="L156" s="49" t="s">
        <v>644</v>
      </c>
      <c r="M156" s="49" t="s">
        <v>356</v>
      </c>
      <c r="N156" s="50">
        <v>45046</v>
      </c>
      <c r="O156" s="51">
        <v>495.73</v>
      </c>
      <c r="P156" s="49" t="s">
        <v>102</v>
      </c>
      <c r="Q156" s="51">
        <v>495.73</v>
      </c>
      <c r="R156" s="49" t="s">
        <v>102</v>
      </c>
      <c r="S156" s="51">
        <v>0</v>
      </c>
      <c r="T156" s="49" t="s">
        <v>431</v>
      </c>
      <c r="U156" s="49" t="s">
        <v>436</v>
      </c>
      <c r="V156" s="49" t="s">
        <v>628</v>
      </c>
      <c r="W156" s="49" t="s">
        <v>431</v>
      </c>
      <c r="X156" s="49" t="s">
        <v>431</v>
      </c>
      <c r="Y156" s="52" t="str">
        <f t="shared" si="6"/>
        <v>4-2023</v>
      </c>
      <c r="Z156" s="52" t="str">
        <f t="shared" si="7"/>
        <v>CS.1137.HT10.OH</v>
      </c>
      <c r="AA156" s="52" t="str">
        <f t="shared" si="8"/>
        <v>CS.1137.HT10.OH4-2023</v>
      </c>
      <c r="AB156" s="52" t="str">
        <f>VLOOKUP(Z156,SSPcodes!$B$12:$D$40,3,0)</f>
        <v>OH</v>
      </c>
      <c r="AC156" s="52" t="str">
        <f>VLOOKUP(Z156,SSPcodes!$B$12:$E$40,4,0)</f>
        <v>OH</v>
      </c>
    </row>
    <row r="157" spans="1:29" x14ac:dyDescent="0.3">
      <c r="A157" s="49" t="s">
        <v>231</v>
      </c>
      <c r="B157" s="49" t="s">
        <v>232</v>
      </c>
      <c r="C157" s="49" t="s">
        <v>233</v>
      </c>
      <c r="D157" s="49" t="s">
        <v>139</v>
      </c>
      <c r="E157" s="49" t="s">
        <v>388</v>
      </c>
      <c r="F157" s="49" t="s">
        <v>137</v>
      </c>
      <c r="G157" s="49" t="s">
        <v>138</v>
      </c>
      <c r="H157" s="49" t="s">
        <v>432</v>
      </c>
      <c r="I157" s="49" t="s">
        <v>433</v>
      </c>
      <c r="J157" s="49" t="s">
        <v>431</v>
      </c>
      <c r="K157" s="49" t="s">
        <v>645</v>
      </c>
      <c r="L157" s="49" t="s">
        <v>646</v>
      </c>
      <c r="M157" s="49" t="s">
        <v>356</v>
      </c>
      <c r="N157" s="50">
        <v>45046</v>
      </c>
      <c r="O157" s="51">
        <v>217.32</v>
      </c>
      <c r="P157" s="49" t="s">
        <v>102</v>
      </c>
      <c r="Q157" s="51">
        <v>217.32</v>
      </c>
      <c r="R157" s="49" t="s">
        <v>102</v>
      </c>
      <c r="S157" s="51">
        <v>0</v>
      </c>
      <c r="T157" s="49" t="s">
        <v>431</v>
      </c>
      <c r="U157" s="49" t="s">
        <v>436</v>
      </c>
      <c r="V157" s="49" t="s">
        <v>628</v>
      </c>
      <c r="W157" s="49" t="s">
        <v>431</v>
      </c>
      <c r="X157" s="49" t="s">
        <v>431</v>
      </c>
      <c r="Y157" s="52" t="str">
        <f t="shared" si="6"/>
        <v>4-2023</v>
      </c>
      <c r="Z157" s="52" t="str">
        <f t="shared" si="7"/>
        <v>CS.1137.HT10.OH</v>
      </c>
      <c r="AA157" s="52" t="str">
        <f t="shared" si="8"/>
        <v>CS.1137.HT10.OH4-2023</v>
      </c>
      <c r="AB157" s="52" t="str">
        <f>VLOOKUP(Z157,SSPcodes!$B$12:$D$40,3,0)</f>
        <v>OH</v>
      </c>
      <c r="AC157" s="52" t="str">
        <f>VLOOKUP(Z157,SSPcodes!$B$12:$E$40,4,0)</f>
        <v>OH</v>
      </c>
    </row>
    <row r="158" spans="1:29" x14ac:dyDescent="0.3">
      <c r="A158" s="49" t="s">
        <v>231</v>
      </c>
      <c r="B158" s="49" t="s">
        <v>232</v>
      </c>
      <c r="C158" s="49" t="s">
        <v>233</v>
      </c>
      <c r="D158" s="49" t="s">
        <v>128</v>
      </c>
      <c r="E158" s="49" t="s">
        <v>544</v>
      </c>
      <c r="F158" s="49" t="s">
        <v>197</v>
      </c>
      <c r="G158" s="49" t="s">
        <v>198</v>
      </c>
      <c r="H158" s="49" t="s">
        <v>432</v>
      </c>
      <c r="I158" s="49" t="s">
        <v>433</v>
      </c>
      <c r="J158" s="49" t="s">
        <v>431</v>
      </c>
      <c r="K158" s="49" t="s">
        <v>647</v>
      </c>
      <c r="L158" s="49" t="s">
        <v>648</v>
      </c>
      <c r="M158" s="49" t="s">
        <v>356</v>
      </c>
      <c r="N158" s="50">
        <v>45046</v>
      </c>
      <c r="O158" s="51">
        <v>389.2</v>
      </c>
      <c r="P158" s="49" t="s">
        <v>102</v>
      </c>
      <c r="Q158" s="51">
        <v>389.2</v>
      </c>
      <c r="R158" s="49" t="s">
        <v>102</v>
      </c>
      <c r="S158" s="51">
        <v>0</v>
      </c>
      <c r="T158" s="49" t="s">
        <v>431</v>
      </c>
      <c r="U158" s="49" t="s">
        <v>436</v>
      </c>
      <c r="V158" s="49" t="s">
        <v>628</v>
      </c>
      <c r="W158" s="49" t="s">
        <v>431</v>
      </c>
      <c r="X158" s="49" t="s">
        <v>431</v>
      </c>
      <c r="Y158" s="52" t="str">
        <f t="shared" si="6"/>
        <v>4-2023</v>
      </c>
      <c r="Z158" s="52" t="str">
        <f t="shared" si="7"/>
        <v>CS.1137.HT10.OH</v>
      </c>
      <c r="AA158" s="52" t="str">
        <f t="shared" si="8"/>
        <v>CS.1137.HT10.OH4-2023</v>
      </c>
      <c r="AB158" s="52" t="str">
        <f>VLOOKUP(Z158,SSPcodes!$B$12:$D$40,3,0)</f>
        <v>OH</v>
      </c>
      <c r="AC158" s="52" t="str">
        <f>VLOOKUP(Z158,SSPcodes!$B$12:$E$40,4,0)</f>
        <v>OH</v>
      </c>
    </row>
    <row r="159" spans="1:29" x14ac:dyDescent="0.3">
      <c r="A159" s="49" t="s">
        <v>231</v>
      </c>
      <c r="B159" s="49" t="s">
        <v>232</v>
      </c>
      <c r="C159" s="49" t="s">
        <v>233</v>
      </c>
      <c r="D159" s="49" t="s">
        <v>139</v>
      </c>
      <c r="E159" s="49" t="s">
        <v>388</v>
      </c>
      <c r="F159" s="49" t="s">
        <v>195</v>
      </c>
      <c r="G159" s="49" t="s">
        <v>196</v>
      </c>
      <c r="H159" s="49" t="s">
        <v>432</v>
      </c>
      <c r="I159" s="49" t="s">
        <v>433</v>
      </c>
      <c r="J159" s="49" t="s">
        <v>431</v>
      </c>
      <c r="K159" s="49" t="s">
        <v>649</v>
      </c>
      <c r="L159" s="49" t="s">
        <v>650</v>
      </c>
      <c r="M159" s="49" t="s">
        <v>356</v>
      </c>
      <c r="N159" s="50">
        <v>45046</v>
      </c>
      <c r="O159" s="51">
        <v>560</v>
      </c>
      <c r="P159" s="49" t="s">
        <v>102</v>
      </c>
      <c r="Q159" s="51">
        <v>560</v>
      </c>
      <c r="R159" s="49" t="s">
        <v>102</v>
      </c>
      <c r="S159" s="51">
        <v>0</v>
      </c>
      <c r="T159" s="49" t="s">
        <v>431</v>
      </c>
      <c r="U159" s="49" t="s">
        <v>436</v>
      </c>
      <c r="V159" s="49" t="s">
        <v>628</v>
      </c>
      <c r="W159" s="49" t="s">
        <v>431</v>
      </c>
      <c r="X159" s="49" t="s">
        <v>431</v>
      </c>
      <c r="Y159" s="52" t="str">
        <f t="shared" si="6"/>
        <v>4-2023</v>
      </c>
      <c r="Z159" s="52" t="str">
        <f t="shared" si="7"/>
        <v>CS.1137.HT10.OH</v>
      </c>
      <c r="AA159" s="52" t="str">
        <f t="shared" si="8"/>
        <v>CS.1137.HT10.OH4-2023</v>
      </c>
      <c r="AB159" s="52" t="str">
        <f>VLOOKUP(Z159,SSPcodes!$B$12:$D$40,3,0)</f>
        <v>OH</v>
      </c>
      <c r="AC159" s="52" t="str">
        <f>VLOOKUP(Z159,SSPcodes!$B$12:$E$40,4,0)</f>
        <v>OH</v>
      </c>
    </row>
    <row r="160" spans="1:29" x14ac:dyDescent="0.3">
      <c r="A160" s="49" t="s">
        <v>231</v>
      </c>
      <c r="B160" s="49" t="s">
        <v>232</v>
      </c>
      <c r="C160" s="49" t="s">
        <v>233</v>
      </c>
      <c r="D160" s="49" t="s">
        <v>132</v>
      </c>
      <c r="E160" s="49" t="s">
        <v>519</v>
      </c>
      <c r="F160" s="49" t="s">
        <v>141</v>
      </c>
      <c r="G160" s="49" t="s">
        <v>142</v>
      </c>
      <c r="H160" s="49" t="s">
        <v>360</v>
      </c>
      <c r="I160" s="49" t="s">
        <v>361</v>
      </c>
      <c r="J160" s="49" t="s">
        <v>651</v>
      </c>
      <c r="K160" s="49" t="s">
        <v>652</v>
      </c>
      <c r="L160" s="49" t="s">
        <v>653</v>
      </c>
      <c r="M160" s="49" t="s">
        <v>363</v>
      </c>
      <c r="N160" s="50">
        <v>44527</v>
      </c>
      <c r="O160" s="51">
        <v>-708</v>
      </c>
      <c r="P160" s="49" t="s">
        <v>102</v>
      </c>
      <c r="Q160" s="51">
        <v>-708</v>
      </c>
      <c r="R160" s="49" t="s">
        <v>102</v>
      </c>
      <c r="S160" s="51">
        <v>-708</v>
      </c>
      <c r="T160" s="49" t="s">
        <v>102</v>
      </c>
      <c r="U160" s="49" t="s">
        <v>242</v>
      </c>
      <c r="V160" s="49" t="s">
        <v>654</v>
      </c>
      <c r="W160" s="49" t="s">
        <v>653</v>
      </c>
      <c r="X160" s="49" t="s">
        <v>655</v>
      </c>
      <c r="Y160" s="52" t="str">
        <f t="shared" si="6"/>
        <v>11-2021</v>
      </c>
      <c r="Z160" s="52" t="str">
        <f t="shared" si="7"/>
        <v>CS.1137.HT10.12.02.001</v>
      </c>
      <c r="AA160" s="52" t="str">
        <f t="shared" si="8"/>
        <v>CS.1137.HT10.12.02.00111-2021</v>
      </c>
      <c r="AB160" s="52" t="str">
        <f>VLOOKUP(Z160,SSPcodes!$B$12:$D$40,3,0)</f>
        <v>STAFF</v>
      </c>
      <c r="AC160" s="52" t="str">
        <f>VLOOKUP(Z160,SSPcodes!$B$12:$E$40,4,0)</f>
        <v>MPTF_05</v>
      </c>
    </row>
    <row r="161" spans="1:29" x14ac:dyDescent="0.3">
      <c r="A161" s="49" t="s">
        <v>231</v>
      </c>
      <c r="B161" s="49" t="s">
        <v>232</v>
      </c>
      <c r="C161" s="49" t="s">
        <v>233</v>
      </c>
      <c r="D161" s="49" t="s">
        <v>132</v>
      </c>
      <c r="E161" s="49" t="s">
        <v>519</v>
      </c>
      <c r="F161" s="49" t="s">
        <v>141</v>
      </c>
      <c r="G161" s="49" t="s">
        <v>142</v>
      </c>
      <c r="H161" s="49" t="s">
        <v>360</v>
      </c>
      <c r="I161" s="49" t="s">
        <v>361</v>
      </c>
      <c r="J161" s="49" t="s">
        <v>656</v>
      </c>
      <c r="K161" s="49" t="s">
        <v>657</v>
      </c>
      <c r="L161" s="49" t="s">
        <v>658</v>
      </c>
      <c r="M161" s="49" t="s">
        <v>363</v>
      </c>
      <c r="N161" s="50">
        <v>44656</v>
      </c>
      <c r="O161" s="51">
        <v>-19.91</v>
      </c>
      <c r="P161" s="49" t="s">
        <v>102</v>
      </c>
      <c r="Q161" s="51">
        <v>-19.91</v>
      </c>
      <c r="R161" s="49" t="s">
        <v>102</v>
      </c>
      <c r="S161" s="51">
        <v>-1092</v>
      </c>
      <c r="T161" s="49" t="s">
        <v>659</v>
      </c>
      <c r="U161" s="49" t="s">
        <v>242</v>
      </c>
      <c r="V161" s="49" t="s">
        <v>660</v>
      </c>
      <c r="W161" s="49" t="s">
        <v>658</v>
      </c>
      <c r="X161" s="49" t="s">
        <v>661</v>
      </c>
      <c r="Y161" s="52" t="str">
        <f t="shared" si="6"/>
        <v>4-2022</v>
      </c>
      <c r="Z161" s="52" t="str">
        <f t="shared" si="7"/>
        <v>CS.1137.HT10.12.02.001</v>
      </c>
      <c r="AA161" s="52" t="str">
        <f t="shared" si="8"/>
        <v>CS.1137.HT10.12.02.0014-2022</v>
      </c>
      <c r="AB161" s="52" t="str">
        <f>VLOOKUP(Z161,SSPcodes!$B$12:$D$40,3,0)</f>
        <v>STAFF</v>
      </c>
      <c r="AC161" s="52" t="str">
        <f>VLOOKUP(Z161,SSPcodes!$B$12:$E$40,4,0)</f>
        <v>MPTF_05</v>
      </c>
    </row>
    <row r="162" spans="1:29" x14ac:dyDescent="0.3">
      <c r="A162" s="49" t="s">
        <v>231</v>
      </c>
      <c r="B162" s="49" t="s">
        <v>232</v>
      </c>
      <c r="C162" s="49" t="s">
        <v>233</v>
      </c>
      <c r="D162" s="49" t="s">
        <v>132</v>
      </c>
      <c r="E162" s="49" t="s">
        <v>519</v>
      </c>
      <c r="F162" s="49" t="s">
        <v>141</v>
      </c>
      <c r="G162" s="49" t="s">
        <v>142</v>
      </c>
      <c r="H162" s="49" t="s">
        <v>360</v>
      </c>
      <c r="I162" s="49" t="s">
        <v>361</v>
      </c>
      <c r="J162" s="49" t="s">
        <v>656</v>
      </c>
      <c r="K162" s="49" t="s">
        <v>662</v>
      </c>
      <c r="L162" s="49" t="s">
        <v>663</v>
      </c>
      <c r="M162" s="49" t="s">
        <v>363</v>
      </c>
      <c r="N162" s="50">
        <v>44651</v>
      </c>
      <c r="O162" s="51">
        <v>-19.96</v>
      </c>
      <c r="P162" s="49" t="s">
        <v>102</v>
      </c>
      <c r="Q162" s="51">
        <v>-19.96</v>
      </c>
      <c r="R162" s="49" t="s">
        <v>102</v>
      </c>
      <c r="S162" s="51">
        <v>-1092</v>
      </c>
      <c r="T162" s="49" t="s">
        <v>659</v>
      </c>
      <c r="U162" s="49" t="s">
        <v>242</v>
      </c>
      <c r="V162" s="49" t="s">
        <v>664</v>
      </c>
      <c r="W162" s="49" t="s">
        <v>663</v>
      </c>
      <c r="X162" s="49" t="s">
        <v>665</v>
      </c>
      <c r="Y162" s="52" t="str">
        <f t="shared" si="6"/>
        <v>3-2022</v>
      </c>
      <c r="Z162" s="52" t="str">
        <f t="shared" si="7"/>
        <v>CS.1137.HT10.12.02.001</v>
      </c>
      <c r="AA162" s="52" t="str">
        <f t="shared" si="8"/>
        <v>CS.1137.HT10.12.02.0013-2022</v>
      </c>
      <c r="AB162" s="52" t="str">
        <f>VLOOKUP(Z162,SSPcodes!$B$12:$D$40,3,0)</f>
        <v>STAFF</v>
      </c>
      <c r="AC162" s="52" t="str">
        <f>VLOOKUP(Z162,SSPcodes!$B$12:$E$40,4,0)</f>
        <v>MPTF_05</v>
      </c>
    </row>
    <row r="163" spans="1:29" x14ac:dyDescent="0.3">
      <c r="A163" s="49" t="s">
        <v>231</v>
      </c>
      <c r="B163" s="49" t="s">
        <v>232</v>
      </c>
      <c r="C163" s="49" t="s">
        <v>233</v>
      </c>
      <c r="D163" s="49" t="s">
        <v>132</v>
      </c>
      <c r="E163" s="49" t="s">
        <v>519</v>
      </c>
      <c r="F163" s="49" t="s">
        <v>141</v>
      </c>
      <c r="G163" s="49" t="s">
        <v>142</v>
      </c>
      <c r="H163" s="49" t="s">
        <v>360</v>
      </c>
      <c r="I163" s="49" t="s">
        <v>361</v>
      </c>
      <c r="J163" s="49" t="s">
        <v>666</v>
      </c>
      <c r="K163" s="49" t="s">
        <v>667</v>
      </c>
      <c r="L163" s="49" t="s">
        <v>668</v>
      </c>
      <c r="M163" s="49" t="s">
        <v>363</v>
      </c>
      <c r="N163" s="50">
        <v>44657</v>
      </c>
      <c r="O163" s="51">
        <v>-176.12</v>
      </c>
      <c r="P163" s="49" t="s">
        <v>102</v>
      </c>
      <c r="Q163" s="51">
        <v>-176.12</v>
      </c>
      <c r="R163" s="49" t="s">
        <v>102</v>
      </c>
      <c r="S163" s="51">
        <v>-9660</v>
      </c>
      <c r="T163" s="49" t="s">
        <v>659</v>
      </c>
      <c r="U163" s="49" t="s">
        <v>242</v>
      </c>
      <c r="V163" s="49" t="s">
        <v>664</v>
      </c>
      <c r="W163" s="49" t="s">
        <v>668</v>
      </c>
      <c r="X163" s="49" t="s">
        <v>669</v>
      </c>
      <c r="Y163" s="52" t="str">
        <f t="shared" si="6"/>
        <v>4-2022</v>
      </c>
      <c r="Z163" s="52" t="str">
        <f t="shared" si="7"/>
        <v>CS.1137.HT10.12.02.001</v>
      </c>
      <c r="AA163" s="52" t="str">
        <f t="shared" si="8"/>
        <v>CS.1137.HT10.12.02.0014-2022</v>
      </c>
      <c r="AB163" s="52" t="str">
        <f>VLOOKUP(Z163,SSPcodes!$B$12:$D$40,3,0)</f>
        <v>STAFF</v>
      </c>
      <c r="AC163" s="52" t="str">
        <f>VLOOKUP(Z163,SSPcodes!$B$12:$E$40,4,0)</f>
        <v>MPTF_05</v>
      </c>
    </row>
    <row r="164" spans="1:29" x14ac:dyDescent="0.3">
      <c r="A164" s="49" t="s">
        <v>231</v>
      </c>
      <c r="B164" s="49" t="s">
        <v>232</v>
      </c>
      <c r="C164" s="49" t="s">
        <v>233</v>
      </c>
      <c r="D164" s="49" t="s">
        <v>139</v>
      </c>
      <c r="E164" s="49" t="s">
        <v>388</v>
      </c>
      <c r="F164" s="49" t="s">
        <v>166</v>
      </c>
      <c r="G164" s="49" t="s">
        <v>167</v>
      </c>
      <c r="H164" s="49" t="s">
        <v>670</v>
      </c>
      <c r="I164" s="49" t="s">
        <v>671</v>
      </c>
      <c r="J164" s="49" t="s">
        <v>672</v>
      </c>
      <c r="K164" s="49" t="s">
        <v>673</v>
      </c>
      <c r="L164" s="49" t="s">
        <v>674</v>
      </c>
      <c r="M164" s="49" t="s">
        <v>363</v>
      </c>
      <c r="N164" s="50">
        <v>44727</v>
      </c>
      <c r="O164" s="51">
        <v>-677</v>
      </c>
      <c r="P164" s="49" t="s">
        <v>102</v>
      </c>
      <c r="Q164" s="51">
        <v>-677</v>
      </c>
      <c r="R164" s="49" t="s">
        <v>102</v>
      </c>
      <c r="S164" s="51">
        <v>-75000</v>
      </c>
      <c r="T164" s="49" t="s">
        <v>241</v>
      </c>
      <c r="U164" s="49" t="s">
        <v>242</v>
      </c>
      <c r="V164" s="49" t="s">
        <v>675</v>
      </c>
      <c r="W164" s="49" t="s">
        <v>674</v>
      </c>
      <c r="X164" s="49" t="s">
        <v>676</v>
      </c>
      <c r="Y164" s="52" t="str">
        <f t="shared" si="6"/>
        <v>6-2022</v>
      </c>
      <c r="Z164" s="52" t="str">
        <f t="shared" si="7"/>
        <v>CS.1137.HT10.N1.07.001</v>
      </c>
      <c r="AA164" s="52" t="str">
        <f t="shared" si="8"/>
        <v>CS.1137.HT10.N1.07.0016-2022</v>
      </c>
      <c r="AB164" s="52" t="str">
        <f>VLOOKUP(Z164,SSPcodes!$B$12:$D$40,3,0)</f>
        <v>2.1.2</v>
      </c>
      <c r="AC164" s="52" t="str">
        <f>VLOOKUP(Z164,SSPcodes!$B$12:$E$40,4,0)</f>
        <v>MPTF_07</v>
      </c>
    </row>
    <row r="165" spans="1:29" x14ac:dyDescent="0.3">
      <c r="A165" s="49" t="s">
        <v>231</v>
      </c>
      <c r="B165" s="49" t="s">
        <v>232</v>
      </c>
      <c r="C165" s="49" t="s">
        <v>233</v>
      </c>
      <c r="D165" s="49" t="s">
        <v>132</v>
      </c>
      <c r="E165" s="49" t="s">
        <v>519</v>
      </c>
      <c r="F165" s="49" t="s">
        <v>141</v>
      </c>
      <c r="G165" s="49" t="s">
        <v>142</v>
      </c>
      <c r="H165" s="49" t="s">
        <v>360</v>
      </c>
      <c r="I165" s="49" t="s">
        <v>361</v>
      </c>
      <c r="J165" s="49" t="s">
        <v>677</v>
      </c>
      <c r="K165" s="49" t="s">
        <v>678</v>
      </c>
      <c r="L165" s="49" t="s">
        <v>679</v>
      </c>
      <c r="M165" s="49" t="s">
        <v>363</v>
      </c>
      <c r="N165" s="50">
        <v>44713</v>
      </c>
      <c r="O165" s="51">
        <v>-961.2</v>
      </c>
      <c r="P165" s="49" t="s">
        <v>102</v>
      </c>
      <c r="Q165" s="51">
        <v>-961.2</v>
      </c>
      <c r="R165" s="49" t="s">
        <v>102</v>
      </c>
      <c r="S165" s="51">
        <v>-961.2</v>
      </c>
      <c r="T165" s="49" t="s">
        <v>102</v>
      </c>
      <c r="U165" s="49" t="s">
        <v>242</v>
      </c>
      <c r="V165" s="49" t="s">
        <v>680</v>
      </c>
      <c r="W165" s="49" t="s">
        <v>679</v>
      </c>
      <c r="X165" s="49" t="s">
        <v>681</v>
      </c>
      <c r="Y165" s="52" t="str">
        <f t="shared" si="6"/>
        <v>6-2022</v>
      </c>
      <c r="Z165" s="52" t="str">
        <f t="shared" si="7"/>
        <v>CS.1137.HT10.12.02.001</v>
      </c>
      <c r="AA165" s="52" t="str">
        <f t="shared" si="8"/>
        <v>CS.1137.HT10.12.02.0016-2022</v>
      </c>
      <c r="AB165" s="52" t="str">
        <f>VLOOKUP(Z165,SSPcodes!$B$12:$D$40,3,0)</f>
        <v>STAFF</v>
      </c>
      <c r="AC165" s="52" t="str">
        <f>VLOOKUP(Z165,SSPcodes!$B$12:$E$40,4,0)</f>
        <v>MPTF_05</v>
      </c>
    </row>
    <row r="166" spans="1:29" x14ac:dyDescent="0.3">
      <c r="A166" s="49" t="s">
        <v>231</v>
      </c>
      <c r="B166" s="49" t="s">
        <v>232</v>
      </c>
      <c r="C166" s="49" t="s">
        <v>233</v>
      </c>
      <c r="D166" s="49" t="s">
        <v>115</v>
      </c>
      <c r="E166" s="49" t="s">
        <v>234</v>
      </c>
      <c r="F166" s="49" t="s">
        <v>133</v>
      </c>
      <c r="G166" s="49" t="s">
        <v>134</v>
      </c>
      <c r="H166" s="49" t="s">
        <v>682</v>
      </c>
      <c r="I166" s="49" t="s">
        <v>683</v>
      </c>
      <c r="J166" s="49" t="s">
        <v>684</v>
      </c>
      <c r="K166" s="49" t="s">
        <v>685</v>
      </c>
      <c r="L166" s="49" t="s">
        <v>686</v>
      </c>
      <c r="M166" s="49" t="s">
        <v>363</v>
      </c>
      <c r="N166" s="50">
        <v>44409</v>
      </c>
      <c r="O166" s="51">
        <v>106.85</v>
      </c>
      <c r="P166" s="49" t="s">
        <v>102</v>
      </c>
      <c r="Q166" s="51">
        <v>106.85</v>
      </c>
      <c r="R166" s="49" t="s">
        <v>102</v>
      </c>
      <c r="S166" s="51">
        <v>10000</v>
      </c>
      <c r="T166" s="49" t="s">
        <v>241</v>
      </c>
      <c r="U166" s="49" t="s">
        <v>242</v>
      </c>
      <c r="V166" s="49" t="s">
        <v>654</v>
      </c>
      <c r="W166" s="49" t="s">
        <v>686</v>
      </c>
      <c r="X166" s="49" t="s">
        <v>687</v>
      </c>
      <c r="Y166" s="52" t="str">
        <f t="shared" si="6"/>
        <v>8-2021</v>
      </c>
      <c r="Z166" s="52" t="str">
        <f t="shared" si="7"/>
        <v>CS.1137.HT10.11.04.001</v>
      </c>
      <c r="AA166" s="52" t="str">
        <f t="shared" si="8"/>
        <v>CS.1137.HT10.11.04.0018-2021</v>
      </c>
      <c r="AB166" s="52" t="str">
        <f>VLOOKUP(Z166,SSPcodes!$B$12:$D$40,3,0)</f>
        <v>STAFF</v>
      </c>
      <c r="AC166" s="52" t="str">
        <f>VLOOKUP(Z166,SSPcodes!$B$12:$E$40,4,0)</f>
        <v>MPTF_01</v>
      </c>
    </row>
    <row r="167" spans="1:29" x14ac:dyDescent="0.3">
      <c r="A167" s="49" t="s">
        <v>231</v>
      </c>
      <c r="B167" s="49" t="s">
        <v>232</v>
      </c>
      <c r="C167" s="49" t="s">
        <v>233</v>
      </c>
      <c r="D167" s="49" t="s">
        <v>115</v>
      </c>
      <c r="E167" s="49" t="s">
        <v>234</v>
      </c>
      <c r="F167" s="49" t="s">
        <v>133</v>
      </c>
      <c r="G167" s="49" t="s">
        <v>134</v>
      </c>
      <c r="H167" s="49" t="s">
        <v>682</v>
      </c>
      <c r="I167" s="49" t="s">
        <v>683</v>
      </c>
      <c r="J167" s="49" t="s">
        <v>688</v>
      </c>
      <c r="K167" s="49" t="s">
        <v>689</v>
      </c>
      <c r="L167" s="49" t="s">
        <v>690</v>
      </c>
      <c r="M167" s="49" t="s">
        <v>363</v>
      </c>
      <c r="N167" s="50">
        <v>44439</v>
      </c>
      <c r="O167" s="51">
        <v>106.85</v>
      </c>
      <c r="P167" s="49" t="s">
        <v>102</v>
      </c>
      <c r="Q167" s="51">
        <v>106.85</v>
      </c>
      <c r="R167" s="49" t="s">
        <v>102</v>
      </c>
      <c r="S167" s="51">
        <v>10000</v>
      </c>
      <c r="T167" s="49" t="s">
        <v>241</v>
      </c>
      <c r="U167" s="49" t="s">
        <v>242</v>
      </c>
      <c r="V167" s="49" t="s">
        <v>654</v>
      </c>
      <c r="W167" s="49" t="s">
        <v>690</v>
      </c>
      <c r="X167" s="49" t="s">
        <v>691</v>
      </c>
      <c r="Y167" s="52" t="str">
        <f t="shared" si="6"/>
        <v>8-2021</v>
      </c>
      <c r="Z167" s="52" t="str">
        <f t="shared" si="7"/>
        <v>CS.1137.HT10.11.04.001</v>
      </c>
      <c r="AA167" s="52" t="str">
        <f t="shared" si="8"/>
        <v>CS.1137.HT10.11.04.0018-2021</v>
      </c>
      <c r="AB167" s="52" t="str">
        <f>VLOOKUP(Z167,SSPcodes!$B$12:$D$40,3,0)</f>
        <v>STAFF</v>
      </c>
      <c r="AC167" s="52" t="str">
        <f>VLOOKUP(Z167,SSPcodes!$B$12:$E$40,4,0)</f>
        <v>MPTF_01</v>
      </c>
    </row>
    <row r="168" spans="1:29" x14ac:dyDescent="0.3">
      <c r="A168" s="49" t="s">
        <v>231</v>
      </c>
      <c r="B168" s="49" t="s">
        <v>232</v>
      </c>
      <c r="C168" s="49" t="s">
        <v>233</v>
      </c>
      <c r="D168" s="49" t="s">
        <v>115</v>
      </c>
      <c r="E168" s="49" t="s">
        <v>234</v>
      </c>
      <c r="F168" s="49" t="s">
        <v>133</v>
      </c>
      <c r="G168" s="49" t="s">
        <v>134</v>
      </c>
      <c r="H168" s="49" t="s">
        <v>682</v>
      </c>
      <c r="I168" s="49" t="s">
        <v>683</v>
      </c>
      <c r="J168" s="49" t="s">
        <v>692</v>
      </c>
      <c r="K168" s="49" t="s">
        <v>693</v>
      </c>
      <c r="L168" s="49" t="s">
        <v>694</v>
      </c>
      <c r="M168" s="49" t="s">
        <v>363</v>
      </c>
      <c r="N168" s="50">
        <v>44469</v>
      </c>
      <c r="O168" s="51">
        <v>209.32</v>
      </c>
      <c r="P168" s="49" t="s">
        <v>102</v>
      </c>
      <c r="Q168" s="51">
        <v>209.32</v>
      </c>
      <c r="R168" s="49" t="s">
        <v>102</v>
      </c>
      <c r="S168" s="51">
        <v>20000</v>
      </c>
      <c r="T168" s="49" t="s">
        <v>241</v>
      </c>
      <c r="U168" s="49" t="s">
        <v>242</v>
      </c>
      <c r="V168" s="49" t="s">
        <v>654</v>
      </c>
      <c r="W168" s="49" t="s">
        <v>694</v>
      </c>
      <c r="X168" s="49" t="s">
        <v>695</v>
      </c>
      <c r="Y168" s="52" t="str">
        <f t="shared" si="6"/>
        <v>9-2021</v>
      </c>
      <c r="Z168" s="52" t="str">
        <f t="shared" si="7"/>
        <v>CS.1137.HT10.11.04.001</v>
      </c>
      <c r="AA168" s="52" t="str">
        <f t="shared" si="8"/>
        <v>CS.1137.HT10.11.04.0019-2021</v>
      </c>
      <c r="AB168" s="52" t="str">
        <f>VLOOKUP(Z168,SSPcodes!$B$12:$D$40,3,0)</f>
        <v>STAFF</v>
      </c>
      <c r="AC168" s="52" t="str">
        <f>VLOOKUP(Z168,SSPcodes!$B$12:$E$40,4,0)</f>
        <v>MPTF_01</v>
      </c>
    </row>
    <row r="169" spans="1:29" x14ac:dyDescent="0.3">
      <c r="A169" s="49" t="s">
        <v>231</v>
      </c>
      <c r="B169" s="49" t="s">
        <v>232</v>
      </c>
      <c r="C169" s="49" t="s">
        <v>233</v>
      </c>
      <c r="D169" s="49" t="s">
        <v>115</v>
      </c>
      <c r="E169" s="49" t="s">
        <v>234</v>
      </c>
      <c r="F169" s="49" t="s">
        <v>117</v>
      </c>
      <c r="G169" s="49" t="s">
        <v>118</v>
      </c>
      <c r="H169" s="49" t="s">
        <v>360</v>
      </c>
      <c r="I169" s="49" t="s">
        <v>361</v>
      </c>
      <c r="J169" s="49" t="s">
        <v>696</v>
      </c>
      <c r="K169" s="49" t="s">
        <v>697</v>
      </c>
      <c r="L169" s="49" t="s">
        <v>698</v>
      </c>
      <c r="M169" s="49" t="s">
        <v>363</v>
      </c>
      <c r="N169" s="50">
        <v>44483</v>
      </c>
      <c r="O169" s="51">
        <v>750</v>
      </c>
      <c r="P169" s="49" t="s">
        <v>102</v>
      </c>
      <c r="Q169" s="51">
        <v>750</v>
      </c>
      <c r="R169" s="49" t="s">
        <v>102</v>
      </c>
      <c r="S169" s="51">
        <v>750</v>
      </c>
      <c r="T169" s="49" t="s">
        <v>102</v>
      </c>
      <c r="U169" s="49" t="s">
        <v>242</v>
      </c>
      <c r="V169" s="49" t="s">
        <v>654</v>
      </c>
      <c r="W169" s="49" t="s">
        <v>698</v>
      </c>
      <c r="X169" s="49" t="s">
        <v>699</v>
      </c>
      <c r="Y169" s="52" t="str">
        <f t="shared" si="6"/>
        <v>10-2021</v>
      </c>
      <c r="Z169" s="52" t="str">
        <f t="shared" si="7"/>
        <v>CS.1137.HT10.10.01.001</v>
      </c>
      <c r="AA169" s="52" t="str">
        <f t="shared" si="8"/>
        <v>CS.1137.HT10.10.01.00110-2021</v>
      </c>
      <c r="AB169" s="52" t="str">
        <f>VLOOKUP(Z169,SSPcodes!$B$12:$D$40,3,0)</f>
        <v>STAFF</v>
      </c>
      <c r="AC169" s="52" t="str">
        <f>VLOOKUP(Z169,SSPcodes!$B$12:$E$40,4,0)</f>
        <v>MPTF_01</v>
      </c>
    </row>
    <row r="170" spans="1:29" x14ac:dyDescent="0.3">
      <c r="A170" s="49" t="s">
        <v>231</v>
      </c>
      <c r="B170" s="49" t="s">
        <v>232</v>
      </c>
      <c r="C170" s="49" t="s">
        <v>233</v>
      </c>
      <c r="D170" s="49" t="s">
        <v>115</v>
      </c>
      <c r="E170" s="49" t="s">
        <v>234</v>
      </c>
      <c r="F170" s="49" t="s">
        <v>117</v>
      </c>
      <c r="G170" s="49" t="s">
        <v>118</v>
      </c>
      <c r="H170" s="49" t="s">
        <v>365</v>
      </c>
      <c r="I170" s="49" t="s">
        <v>366</v>
      </c>
      <c r="J170" s="49" t="s">
        <v>696</v>
      </c>
      <c r="K170" s="49" t="s">
        <v>697</v>
      </c>
      <c r="L170" s="49" t="s">
        <v>698</v>
      </c>
      <c r="M170" s="49" t="s">
        <v>367</v>
      </c>
      <c r="N170" s="50">
        <v>44483</v>
      </c>
      <c r="O170" s="51">
        <v>400</v>
      </c>
      <c r="P170" s="49" t="s">
        <v>102</v>
      </c>
      <c r="Q170" s="51">
        <v>400</v>
      </c>
      <c r="R170" s="49" t="s">
        <v>102</v>
      </c>
      <c r="S170" s="51">
        <v>400</v>
      </c>
      <c r="T170" s="49" t="s">
        <v>102</v>
      </c>
      <c r="U170" s="49" t="s">
        <v>242</v>
      </c>
      <c r="V170" s="49" t="s">
        <v>654</v>
      </c>
      <c r="W170" s="49" t="s">
        <v>698</v>
      </c>
      <c r="X170" s="49" t="s">
        <v>700</v>
      </c>
      <c r="Y170" s="52" t="str">
        <f t="shared" si="6"/>
        <v>10-2021</v>
      </c>
      <c r="Z170" s="52" t="str">
        <f t="shared" si="7"/>
        <v>CS.1137.HT10.10.01.001</v>
      </c>
      <c r="AA170" s="52" t="str">
        <f t="shared" si="8"/>
        <v>CS.1137.HT10.10.01.00110-2021</v>
      </c>
      <c r="AB170" s="52" t="str">
        <f>VLOOKUP(Z170,SSPcodes!$B$12:$D$40,3,0)</f>
        <v>STAFF</v>
      </c>
      <c r="AC170" s="52" t="str">
        <f>VLOOKUP(Z170,SSPcodes!$B$12:$E$40,4,0)</f>
        <v>MPTF_01</v>
      </c>
    </row>
    <row r="171" spans="1:29" x14ac:dyDescent="0.3">
      <c r="A171" s="49" t="s">
        <v>231</v>
      </c>
      <c r="B171" s="49" t="s">
        <v>232</v>
      </c>
      <c r="C171" s="49" t="s">
        <v>233</v>
      </c>
      <c r="D171" s="49" t="s">
        <v>139</v>
      </c>
      <c r="E171" s="49" t="s">
        <v>388</v>
      </c>
      <c r="F171" s="49" t="s">
        <v>189</v>
      </c>
      <c r="G171" s="49" t="s">
        <v>190</v>
      </c>
      <c r="H171" s="49" t="s">
        <v>701</v>
      </c>
      <c r="I171" s="49" t="s">
        <v>702</v>
      </c>
      <c r="J171" s="49" t="s">
        <v>703</v>
      </c>
      <c r="K171" s="49" t="s">
        <v>704</v>
      </c>
      <c r="L171" s="49" t="s">
        <v>705</v>
      </c>
      <c r="M171" s="49" t="s">
        <v>363</v>
      </c>
      <c r="N171" s="50">
        <v>44490</v>
      </c>
      <c r="O171" s="51">
        <v>1500</v>
      </c>
      <c r="P171" s="49" t="s">
        <v>102</v>
      </c>
      <c r="Q171" s="51">
        <v>1500</v>
      </c>
      <c r="R171" s="49" t="s">
        <v>102</v>
      </c>
      <c r="S171" s="51">
        <v>1500</v>
      </c>
      <c r="T171" s="49" t="s">
        <v>102</v>
      </c>
      <c r="U171" s="49" t="s">
        <v>242</v>
      </c>
      <c r="V171" s="49" t="s">
        <v>706</v>
      </c>
      <c r="W171" s="49" t="s">
        <v>705</v>
      </c>
      <c r="X171" s="49" t="s">
        <v>707</v>
      </c>
      <c r="Y171" s="52" t="str">
        <f t="shared" si="6"/>
        <v>10-2021</v>
      </c>
      <c r="Z171" s="52" t="str">
        <f t="shared" si="7"/>
        <v>CS.1137.HT10.D4.04.005</v>
      </c>
      <c r="AA171" s="52" t="str">
        <f t="shared" si="8"/>
        <v>CS.1137.HT10.D4.04.00510-2021</v>
      </c>
      <c r="AB171" s="52" t="str">
        <f>VLOOKUP(Z171,SSPcodes!$B$12:$D$40,3,0)</f>
        <v>3.2.2</v>
      </c>
      <c r="AC171" s="52" t="str">
        <f>VLOOKUP(Z171,SSPcodes!$B$12:$E$40,4,0)</f>
        <v>MPTF_07</v>
      </c>
    </row>
    <row r="172" spans="1:29" x14ac:dyDescent="0.3">
      <c r="A172" s="49" t="s">
        <v>231</v>
      </c>
      <c r="B172" s="49" t="s">
        <v>232</v>
      </c>
      <c r="C172" s="49" t="s">
        <v>233</v>
      </c>
      <c r="D172" s="49" t="s">
        <v>139</v>
      </c>
      <c r="E172" s="49" t="s">
        <v>388</v>
      </c>
      <c r="F172" s="49" t="s">
        <v>189</v>
      </c>
      <c r="G172" s="49" t="s">
        <v>190</v>
      </c>
      <c r="H172" s="49" t="s">
        <v>708</v>
      </c>
      <c r="I172" s="49" t="s">
        <v>709</v>
      </c>
      <c r="J172" s="49" t="s">
        <v>710</v>
      </c>
      <c r="K172" s="49" t="s">
        <v>711</v>
      </c>
      <c r="L172" s="49" t="s">
        <v>712</v>
      </c>
      <c r="M172" s="49" t="s">
        <v>363</v>
      </c>
      <c r="N172" s="50">
        <v>44517</v>
      </c>
      <c r="O172" s="51">
        <v>250</v>
      </c>
      <c r="P172" s="49" t="s">
        <v>102</v>
      </c>
      <c r="Q172" s="51">
        <v>250</v>
      </c>
      <c r="R172" s="49" t="s">
        <v>102</v>
      </c>
      <c r="S172" s="51">
        <v>250</v>
      </c>
      <c r="T172" s="49" t="s">
        <v>102</v>
      </c>
      <c r="U172" s="49" t="s">
        <v>242</v>
      </c>
      <c r="V172" s="49" t="s">
        <v>706</v>
      </c>
      <c r="W172" s="49" t="s">
        <v>712</v>
      </c>
      <c r="X172" s="49" t="s">
        <v>713</v>
      </c>
      <c r="Y172" s="52" t="str">
        <f t="shared" si="6"/>
        <v>11-2021</v>
      </c>
      <c r="Z172" s="52" t="str">
        <f t="shared" si="7"/>
        <v>CS.1137.HT10.D4.04.005</v>
      </c>
      <c r="AA172" s="52" t="str">
        <f t="shared" si="8"/>
        <v>CS.1137.HT10.D4.04.00511-2021</v>
      </c>
      <c r="AB172" s="52" t="str">
        <f>VLOOKUP(Z172,SSPcodes!$B$12:$D$40,3,0)</f>
        <v>3.2.2</v>
      </c>
      <c r="AC172" s="52" t="str">
        <f>VLOOKUP(Z172,SSPcodes!$B$12:$E$40,4,0)</f>
        <v>MPTF_07</v>
      </c>
    </row>
    <row r="173" spans="1:29" x14ac:dyDescent="0.3">
      <c r="A173" s="49" t="s">
        <v>231</v>
      </c>
      <c r="B173" s="49" t="s">
        <v>232</v>
      </c>
      <c r="C173" s="49" t="s">
        <v>233</v>
      </c>
      <c r="D173" s="49" t="s">
        <v>132</v>
      </c>
      <c r="E173" s="49" t="s">
        <v>519</v>
      </c>
      <c r="F173" s="49" t="s">
        <v>141</v>
      </c>
      <c r="G173" s="49" t="s">
        <v>142</v>
      </c>
      <c r="H173" s="49" t="s">
        <v>360</v>
      </c>
      <c r="I173" s="49" t="s">
        <v>361</v>
      </c>
      <c r="J173" s="49" t="s">
        <v>714</v>
      </c>
      <c r="K173" s="49" t="s">
        <v>715</v>
      </c>
      <c r="L173" s="49" t="s">
        <v>716</v>
      </c>
      <c r="M173" s="49" t="s">
        <v>363</v>
      </c>
      <c r="N173" s="50">
        <v>44511</v>
      </c>
      <c r="O173" s="51">
        <v>775.5</v>
      </c>
      <c r="P173" s="49" t="s">
        <v>102</v>
      </c>
      <c r="Q173" s="51">
        <v>775.5</v>
      </c>
      <c r="R173" s="49" t="s">
        <v>102</v>
      </c>
      <c r="S173" s="51">
        <v>775.5</v>
      </c>
      <c r="T173" s="49" t="s">
        <v>102</v>
      </c>
      <c r="U173" s="49" t="s">
        <v>242</v>
      </c>
      <c r="V173" s="49" t="s">
        <v>654</v>
      </c>
      <c r="W173" s="49" t="s">
        <v>716</v>
      </c>
      <c r="X173" s="49" t="s">
        <v>717</v>
      </c>
      <c r="Y173" s="52" t="str">
        <f t="shared" si="6"/>
        <v>11-2021</v>
      </c>
      <c r="Z173" s="52" t="str">
        <f t="shared" si="7"/>
        <v>CS.1137.HT10.12.02.001</v>
      </c>
      <c r="AA173" s="52" t="str">
        <f t="shared" si="8"/>
        <v>CS.1137.HT10.12.02.00111-2021</v>
      </c>
      <c r="AB173" s="52" t="str">
        <f>VLOOKUP(Z173,SSPcodes!$B$12:$D$40,3,0)</f>
        <v>STAFF</v>
      </c>
      <c r="AC173" s="52" t="str">
        <f>VLOOKUP(Z173,SSPcodes!$B$12:$E$40,4,0)</f>
        <v>MPTF_05</v>
      </c>
    </row>
    <row r="174" spans="1:29" x14ac:dyDescent="0.3">
      <c r="A174" s="49" t="s">
        <v>231</v>
      </c>
      <c r="B174" s="49" t="s">
        <v>232</v>
      </c>
      <c r="C174" s="49" t="s">
        <v>233</v>
      </c>
      <c r="D174" s="49" t="s">
        <v>139</v>
      </c>
      <c r="E174" s="49" t="s">
        <v>388</v>
      </c>
      <c r="F174" s="49" t="s">
        <v>181</v>
      </c>
      <c r="G174" s="49" t="s">
        <v>182</v>
      </c>
      <c r="H174" s="49" t="s">
        <v>670</v>
      </c>
      <c r="I174" s="49" t="s">
        <v>671</v>
      </c>
      <c r="J174" s="49" t="s">
        <v>718</v>
      </c>
      <c r="K174" s="49" t="s">
        <v>719</v>
      </c>
      <c r="L174" s="49" t="s">
        <v>720</v>
      </c>
      <c r="M174" s="49" t="s">
        <v>363</v>
      </c>
      <c r="N174" s="50">
        <v>44525</v>
      </c>
      <c r="O174" s="51">
        <v>364.52</v>
      </c>
      <c r="P174" s="49" t="s">
        <v>102</v>
      </c>
      <c r="Q174" s="51">
        <v>364.52</v>
      </c>
      <c r="R174" s="49" t="s">
        <v>102</v>
      </c>
      <c r="S174" s="51">
        <v>36061</v>
      </c>
      <c r="T174" s="49" t="s">
        <v>241</v>
      </c>
      <c r="U174" s="49" t="s">
        <v>242</v>
      </c>
      <c r="V174" s="49" t="s">
        <v>706</v>
      </c>
      <c r="W174" s="49" t="s">
        <v>720</v>
      </c>
      <c r="X174" s="49" t="s">
        <v>721</v>
      </c>
      <c r="Y174" s="52" t="str">
        <f t="shared" si="6"/>
        <v>11-2021</v>
      </c>
      <c r="Z174" s="52" t="str">
        <f t="shared" si="7"/>
        <v>CS.1137.HT10.D4.04.003</v>
      </c>
      <c r="AA174" s="52" t="str">
        <f t="shared" si="8"/>
        <v>CS.1137.HT10.D4.04.00311-2021</v>
      </c>
      <c r="AB174" s="52" t="str">
        <f>VLOOKUP(Z174,SSPcodes!$B$12:$D$40,3,0)</f>
        <v>2.2.2</v>
      </c>
      <c r="AC174" s="52" t="str">
        <f>VLOOKUP(Z174,SSPcodes!$B$12:$E$40,4,0)</f>
        <v>MPTF_07</v>
      </c>
    </row>
    <row r="175" spans="1:29" x14ac:dyDescent="0.3">
      <c r="A175" s="49" t="s">
        <v>231</v>
      </c>
      <c r="B175" s="49" t="s">
        <v>232</v>
      </c>
      <c r="C175" s="49" t="s">
        <v>233</v>
      </c>
      <c r="D175" s="49" t="s">
        <v>132</v>
      </c>
      <c r="E175" s="49" t="s">
        <v>519</v>
      </c>
      <c r="F175" s="49" t="s">
        <v>141</v>
      </c>
      <c r="G175" s="49" t="s">
        <v>142</v>
      </c>
      <c r="H175" s="49" t="s">
        <v>360</v>
      </c>
      <c r="I175" s="49" t="s">
        <v>361</v>
      </c>
      <c r="J175" s="49" t="s">
        <v>722</v>
      </c>
      <c r="K175" s="49" t="s">
        <v>723</v>
      </c>
      <c r="L175" s="49" t="s">
        <v>724</v>
      </c>
      <c r="M175" s="49" t="s">
        <v>363</v>
      </c>
      <c r="N175" s="50">
        <v>44527</v>
      </c>
      <c r="O175" s="51">
        <v>775.5</v>
      </c>
      <c r="P175" s="49" t="s">
        <v>102</v>
      </c>
      <c r="Q175" s="51">
        <v>775.5</v>
      </c>
      <c r="R175" s="49" t="s">
        <v>102</v>
      </c>
      <c r="S175" s="51">
        <v>775.5</v>
      </c>
      <c r="T175" s="49" t="s">
        <v>102</v>
      </c>
      <c r="U175" s="49" t="s">
        <v>242</v>
      </c>
      <c r="V175" s="49" t="s">
        <v>654</v>
      </c>
      <c r="W175" s="49" t="s">
        <v>724</v>
      </c>
      <c r="X175" s="49" t="s">
        <v>725</v>
      </c>
      <c r="Y175" s="52" t="str">
        <f t="shared" si="6"/>
        <v>11-2021</v>
      </c>
      <c r="Z175" s="52" t="str">
        <f t="shared" si="7"/>
        <v>CS.1137.HT10.12.02.001</v>
      </c>
      <c r="AA175" s="52" t="str">
        <f t="shared" si="8"/>
        <v>CS.1137.HT10.12.02.00111-2021</v>
      </c>
      <c r="AB175" s="52" t="str">
        <f>VLOOKUP(Z175,SSPcodes!$B$12:$D$40,3,0)</f>
        <v>STAFF</v>
      </c>
      <c r="AC175" s="52" t="str">
        <f>VLOOKUP(Z175,SSPcodes!$B$12:$E$40,4,0)</f>
        <v>MPTF_05</v>
      </c>
    </row>
    <row r="176" spans="1:29" x14ac:dyDescent="0.3">
      <c r="A176" s="49" t="s">
        <v>231</v>
      </c>
      <c r="B176" s="49" t="s">
        <v>232</v>
      </c>
      <c r="C176" s="49" t="s">
        <v>233</v>
      </c>
      <c r="D176" s="49" t="s">
        <v>132</v>
      </c>
      <c r="E176" s="49" t="s">
        <v>519</v>
      </c>
      <c r="F176" s="49" t="s">
        <v>141</v>
      </c>
      <c r="G176" s="49" t="s">
        <v>142</v>
      </c>
      <c r="H176" s="49" t="s">
        <v>360</v>
      </c>
      <c r="I176" s="49" t="s">
        <v>361</v>
      </c>
      <c r="J176" s="49" t="s">
        <v>651</v>
      </c>
      <c r="K176" s="49" t="s">
        <v>726</v>
      </c>
      <c r="L176" s="49" t="s">
        <v>727</v>
      </c>
      <c r="M176" s="49" t="s">
        <v>363</v>
      </c>
      <c r="N176" s="50">
        <v>44527</v>
      </c>
      <c r="O176" s="51">
        <v>708</v>
      </c>
      <c r="P176" s="49" t="s">
        <v>102</v>
      </c>
      <c r="Q176" s="51">
        <v>708</v>
      </c>
      <c r="R176" s="49" t="s">
        <v>102</v>
      </c>
      <c r="S176" s="51">
        <v>708</v>
      </c>
      <c r="T176" s="49" t="s">
        <v>102</v>
      </c>
      <c r="U176" s="49" t="s">
        <v>242</v>
      </c>
      <c r="V176" s="49" t="s">
        <v>654</v>
      </c>
      <c r="W176" s="49" t="s">
        <v>727</v>
      </c>
      <c r="X176" s="49" t="s">
        <v>655</v>
      </c>
      <c r="Y176" s="52" t="str">
        <f t="shared" si="6"/>
        <v>11-2021</v>
      </c>
      <c r="Z176" s="52" t="str">
        <f t="shared" si="7"/>
        <v>CS.1137.HT10.12.02.001</v>
      </c>
      <c r="AA176" s="52" t="str">
        <f t="shared" si="8"/>
        <v>CS.1137.HT10.12.02.00111-2021</v>
      </c>
      <c r="AB176" s="52" t="str">
        <f>VLOOKUP(Z176,SSPcodes!$B$12:$D$40,3,0)</f>
        <v>STAFF</v>
      </c>
      <c r="AC176" s="52" t="str">
        <f>VLOOKUP(Z176,SSPcodes!$B$12:$E$40,4,0)</f>
        <v>MPTF_05</v>
      </c>
    </row>
    <row r="177" spans="1:29" x14ac:dyDescent="0.3">
      <c r="A177" s="49" t="s">
        <v>231</v>
      </c>
      <c r="B177" s="49" t="s">
        <v>232</v>
      </c>
      <c r="C177" s="49" t="s">
        <v>233</v>
      </c>
      <c r="D177" s="49" t="s">
        <v>128</v>
      </c>
      <c r="E177" s="49" t="s">
        <v>544</v>
      </c>
      <c r="F177" s="49" t="s">
        <v>197</v>
      </c>
      <c r="G177" s="49" t="s">
        <v>198</v>
      </c>
      <c r="H177" s="49" t="s">
        <v>728</v>
      </c>
      <c r="I177" s="49" t="s">
        <v>729</v>
      </c>
      <c r="J177" s="49" t="s">
        <v>730</v>
      </c>
      <c r="K177" s="49" t="s">
        <v>731</v>
      </c>
      <c r="L177" s="49" t="s">
        <v>732</v>
      </c>
      <c r="M177" s="49" t="s">
        <v>363</v>
      </c>
      <c r="N177" s="50">
        <v>44526</v>
      </c>
      <c r="O177" s="51">
        <v>270</v>
      </c>
      <c r="P177" s="49" t="s">
        <v>102</v>
      </c>
      <c r="Q177" s="51">
        <v>270</v>
      </c>
      <c r="R177" s="49" t="s">
        <v>102</v>
      </c>
      <c r="S177" s="51">
        <v>270</v>
      </c>
      <c r="T177" s="49" t="s">
        <v>102</v>
      </c>
      <c r="U177" s="49" t="s">
        <v>242</v>
      </c>
      <c r="V177" s="49" t="s">
        <v>654</v>
      </c>
      <c r="W177" s="49" t="s">
        <v>732</v>
      </c>
      <c r="X177" s="49" t="s">
        <v>733</v>
      </c>
      <c r="Y177" s="52" t="str">
        <f t="shared" si="6"/>
        <v>11-2021</v>
      </c>
      <c r="Z177" s="52" t="str">
        <f t="shared" si="7"/>
        <v>CS.1137.HT10.Q1.03.001</v>
      </c>
      <c r="AA177" s="52" t="str">
        <f t="shared" si="8"/>
        <v>CS.1137.HT10.Q1.03.00111-2021</v>
      </c>
      <c r="AB177" s="52" t="str">
        <f>VLOOKUP(Z177,SSPcodes!$B$12:$D$40,3,0)</f>
        <v>MNE</v>
      </c>
      <c r="AC177" s="52" t="str">
        <f>VLOOKUP(Z177,SSPcodes!$B$12:$E$40,4,0)</f>
        <v>MPTF_04</v>
      </c>
    </row>
    <row r="178" spans="1:29" x14ac:dyDescent="0.3">
      <c r="A178" s="49" t="s">
        <v>231</v>
      </c>
      <c r="B178" s="49" t="s">
        <v>232</v>
      </c>
      <c r="C178" s="49" t="s">
        <v>233</v>
      </c>
      <c r="D178" s="49" t="s">
        <v>132</v>
      </c>
      <c r="E178" s="49" t="s">
        <v>519</v>
      </c>
      <c r="F178" s="49" t="s">
        <v>141</v>
      </c>
      <c r="G178" s="49" t="s">
        <v>142</v>
      </c>
      <c r="H178" s="49" t="s">
        <v>734</v>
      </c>
      <c r="I178" s="49" t="s">
        <v>735</v>
      </c>
      <c r="J178" s="49" t="s">
        <v>736</v>
      </c>
      <c r="K178" s="49" t="s">
        <v>737</v>
      </c>
      <c r="L178" s="49" t="s">
        <v>738</v>
      </c>
      <c r="M178" s="49" t="s">
        <v>363</v>
      </c>
      <c r="N178" s="50">
        <v>44530</v>
      </c>
      <c r="O178" s="51">
        <v>214.99</v>
      </c>
      <c r="P178" s="49" t="s">
        <v>102</v>
      </c>
      <c r="Q178" s="51">
        <v>214.99</v>
      </c>
      <c r="R178" s="49" t="s">
        <v>102</v>
      </c>
      <c r="S178" s="51">
        <v>214.99</v>
      </c>
      <c r="T178" s="49" t="s">
        <v>102</v>
      </c>
      <c r="U178" s="49" t="s">
        <v>242</v>
      </c>
      <c r="V178" s="49" t="s">
        <v>706</v>
      </c>
      <c r="W178" s="49" t="s">
        <v>738</v>
      </c>
      <c r="X178" s="49" t="s">
        <v>739</v>
      </c>
      <c r="Y178" s="52" t="str">
        <f t="shared" si="6"/>
        <v>11-2021</v>
      </c>
      <c r="Z178" s="52" t="str">
        <f t="shared" si="7"/>
        <v>CS.1137.HT10.12.02.001</v>
      </c>
      <c r="AA178" s="52" t="str">
        <f t="shared" si="8"/>
        <v>CS.1137.HT10.12.02.00111-2021</v>
      </c>
      <c r="AB178" s="52" t="str">
        <f>VLOOKUP(Z178,SSPcodes!$B$12:$D$40,3,0)</f>
        <v>STAFF</v>
      </c>
      <c r="AC178" s="52" t="str">
        <f>VLOOKUP(Z178,SSPcodes!$B$12:$E$40,4,0)</f>
        <v>MPTF_05</v>
      </c>
    </row>
    <row r="179" spans="1:29" x14ac:dyDescent="0.3">
      <c r="A179" s="49" t="s">
        <v>231</v>
      </c>
      <c r="B179" s="49" t="s">
        <v>232</v>
      </c>
      <c r="C179" s="49" t="s">
        <v>233</v>
      </c>
      <c r="D179" s="49" t="s">
        <v>132</v>
      </c>
      <c r="E179" s="49" t="s">
        <v>519</v>
      </c>
      <c r="F179" s="49" t="s">
        <v>141</v>
      </c>
      <c r="G179" s="49" t="s">
        <v>142</v>
      </c>
      <c r="H179" s="49" t="s">
        <v>360</v>
      </c>
      <c r="I179" s="49" t="s">
        <v>361</v>
      </c>
      <c r="J179" s="49" t="s">
        <v>740</v>
      </c>
      <c r="K179" s="49" t="s">
        <v>741</v>
      </c>
      <c r="L179" s="49" t="s">
        <v>742</v>
      </c>
      <c r="M179" s="49" t="s">
        <v>363</v>
      </c>
      <c r="N179" s="50">
        <v>44531</v>
      </c>
      <c r="O179" s="51">
        <v>708</v>
      </c>
      <c r="P179" s="49" t="s">
        <v>102</v>
      </c>
      <c r="Q179" s="51">
        <v>708</v>
      </c>
      <c r="R179" s="49" t="s">
        <v>102</v>
      </c>
      <c r="S179" s="51">
        <v>708</v>
      </c>
      <c r="T179" s="49" t="s">
        <v>102</v>
      </c>
      <c r="U179" s="49" t="s">
        <v>242</v>
      </c>
      <c r="V179" s="49" t="s">
        <v>654</v>
      </c>
      <c r="W179" s="49" t="s">
        <v>742</v>
      </c>
      <c r="X179" s="49" t="s">
        <v>743</v>
      </c>
      <c r="Y179" s="52" t="str">
        <f t="shared" si="6"/>
        <v>12-2021</v>
      </c>
      <c r="Z179" s="52" t="str">
        <f t="shared" si="7"/>
        <v>CS.1137.HT10.12.02.001</v>
      </c>
      <c r="AA179" s="52" t="str">
        <f t="shared" si="8"/>
        <v>CS.1137.HT10.12.02.00112-2021</v>
      </c>
      <c r="AB179" s="52" t="str">
        <f>VLOOKUP(Z179,SSPcodes!$B$12:$D$40,3,0)</f>
        <v>STAFF</v>
      </c>
      <c r="AC179" s="52" t="str">
        <f>VLOOKUP(Z179,SSPcodes!$B$12:$E$40,4,0)</f>
        <v>MPTF_05</v>
      </c>
    </row>
    <row r="180" spans="1:29" x14ac:dyDescent="0.3">
      <c r="A180" s="49" t="s">
        <v>231</v>
      </c>
      <c r="B180" s="49" t="s">
        <v>232</v>
      </c>
      <c r="C180" s="49" t="s">
        <v>233</v>
      </c>
      <c r="D180" s="49" t="s">
        <v>139</v>
      </c>
      <c r="E180" s="49" t="s">
        <v>388</v>
      </c>
      <c r="F180" s="49" t="s">
        <v>181</v>
      </c>
      <c r="G180" s="49" t="s">
        <v>182</v>
      </c>
      <c r="H180" s="49" t="s">
        <v>670</v>
      </c>
      <c r="I180" s="49" t="s">
        <v>671</v>
      </c>
      <c r="J180" s="49" t="s">
        <v>744</v>
      </c>
      <c r="K180" s="49" t="s">
        <v>745</v>
      </c>
      <c r="L180" s="49" t="s">
        <v>746</v>
      </c>
      <c r="M180" s="49" t="s">
        <v>363</v>
      </c>
      <c r="N180" s="50">
        <v>44545</v>
      </c>
      <c r="O180" s="51">
        <v>151.6</v>
      </c>
      <c r="P180" s="49" t="s">
        <v>102</v>
      </c>
      <c r="Q180" s="51">
        <v>151.6</v>
      </c>
      <c r="R180" s="49" t="s">
        <v>102</v>
      </c>
      <c r="S180" s="51">
        <v>15000</v>
      </c>
      <c r="T180" s="49" t="s">
        <v>241</v>
      </c>
      <c r="U180" s="49" t="s">
        <v>242</v>
      </c>
      <c r="V180" s="49" t="s">
        <v>706</v>
      </c>
      <c r="W180" s="49" t="s">
        <v>746</v>
      </c>
      <c r="X180" s="49" t="s">
        <v>747</v>
      </c>
      <c r="Y180" s="52" t="str">
        <f t="shared" si="6"/>
        <v>12-2021</v>
      </c>
      <c r="Z180" s="52" t="str">
        <f t="shared" si="7"/>
        <v>CS.1137.HT10.D4.04.003</v>
      </c>
      <c r="AA180" s="52" t="str">
        <f t="shared" si="8"/>
        <v>CS.1137.HT10.D4.04.00312-2021</v>
      </c>
      <c r="AB180" s="52" t="str">
        <f>VLOOKUP(Z180,SSPcodes!$B$12:$D$40,3,0)</f>
        <v>2.2.2</v>
      </c>
      <c r="AC180" s="52" t="str">
        <f>VLOOKUP(Z180,SSPcodes!$B$12:$E$40,4,0)</f>
        <v>MPTF_07</v>
      </c>
    </row>
    <row r="181" spans="1:29" x14ac:dyDescent="0.3">
      <c r="A181" s="49" t="s">
        <v>231</v>
      </c>
      <c r="B181" s="49" t="s">
        <v>232</v>
      </c>
      <c r="C181" s="49" t="s">
        <v>233</v>
      </c>
      <c r="D181" s="49" t="s">
        <v>139</v>
      </c>
      <c r="E181" s="49" t="s">
        <v>388</v>
      </c>
      <c r="F181" s="49" t="s">
        <v>181</v>
      </c>
      <c r="G181" s="49" t="s">
        <v>182</v>
      </c>
      <c r="H181" s="49" t="s">
        <v>748</v>
      </c>
      <c r="I181" s="49" t="s">
        <v>749</v>
      </c>
      <c r="J181" s="49" t="s">
        <v>750</v>
      </c>
      <c r="K181" s="49" t="s">
        <v>745</v>
      </c>
      <c r="L181" s="49" t="s">
        <v>746</v>
      </c>
      <c r="M181" s="49" t="s">
        <v>367</v>
      </c>
      <c r="N181" s="50">
        <v>44545</v>
      </c>
      <c r="O181" s="51">
        <v>161.69</v>
      </c>
      <c r="P181" s="49" t="s">
        <v>102</v>
      </c>
      <c r="Q181" s="51">
        <v>161.69</v>
      </c>
      <c r="R181" s="49" t="s">
        <v>102</v>
      </c>
      <c r="S181" s="51">
        <v>16000</v>
      </c>
      <c r="T181" s="49" t="s">
        <v>241</v>
      </c>
      <c r="U181" s="49" t="s">
        <v>242</v>
      </c>
      <c r="V181" s="49" t="s">
        <v>706</v>
      </c>
      <c r="W181" s="49" t="s">
        <v>746</v>
      </c>
      <c r="X181" s="49" t="s">
        <v>751</v>
      </c>
      <c r="Y181" s="52" t="str">
        <f t="shared" si="6"/>
        <v>12-2021</v>
      </c>
      <c r="Z181" s="52" t="str">
        <f t="shared" si="7"/>
        <v>CS.1137.HT10.D4.04.003</v>
      </c>
      <c r="AA181" s="52" t="str">
        <f t="shared" si="8"/>
        <v>CS.1137.HT10.D4.04.00312-2021</v>
      </c>
      <c r="AB181" s="52" t="str">
        <f>VLOOKUP(Z181,SSPcodes!$B$12:$D$40,3,0)</f>
        <v>2.2.2</v>
      </c>
      <c r="AC181" s="52" t="str">
        <f>VLOOKUP(Z181,SSPcodes!$B$12:$E$40,4,0)</f>
        <v>MPTF_07</v>
      </c>
    </row>
    <row r="182" spans="1:29" x14ac:dyDescent="0.3">
      <c r="A182" s="49" t="s">
        <v>231</v>
      </c>
      <c r="B182" s="49" t="s">
        <v>232</v>
      </c>
      <c r="C182" s="49" t="s">
        <v>233</v>
      </c>
      <c r="D182" s="49" t="s">
        <v>139</v>
      </c>
      <c r="E182" s="49" t="s">
        <v>388</v>
      </c>
      <c r="F182" s="49" t="s">
        <v>151</v>
      </c>
      <c r="G182" s="49" t="s">
        <v>152</v>
      </c>
      <c r="H182" s="49" t="s">
        <v>421</v>
      </c>
      <c r="I182" s="49" t="s">
        <v>422</v>
      </c>
      <c r="J182" s="49" t="s">
        <v>752</v>
      </c>
      <c r="K182" s="49" t="s">
        <v>753</v>
      </c>
      <c r="L182" s="49" t="s">
        <v>754</v>
      </c>
      <c r="M182" s="49" t="s">
        <v>363</v>
      </c>
      <c r="N182" s="50">
        <v>44551</v>
      </c>
      <c r="O182" s="51">
        <v>10.89</v>
      </c>
      <c r="P182" s="49" t="s">
        <v>102</v>
      </c>
      <c r="Q182" s="51">
        <v>10.89</v>
      </c>
      <c r="R182" s="49" t="s">
        <v>102</v>
      </c>
      <c r="S182" s="51">
        <v>10.89</v>
      </c>
      <c r="T182" s="49" t="s">
        <v>102</v>
      </c>
      <c r="U182" s="49" t="s">
        <v>242</v>
      </c>
      <c r="V182" s="49" t="s">
        <v>654</v>
      </c>
      <c r="W182" s="49" t="s">
        <v>754</v>
      </c>
      <c r="X182" s="49" t="s">
        <v>755</v>
      </c>
      <c r="Y182" s="52" t="str">
        <f t="shared" si="6"/>
        <v>12-2021</v>
      </c>
      <c r="Z182" s="52" t="str">
        <f t="shared" si="7"/>
        <v>CS.1137.HT10.Q2.01.001</v>
      </c>
      <c r="AA182" s="52" t="str">
        <f t="shared" si="8"/>
        <v>CS.1137.HT10.Q2.01.00112-2021</v>
      </c>
      <c r="AB182" s="52" t="str">
        <f>VLOOKUP(Z182,SSPcodes!$B$12:$D$40,3,0)</f>
        <v>1.2.1</v>
      </c>
      <c r="AC182" s="52" t="str">
        <f>VLOOKUP(Z182,SSPcodes!$B$12:$E$40,4,0)</f>
        <v>MPTF_07</v>
      </c>
    </row>
    <row r="183" spans="1:29" x14ac:dyDescent="0.3">
      <c r="A183" s="49" t="s">
        <v>231</v>
      </c>
      <c r="B183" s="49" t="s">
        <v>232</v>
      </c>
      <c r="C183" s="49" t="s">
        <v>233</v>
      </c>
      <c r="D183" s="49" t="s">
        <v>139</v>
      </c>
      <c r="E183" s="49" t="s">
        <v>388</v>
      </c>
      <c r="F183" s="49" t="s">
        <v>191</v>
      </c>
      <c r="G183" s="49" t="s">
        <v>192</v>
      </c>
      <c r="H183" s="49" t="s">
        <v>708</v>
      </c>
      <c r="I183" s="49" t="s">
        <v>709</v>
      </c>
      <c r="J183" s="49" t="s">
        <v>756</v>
      </c>
      <c r="K183" s="49" t="s">
        <v>757</v>
      </c>
      <c r="L183" s="49" t="s">
        <v>758</v>
      </c>
      <c r="M183" s="49" t="s">
        <v>363</v>
      </c>
      <c r="N183" s="50">
        <v>44557</v>
      </c>
      <c r="O183" s="51">
        <v>500</v>
      </c>
      <c r="P183" s="49" t="s">
        <v>102</v>
      </c>
      <c r="Q183" s="51">
        <v>500</v>
      </c>
      <c r="R183" s="49" t="s">
        <v>102</v>
      </c>
      <c r="S183" s="51">
        <v>500</v>
      </c>
      <c r="T183" s="49" t="s">
        <v>102</v>
      </c>
      <c r="U183" s="49" t="s">
        <v>242</v>
      </c>
      <c r="V183" s="49" t="s">
        <v>675</v>
      </c>
      <c r="W183" s="49" t="s">
        <v>758</v>
      </c>
      <c r="X183" s="49" t="s">
        <v>759</v>
      </c>
      <c r="Y183" s="52" t="str">
        <f t="shared" si="6"/>
        <v>12-2021</v>
      </c>
      <c r="Z183" s="52" t="str">
        <f t="shared" si="7"/>
        <v>CS.1137.HT10.D4.04.006</v>
      </c>
      <c r="AA183" s="52" t="str">
        <f t="shared" si="8"/>
        <v>CS.1137.HT10.D4.04.00612-2021</v>
      </c>
      <c r="AB183" s="52" t="str">
        <f>VLOOKUP(Z183,SSPcodes!$B$12:$D$40,3,0)</f>
        <v>3.2.3</v>
      </c>
      <c r="AC183" s="52" t="str">
        <f>VLOOKUP(Z183,SSPcodes!$B$12:$E$40,4,0)</f>
        <v>MPTF_07</v>
      </c>
    </row>
    <row r="184" spans="1:29" x14ac:dyDescent="0.3">
      <c r="A184" s="49" t="s">
        <v>231</v>
      </c>
      <c r="B184" s="49" t="s">
        <v>232</v>
      </c>
      <c r="C184" s="49" t="s">
        <v>233</v>
      </c>
      <c r="D184" s="49" t="s">
        <v>139</v>
      </c>
      <c r="E184" s="49" t="s">
        <v>388</v>
      </c>
      <c r="F184" s="49" t="s">
        <v>175</v>
      </c>
      <c r="G184" s="49" t="s">
        <v>176</v>
      </c>
      <c r="H184" s="49" t="s">
        <v>760</v>
      </c>
      <c r="I184" s="49" t="s">
        <v>761</v>
      </c>
      <c r="J184" s="49" t="s">
        <v>762</v>
      </c>
      <c r="K184" s="49" t="s">
        <v>763</v>
      </c>
      <c r="L184" s="49" t="s">
        <v>764</v>
      </c>
      <c r="M184" s="49" t="s">
        <v>363</v>
      </c>
      <c r="N184" s="50">
        <v>44571</v>
      </c>
      <c r="O184" s="51">
        <v>809</v>
      </c>
      <c r="P184" s="49" t="s">
        <v>102</v>
      </c>
      <c r="Q184" s="51">
        <v>809</v>
      </c>
      <c r="R184" s="49" t="s">
        <v>102</v>
      </c>
      <c r="S184" s="51">
        <v>809</v>
      </c>
      <c r="T184" s="49" t="s">
        <v>102</v>
      </c>
      <c r="U184" s="49" t="s">
        <v>242</v>
      </c>
      <c r="V184" s="49" t="s">
        <v>394</v>
      </c>
      <c r="W184" s="49" t="s">
        <v>764</v>
      </c>
      <c r="X184" s="49" t="s">
        <v>765</v>
      </c>
      <c r="Y184" s="52" t="str">
        <f t="shared" si="6"/>
        <v>1-2022</v>
      </c>
      <c r="Z184" s="52" t="str">
        <f t="shared" si="7"/>
        <v>CS.1137.HT10.D4.04.002</v>
      </c>
      <c r="AA184" s="52" t="str">
        <f t="shared" si="8"/>
        <v>CS.1137.HT10.D4.04.0021-2022</v>
      </c>
      <c r="AB184" s="52" t="str">
        <f>VLOOKUP(Z184,SSPcodes!$B$12:$D$40,3,0)</f>
        <v>2.1.5</v>
      </c>
      <c r="AC184" s="52" t="str">
        <f>VLOOKUP(Z184,SSPcodes!$B$12:$E$40,4,0)</f>
        <v>MPTF_07</v>
      </c>
    </row>
    <row r="185" spans="1:29" x14ac:dyDescent="0.3">
      <c r="A185" s="49" t="s">
        <v>231</v>
      </c>
      <c r="B185" s="49" t="s">
        <v>232</v>
      </c>
      <c r="C185" s="49" t="s">
        <v>233</v>
      </c>
      <c r="D185" s="49" t="s">
        <v>139</v>
      </c>
      <c r="E185" s="49" t="s">
        <v>388</v>
      </c>
      <c r="F185" s="49" t="s">
        <v>189</v>
      </c>
      <c r="G185" s="49" t="s">
        <v>190</v>
      </c>
      <c r="H185" s="49" t="s">
        <v>360</v>
      </c>
      <c r="I185" s="49" t="s">
        <v>361</v>
      </c>
      <c r="J185" s="49" t="s">
        <v>766</v>
      </c>
      <c r="K185" s="49" t="s">
        <v>767</v>
      </c>
      <c r="L185" s="49" t="s">
        <v>768</v>
      </c>
      <c r="M185" s="49" t="s">
        <v>363</v>
      </c>
      <c r="N185" s="50">
        <v>44581</v>
      </c>
      <c r="O185" s="51">
        <v>4024.9</v>
      </c>
      <c r="P185" s="49" t="s">
        <v>102</v>
      </c>
      <c r="Q185" s="51">
        <v>4024.9</v>
      </c>
      <c r="R185" s="49" t="s">
        <v>102</v>
      </c>
      <c r="S185" s="51">
        <v>4024.9</v>
      </c>
      <c r="T185" s="49" t="s">
        <v>102</v>
      </c>
      <c r="U185" s="49" t="s">
        <v>242</v>
      </c>
      <c r="V185" s="49" t="s">
        <v>675</v>
      </c>
      <c r="W185" s="49" t="s">
        <v>768</v>
      </c>
      <c r="X185" s="49" t="s">
        <v>769</v>
      </c>
      <c r="Y185" s="52" t="str">
        <f t="shared" si="6"/>
        <v>1-2022</v>
      </c>
      <c r="Z185" s="52" t="str">
        <f t="shared" si="7"/>
        <v>CS.1137.HT10.D4.04.005</v>
      </c>
      <c r="AA185" s="52" t="str">
        <f t="shared" si="8"/>
        <v>CS.1137.HT10.D4.04.0051-2022</v>
      </c>
      <c r="AB185" s="52" t="str">
        <f>VLOOKUP(Z185,SSPcodes!$B$12:$D$40,3,0)</f>
        <v>3.2.2</v>
      </c>
      <c r="AC185" s="52" t="str">
        <f>VLOOKUP(Z185,SSPcodes!$B$12:$E$40,4,0)</f>
        <v>MPTF_07</v>
      </c>
    </row>
    <row r="186" spans="1:29" x14ac:dyDescent="0.3">
      <c r="A186" s="49" t="s">
        <v>231</v>
      </c>
      <c r="B186" s="49" t="s">
        <v>232</v>
      </c>
      <c r="C186" s="49" t="s">
        <v>233</v>
      </c>
      <c r="D186" s="49" t="s">
        <v>132</v>
      </c>
      <c r="E186" s="49" t="s">
        <v>519</v>
      </c>
      <c r="F186" s="49" t="s">
        <v>141</v>
      </c>
      <c r="G186" s="49" t="s">
        <v>142</v>
      </c>
      <c r="H186" s="49" t="s">
        <v>360</v>
      </c>
      <c r="I186" s="49" t="s">
        <v>361</v>
      </c>
      <c r="J186" s="49" t="s">
        <v>770</v>
      </c>
      <c r="K186" s="49" t="s">
        <v>771</v>
      </c>
      <c r="L186" s="49" t="s">
        <v>772</v>
      </c>
      <c r="M186" s="49" t="s">
        <v>363</v>
      </c>
      <c r="N186" s="50">
        <v>44581</v>
      </c>
      <c r="O186" s="51">
        <v>804.98</v>
      </c>
      <c r="P186" s="49" t="s">
        <v>102</v>
      </c>
      <c r="Q186" s="51">
        <v>804.98</v>
      </c>
      <c r="R186" s="49" t="s">
        <v>102</v>
      </c>
      <c r="S186" s="51">
        <v>804.98</v>
      </c>
      <c r="T186" s="49" t="s">
        <v>102</v>
      </c>
      <c r="U186" s="49" t="s">
        <v>242</v>
      </c>
      <c r="V186" s="49" t="s">
        <v>675</v>
      </c>
      <c r="W186" s="49" t="s">
        <v>772</v>
      </c>
      <c r="X186" s="49" t="s">
        <v>769</v>
      </c>
      <c r="Y186" s="52" t="str">
        <f t="shared" si="6"/>
        <v>1-2022</v>
      </c>
      <c r="Z186" s="52" t="str">
        <f t="shared" si="7"/>
        <v>CS.1137.HT10.12.02.001</v>
      </c>
      <c r="AA186" s="52" t="str">
        <f t="shared" si="8"/>
        <v>CS.1137.HT10.12.02.0011-2022</v>
      </c>
      <c r="AB186" s="52" t="str">
        <f>VLOOKUP(Z186,SSPcodes!$B$12:$D$40,3,0)</f>
        <v>STAFF</v>
      </c>
      <c r="AC186" s="52" t="str">
        <f>VLOOKUP(Z186,SSPcodes!$B$12:$E$40,4,0)</f>
        <v>MPTF_05</v>
      </c>
    </row>
    <row r="187" spans="1:29" x14ac:dyDescent="0.3">
      <c r="A187" s="49" t="s">
        <v>231</v>
      </c>
      <c r="B187" s="49" t="s">
        <v>232</v>
      </c>
      <c r="C187" s="49" t="s">
        <v>233</v>
      </c>
      <c r="D187" s="49" t="s">
        <v>132</v>
      </c>
      <c r="E187" s="49" t="s">
        <v>519</v>
      </c>
      <c r="F187" s="49" t="s">
        <v>141</v>
      </c>
      <c r="G187" s="49" t="s">
        <v>142</v>
      </c>
      <c r="H187" s="49" t="s">
        <v>360</v>
      </c>
      <c r="I187" s="49" t="s">
        <v>361</v>
      </c>
      <c r="J187" s="49" t="s">
        <v>773</v>
      </c>
      <c r="K187" s="49" t="s">
        <v>774</v>
      </c>
      <c r="L187" s="49" t="s">
        <v>775</v>
      </c>
      <c r="M187" s="49" t="s">
        <v>363</v>
      </c>
      <c r="N187" s="50">
        <v>44600</v>
      </c>
      <c r="O187" s="51">
        <v>750</v>
      </c>
      <c r="P187" s="49" t="s">
        <v>102</v>
      </c>
      <c r="Q187" s="51">
        <v>750</v>
      </c>
      <c r="R187" s="49" t="s">
        <v>102</v>
      </c>
      <c r="S187" s="51">
        <v>750</v>
      </c>
      <c r="T187" s="49" t="s">
        <v>102</v>
      </c>
      <c r="U187" s="49" t="s">
        <v>242</v>
      </c>
      <c r="V187" s="49" t="s">
        <v>654</v>
      </c>
      <c r="W187" s="49" t="s">
        <v>775</v>
      </c>
      <c r="X187" s="49" t="s">
        <v>776</v>
      </c>
      <c r="Y187" s="52" t="str">
        <f t="shared" si="6"/>
        <v>2-2022</v>
      </c>
      <c r="Z187" s="52" t="str">
        <f t="shared" si="7"/>
        <v>CS.1137.HT10.12.02.001</v>
      </c>
      <c r="AA187" s="52" t="str">
        <f t="shared" si="8"/>
        <v>CS.1137.HT10.12.02.0012-2022</v>
      </c>
      <c r="AB187" s="52" t="str">
        <f>VLOOKUP(Z187,SSPcodes!$B$12:$D$40,3,0)</f>
        <v>STAFF</v>
      </c>
      <c r="AC187" s="52" t="str">
        <f>VLOOKUP(Z187,SSPcodes!$B$12:$E$40,4,0)</f>
        <v>MPTF_05</v>
      </c>
    </row>
    <row r="188" spans="1:29" x14ac:dyDescent="0.3">
      <c r="A188" s="49" t="s">
        <v>231</v>
      </c>
      <c r="B188" s="49" t="s">
        <v>232</v>
      </c>
      <c r="C188" s="49" t="s">
        <v>233</v>
      </c>
      <c r="D188" s="49" t="s">
        <v>132</v>
      </c>
      <c r="E188" s="49" t="s">
        <v>519</v>
      </c>
      <c r="F188" s="49" t="s">
        <v>141</v>
      </c>
      <c r="G188" s="49" t="s">
        <v>142</v>
      </c>
      <c r="H188" s="49" t="s">
        <v>365</v>
      </c>
      <c r="I188" s="49" t="s">
        <v>366</v>
      </c>
      <c r="J188" s="49" t="s">
        <v>773</v>
      </c>
      <c r="K188" s="49" t="s">
        <v>774</v>
      </c>
      <c r="L188" s="49" t="s">
        <v>775</v>
      </c>
      <c r="M188" s="49" t="s">
        <v>367</v>
      </c>
      <c r="N188" s="50">
        <v>44600</v>
      </c>
      <c r="O188" s="51">
        <v>686.04</v>
      </c>
      <c r="P188" s="49" t="s">
        <v>102</v>
      </c>
      <c r="Q188" s="51">
        <v>686.04</v>
      </c>
      <c r="R188" s="49" t="s">
        <v>102</v>
      </c>
      <c r="S188" s="51">
        <v>686.04</v>
      </c>
      <c r="T188" s="49" t="s">
        <v>102</v>
      </c>
      <c r="U188" s="49" t="s">
        <v>242</v>
      </c>
      <c r="V188" s="49" t="s">
        <v>654</v>
      </c>
      <c r="W188" s="49" t="s">
        <v>775</v>
      </c>
      <c r="X188" s="49" t="s">
        <v>777</v>
      </c>
      <c r="Y188" s="52" t="str">
        <f t="shared" si="6"/>
        <v>2-2022</v>
      </c>
      <c r="Z188" s="52" t="str">
        <f t="shared" si="7"/>
        <v>CS.1137.HT10.12.02.001</v>
      </c>
      <c r="AA188" s="52" t="str">
        <f t="shared" si="8"/>
        <v>CS.1137.HT10.12.02.0012-2022</v>
      </c>
      <c r="AB188" s="52" t="str">
        <f>VLOOKUP(Z188,SSPcodes!$B$12:$D$40,3,0)</f>
        <v>STAFF</v>
      </c>
      <c r="AC188" s="52" t="str">
        <f>VLOOKUP(Z188,SSPcodes!$B$12:$E$40,4,0)</f>
        <v>MPTF_05</v>
      </c>
    </row>
    <row r="189" spans="1:29" x14ac:dyDescent="0.3">
      <c r="A189" s="49" t="s">
        <v>231</v>
      </c>
      <c r="B189" s="49" t="s">
        <v>232</v>
      </c>
      <c r="C189" s="49" t="s">
        <v>233</v>
      </c>
      <c r="D189" s="49" t="s">
        <v>139</v>
      </c>
      <c r="E189" s="49" t="s">
        <v>388</v>
      </c>
      <c r="F189" s="49" t="s">
        <v>157</v>
      </c>
      <c r="G189" s="49" t="s">
        <v>158</v>
      </c>
      <c r="H189" s="49" t="s">
        <v>778</v>
      </c>
      <c r="I189" s="49" t="s">
        <v>779</v>
      </c>
      <c r="J189" s="49" t="s">
        <v>780</v>
      </c>
      <c r="K189" s="49" t="s">
        <v>781</v>
      </c>
      <c r="L189" s="49" t="s">
        <v>782</v>
      </c>
      <c r="M189" s="49" t="s">
        <v>363</v>
      </c>
      <c r="N189" s="50">
        <v>44600</v>
      </c>
      <c r="O189" s="51">
        <v>1200</v>
      </c>
      <c r="P189" s="49" t="s">
        <v>102</v>
      </c>
      <c r="Q189" s="51">
        <v>1200</v>
      </c>
      <c r="R189" s="49" t="s">
        <v>102</v>
      </c>
      <c r="S189" s="51">
        <v>1200</v>
      </c>
      <c r="T189" s="49" t="s">
        <v>102</v>
      </c>
      <c r="U189" s="49" t="s">
        <v>242</v>
      </c>
      <c r="V189" s="49" t="s">
        <v>654</v>
      </c>
      <c r="W189" s="49" t="s">
        <v>782</v>
      </c>
      <c r="X189" s="49" t="s">
        <v>783</v>
      </c>
      <c r="Y189" s="52" t="str">
        <f t="shared" si="6"/>
        <v>2-2022</v>
      </c>
      <c r="Z189" s="52" t="str">
        <f t="shared" si="7"/>
        <v>CS.1137.HT10.Q2.05.002</v>
      </c>
      <c r="AA189" s="52" t="str">
        <f t="shared" si="8"/>
        <v>CS.1137.HT10.Q2.05.0022-2022</v>
      </c>
      <c r="AB189" s="52" t="str">
        <f>VLOOKUP(Z189,SSPcodes!$B$12:$D$40,3,0)</f>
        <v>1.2.3</v>
      </c>
      <c r="AC189" s="52" t="str">
        <f>VLOOKUP(Z189,SSPcodes!$B$12:$E$40,4,0)</f>
        <v>MPTF_07</v>
      </c>
    </row>
    <row r="190" spans="1:29" x14ac:dyDescent="0.3">
      <c r="A190" s="49" t="s">
        <v>231</v>
      </c>
      <c r="B190" s="49" t="s">
        <v>232</v>
      </c>
      <c r="C190" s="49" t="s">
        <v>233</v>
      </c>
      <c r="D190" s="49" t="s">
        <v>132</v>
      </c>
      <c r="E190" s="49" t="s">
        <v>519</v>
      </c>
      <c r="F190" s="49" t="s">
        <v>141</v>
      </c>
      <c r="G190" s="49" t="s">
        <v>142</v>
      </c>
      <c r="H190" s="49" t="s">
        <v>360</v>
      </c>
      <c r="I190" s="49" t="s">
        <v>361</v>
      </c>
      <c r="J190" s="49" t="s">
        <v>784</v>
      </c>
      <c r="K190" s="49" t="s">
        <v>785</v>
      </c>
      <c r="L190" s="49" t="s">
        <v>786</v>
      </c>
      <c r="M190" s="49" t="s">
        <v>363</v>
      </c>
      <c r="N190" s="50">
        <v>44602</v>
      </c>
      <c r="O190" s="51">
        <v>153.4</v>
      </c>
      <c r="P190" s="49" t="s">
        <v>102</v>
      </c>
      <c r="Q190" s="51">
        <v>153.4</v>
      </c>
      <c r="R190" s="49" t="s">
        <v>102</v>
      </c>
      <c r="S190" s="51">
        <v>153.4</v>
      </c>
      <c r="T190" s="49" t="s">
        <v>102</v>
      </c>
      <c r="U190" s="49" t="s">
        <v>242</v>
      </c>
      <c r="V190" s="49" t="s">
        <v>654</v>
      </c>
      <c r="W190" s="49" t="s">
        <v>786</v>
      </c>
      <c r="X190" s="49" t="s">
        <v>787</v>
      </c>
      <c r="Y190" s="52" t="str">
        <f t="shared" si="6"/>
        <v>2-2022</v>
      </c>
      <c r="Z190" s="52" t="str">
        <f t="shared" si="7"/>
        <v>CS.1137.HT10.12.02.001</v>
      </c>
      <c r="AA190" s="52" t="str">
        <f t="shared" si="8"/>
        <v>CS.1137.HT10.12.02.0012-2022</v>
      </c>
      <c r="AB190" s="52" t="str">
        <f>VLOOKUP(Z190,SSPcodes!$B$12:$D$40,3,0)</f>
        <v>STAFF</v>
      </c>
      <c r="AC190" s="52" t="str">
        <f>VLOOKUP(Z190,SSPcodes!$B$12:$E$40,4,0)</f>
        <v>MPTF_05</v>
      </c>
    </row>
    <row r="191" spans="1:29" x14ac:dyDescent="0.3">
      <c r="A191" s="49" t="s">
        <v>231</v>
      </c>
      <c r="B191" s="49" t="s">
        <v>232</v>
      </c>
      <c r="C191" s="49" t="s">
        <v>233</v>
      </c>
      <c r="D191" s="49" t="s">
        <v>132</v>
      </c>
      <c r="E191" s="49" t="s">
        <v>519</v>
      </c>
      <c r="F191" s="49" t="s">
        <v>141</v>
      </c>
      <c r="G191" s="49" t="s">
        <v>142</v>
      </c>
      <c r="H191" s="49" t="s">
        <v>360</v>
      </c>
      <c r="I191" s="49" t="s">
        <v>361</v>
      </c>
      <c r="J191" s="49" t="s">
        <v>788</v>
      </c>
      <c r="K191" s="49" t="s">
        <v>789</v>
      </c>
      <c r="L191" s="49" t="s">
        <v>790</v>
      </c>
      <c r="M191" s="49" t="s">
        <v>363</v>
      </c>
      <c r="N191" s="50">
        <v>44602</v>
      </c>
      <c r="O191" s="51">
        <v>704.9</v>
      </c>
      <c r="P191" s="49" t="s">
        <v>102</v>
      </c>
      <c r="Q191" s="51">
        <v>704.9</v>
      </c>
      <c r="R191" s="49" t="s">
        <v>102</v>
      </c>
      <c r="S191" s="51">
        <v>704.9</v>
      </c>
      <c r="T191" s="49" t="s">
        <v>102</v>
      </c>
      <c r="U191" s="49" t="s">
        <v>242</v>
      </c>
      <c r="V191" s="49" t="s">
        <v>654</v>
      </c>
      <c r="W191" s="49" t="s">
        <v>790</v>
      </c>
      <c r="X191" s="49" t="s">
        <v>791</v>
      </c>
      <c r="Y191" s="52" t="str">
        <f t="shared" si="6"/>
        <v>2-2022</v>
      </c>
      <c r="Z191" s="52" t="str">
        <f t="shared" si="7"/>
        <v>CS.1137.HT10.12.02.001</v>
      </c>
      <c r="AA191" s="52" t="str">
        <f t="shared" si="8"/>
        <v>CS.1137.HT10.12.02.0012-2022</v>
      </c>
      <c r="AB191" s="52" t="str">
        <f>VLOOKUP(Z191,SSPcodes!$B$12:$D$40,3,0)</f>
        <v>STAFF</v>
      </c>
      <c r="AC191" s="52" t="str">
        <f>VLOOKUP(Z191,SSPcodes!$B$12:$E$40,4,0)</f>
        <v>MPTF_05</v>
      </c>
    </row>
    <row r="192" spans="1:29" x14ac:dyDescent="0.3">
      <c r="A192" s="49" t="s">
        <v>231</v>
      </c>
      <c r="B192" s="49" t="s">
        <v>232</v>
      </c>
      <c r="C192" s="49" t="s">
        <v>233</v>
      </c>
      <c r="D192" s="49" t="s">
        <v>132</v>
      </c>
      <c r="E192" s="49" t="s">
        <v>519</v>
      </c>
      <c r="F192" s="49" t="s">
        <v>141</v>
      </c>
      <c r="G192" s="49" t="s">
        <v>142</v>
      </c>
      <c r="H192" s="49" t="s">
        <v>360</v>
      </c>
      <c r="I192" s="49" t="s">
        <v>361</v>
      </c>
      <c r="J192" s="49" t="s">
        <v>792</v>
      </c>
      <c r="K192" s="49" t="s">
        <v>793</v>
      </c>
      <c r="L192" s="49" t="s">
        <v>794</v>
      </c>
      <c r="M192" s="49" t="s">
        <v>363</v>
      </c>
      <c r="N192" s="50">
        <v>44609</v>
      </c>
      <c r="O192" s="51">
        <v>1079.58</v>
      </c>
      <c r="P192" s="49" t="s">
        <v>102</v>
      </c>
      <c r="Q192" s="51">
        <v>1079.58</v>
      </c>
      <c r="R192" s="49" t="s">
        <v>102</v>
      </c>
      <c r="S192" s="51">
        <v>1079.58</v>
      </c>
      <c r="T192" s="49" t="s">
        <v>102</v>
      </c>
      <c r="U192" s="49" t="s">
        <v>242</v>
      </c>
      <c r="V192" s="49" t="s">
        <v>675</v>
      </c>
      <c r="W192" s="49" t="s">
        <v>794</v>
      </c>
      <c r="X192" s="49" t="s">
        <v>795</v>
      </c>
      <c r="Y192" s="52" t="str">
        <f t="shared" si="6"/>
        <v>2-2022</v>
      </c>
      <c r="Z192" s="52" t="str">
        <f t="shared" si="7"/>
        <v>CS.1137.HT10.12.02.001</v>
      </c>
      <c r="AA192" s="52" t="str">
        <f t="shared" si="8"/>
        <v>CS.1137.HT10.12.02.0012-2022</v>
      </c>
      <c r="AB192" s="52" t="str">
        <f>VLOOKUP(Z192,SSPcodes!$B$12:$D$40,3,0)</f>
        <v>STAFF</v>
      </c>
      <c r="AC192" s="52" t="str">
        <f>VLOOKUP(Z192,SSPcodes!$B$12:$E$40,4,0)</f>
        <v>MPTF_05</v>
      </c>
    </row>
    <row r="193" spans="1:29" x14ac:dyDescent="0.3">
      <c r="A193" s="49" t="s">
        <v>231</v>
      </c>
      <c r="B193" s="49" t="s">
        <v>232</v>
      </c>
      <c r="C193" s="49" t="s">
        <v>233</v>
      </c>
      <c r="D193" s="49" t="s">
        <v>128</v>
      </c>
      <c r="E193" s="49" t="s">
        <v>544</v>
      </c>
      <c r="F193" s="49" t="s">
        <v>197</v>
      </c>
      <c r="G193" s="49" t="s">
        <v>198</v>
      </c>
      <c r="H193" s="49" t="s">
        <v>796</v>
      </c>
      <c r="I193" s="49" t="s">
        <v>797</v>
      </c>
      <c r="J193" s="49" t="s">
        <v>798</v>
      </c>
      <c r="K193" s="49" t="s">
        <v>799</v>
      </c>
      <c r="L193" s="49" t="s">
        <v>800</v>
      </c>
      <c r="M193" s="49" t="s">
        <v>367</v>
      </c>
      <c r="N193" s="50">
        <v>44617</v>
      </c>
      <c r="O193" s="51">
        <v>551</v>
      </c>
      <c r="P193" s="49" t="s">
        <v>102</v>
      </c>
      <c r="Q193" s="51">
        <v>551</v>
      </c>
      <c r="R193" s="49" t="s">
        <v>102</v>
      </c>
      <c r="S193" s="51">
        <v>551</v>
      </c>
      <c r="T193" s="49" t="s">
        <v>102</v>
      </c>
      <c r="U193" s="49" t="s">
        <v>242</v>
      </c>
      <c r="V193" s="49" t="s">
        <v>675</v>
      </c>
      <c r="W193" s="49" t="s">
        <v>800</v>
      </c>
      <c r="X193" s="49" t="s">
        <v>801</v>
      </c>
      <c r="Y193" s="52" t="str">
        <f t="shared" si="6"/>
        <v>2-2022</v>
      </c>
      <c r="Z193" s="52" t="str">
        <f t="shared" si="7"/>
        <v>CS.1137.HT10.Q1.03.001</v>
      </c>
      <c r="AA193" s="52" t="str">
        <f t="shared" si="8"/>
        <v>CS.1137.HT10.Q1.03.0012-2022</v>
      </c>
      <c r="AB193" s="52" t="str">
        <f>VLOOKUP(Z193,SSPcodes!$B$12:$D$40,3,0)</f>
        <v>MNE</v>
      </c>
      <c r="AC193" s="52" t="str">
        <f>VLOOKUP(Z193,SSPcodes!$B$12:$E$40,4,0)</f>
        <v>MPTF_04</v>
      </c>
    </row>
    <row r="194" spans="1:29" x14ac:dyDescent="0.3">
      <c r="A194" s="49" t="s">
        <v>231</v>
      </c>
      <c r="B194" s="49" t="s">
        <v>232</v>
      </c>
      <c r="C194" s="49" t="s">
        <v>233</v>
      </c>
      <c r="D194" s="49" t="s">
        <v>139</v>
      </c>
      <c r="E194" s="49" t="s">
        <v>388</v>
      </c>
      <c r="F194" s="49" t="s">
        <v>169</v>
      </c>
      <c r="G194" s="49" t="s">
        <v>170</v>
      </c>
      <c r="H194" s="49" t="s">
        <v>802</v>
      </c>
      <c r="I194" s="49" t="s">
        <v>803</v>
      </c>
      <c r="J194" s="49" t="s">
        <v>804</v>
      </c>
      <c r="K194" s="49" t="s">
        <v>805</v>
      </c>
      <c r="L194" s="49" t="s">
        <v>806</v>
      </c>
      <c r="M194" s="49" t="s">
        <v>363</v>
      </c>
      <c r="N194" s="50">
        <v>44620</v>
      </c>
      <c r="O194" s="51">
        <v>230.89</v>
      </c>
      <c r="P194" s="49" t="s">
        <v>102</v>
      </c>
      <c r="Q194" s="51">
        <v>230.89</v>
      </c>
      <c r="R194" s="49" t="s">
        <v>102</v>
      </c>
      <c r="S194" s="51">
        <v>23500</v>
      </c>
      <c r="T194" s="49" t="s">
        <v>241</v>
      </c>
      <c r="U194" s="49" t="s">
        <v>242</v>
      </c>
      <c r="V194" s="49" t="s">
        <v>706</v>
      </c>
      <c r="W194" s="49" t="s">
        <v>806</v>
      </c>
      <c r="X194" s="49" t="s">
        <v>751</v>
      </c>
      <c r="Y194" s="52" t="str">
        <f t="shared" si="6"/>
        <v>2-2022</v>
      </c>
      <c r="Z194" s="52" t="str">
        <f t="shared" si="7"/>
        <v>CS.1137.HT10.N1.07.002</v>
      </c>
      <c r="AA194" s="52" t="str">
        <f t="shared" si="8"/>
        <v>CS.1137.HT10.N1.07.0022-2022</v>
      </c>
      <c r="AB194" s="52" t="str">
        <f>VLOOKUP(Z194,SSPcodes!$B$12:$D$40,3,0)</f>
        <v>2.1.3</v>
      </c>
      <c r="AC194" s="52" t="str">
        <f>VLOOKUP(Z194,SSPcodes!$B$12:$E$40,4,0)</f>
        <v>MPTF_07</v>
      </c>
    </row>
    <row r="195" spans="1:29" x14ac:dyDescent="0.3">
      <c r="A195" s="49" t="s">
        <v>231</v>
      </c>
      <c r="B195" s="49" t="s">
        <v>232</v>
      </c>
      <c r="C195" s="49" t="s">
        <v>233</v>
      </c>
      <c r="D195" s="49" t="s">
        <v>132</v>
      </c>
      <c r="E195" s="49" t="s">
        <v>519</v>
      </c>
      <c r="F195" s="49" t="s">
        <v>141</v>
      </c>
      <c r="G195" s="49" t="s">
        <v>142</v>
      </c>
      <c r="H195" s="49" t="s">
        <v>365</v>
      </c>
      <c r="I195" s="49" t="s">
        <v>366</v>
      </c>
      <c r="J195" s="49" t="s">
        <v>807</v>
      </c>
      <c r="K195" s="49" t="s">
        <v>808</v>
      </c>
      <c r="L195" s="49" t="s">
        <v>809</v>
      </c>
      <c r="M195" s="49" t="s">
        <v>367</v>
      </c>
      <c r="N195" s="50">
        <v>44620</v>
      </c>
      <c r="O195" s="51">
        <v>200</v>
      </c>
      <c r="P195" s="49" t="s">
        <v>102</v>
      </c>
      <c r="Q195" s="51">
        <v>200</v>
      </c>
      <c r="R195" s="49" t="s">
        <v>102</v>
      </c>
      <c r="S195" s="51">
        <v>200</v>
      </c>
      <c r="T195" s="49" t="s">
        <v>102</v>
      </c>
      <c r="U195" s="49" t="s">
        <v>242</v>
      </c>
      <c r="V195" s="49" t="s">
        <v>706</v>
      </c>
      <c r="W195" s="49" t="s">
        <v>809</v>
      </c>
      <c r="X195" s="49" t="s">
        <v>810</v>
      </c>
      <c r="Y195" s="52" t="str">
        <f t="shared" ref="Y195:Y258" si="9">MONTH(N195)&amp;"-"&amp;YEAR(N195)</f>
        <v>2-2022</v>
      </c>
      <c r="Z195" s="52" t="str">
        <f t="shared" ref="Z195:Z258" si="10">IF(ISNUMBER(SEARCH("Overhead",I195)),LEFT(F195,13)&amp;"OH",F195)</f>
        <v>CS.1137.HT10.12.02.001</v>
      </c>
      <c r="AA195" s="52" t="str">
        <f t="shared" ref="AA195:AA258" si="11">Z195&amp;Y195</f>
        <v>CS.1137.HT10.12.02.0012-2022</v>
      </c>
      <c r="AB195" s="52" t="str">
        <f>VLOOKUP(Z195,SSPcodes!$B$12:$D$40,3,0)</f>
        <v>STAFF</v>
      </c>
      <c r="AC195" s="52" t="str">
        <f>VLOOKUP(Z195,SSPcodes!$B$12:$E$40,4,0)</f>
        <v>MPTF_05</v>
      </c>
    </row>
    <row r="196" spans="1:29" x14ac:dyDescent="0.3">
      <c r="A196" s="49" t="s">
        <v>231</v>
      </c>
      <c r="B196" s="49" t="s">
        <v>232</v>
      </c>
      <c r="C196" s="49" t="s">
        <v>233</v>
      </c>
      <c r="D196" s="49" t="s">
        <v>132</v>
      </c>
      <c r="E196" s="49" t="s">
        <v>519</v>
      </c>
      <c r="F196" s="49" t="s">
        <v>141</v>
      </c>
      <c r="G196" s="49" t="s">
        <v>142</v>
      </c>
      <c r="H196" s="49" t="s">
        <v>360</v>
      </c>
      <c r="I196" s="49" t="s">
        <v>361</v>
      </c>
      <c r="J196" s="49" t="s">
        <v>811</v>
      </c>
      <c r="K196" s="49" t="s">
        <v>812</v>
      </c>
      <c r="L196" s="49" t="s">
        <v>813</v>
      </c>
      <c r="M196" s="49" t="s">
        <v>363</v>
      </c>
      <c r="N196" s="50">
        <v>44628</v>
      </c>
      <c r="O196" s="51">
        <v>704.9</v>
      </c>
      <c r="P196" s="49" t="s">
        <v>102</v>
      </c>
      <c r="Q196" s="51">
        <v>704.9</v>
      </c>
      <c r="R196" s="49" t="s">
        <v>102</v>
      </c>
      <c r="S196" s="51">
        <v>704.9</v>
      </c>
      <c r="T196" s="49" t="s">
        <v>102</v>
      </c>
      <c r="U196" s="49" t="s">
        <v>242</v>
      </c>
      <c r="V196" s="49" t="s">
        <v>680</v>
      </c>
      <c r="W196" s="49" t="s">
        <v>813</v>
      </c>
      <c r="X196" s="49" t="s">
        <v>681</v>
      </c>
      <c r="Y196" s="52" t="str">
        <f t="shared" si="9"/>
        <v>3-2022</v>
      </c>
      <c r="Z196" s="52" t="str">
        <f t="shared" si="10"/>
        <v>CS.1137.HT10.12.02.001</v>
      </c>
      <c r="AA196" s="52" t="str">
        <f t="shared" si="11"/>
        <v>CS.1137.HT10.12.02.0013-2022</v>
      </c>
      <c r="AB196" s="52" t="str">
        <f>VLOOKUP(Z196,SSPcodes!$B$12:$D$40,3,0)</f>
        <v>STAFF</v>
      </c>
      <c r="AC196" s="52" t="str">
        <f>VLOOKUP(Z196,SSPcodes!$B$12:$E$40,4,0)</f>
        <v>MPTF_05</v>
      </c>
    </row>
    <row r="197" spans="1:29" x14ac:dyDescent="0.3">
      <c r="A197" s="49" t="s">
        <v>231</v>
      </c>
      <c r="B197" s="49" t="s">
        <v>232</v>
      </c>
      <c r="C197" s="49" t="s">
        <v>233</v>
      </c>
      <c r="D197" s="49" t="s">
        <v>132</v>
      </c>
      <c r="E197" s="49" t="s">
        <v>519</v>
      </c>
      <c r="F197" s="49" t="s">
        <v>141</v>
      </c>
      <c r="G197" s="49" t="s">
        <v>142</v>
      </c>
      <c r="H197" s="49" t="s">
        <v>360</v>
      </c>
      <c r="I197" s="49" t="s">
        <v>361</v>
      </c>
      <c r="J197" s="49" t="s">
        <v>677</v>
      </c>
      <c r="K197" s="49" t="s">
        <v>814</v>
      </c>
      <c r="L197" s="49" t="s">
        <v>815</v>
      </c>
      <c r="M197" s="49" t="s">
        <v>363</v>
      </c>
      <c r="N197" s="50">
        <v>44628</v>
      </c>
      <c r="O197" s="51">
        <v>961.2</v>
      </c>
      <c r="P197" s="49" t="s">
        <v>102</v>
      </c>
      <c r="Q197" s="51">
        <v>961.2</v>
      </c>
      <c r="R197" s="49" t="s">
        <v>102</v>
      </c>
      <c r="S197" s="51">
        <v>961.2</v>
      </c>
      <c r="T197" s="49" t="s">
        <v>102</v>
      </c>
      <c r="U197" s="49" t="s">
        <v>242</v>
      </c>
      <c r="V197" s="49" t="s">
        <v>680</v>
      </c>
      <c r="W197" s="49" t="s">
        <v>815</v>
      </c>
      <c r="X197" s="49" t="s">
        <v>681</v>
      </c>
      <c r="Y197" s="52" t="str">
        <f t="shared" si="9"/>
        <v>3-2022</v>
      </c>
      <c r="Z197" s="52" t="str">
        <f t="shared" si="10"/>
        <v>CS.1137.HT10.12.02.001</v>
      </c>
      <c r="AA197" s="52" t="str">
        <f t="shared" si="11"/>
        <v>CS.1137.HT10.12.02.0013-2022</v>
      </c>
      <c r="AB197" s="52" t="str">
        <f>VLOOKUP(Z197,SSPcodes!$B$12:$D$40,3,0)</f>
        <v>STAFF</v>
      </c>
      <c r="AC197" s="52" t="str">
        <f>VLOOKUP(Z197,SSPcodes!$B$12:$E$40,4,0)</f>
        <v>MPTF_05</v>
      </c>
    </row>
    <row r="198" spans="1:29" x14ac:dyDescent="0.3">
      <c r="A198" s="49" t="s">
        <v>231</v>
      </c>
      <c r="B198" s="49" t="s">
        <v>232</v>
      </c>
      <c r="C198" s="49" t="s">
        <v>233</v>
      </c>
      <c r="D198" s="49" t="s">
        <v>139</v>
      </c>
      <c r="E198" s="49" t="s">
        <v>388</v>
      </c>
      <c r="F198" s="49" t="s">
        <v>151</v>
      </c>
      <c r="G198" s="49" t="s">
        <v>152</v>
      </c>
      <c r="H198" s="49" t="s">
        <v>816</v>
      </c>
      <c r="I198" s="49" t="s">
        <v>817</v>
      </c>
      <c r="J198" s="49" t="s">
        <v>818</v>
      </c>
      <c r="K198" s="49" t="s">
        <v>819</v>
      </c>
      <c r="L198" s="49" t="s">
        <v>820</v>
      </c>
      <c r="M198" s="49" t="s">
        <v>363</v>
      </c>
      <c r="N198" s="50">
        <v>44637</v>
      </c>
      <c r="O198" s="51">
        <v>378.43</v>
      </c>
      <c r="P198" s="49" t="s">
        <v>102</v>
      </c>
      <c r="Q198" s="51">
        <v>378.43</v>
      </c>
      <c r="R198" s="49" t="s">
        <v>102</v>
      </c>
      <c r="S198" s="51">
        <v>20700</v>
      </c>
      <c r="T198" s="49" t="s">
        <v>659</v>
      </c>
      <c r="U198" s="49" t="s">
        <v>242</v>
      </c>
      <c r="V198" s="49" t="s">
        <v>660</v>
      </c>
      <c r="W198" s="49" t="s">
        <v>820</v>
      </c>
      <c r="X198" s="49" t="s">
        <v>821</v>
      </c>
      <c r="Y198" s="52" t="str">
        <f t="shared" si="9"/>
        <v>3-2022</v>
      </c>
      <c r="Z198" s="52" t="str">
        <f t="shared" si="10"/>
        <v>CS.1137.HT10.Q2.01.001</v>
      </c>
      <c r="AA198" s="52" t="str">
        <f t="shared" si="11"/>
        <v>CS.1137.HT10.Q2.01.0013-2022</v>
      </c>
      <c r="AB198" s="52" t="str">
        <f>VLOOKUP(Z198,SSPcodes!$B$12:$D$40,3,0)</f>
        <v>1.2.1</v>
      </c>
      <c r="AC198" s="52" t="str">
        <f>VLOOKUP(Z198,SSPcodes!$B$12:$E$40,4,0)</f>
        <v>MPTF_07</v>
      </c>
    </row>
    <row r="199" spans="1:29" x14ac:dyDescent="0.3">
      <c r="A199" s="49" t="s">
        <v>231</v>
      </c>
      <c r="B199" s="49" t="s">
        <v>232</v>
      </c>
      <c r="C199" s="49" t="s">
        <v>233</v>
      </c>
      <c r="D199" s="49" t="s">
        <v>132</v>
      </c>
      <c r="E199" s="49" t="s">
        <v>519</v>
      </c>
      <c r="F199" s="49" t="s">
        <v>141</v>
      </c>
      <c r="G199" s="49" t="s">
        <v>142</v>
      </c>
      <c r="H199" s="49" t="s">
        <v>360</v>
      </c>
      <c r="I199" s="49" t="s">
        <v>361</v>
      </c>
      <c r="J199" s="49" t="s">
        <v>822</v>
      </c>
      <c r="K199" s="49" t="s">
        <v>823</v>
      </c>
      <c r="L199" s="49" t="s">
        <v>824</v>
      </c>
      <c r="M199" s="49" t="s">
        <v>363</v>
      </c>
      <c r="N199" s="50">
        <v>44637</v>
      </c>
      <c r="O199" s="51">
        <v>521.4</v>
      </c>
      <c r="P199" s="49" t="s">
        <v>102</v>
      </c>
      <c r="Q199" s="51">
        <v>521.4</v>
      </c>
      <c r="R199" s="49" t="s">
        <v>102</v>
      </c>
      <c r="S199" s="51">
        <v>521.4</v>
      </c>
      <c r="T199" s="49" t="s">
        <v>102</v>
      </c>
      <c r="U199" s="49" t="s">
        <v>242</v>
      </c>
      <c r="V199" s="49" t="s">
        <v>680</v>
      </c>
      <c r="W199" s="49" t="s">
        <v>824</v>
      </c>
      <c r="X199" s="49" t="s">
        <v>681</v>
      </c>
      <c r="Y199" s="52" t="str">
        <f t="shared" si="9"/>
        <v>3-2022</v>
      </c>
      <c r="Z199" s="52" t="str">
        <f t="shared" si="10"/>
        <v>CS.1137.HT10.12.02.001</v>
      </c>
      <c r="AA199" s="52" t="str">
        <f t="shared" si="11"/>
        <v>CS.1137.HT10.12.02.0013-2022</v>
      </c>
      <c r="AB199" s="52" t="str">
        <f>VLOOKUP(Z199,SSPcodes!$B$12:$D$40,3,0)</f>
        <v>STAFF</v>
      </c>
      <c r="AC199" s="52" t="str">
        <f>VLOOKUP(Z199,SSPcodes!$B$12:$E$40,4,0)</f>
        <v>MPTF_05</v>
      </c>
    </row>
    <row r="200" spans="1:29" x14ac:dyDescent="0.3">
      <c r="A200" s="49" t="s">
        <v>231</v>
      </c>
      <c r="B200" s="49" t="s">
        <v>232</v>
      </c>
      <c r="C200" s="49" t="s">
        <v>233</v>
      </c>
      <c r="D200" s="49" t="s">
        <v>139</v>
      </c>
      <c r="E200" s="49" t="s">
        <v>388</v>
      </c>
      <c r="F200" s="49" t="s">
        <v>166</v>
      </c>
      <c r="G200" s="49" t="s">
        <v>167</v>
      </c>
      <c r="H200" s="49" t="s">
        <v>802</v>
      </c>
      <c r="I200" s="49" t="s">
        <v>803</v>
      </c>
      <c r="J200" s="49" t="s">
        <v>825</v>
      </c>
      <c r="K200" s="49" t="s">
        <v>826</v>
      </c>
      <c r="L200" s="49" t="s">
        <v>827</v>
      </c>
      <c r="M200" s="49" t="s">
        <v>363</v>
      </c>
      <c r="N200" s="50">
        <v>44649</v>
      </c>
      <c r="O200" s="51">
        <v>86.74</v>
      </c>
      <c r="P200" s="49" t="s">
        <v>102</v>
      </c>
      <c r="Q200" s="51">
        <v>86.74</v>
      </c>
      <c r="R200" s="49" t="s">
        <v>102</v>
      </c>
      <c r="S200" s="51">
        <v>9000</v>
      </c>
      <c r="T200" s="49" t="s">
        <v>241</v>
      </c>
      <c r="U200" s="49" t="s">
        <v>242</v>
      </c>
      <c r="V200" s="49" t="s">
        <v>706</v>
      </c>
      <c r="W200" s="49" t="s">
        <v>827</v>
      </c>
      <c r="X200" s="49" t="s">
        <v>828</v>
      </c>
      <c r="Y200" s="52" t="str">
        <f t="shared" si="9"/>
        <v>3-2022</v>
      </c>
      <c r="Z200" s="52" t="str">
        <f t="shared" si="10"/>
        <v>CS.1137.HT10.N1.07.001</v>
      </c>
      <c r="AA200" s="52" t="str">
        <f t="shared" si="11"/>
        <v>CS.1137.HT10.N1.07.0013-2022</v>
      </c>
      <c r="AB200" s="52" t="str">
        <f>VLOOKUP(Z200,SSPcodes!$B$12:$D$40,3,0)</f>
        <v>2.1.2</v>
      </c>
      <c r="AC200" s="52" t="str">
        <f>VLOOKUP(Z200,SSPcodes!$B$12:$E$40,4,0)</f>
        <v>MPTF_07</v>
      </c>
    </row>
    <row r="201" spans="1:29" x14ac:dyDescent="0.3">
      <c r="A201" s="49" t="s">
        <v>231</v>
      </c>
      <c r="B201" s="49" t="s">
        <v>232</v>
      </c>
      <c r="C201" s="49" t="s">
        <v>233</v>
      </c>
      <c r="D201" s="49" t="s">
        <v>132</v>
      </c>
      <c r="E201" s="49" t="s">
        <v>519</v>
      </c>
      <c r="F201" s="49" t="s">
        <v>141</v>
      </c>
      <c r="G201" s="49" t="s">
        <v>142</v>
      </c>
      <c r="H201" s="49" t="s">
        <v>360</v>
      </c>
      <c r="I201" s="49" t="s">
        <v>361</v>
      </c>
      <c r="J201" s="49" t="s">
        <v>829</v>
      </c>
      <c r="K201" s="49" t="s">
        <v>830</v>
      </c>
      <c r="L201" s="49" t="s">
        <v>831</v>
      </c>
      <c r="M201" s="49" t="s">
        <v>363</v>
      </c>
      <c r="N201" s="50">
        <v>44650</v>
      </c>
      <c r="O201" s="51">
        <v>720.8</v>
      </c>
      <c r="P201" s="49" t="s">
        <v>102</v>
      </c>
      <c r="Q201" s="51">
        <v>720.8</v>
      </c>
      <c r="R201" s="49" t="s">
        <v>102</v>
      </c>
      <c r="S201" s="51">
        <v>720.8</v>
      </c>
      <c r="T201" s="49" t="s">
        <v>102</v>
      </c>
      <c r="U201" s="49" t="s">
        <v>242</v>
      </c>
      <c r="V201" s="49" t="s">
        <v>654</v>
      </c>
      <c r="W201" s="49" t="s">
        <v>831</v>
      </c>
      <c r="X201" s="49" t="s">
        <v>832</v>
      </c>
      <c r="Y201" s="52" t="str">
        <f t="shared" si="9"/>
        <v>3-2022</v>
      </c>
      <c r="Z201" s="52" t="str">
        <f t="shared" si="10"/>
        <v>CS.1137.HT10.12.02.001</v>
      </c>
      <c r="AA201" s="52" t="str">
        <f t="shared" si="11"/>
        <v>CS.1137.HT10.12.02.0013-2022</v>
      </c>
      <c r="AB201" s="52" t="str">
        <f>VLOOKUP(Z201,SSPcodes!$B$12:$D$40,3,0)</f>
        <v>STAFF</v>
      </c>
      <c r="AC201" s="52" t="str">
        <f>VLOOKUP(Z201,SSPcodes!$B$12:$E$40,4,0)</f>
        <v>MPTF_05</v>
      </c>
    </row>
    <row r="202" spans="1:29" x14ac:dyDescent="0.3">
      <c r="A202" s="49" t="s">
        <v>231</v>
      </c>
      <c r="B202" s="49" t="s">
        <v>232</v>
      </c>
      <c r="C202" s="49" t="s">
        <v>233</v>
      </c>
      <c r="D202" s="49" t="s">
        <v>132</v>
      </c>
      <c r="E202" s="49" t="s">
        <v>519</v>
      </c>
      <c r="F202" s="49" t="s">
        <v>141</v>
      </c>
      <c r="G202" s="49" t="s">
        <v>142</v>
      </c>
      <c r="H202" s="49" t="s">
        <v>360</v>
      </c>
      <c r="I202" s="49" t="s">
        <v>361</v>
      </c>
      <c r="J202" s="49" t="s">
        <v>656</v>
      </c>
      <c r="K202" s="49" t="s">
        <v>833</v>
      </c>
      <c r="L202" s="49" t="s">
        <v>834</v>
      </c>
      <c r="M202" s="49" t="s">
        <v>363</v>
      </c>
      <c r="N202" s="50">
        <v>44656</v>
      </c>
      <c r="O202" s="51">
        <v>19.91</v>
      </c>
      <c r="P202" s="49" t="s">
        <v>102</v>
      </c>
      <c r="Q202" s="51">
        <v>19.91</v>
      </c>
      <c r="R202" s="49" t="s">
        <v>102</v>
      </c>
      <c r="S202" s="51">
        <v>1092</v>
      </c>
      <c r="T202" s="49" t="s">
        <v>659</v>
      </c>
      <c r="U202" s="49" t="s">
        <v>242</v>
      </c>
      <c r="V202" s="49" t="s">
        <v>660</v>
      </c>
      <c r="W202" s="49" t="s">
        <v>834</v>
      </c>
      <c r="X202" s="49" t="s">
        <v>661</v>
      </c>
      <c r="Y202" s="52" t="str">
        <f t="shared" si="9"/>
        <v>4-2022</v>
      </c>
      <c r="Z202" s="52" t="str">
        <f t="shared" si="10"/>
        <v>CS.1137.HT10.12.02.001</v>
      </c>
      <c r="AA202" s="52" t="str">
        <f t="shared" si="11"/>
        <v>CS.1137.HT10.12.02.0014-2022</v>
      </c>
      <c r="AB202" s="52" t="str">
        <f>VLOOKUP(Z202,SSPcodes!$B$12:$D$40,3,0)</f>
        <v>STAFF</v>
      </c>
      <c r="AC202" s="52" t="str">
        <f>VLOOKUP(Z202,SSPcodes!$B$12:$E$40,4,0)</f>
        <v>MPTF_05</v>
      </c>
    </row>
    <row r="203" spans="1:29" x14ac:dyDescent="0.3">
      <c r="A203" s="49" t="s">
        <v>231</v>
      </c>
      <c r="B203" s="49" t="s">
        <v>232</v>
      </c>
      <c r="C203" s="49" t="s">
        <v>233</v>
      </c>
      <c r="D203" s="49" t="s">
        <v>132</v>
      </c>
      <c r="E203" s="49" t="s">
        <v>519</v>
      </c>
      <c r="F203" s="49" t="s">
        <v>141</v>
      </c>
      <c r="G203" s="49" t="s">
        <v>142</v>
      </c>
      <c r="H203" s="49" t="s">
        <v>360</v>
      </c>
      <c r="I203" s="49" t="s">
        <v>361</v>
      </c>
      <c r="J203" s="49" t="s">
        <v>656</v>
      </c>
      <c r="K203" s="49" t="s">
        <v>835</v>
      </c>
      <c r="L203" s="49" t="s">
        <v>836</v>
      </c>
      <c r="M203" s="49" t="s">
        <v>363</v>
      </c>
      <c r="N203" s="50">
        <v>44651</v>
      </c>
      <c r="O203" s="51">
        <v>19.96</v>
      </c>
      <c r="P203" s="49" t="s">
        <v>102</v>
      </c>
      <c r="Q203" s="51">
        <v>19.96</v>
      </c>
      <c r="R203" s="49" t="s">
        <v>102</v>
      </c>
      <c r="S203" s="51">
        <v>1092</v>
      </c>
      <c r="T203" s="49" t="s">
        <v>659</v>
      </c>
      <c r="U203" s="49" t="s">
        <v>242</v>
      </c>
      <c r="V203" s="49" t="s">
        <v>660</v>
      </c>
      <c r="W203" s="49" t="s">
        <v>836</v>
      </c>
      <c r="X203" s="49" t="s">
        <v>665</v>
      </c>
      <c r="Y203" s="52" t="str">
        <f t="shared" si="9"/>
        <v>3-2022</v>
      </c>
      <c r="Z203" s="52" t="str">
        <f t="shared" si="10"/>
        <v>CS.1137.HT10.12.02.001</v>
      </c>
      <c r="AA203" s="52" t="str">
        <f t="shared" si="11"/>
        <v>CS.1137.HT10.12.02.0013-2022</v>
      </c>
      <c r="AB203" s="52" t="str">
        <f>VLOOKUP(Z203,SSPcodes!$B$12:$D$40,3,0)</f>
        <v>STAFF</v>
      </c>
      <c r="AC203" s="52" t="str">
        <f>VLOOKUP(Z203,SSPcodes!$B$12:$E$40,4,0)</f>
        <v>MPTF_05</v>
      </c>
    </row>
    <row r="204" spans="1:29" x14ac:dyDescent="0.3">
      <c r="A204" s="49" t="s">
        <v>231</v>
      </c>
      <c r="B204" s="49" t="s">
        <v>232</v>
      </c>
      <c r="C204" s="49" t="s">
        <v>233</v>
      </c>
      <c r="D204" s="49" t="s">
        <v>132</v>
      </c>
      <c r="E204" s="49" t="s">
        <v>519</v>
      </c>
      <c r="F204" s="49" t="s">
        <v>141</v>
      </c>
      <c r="G204" s="49" t="s">
        <v>142</v>
      </c>
      <c r="H204" s="49" t="s">
        <v>360</v>
      </c>
      <c r="I204" s="49" t="s">
        <v>361</v>
      </c>
      <c r="J204" s="49" t="s">
        <v>666</v>
      </c>
      <c r="K204" s="49" t="s">
        <v>837</v>
      </c>
      <c r="L204" s="49" t="s">
        <v>838</v>
      </c>
      <c r="M204" s="49" t="s">
        <v>363</v>
      </c>
      <c r="N204" s="50">
        <v>44657</v>
      </c>
      <c r="O204" s="51">
        <v>176.12</v>
      </c>
      <c r="P204" s="49" t="s">
        <v>102</v>
      </c>
      <c r="Q204" s="51">
        <v>176.12</v>
      </c>
      <c r="R204" s="49" t="s">
        <v>102</v>
      </c>
      <c r="S204" s="51">
        <v>9660</v>
      </c>
      <c r="T204" s="49" t="s">
        <v>659</v>
      </c>
      <c r="U204" s="49" t="s">
        <v>242</v>
      </c>
      <c r="V204" s="49" t="s">
        <v>664</v>
      </c>
      <c r="W204" s="49" t="s">
        <v>838</v>
      </c>
      <c r="X204" s="49" t="s">
        <v>669</v>
      </c>
      <c r="Y204" s="52" t="str">
        <f t="shared" si="9"/>
        <v>4-2022</v>
      </c>
      <c r="Z204" s="52" t="str">
        <f t="shared" si="10"/>
        <v>CS.1137.HT10.12.02.001</v>
      </c>
      <c r="AA204" s="52" t="str">
        <f t="shared" si="11"/>
        <v>CS.1137.HT10.12.02.0014-2022</v>
      </c>
      <c r="AB204" s="52" t="str">
        <f>VLOOKUP(Z204,SSPcodes!$B$12:$D$40,3,0)</f>
        <v>STAFF</v>
      </c>
      <c r="AC204" s="52" t="str">
        <f>VLOOKUP(Z204,SSPcodes!$B$12:$E$40,4,0)</f>
        <v>MPTF_05</v>
      </c>
    </row>
    <row r="205" spans="1:29" x14ac:dyDescent="0.3">
      <c r="A205" s="49" t="s">
        <v>231</v>
      </c>
      <c r="B205" s="49" t="s">
        <v>232</v>
      </c>
      <c r="C205" s="49" t="s">
        <v>233</v>
      </c>
      <c r="D205" s="49" t="s">
        <v>132</v>
      </c>
      <c r="E205" s="49" t="s">
        <v>519</v>
      </c>
      <c r="F205" s="49" t="s">
        <v>141</v>
      </c>
      <c r="G205" s="49" t="s">
        <v>142</v>
      </c>
      <c r="H205" s="49" t="s">
        <v>360</v>
      </c>
      <c r="I205" s="49" t="s">
        <v>361</v>
      </c>
      <c r="J205" s="49" t="s">
        <v>666</v>
      </c>
      <c r="K205" s="49" t="s">
        <v>839</v>
      </c>
      <c r="L205" s="49" t="s">
        <v>840</v>
      </c>
      <c r="M205" s="49" t="s">
        <v>363</v>
      </c>
      <c r="N205" s="50">
        <v>44651</v>
      </c>
      <c r="O205" s="51">
        <v>176.6</v>
      </c>
      <c r="P205" s="49" t="s">
        <v>102</v>
      </c>
      <c r="Q205" s="51">
        <v>176.6</v>
      </c>
      <c r="R205" s="49" t="s">
        <v>102</v>
      </c>
      <c r="S205" s="51">
        <v>9660</v>
      </c>
      <c r="T205" s="49" t="s">
        <v>659</v>
      </c>
      <c r="U205" s="49" t="s">
        <v>242</v>
      </c>
      <c r="V205" s="49" t="s">
        <v>664</v>
      </c>
      <c r="W205" s="49" t="s">
        <v>840</v>
      </c>
      <c r="X205" s="49" t="s">
        <v>841</v>
      </c>
      <c r="Y205" s="52" t="str">
        <f t="shared" si="9"/>
        <v>3-2022</v>
      </c>
      <c r="Z205" s="52" t="str">
        <f t="shared" si="10"/>
        <v>CS.1137.HT10.12.02.001</v>
      </c>
      <c r="AA205" s="52" t="str">
        <f t="shared" si="11"/>
        <v>CS.1137.HT10.12.02.0013-2022</v>
      </c>
      <c r="AB205" s="52" t="str">
        <f>VLOOKUP(Z205,SSPcodes!$B$12:$D$40,3,0)</f>
        <v>STAFF</v>
      </c>
      <c r="AC205" s="52" t="str">
        <f>VLOOKUP(Z205,SSPcodes!$B$12:$E$40,4,0)</f>
        <v>MPTF_05</v>
      </c>
    </row>
    <row r="206" spans="1:29" x14ac:dyDescent="0.3">
      <c r="A206" s="49" t="s">
        <v>231</v>
      </c>
      <c r="B206" s="49" t="s">
        <v>232</v>
      </c>
      <c r="C206" s="49" t="s">
        <v>233</v>
      </c>
      <c r="D206" s="49" t="s">
        <v>139</v>
      </c>
      <c r="E206" s="49" t="s">
        <v>388</v>
      </c>
      <c r="F206" s="49" t="s">
        <v>189</v>
      </c>
      <c r="G206" s="49" t="s">
        <v>190</v>
      </c>
      <c r="H206" s="49" t="s">
        <v>842</v>
      </c>
      <c r="I206" s="49" t="s">
        <v>843</v>
      </c>
      <c r="J206" s="49" t="s">
        <v>844</v>
      </c>
      <c r="K206" s="49" t="s">
        <v>845</v>
      </c>
      <c r="L206" s="49" t="s">
        <v>846</v>
      </c>
      <c r="M206" s="49" t="s">
        <v>363</v>
      </c>
      <c r="N206" s="50">
        <v>44670</v>
      </c>
      <c r="O206" s="51">
        <v>150</v>
      </c>
      <c r="P206" s="49" t="s">
        <v>102</v>
      </c>
      <c r="Q206" s="51">
        <v>150</v>
      </c>
      <c r="R206" s="49" t="s">
        <v>102</v>
      </c>
      <c r="S206" s="51">
        <v>150</v>
      </c>
      <c r="T206" s="49" t="s">
        <v>102</v>
      </c>
      <c r="U206" s="49" t="s">
        <v>242</v>
      </c>
      <c r="V206" s="49" t="s">
        <v>675</v>
      </c>
      <c r="W206" s="49" t="s">
        <v>846</v>
      </c>
      <c r="X206" s="49" t="s">
        <v>847</v>
      </c>
      <c r="Y206" s="52" t="str">
        <f t="shared" si="9"/>
        <v>4-2022</v>
      </c>
      <c r="Z206" s="52" t="str">
        <f t="shared" si="10"/>
        <v>CS.1137.HT10.D4.04.005</v>
      </c>
      <c r="AA206" s="52" t="str">
        <f t="shared" si="11"/>
        <v>CS.1137.HT10.D4.04.0054-2022</v>
      </c>
      <c r="AB206" s="52" t="str">
        <f>VLOOKUP(Z206,SSPcodes!$B$12:$D$40,3,0)</f>
        <v>3.2.2</v>
      </c>
      <c r="AC206" s="52" t="str">
        <f>VLOOKUP(Z206,SSPcodes!$B$12:$E$40,4,0)</f>
        <v>MPTF_07</v>
      </c>
    </row>
    <row r="207" spans="1:29" x14ac:dyDescent="0.3">
      <c r="A207" s="49" t="s">
        <v>231</v>
      </c>
      <c r="B207" s="49" t="s">
        <v>232</v>
      </c>
      <c r="C207" s="49" t="s">
        <v>233</v>
      </c>
      <c r="D207" s="49" t="s">
        <v>132</v>
      </c>
      <c r="E207" s="49" t="s">
        <v>519</v>
      </c>
      <c r="F207" s="49" t="s">
        <v>141</v>
      </c>
      <c r="G207" s="49" t="s">
        <v>142</v>
      </c>
      <c r="H207" s="49" t="s">
        <v>360</v>
      </c>
      <c r="I207" s="49" t="s">
        <v>361</v>
      </c>
      <c r="J207" s="49" t="s">
        <v>848</v>
      </c>
      <c r="K207" s="49" t="s">
        <v>849</v>
      </c>
      <c r="L207" s="49" t="s">
        <v>850</v>
      </c>
      <c r="M207" s="49" t="s">
        <v>363</v>
      </c>
      <c r="N207" s="50">
        <v>44698</v>
      </c>
      <c r="O207" s="51">
        <v>284.39999999999998</v>
      </c>
      <c r="P207" s="49" t="s">
        <v>102</v>
      </c>
      <c r="Q207" s="51">
        <v>284.39999999999998</v>
      </c>
      <c r="R207" s="49" t="s">
        <v>102</v>
      </c>
      <c r="S207" s="51">
        <v>284.39999999999998</v>
      </c>
      <c r="T207" s="49" t="s">
        <v>102</v>
      </c>
      <c r="U207" s="49" t="s">
        <v>242</v>
      </c>
      <c r="V207" s="49" t="s">
        <v>680</v>
      </c>
      <c r="W207" s="49" t="s">
        <v>850</v>
      </c>
      <c r="X207" s="49" t="s">
        <v>681</v>
      </c>
      <c r="Y207" s="52" t="str">
        <f t="shared" si="9"/>
        <v>5-2022</v>
      </c>
      <c r="Z207" s="52" t="str">
        <f t="shared" si="10"/>
        <v>CS.1137.HT10.12.02.001</v>
      </c>
      <c r="AA207" s="52" t="str">
        <f t="shared" si="11"/>
        <v>CS.1137.HT10.12.02.0015-2022</v>
      </c>
      <c r="AB207" s="52" t="str">
        <f>VLOOKUP(Z207,SSPcodes!$B$12:$D$40,3,0)</f>
        <v>STAFF</v>
      </c>
      <c r="AC207" s="52" t="str">
        <f>VLOOKUP(Z207,SSPcodes!$B$12:$E$40,4,0)</f>
        <v>MPTF_05</v>
      </c>
    </row>
    <row r="208" spans="1:29" x14ac:dyDescent="0.3">
      <c r="A208" s="49" t="s">
        <v>231</v>
      </c>
      <c r="B208" s="49" t="s">
        <v>232</v>
      </c>
      <c r="C208" s="49" t="s">
        <v>233</v>
      </c>
      <c r="D208" s="49" t="s">
        <v>132</v>
      </c>
      <c r="E208" s="49" t="s">
        <v>519</v>
      </c>
      <c r="F208" s="49" t="s">
        <v>141</v>
      </c>
      <c r="G208" s="49" t="s">
        <v>142</v>
      </c>
      <c r="H208" s="49" t="s">
        <v>360</v>
      </c>
      <c r="I208" s="49" t="s">
        <v>361</v>
      </c>
      <c r="J208" s="49" t="s">
        <v>851</v>
      </c>
      <c r="K208" s="49" t="s">
        <v>852</v>
      </c>
      <c r="L208" s="49" t="s">
        <v>853</v>
      </c>
      <c r="M208" s="49" t="s">
        <v>363</v>
      </c>
      <c r="N208" s="50">
        <v>44698</v>
      </c>
      <c r="O208" s="51">
        <v>414.5</v>
      </c>
      <c r="P208" s="49" t="s">
        <v>102</v>
      </c>
      <c r="Q208" s="51">
        <v>414.5</v>
      </c>
      <c r="R208" s="49" t="s">
        <v>102</v>
      </c>
      <c r="S208" s="51">
        <v>414.5</v>
      </c>
      <c r="T208" s="49" t="s">
        <v>102</v>
      </c>
      <c r="U208" s="49" t="s">
        <v>242</v>
      </c>
      <c r="V208" s="49" t="s">
        <v>680</v>
      </c>
      <c r="W208" s="49" t="s">
        <v>853</v>
      </c>
      <c r="X208" s="49" t="s">
        <v>681</v>
      </c>
      <c r="Y208" s="52" t="str">
        <f t="shared" si="9"/>
        <v>5-2022</v>
      </c>
      <c r="Z208" s="52" t="str">
        <f t="shared" si="10"/>
        <v>CS.1137.HT10.12.02.001</v>
      </c>
      <c r="AA208" s="52" t="str">
        <f t="shared" si="11"/>
        <v>CS.1137.HT10.12.02.0015-2022</v>
      </c>
      <c r="AB208" s="52" t="str">
        <f>VLOOKUP(Z208,SSPcodes!$B$12:$D$40,3,0)</f>
        <v>STAFF</v>
      </c>
      <c r="AC208" s="52" t="str">
        <f>VLOOKUP(Z208,SSPcodes!$B$12:$E$40,4,0)</f>
        <v>MPTF_05</v>
      </c>
    </row>
    <row r="209" spans="1:29" x14ac:dyDescent="0.3">
      <c r="A209" s="49" t="s">
        <v>231</v>
      </c>
      <c r="B209" s="49" t="s">
        <v>232</v>
      </c>
      <c r="C209" s="49" t="s">
        <v>233</v>
      </c>
      <c r="D209" s="49" t="s">
        <v>139</v>
      </c>
      <c r="E209" s="49" t="s">
        <v>388</v>
      </c>
      <c r="F209" s="49" t="s">
        <v>166</v>
      </c>
      <c r="G209" s="49" t="s">
        <v>167</v>
      </c>
      <c r="H209" s="49" t="s">
        <v>854</v>
      </c>
      <c r="I209" s="49" t="s">
        <v>855</v>
      </c>
      <c r="J209" s="49" t="s">
        <v>856</v>
      </c>
      <c r="K209" s="49" t="s">
        <v>857</v>
      </c>
      <c r="L209" s="49" t="s">
        <v>858</v>
      </c>
      <c r="M209" s="49" t="s">
        <v>363</v>
      </c>
      <c r="N209" s="50">
        <v>44712</v>
      </c>
      <c r="O209" s="51">
        <v>1755.91</v>
      </c>
      <c r="P209" s="49" t="s">
        <v>102</v>
      </c>
      <c r="Q209" s="51">
        <v>1755.91</v>
      </c>
      <c r="R209" s="49" t="s">
        <v>102</v>
      </c>
      <c r="S209" s="51">
        <v>190000</v>
      </c>
      <c r="T209" s="49" t="s">
        <v>241</v>
      </c>
      <c r="U209" s="49" t="s">
        <v>242</v>
      </c>
      <c r="V209" s="49" t="s">
        <v>680</v>
      </c>
      <c r="W209" s="49" t="s">
        <v>858</v>
      </c>
      <c r="X209" s="49" t="s">
        <v>859</v>
      </c>
      <c r="Y209" s="52" t="str">
        <f t="shared" si="9"/>
        <v>5-2022</v>
      </c>
      <c r="Z209" s="52" t="str">
        <f t="shared" si="10"/>
        <v>CS.1137.HT10.N1.07.001</v>
      </c>
      <c r="AA209" s="52" t="str">
        <f t="shared" si="11"/>
        <v>CS.1137.HT10.N1.07.0015-2022</v>
      </c>
      <c r="AB209" s="52" t="str">
        <f>VLOOKUP(Z209,SSPcodes!$B$12:$D$40,3,0)</f>
        <v>2.1.2</v>
      </c>
      <c r="AC209" s="52" t="str">
        <f>VLOOKUP(Z209,SSPcodes!$B$12:$E$40,4,0)</f>
        <v>MPTF_07</v>
      </c>
    </row>
    <row r="210" spans="1:29" x14ac:dyDescent="0.3">
      <c r="A210" s="49" t="s">
        <v>231</v>
      </c>
      <c r="B210" s="49" t="s">
        <v>232</v>
      </c>
      <c r="C210" s="49" t="s">
        <v>233</v>
      </c>
      <c r="D210" s="49" t="s">
        <v>139</v>
      </c>
      <c r="E210" s="49" t="s">
        <v>388</v>
      </c>
      <c r="F210" s="49" t="s">
        <v>166</v>
      </c>
      <c r="G210" s="49" t="s">
        <v>167</v>
      </c>
      <c r="H210" s="49" t="s">
        <v>670</v>
      </c>
      <c r="I210" s="49" t="s">
        <v>671</v>
      </c>
      <c r="J210" s="49" t="s">
        <v>860</v>
      </c>
      <c r="K210" s="49" t="s">
        <v>861</v>
      </c>
      <c r="L210" s="49" t="s">
        <v>862</v>
      </c>
      <c r="M210" s="49" t="s">
        <v>363</v>
      </c>
      <c r="N210" s="50">
        <v>44712</v>
      </c>
      <c r="O210" s="51">
        <v>693.12</v>
      </c>
      <c r="P210" s="49" t="s">
        <v>102</v>
      </c>
      <c r="Q210" s="51">
        <v>693.12</v>
      </c>
      <c r="R210" s="49" t="s">
        <v>102</v>
      </c>
      <c r="S210" s="51">
        <v>75000</v>
      </c>
      <c r="T210" s="49" t="s">
        <v>241</v>
      </c>
      <c r="U210" s="49" t="s">
        <v>242</v>
      </c>
      <c r="V210" s="49" t="s">
        <v>675</v>
      </c>
      <c r="W210" s="49" t="s">
        <v>862</v>
      </c>
      <c r="X210" s="49" t="s">
        <v>676</v>
      </c>
      <c r="Y210" s="52" t="str">
        <f t="shared" si="9"/>
        <v>5-2022</v>
      </c>
      <c r="Z210" s="52" t="str">
        <f t="shared" si="10"/>
        <v>CS.1137.HT10.N1.07.001</v>
      </c>
      <c r="AA210" s="52" t="str">
        <f t="shared" si="11"/>
        <v>CS.1137.HT10.N1.07.0015-2022</v>
      </c>
      <c r="AB210" s="52" t="str">
        <f>VLOOKUP(Z210,SSPcodes!$B$12:$D$40,3,0)</f>
        <v>2.1.2</v>
      </c>
      <c r="AC210" s="52" t="str">
        <f>VLOOKUP(Z210,SSPcodes!$B$12:$E$40,4,0)</f>
        <v>MPTF_07</v>
      </c>
    </row>
    <row r="211" spans="1:29" x14ac:dyDescent="0.3">
      <c r="A211" s="49" t="s">
        <v>231</v>
      </c>
      <c r="B211" s="49" t="s">
        <v>232</v>
      </c>
      <c r="C211" s="49" t="s">
        <v>233</v>
      </c>
      <c r="D211" s="49" t="s">
        <v>132</v>
      </c>
      <c r="E211" s="49" t="s">
        <v>519</v>
      </c>
      <c r="F211" s="49" t="s">
        <v>141</v>
      </c>
      <c r="G211" s="49" t="s">
        <v>142</v>
      </c>
      <c r="H211" s="49" t="s">
        <v>360</v>
      </c>
      <c r="I211" s="49" t="s">
        <v>361</v>
      </c>
      <c r="J211" s="49" t="s">
        <v>863</v>
      </c>
      <c r="K211" s="49" t="s">
        <v>864</v>
      </c>
      <c r="L211" s="49" t="s">
        <v>865</v>
      </c>
      <c r="M211" s="49" t="s">
        <v>363</v>
      </c>
      <c r="N211" s="50">
        <v>44712</v>
      </c>
      <c r="O211" s="51">
        <v>750</v>
      </c>
      <c r="P211" s="49" t="s">
        <v>102</v>
      </c>
      <c r="Q211" s="51">
        <v>750</v>
      </c>
      <c r="R211" s="49" t="s">
        <v>102</v>
      </c>
      <c r="S211" s="51">
        <v>750</v>
      </c>
      <c r="T211" s="49" t="s">
        <v>102</v>
      </c>
      <c r="U211" s="49" t="s">
        <v>242</v>
      </c>
      <c r="V211" s="49" t="s">
        <v>654</v>
      </c>
      <c r="W211" s="49" t="s">
        <v>865</v>
      </c>
      <c r="X211" s="49" t="s">
        <v>866</v>
      </c>
      <c r="Y211" s="52" t="str">
        <f t="shared" si="9"/>
        <v>5-2022</v>
      </c>
      <c r="Z211" s="52" t="str">
        <f t="shared" si="10"/>
        <v>CS.1137.HT10.12.02.001</v>
      </c>
      <c r="AA211" s="52" t="str">
        <f t="shared" si="11"/>
        <v>CS.1137.HT10.12.02.0015-2022</v>
      </c>
      <c r="AB211" s="52" t="str">
        <f>VLOOKUP(Z211,SSPcodes!$B$12:$D$40,3,0)</f>
        <v>STAFF</v>
      </c>
      <c r="AC211" s="52" t="str">
        <f>VLOOKUP(Z211,SSPcodes!$B$12:$E$40,4,0)</f>
        <v>MPTF_05</v>
      </c>
    </row>
    <row r="212" spans="1:29" x14ac:dyDescent="0.3">
      <c r="A212" s="49" t="s">
        <v>231</v>
      </c>
      <c r="B212" s="49" t="s">
        <v>232</v>
      </c>
      <c r="C212" s="49" t="s">
        <v>233</v>
      </c>
      <c r="D212" s="49" t="s">
        <v>132</v>
      </c>
      <c r="E212" s="49" t="s">
        <v>519</v>
      </c>
      <c r="F212" s="49" t="s">
        <v>141</v>
      </c>
      <c r="G212" s="49" t="s">
        <v>142</v>
      </c>
      <c r="H212" s="49" t="s">
        <v>365</v>
      </c>
      <c r="I212" s="49" t="s">
        <v>366</v>
      </c>
      <c r="J212" s="49" t="s">
        <v>863</v>
      </c>
      <c r="K212" s="49" t="s">
        <v>864</v>
      </c>
      <c r="L212" s="49" t="s">
        <v>865</v>
      </c>
      <c r="M212" s="49" t="s">
        <v>367</v>
      </c>
      <c r="N212" s="50">
        <v>44712</v>
      </c>
      <c r="O212" s="51">
        <v>686.04</v>
      </c>
      <c r="P212" s="49" t="s">
        <v>102</v>
      </c>
      <c r="Q212" s="51">
        <v>686.04</v>
      </c>
      <c r="R212" s="49" t="s">
        <v>102</v>
      </c>
      <c r="S212" s="51">
        <v>686.04</v>
      </c>
      <c r="T212" s="49" t="s">
        <v>102</v>
      </c>
      <c r="U212" s="49" t="s">
        <v>242</v>
      </c>
      <c r="V212" s="49" t="s">
        <v>654</v>
      </c>
      <c r="W212" s="49" t="s">
        <v>865</v>
      </c>
      <c r="X212" s="49" t="s">
        <v>867</v>
      </c>
      <c r="Y212" s="52" t="str">
        <f t="shared" si="9"/>
        <v>5-2022</v>
      </c>
      <c r="Z212" s="52" t="str">
        <f t="shared" si="10"/>
        <v>CS.1137.HT10.12.02.001</v>
      </c>
      <c r="AA212" s="52" t="str">
        <f t="shared" si="11"/>
        <v>CS.1137.HT10.12.02.0015-2022</v>
      </c>
      <c r="AB212" s="52" t="str">
        <f>VLOOKUP(Z212,SSPcodes!$B$12:$D$40,3,0)</f>
        <v>STAFF</v>
      </c>
      <c r="AC212" s="52" t="str">
        <f>VLOOKUP(Z212,SSPcodes!$B$12:$E$40,4,0)</f>
        <v>MPTF_05</v>
      </c>
    </row>
    <row r="213" spans="1:29" x14ac:dyDescent="0.3">
      <c r="A213" s="49" t="s">
        <v>231</v>
      </c>
      <c r="B213" s="49" t="s">
        <v>232</v>
      </c>
      <c r="C213" s="49" t="s">
        <v>233</v>
      </c>
      <c r="D213" s="49" t="s">
        <v>132</v>
      </c>
      <c r="E213" s="49" t="s">
        <v>519</v>
      </c>
      <c r="F213" s="49" t="s">
        <v>141</v>
      </c>
      <c r="G213" s="49" t="s">
        <v>142</v>
      </c>
      <c r="H213" s="49" t="s">
        <v>360</v>
      </c>
      <c r="I213" s="49" t="s">
        <v>361</v>
      </c>
      <c r="J213" s="49" t="s">
        <v>868</v>
      </c>
      <c r="K213" s="49" t="s">
        <v>869</v>
      </c>
      <c r="L213" s="49" t="s">
        <v>870</v>
      </c>
      <c r="M213" s="49" t="s">
        <v>363</v>
      </c>
      <c r="N213" s="50">
        <v>44722</v>
      </c>
      <c r="O213" s="51">
        <v>205.4</v>
      </c>
      <c r="P213" s="49" t="s">
        <v>102</v>
      </c>
      <c r="Q213" s="51">
        <v>205.4</v>
      </c>
      <c r="R213" s="49" t="s">
        <v>102</v>
      </c>
      <c r="S213" s="51">
        <v>205.4</v>
      </c>
      <c r="T213" s="49" t="s">
        <v>102</v>
      </c>
      <c r="U213" s="49" t="s">
        <v>242</v>
      </c>
      <c r="V213" s="49" t="s">
        <v>680</v>
      </c>
      <c r="W213" s="49" t="s">
        <v>870</v>
      </c>
      <c r="X213" s="49" t="s">
        <v>681</v>
      </c>
      <c r="Y213" s="52" t="str">
        <f t="shared" si="9"/>
        <v>6-2022</v>
      </c>
      <c r="Z213" s="52" t="str">
        <f t="shared" si="10"/>
        <v>CS.1137.HT10.12.02.001</v>
      </c>
      <c r="AA213" s="52" t="str">
        <f t="shared" si="11"/>
        <v>CS.1137.HT10.12.02.0016-2022</v>
      </c>
      <c r="AB213" s="52" t="str">
        <f>VLOOKUP(Z213,SSPcodes!$B$12:$D$40,3,0)</f>
        <v>STAFF</v>
      </c>
      <c r="AC213" s="52" t="str">
        <f>VLOOKUP(Z213,SSPcodes!$B$12:$E$40,4,0)</f>
        <v>MPTF_05</v>
      </c>
    </row>
    <row r="214" spans="1:29" x14ac:dyDescent="0.3">
      <c r="A214" s="49" t="s">
        <v>231</v>
      </c>
      <c r="B214" s="49" t="s">
        <v>232</v>
      </c>
      <c r="C214" s="49" t="s">
        <v>233</v>
      </c>
      <c r="D214" s="49" t="s">
        <v>132</v>
      </c>
      <c r="E214" s="49" t="s">
        <v>519</v>
      </c>
      <c r="F214" s="49" t="s">
        <v>141</v>
      </c>
      <c r="G214" s="49" t="s">
        <v>142</v>
      </c>
      <c r="H214" s="49" t="s">
        <v>365</v>
      </c>
      <c r="I214" s="49" t="s">
        <v>366</v>
      </c>
      <c r="J214" s="49" t="s">
        <v>871</v>
      </c>
      <c r="K214" s="49" t="s">
        <v>872</v>
      </c>
      <c r="L214" s="49" t="s">
        <v>873</v>
      </c>
      <c r="M214" s="49" t="s">
        <v>363</v>
      </c>
      <c r="N214" s="50">
        <v>44726</v>
      </c>
      <c r="O214" s="51">
        <v>229.99</v>
      </c>
      <c r="P214" s="49" t="s">
        <v>102</v>
      </c>
      <c r="Q214" s="51">
        <v>229.99</v>
      </c>
      <c r="R214" s="49" t="s">
        <v>102</v>
      </c>
      <c r="S214" s="51">
        <v>229.99</v>
      </c>
      <c r="T214" s="49" t="s">
        <v>102</v>
      </c>
      <c r="U214" s="49" t="s">
        <v>242</v>
      </c>
      <c r="V214" s="49" t="s">
        <v>706</v>
      </c>
      <c r="W214" s="49" t="s">
        <v>873</v>
      </c>
      <c r="X214" s="49" t="s">
        <v>874</v>
      </c>
      <c r="Y214" s="52" t="str">
        <f t="shared" si="9"/>
        <v>6-2022</v>
      </c>
      <c r="Z214" s="52" t="str">
        <f t="shared" si="10"/>
        <v>CS.1137.HT10.12.02.001</v>
      </c>
      <c r="AA214" s="52" t="str">
        <f t="shared" si="11"/>
        <v>CS.1137.HT10.12.02.0016-2022</v>
      </c>
      <c r="AB214" s="52" t="str">
        <f>VLOOKUP(Z214,SSPcodes!$B$12:$D$40,3,0)</f>
        <v>STAFF</v>
      </c>
      <c r="AC214" s="52" t="str">
        <f>VLOOKUP(Z214,SSPcodes!$B$12:$E$40,4,0)</f>
        <v>MPTF_05</v>
      </c>
    </row>
    <row r="215" spans="1:29" x14ac:dyDescent="0.3">
      <c r="A215" s="49" t="s">
        <v>231</v>
      </c>
      <c r="B215" s="49" t="s">
        <v>232</v>
      </c>
      <c r="C215" s="49" t="s">
        <v>233</v>
      </c>
      <c r="D215" s="49" t="s">
        <v>139</v>
      </c>
      <c r="E215" s="49" t="s">
        <v>388</v>
      </c>
      <c r="F215" s="49" t="s">
        <v>166</v>
      </c>
      <c r="G215" s="49" t="s">
        <v>167</v>
      </c>
      <c r="H215" s="49" t="s">
        <v>670</v>
      </c>
      <c r="I215" s="49" t="s">
        <v>671</v>
      </c>
      <c r="J215" s="49" t="s">
        <v>672</v>
      </c>
      <c r="K215" s="49" t="s">
        <v>875</v>
      </c>
      <c r="L215" s="49" t="s">
        <v>876</v>
      </c>
      <c r="M215" s="49" t="s">
        <v>363</v>
      </c>
      <c r="N215" s="50">
        <v>44727</v>
      </c>
      <c r="O215" s="51">
        <v>677</v>
      </c>
      <c r="P215" s="49" t="s">
        <v>102</v>
      </c>
      <c r="Q215" s="51">
        <v>677</v>
      </c>
      <c r="R215" s="49" t="s">
        <v>102</v>
      </c>
      <c r="S215" s="51">
        <v>75000</v>
      </c>
      <c r="T215" s="49" t="s">
        <v>241</v>
      </c>
      <c r="U215" s="49" t="s">
        <v>242</v>
      </c>
      <c r="V215" s="49" t="s">
        <v>675</v>
      </c>
      <c r="W215" s="49" t="s">
        <v>876</v>
      </c>
      <c r="X215" s="49" t="s">
        <v>676</v>
      </c>
      <c r="Y215" s="52" t="str">
        <f t="shared" si="9"/>
        <v>6-2022</v>
      </c>
      <c r="Z215" s="52" t="str">
        <f t="shared" si="10"/>
        <v>CS.1137.HT10.N1.07.001</v>
      </c>
      <c r="AA215" s="52" t="str">
        <f t="shared" si="11"/>
        <v>CS.1137.HT10.N1.07.0016-2022</v>
      </c>
      <c r="AB215" s="52" t="str">
        <f>VLOOKUP(Z215,SSPcodes!$B$12:$D$40,3,0)</f>
        <v>2.1.2</v>
      </c>
      <c r="AC215" s="52" t="str">
        <f>VLOOKUP(Z215,SSPcodes!$B$12:$E$40,4,0)</f>
        <v>MPTF_07</v>
      </c>
    </row>
    <row r="216" spans="1:29" x14ac:dyDescent="0.3">
      <c r="A216" s="49" t="s">
        <v>231</v>
      </c>
      <c r="B216" s="49" t="s">
        <v>232</v>
      </c>
      <c r="C216" s="49" t="s">
        <v>233</v>
      </c>
      <c r="D216" s="49" t="s">
        <v>128</v>
      </c>
      <c r="E216" s="49" t="s">
        <v>544</v>
      </c>
      <c r="F216" s="49" t="s">
        <v>197</v>
      </c>
      <c r="G216" s="49" t="s">
        <v>198</v>
      </c>
      <c r="H216" s="49" t="s">
        <v>389</v>
      </c>
      <c r="I216" s="49" t="s">
        <v>390</v>
      </c>
      <c r="J216" s="49" t="s">
        <v>877</v>
      </c>
      <c r="K216" s="49" t="s">
        <v>878</v>
      </c>
      <c r="L216" s="49" t="s">
        <v>879</v>
      </c>
      <c r="M216" s="49" t="s">
        <v>363</v>
      </c>
      <c r="N216" s="50">
        <v>44732</v>
      </c>
      <c r="O216" s="51">
        <v>300</v>
      </c>
      <c r="P216" s="49" t="s">
        <v>102</v>
      </c>
      <c r="Q216" s="51">
        <v>300</v>
      </c>
      <c r="R216" s="49" t="s">
        <v>102</v>
      </c>
      <c r="S216" s="51">
        <v>300</v>
      </c>
      <c r="T216" s="49" t="s">
        <v>102</v>
      </c>
      <c r="U216" s="49" t="s">
        <v>242</v>
      </c>
      <c r="V216" s="49" t="s">
        <v>675</v>
      </c>
      <c r="W216" s="49" t="s">
        <v>879</v>
      </c>
      <c r="X216" s="49" t="s">
        <v>880</v>
      </c>
      <c r="Y216" s="52" t="str">
        <f t="shared" si="9"/>
        <v>6-2022</v>
      </c>
      <c r="Z216" s="52" t="str">
        <f t="shared" si="10"/>
        <v>CS.1137.HT10.Q1.03.001</v>
      </c>
      <c r="AA216" s="52" t="str">
        <f t="shared" si="11"/>
        <v>CS.1137.HT10.Q1.03.0016-2022</v>
      </c>
      <c r="AB216" s="52" t="str">
        <f>VLOOKUP(Z216,SSPcodes!$B$12:$D$40,3,0)</f>
        <v>MNE</v>
      </c>
      <c r="AC216" s="52" t="str">
        <f>VLOOKUP(Z216,SSPcodes!$B$12:$E$40,4,0)</f>
        <v>MPTF_04</v>
      </c>
    </row>
    <row r="217" spans="1:29" x14ac:dyDescent="0.3">
      <c r="A217" s="49" t="s">
        <v>231</v>
      </c>
      <c r="B217" s="49" t="s">
        <v>232</v>
      </c>
      <c r="C217" s="49" t="s">
        <v>233</v>
      </c>
      <c r="D217" s="49" t="s">
        <v>139</v>
      </c>
      <c r="E217" s="49" t="s">
        <v>388</v>
      </c>
      <c r="F217" s="49" t="s">
        <v>157</v>
      </c>
      <c r="G217" s="49" t="s">
        <v>158</v>
      </c>
      <c r="H217" s="49" t="s">
        <v>778</v>
      </c>
      <c r="I217" s="49" t="s">
        <v>779</v>
      </c>
      <c r="J217" s="49" t="s">
        <v>881</v>
      </c>
      <c r="K217" s="49" t="s">
        <v>882</v>
      </c>
      <c r="L217" s="49" t="s">
        <v>883</v>
      </c>
      <c r="M217" s="49" t="s">
        <v>363</v>
      </c>
      <c r="N217" s="50">
        <v>44741</v>
      </c>
      <c r="O217" s="51">
        <v>1200</v>
      </c>
      <c r="P217" s="49" t="s">
        <v>102</v>
      </c>
      <c r="Q217" s="51">
        <v>1200</v>
      </c>
      <c r="R217" s="49" t="s">
        <v>102</v>
      </c>
      <c r="S217" s="51">
        <v>1200</v>
      </c>
      <c r="T217" s="49" t="s">
        <v>102</v>
      </c>
      <c r="U217" s="49" t="s">
        <v>242</v>
      </c>
      <c r="V217" s="49" t="s">
        <v>680</v>
      </c>
      <c r="W217" s="49" t="s">
        <v>883</v>
      </c>
      <c r="X217" s="49" t="s">
        <v>884</v>
      </c>
      <c r="Y217" s="52" t="str">
        <f t="shared" si="9"/>
        <v>6-2022</v>
      </c>
      <c r="Z217" s="52" t="str">
        <f t="shared" si="10"/>
        <v>CS.1137.HT10.Q2.05.002</v>
      </c>
      <c r="AA217" s="52" t="str">
        <f t="shared" si="11"/>
        <v>CS.1137.HT10.Q2.05.0026-2022</v>
      </c>
      <c r="AB217" s="52" t="str">
        <f>VLOOKUP(Z217,SSPcodes!$B$12:$D$40,3,0)</f>
        <v>1.2.3</v>
      </c>
      <c r="AC217" s="52" t="str">
        <f>VLOOKUP(Z217,SSPcodes!$B$12:$E$40,4,0)</f>
        <v>MPTF_07</v>
      </c>
    </row>
    <row r="218" spans="1:29" x14ac:dyDescent="0.3">
      <c r="A218" s="49" t="s">
        <v>231</v>
      </c>
      <c r="B218" s="49" t="s">
        <v>232</v>
      </c>
      <c r="C218" s="49" t="s">
        <v>233</v>
      </c>
      <c r="D218" s="49" t="s">
        <v>132</v>
      </c>
      <c r="E218" s="49" t="s">
        <v>519</v>
      </c>
      <c r="F218" s="49" t="s">
        <v>141</v>
      </c>
      <c r="G218" s="49" t="s">
        <v>142</v>
      </c>
      <c r="H218" s="49" t="s">
        <v>360</v>
      </c>
      <c r="I218" s="49" t="s">
        <v>361</v>
      </c>
      <c r="J218" s="49" t="s">
        <v>885</v>
      </c>
      <c r="K218" s="49" t="s">
        <v>886</v>
      </c>
      <c r="L218" s="49" t="s">
        <v>887</v>
      </c>
      <c r="M218" s="49" t="s">
        <v>363</v>
      </c>
      <c r="N218" s="50">
        <v>44746</v>
      </c>
      <c r="O218" s="51">
        <v>339.7</v>
      </c>
      <c r="P218" s="49" t="s">
        <v>102</v>
      </c>
      <c r="Q218" s="51">
        <v>339.7</v>
      </c>
      <c r="R218" s="49" t="s">
        <v>102</v>
      </c>
      <c r="S218" s="51">
        <v>339.7</v>
      </c>
      <c r="T218" s="49" t="s">
        <v>102</v>
      </c>
      <c r="U218" s="49" t="s">
        <v>242</v>
      </c>
      <c r="V218" s="49" t="s">
        <v>680</v>
      </c>
      <c r="W218" s="49" t="s">
        <v>887</v>
      </c>
      <c r="X218" s="49" t="s">
        <v>888</v>
      </c>
      <c r="Y218" s="52" t="str">
        <f t="shared" si="9"/>
        <v>7-2022</v>
      </c>
      <c r="Z218" s="52" t="str">
        <f t="shared" si="10"/>
        <v>CS.1137.HT10.12.02.001</v>
      </c>
      <c r="AA218" s="52" t="str">
        <f t="shared" si="11"/>
        <v>CS.1137.HT10.12.02.0017-2022</v>
      </c>
      <c r="AB218" s="52" t="str">
        <f>VLOOKUP(Z218,SSPcodes!$B$12:$D$40,3,0)</f>
        <v>STAFF</v>
      </c>
      <c r="AC218" s="52" t="str">
        <f>VLOOKUP(Z218,SSPcodes!$B$12:$E$40,4,0)</f>
        <v>MPTF_05</v>
      </c>
    </row>
    <row r="219" spans="1:29" x14ac:dyDescent="0.3">
      <c r="A219" s="49" t="s">
        <v>231</v>
      </c>
      <c r="B219" s="49" t="s">
        <v>232</v>
      </c>
      <c r="C219" s="49" t="s">
        <v>233</v>
      </c>
      <c r="D219" s="49" t="s">
        <v>139</v>
      </c>
      <c r="E219" s="49" t="s">
        <v>388</v>
      </c>
      <c r="F219" s="49" t="s">
        <v>166</v>
      </c>
      <c r="G219" s="49" t="s">
        <v>167</v>
      </c>
      <c r="H219" s="49" t="s">
        <v>889</v>
      </c>
      <c r="I219" s="49" t="s">
        <v>890</v>
      </c>
      <c r="J219" s="49" t="s">
        <v>891</v>
      </c>
      <c r="K219" s="49" t="s">
        <v>892</v>
      </c>
      <c r="L219" s="49" t="s">
        <v>893</v>
      </c>
      <c r="M219" s="49" t="s">
        <v>363</v>
      </c>
      <c r="N219" s="50">
        <v>44752</v>
      </c>
      <c r="O219" s="51">
        <v>600</v>
      </c>
      <c r="P219" s="49" t="s">
        <v>102</v>
      </c>
      <c r="Q219" s="51">
        <v>600</v>
      </c>
      <c r="R219" s="49" t="s">
        <v>102</v>
      </c>
      <c r="S219" s="51">
        <v>600</v>
      </c>
      <c r="T219" s="49" t="s">
        <v>102</v>
      </c>
      <c r="U219" s="49" t="s">
        <v>242</v>
      </c>
      <c r="V219" s="49" t="s">
        <v>680</v>
      </c>
      <c r="W219" s="49" t="s">
        <v>893</v>
      </c>
      <c r="X219" s="49" t="s">
        <v>894</v>
      </c>
      <c r="Y219" s="52" t="str">
        <f t="shared" si="9"/>
        <v>7-2022</v>
      </c>
      <c r="Z219" s="52" t="str">
        <f t="shared" si="10"/>
        <v>CS.1137.HT10.N1.07.001</v>
      </c>
      <c r="AA219" s="52" t="str">
        <f t="shared" si="11"/>
        <v>CS.1137.HT10.N1.07.0017-2022</v>
      </c>
      <c r="AB219" s="52" t="str">
        <f>VLOOKUP(Z219,SSPcodes!$B$12:$D$40,3,0)</f>
        <v>2.1.2</v>
      </c>
      <c r="AC219" s="52" t="str">
        <f>VLOOKUP(Z219,SSPcodes!$B$12:$E$40,4,0)</f>
        <v>MPTF_07</v>
      </c>
    </row>
    <row r="220" spans="1:29" x14ac:dyDescent="0.3">
      <c r="A220" s="49" t="s">
        <v>231</v>
      </c>
      <c r="B220" s="49" t="s">
        <v>232</v>
      </c>
      <c r="C220" s="49" t="s">
        <v>233</v>
      </c>
      <c r="D220" s="49" t="s">
        <v>132</v>
      </c>
      <c r="E220" s="49" t="s">
        <v>519</v>
      </c>
      <c r="F220" s="49" t="s">
        <v>141</v>
      </c>
      <c r="G220" s="49" t="s">
        <v>142</v>
      </c>
      <c r="H220" s="49" t="s">
        <v>360</v>
      </c>
      <c r="I220" s="49" t="s">
        <v>361</v>
      </c>
      <c r="J220" s="49" t="s">
        <v>895</v>
      </c>
      <c r="K220" s="49" t="s">
        <v>896</v>
      </c>
      <c r="L220" s="49" t="s">
        <v>897</v>
      </c>
      <c r="M220" s="49" t="s">
        <v>363</v>
      </c>
      <c r="N220" s="50">
        <v>44761</v>
      </c>
      <c r="O220" s="51">
        <v>339.7</v>
      </c>
      <c r="P220" s="49" t="s">
        <v>102</v>
      </c>
      <c r="Q220" s="51">
        <v>339.7</v>
      </c>
      <c r="R220" s="49" t="s">
        <v>102</v>
      </c>
      <c r="S220" s="51">
        <v>339.7</v>
      </c>
      <c r="T220" s="49" t="s">
        <v>102</v>
      </c>
      <c r="U220" s="49" t="s">
        <v>242</v>
      </c>
      <c r="V220" s="49" t="s">
        <v>654</v>
      </c>
      <c r="W220" s="49" t="s">
        <v>897</v>
      </c>
      <c r="X220" s="49" t="s">
        <v>898</v>
      </c>
      <c r="Y220" s="52" t="str">
        <f t="shared" si="9"/>
        <v>7-2022</v>
      </c>
      <c r="Z220" s="52" t="str">
        <f t="shared" si="10"/>
        <v>CS.1137.HT10.12.02.001</v>
      </c>
      <c r="AA220" s="52" t="str">
        <f t="shared" si="11"/>
        <v>CS.1137.HT10.12.02.0017-2022</v>
      </c>
      <c r="AB220" s="52" t="str">
        <f>VLOOKUP(Z220,SSPcodes!$B$12:$D$40,3,0)</f>
        <v>STAFF</v>
      </c>
      <c r="AC220" s="52" t="str">
        <f>VLOOKUP(Z220,SSPcodes!$B$12:$E$40,4,0)</f>
        <v>MPTF_05</v>
      </c>
    </row>
    <row r="221" spans="1:29" x14ac:dyDescent="0.3">
      <c r="A221" s="49" t="s">
        <v>231</v>
      </c>
      <c r="B221" s="49" t="s">
        <v>232</v>
      </c>
      <c r="C221" s="49" t="s">
        <v>233</v>
      </c>
      <c r="D221" s="49" t="s">
        <v>132</v>
      </c>
      <c r="E221" s="49" t="s">
        <v>519</v>
      </c>
      <c r="F221" s="49" t="s">
        <v>141</v>
      </c>
      <c r="G221" s="49" t="s">
        <v>142</v>
      </c>
      <c r="H221" s="49" t="s">
        <v>360</v>
      </c>
      <c r="I221" s="49" t="s">
        <v>361</v>
      </c>
      <c r="J221" s="49" t="s">
        <v>899</v>
      </c>
      <c r="K221" s="49" t="s">
        <v>900</v>
      </c>
      <c r="L221" s="49" t="s">
        <v>901</v>
      </c>
      <c r="M221" s="49" t="s">
        <v>363</v>
      </c>
      <c r="N221" s="50">
        <v>44763</v>
      </c>
      <c r="O221" s="51">
        <v>217.92</v>
      </c>
      <c r="P221" s="49" t="s">
        <v>102</v>
      </c>
      <c r="Q221" s="51">
        <v>217.92</v>
      </c>
      <c r="R221" s="49" t="s">
        <v>102</v>
      </c>
      <c r="S221" s="51">
        <v>217.92</v>
      </c>
      <c r="T221" s="49" t="s">
        <v>102</v>
      </c>
      <c r="U221" s="49" t="s">
        <v>242</v>
      </c>
      <c r="V221" s="49" t="s">
        <v>654</v>
      </c>
      <c r="W221" s="49" t="s">
        <v>901</v>
      </c>
      <c r="X221" s="49" t="s">
        <v>902</v>
      </c>
      <c r="Y221" s="52" t="str">
        <f t="shared" si="9"/>
        <v>7-2022</v>
      </c>
      <c r="Z221" s="52" t="str">
        <f t="shared" si="10"/>
        <v>CS.1137.HT10.12.02.001</v>
      </c>
      <c r="AA221" s="52" t="str">
        <f t="shared" si="11"/>
        <v>CS.1137.HT10.12.02.0017-2022</v>
      </c>
      <c r="AB221" s="52" t="str">
        <f>VLOOKUP(Z221,SSPcodes!$B$12:$D$40,3,0)</f>
        <v>STAFF</v>
      </c>
      <c r="AC221" s="52" t="str">
        <f>VLOOKUP(Z221,SSPcodes!$B$12:$E$40,4,0)</f>
        <v>MPTF_05</v>
      </c>
    </row>
    <row r="222" spans="1:29" x14ac:dyDescent="0.3">
      <c r="A222" s="49" t="s">
        <v>231</v>
      </c>
      <c r="B222" s="49" t="s">
        <v>232</v>
      </c>
      <c r="C222" s="49" t="s">
        <v>233</v>
      </c>
      <c r="D222" s="49" t="s">
        <v>132</v>
      </c>
      <c r="E222" s="49" t="s">
        <v>519</v>
      </c>
      <c r="F222" s="49" t="s">
        <v>141</v>
      </c>
      <c r="G222" s="49" t="s">
        <v>142</v>
      </c>
      <c r="H222" s="49" t="s">
        <v>360</v>
      </c>
      <c r="I222" s="49" t="s">
        <v>361</v>
      </c>
      <c r="J222" s="49" t="s">
        <v>903</v>
      </c>
      <c r="K222" s="49" t="s">
        <v>904</v>
      </c>
      <c r="L222" s="49" t="s">
        <v>905</v>
      </c>
      <c r="M222" s="49" t="s">
        <v>367</v>
      </c>
      <c r="N222" s="50">
        <v>44771</v>
      </c>
      <c r="O222" s="51">
        <v>217.92</v>
      </c>
      <c r="P222" s="49" t="s">
        <v>102</v>
      </c>
      <c r="Q222" s="51">
        <v>217.92</v>
      </c>
      <c r="R222" s="49" t="s">
        <v>102</v>
      </c>
      <c r="S222" s="51">
        <v>217.92</v>
      </c>
      <c r="T222" s="49" t="s">
        <v>102</v>
      </c>
      <c r="U222" s="49" t="s">
        <v>242</v>
      </c>
      <c r="V222" s="49" t="s">
        <v>654</v>
      </c>
      <c r="W222" s="49" t="s">
        <v>905</v>
      </c>
      <c r="X222" s="49" t="s">
        <v>906</v>
      </c>
      <c r="Y222" s="52" t="str">
        <f t="shared" si="9"/>
        <v>7-2022</v>
      </c>
      <c r="Z222" s="52" t="str">
        <f t="shared" si="10"/>
        <v>CS.1137.HT10.12.02.001</v>
      </c>
      <c r="AA222" s="52" t="str">
        <f t="shared" si="11"/>
        <v>CS.1137.HT10.12.02.0017-2022</v>
      </c>
      <c r="AB222" s="52" t="str">
        <f>VLOOKUP(Z222,SSPcodes!$B$12:$D$40,3,0)</f>
        <v>STAFF</v>
      </c>
      <c r="AC222" s="52" t="str">
        <f>VLOOKUP(Z222,SSPcodes!$B$12:$E$40,4,0)</f>
        <v>MPTF_05</v>
      </c>
    </row>
    <row r="223" spans="1:29" x14ac:dyDescent="0.3">
      <c r="A223" s="49" t="s">
        <v>231</v>
      </c>
      <c r="B223" s="49" t="s">
        <v>232</v>
      </c>
      <c r="C223" s="49" t="s">
        <v>233</v>
      </c>
      <c r="D223" s="49" t="s">
        <v>132</v>
      </c>
      <c r="E223" s="49" t="s">
        <v>519</v>
      </c>
      <c r="F223" s="49" t="s">
        <v>141</v>
      </c>
      <c r="G223" s="49" t="s">
        <v>142</v>
      </c>
      <c r="H223" s="49" t="s">
        <v>365</v>
      </c>
      <c r="I223" s="49" t="s">
        <v>366</v>
      </c>
      <c r="J223" s="49" t="s">
        <v>907</v>
      </c>
      <c r="K223" s="49" t="s">
        <v>908</v>
      </c>
      <c r="L223" s="49" t="s">
        <v>909</v>
      </c>
      <c r="M223" s="49" t="s">
        <v>367</v>
      </c>
      <c r="N223" s="50">
        <v>44774</v>
      </c>
      <c r="O223" s="51">
        <v>88.04</v>
      </c>
      <c r="P223" s="49" t="s">
        <v>102</v>
      </c>
      <c r="Q223" s="51">
        <v>88.04</v>
      </c>
      <c r="R223" s="49" t="s">
        <v>102</v>
      </c>
      <c r="S223" s="51">
        <v>88.04</v>
      </c>
      <c r="T223" s="49" t="s">
        <v>102</v>
      </c>
      <c r="U223" s="49" t="s">
        <v>242</v>
      </c>
      <c r="V223" s="49" t="s">
        <v>654</v>
      </c>
      <c r="W223" s="49" t="s">
        <v>909</v>
      </c>
      <c r="X223" s="49" t="s">
        <v>910</v>
      </c>
      <c r="Y223" s="52" t="str">
        <f t="shared" si="9"/>
        <v>8-2022</v>
      </c>
      <c r="Z223" s="52" t="str">
        <f t="shared" si="10"/>
        <v>CS.1137.HT10.12.02.001</v>
      </c>
      <c r="AA223" s="52" t="str">
        <f t="shared" si="11"/>
        <v>CS.1137.HT10.12.02.0018-2022</v>
      </c>
      <c r="AB223" s="52" t="str">
        <f>VLOOKUP(Z223,SSPcodes!$B$12:$D$40,3,0)</f>
        <v>STAFF</v>
      </c>
      <c r="AC223" s="52" t="str">
        <f>VLOOKUP(Z223,SSPcodes!$B$12:$E$40,4,0)</f>
        <v>MPTF_05</v>
      </c>
    </row>
    <row r="224" spans="1:29" x14ac:dyDescent="0.3">
      <c r="A224" s="49" t="s">
        <v>231</v>
      </c>
      <c r="B224" s="49" t="s">
        <v>232</v>
      </c>
      <c r="C224" s="49" t="s">
        <v>233</v>
      </c>
      <c r="D224" s="49" t="s">
        <v>132</v>
      </c>
      <c r="E224" s="49" t="s">
        <v>519</v>
      </c>
      <c r="F224" s="49" t="s">
        <v>141</v>
      </c>
      <c r="G224" s="49" t="s">
        <v>142</v>
      </c>
      <c r="H224" s="49" t="s">
        <v>911</v>
      </c>
      <c r="I224" s="49" t="s">
        <v>912</v>
      </c>
      <c r="J224" s="49" t="s">
        <v>913</v>
      </c>
      <c r="K224" s="49" t="s">
        <v>914</v>
      </c>
      <c r="L224" s="49" t="s">
        <v>915</v>
      </c>
      <c r="M224" s="49" t="s">
        <v>367</v>
      </c>
      <c r="N224" s="50">
        <v>44823</v>
      </c>
      <c r="O224" s="51">
        <v>43.25</v>
      </c>
      <c r="P224" s="49" t="s">
        <v>102</v>
      </c>
      <c r="Q224" s="51">
        <v>43.25</v>
      </c>
      <c r="R224" s="49" t="s">
        <v>102</v>
      </c>
      <c r="S224" s="51">
        <v>5000</v>
      </c>
      <c r="T224" s="49" t="s">
        <v>241</v>
      </c>
      <c r="U224" s="49" t="s">
        <v>242</v>
      </c>
      <c r="V224" s="49" t="s">
        <v>675</v>
      </c>
      <c r="W224" s="49" t="s">
        <v>915</v>
      </c>
      <c r="X224" s="49" t="s">
        <v>916</v>
      </c>
      <c r="Y224" s="52" t="str">
        <f t="shared" si="9"/>
        <v>9-2022</v>
      </c>
      <c r="Z224" s="52" t="str">
        <f t="shared" si="10"/>
        <v>CS.1137.HT10.12.02.001</v>
      </c>
      <c r="AA224" s="52" t="str">
        <f t="shared" si="11"/>
        <v>CS.1137.HT10.12.02.0019-2022</v>
      </c>
      <c r="AB224" s="52" t="str">
        <f>VLOOKUP(Z224,SSPcodes!$B$12:$D$40,3,0)</f>
        <v>STAFF</v>
      </c>
      <c r="AC224" s="52" t="str">
        <f>VLOOKUP(Z224,SSPcodes!$B$12:$E$40,4,0)</f>
        <v>MPTF_05</v>
      </c>
    </row>
    <row r="225" spans="1:29" x14ac:dyDescent="0.3">
      <c r="A225" s="49" t="s">
        <v>231</v>
      </c>
      <c r="B225" s="49" t="s">
        <v>232</v>
      </c>
      <c r="C225" s="49" t="s">
        <v>233</v>
      </c>
      <c r="D225" s="49" t="s">
        <v>132</v>
      </c>
      <c r="E225" s="49" t="s">
        <v>519</v>
      </c>
      <c r="F225" s="49" t="s">
        <v>141</v>
      </c>
      <c r="G225" s="49" t="s">
        <v>142</v>
      </c>
      <c r="H225" s="49" t="s">
        <v>734</v>
      </c>
      <c r="I225" s="49" t="s">
        <v>735</v>
      </c>
      <c r="J225" s="49" t="s">
        <v>917</v>
      </c>
      <c r="K225" s="49" t="s">
        <v>918</v>
      </c>
      <c r="L225" s="49" t="s">
        <v>919</v>
      </c>
      <c r="M225" s="49" t="s">
        <v>363</v>
      </c>
      <c r="N225" s="50">
        <v>44853</v>
      </c>
      <c r="O225" s="51">
        <v>459.98</v>
      </c>
      <c r="P225" s="49" t="s">
        <v>102</v>
      </c>
      <c r="Q225" s="51">
        <v>459.98</v>
      </c>
      <c r="R225" s="49" t="s">
        <v>102</v>
      </c>
      <c r="S225" s="51">
        <v>459.98</v>
      </c>
      <c r="T225" s="49" t="s">
        <v>102</v>
      </c>
      <c r="U225" s="49" t="s">
        <v>242</v>
      </c>
      <c r="V225" s="49" t="s">
        <v>706</v>
      </c>
      <c r="W225" s="49" t="s">
        <v>919</v>
      </c>
      <c r="X225" s="49" t="s">
        <v>874</v>
      </c>
      <c r="Y225" s="52" t="str">
        <f t="shared" si="9"/>
        <v>10-2022</v>
      </c>
      <c r="Z225" s="52" t="str">
        <f t="shared" si="10"/>
        <v>CS.1137.HT10.12.02.001</v>
      </c>
      <c r="AA225" s="52" t="str">
        <f t="shared" si="11"/>
        <v>CS.1137.HT10.12.02.00110-2022</v>
      </c>
      <c r="AB225" s="52" t="str">
        <f>VLOOKUP(Z225,SSPcodes!$B$12:$D$40,3,0)</f>
        <v>STAFF</v>
      </c>
      <c r="AC225" s="52" t="str">
        <f>VLOOKUP(Z225,SSPcodes!$B$12:$E$40,4,0)</f>
        <v>MPTF_05</v>
      </c>
    </row>
    <row r="226" spans="1:29" x14ac:dyDescent="0.3">
      <c r="A226" s="49" t="s">
        <v>231</v>
      </c>
      <c r="B226" s="49" t="s">
        <v>232</v>
      </c>
      <c r="C226" s="49" t="s">
        <v>233</v>
      </c>
      <c r="D226" s="49" t="s">
        <v>139</v>
      </c>
      <c r="E226" s="49" t="s">
        <v>388</v>
      </c>
      <c r="F226" s="49" t="s">
        <v>166</v>
      </c>
      <c r="G226" s="49" t="s">
        <v>167</v>
      </c>
      <c r="H226" s="49" t="s">
        <v>708</v>
      </c>
      <c r="I226" s="49" t="s">
        <v>709</v>
      </c>
      <c r="J226" s="49" t="s">
        <v>920</v>
      </c>
      <c r="K226" s="49" t="s">
        <v>921</v>
      </c>
      <c r="L226" s="49" t="s">
        <v>922</v>
      </c>
      <c r="M226" s="49" t="s">
        <v>363</v>
      </c>
      <c r="N226" s="50">
        <v>44875</v>
      </c>
      <c r="O226" s="51">
        <v>150</v>
      </c>
      <c r="P226" s="49" t="s">
        <v>102</v>
      </c>
      <c r="Q226" s="51">
        <v>150</v>
      </c>
      <c r="R226" s="49" t="s">
        <v>102</v>
      </c>
      <c r="S226" s="51">
        <v>150</v>
      </c>
      <c r="T226" s="49" t="s">
        <v>102</v>
      </c>
      <c r="U226" s="49" t="s">
        <v>242</v>
      </c>
      <c r="V226" s="49" t="s">
        <v>680</v>
      </c>
      <c r="W226" s="49" t="s">
        <v>922</v>
      </c>
      <c r="X226" s="49" t="s">
        <v>923</v>
      </c>
      <c r="Y226" s="52" t="str">
        <f t="shared" si="9"/>
        <v>11-2022</v>
      </c>
      <c r="Z226" s="52" t="str">
        <f t="shared" si="10"/>
        <v>CS.1137.HT10.N1.07.001</v>
      </c>
      <c r="AA226" s="52" t="str">
        <f t="shared" si="11"/>
        <v>CS.1137.HT10.N1.07.00111-2022</v>
      </c>
      <c r="AB226" s="52" t="str">
        <f>VLOOKUP(Z226,SSPcodes!$B$12:$D$40,3,0)</f>
        <v>2.1.2</v>
      </c>
      <c r="AC226" s="52" t="str">
        <f>VLOOKUP(Z226,SSPcodes!$B$12:$E$40,4,0)</f>
        <v>MPTF_07</v>
      </c>
    </row>
    <row r="227" spans="1:29" x14ac:dyDescent="0.3">
      <c r="A227" s="49" t="s">
        <v>231</v>
      </c>
      <c r="B227" s="49" t="s">
        <v>232</v>
      </c>
      <c r="C227" s="49" t="s">
        <v>233</v>
      </c>
      <c r="D227" s="49" t="s">
        <v>132</v>
      </c>
      <c r="E227" s="49" t="s">
        <v>519</v>
      </c>
      <c r="F227" s="49" t="s">
        <v>141</v>
      </c>
      <c r="G227" s="49" t="s">
        <v>142</v>
      </c>
      <c r="H227" s="49" t="s">
        <v>360</v>
      </c>
      <c r="I227" s="49" t="s">
        <v>361</v>
      </c>
      <c r="J227" s="49" t="s">
        <v>924</v>
      </c>
      <c r="K227" s="49" t="s">
        <v>925</v>
      </c>
      <c r="L227" s="49" t="s">
        <v>926</v>
      </c>
      <c r="M227" s="49" t="s">
        <v>371</v>
      </c>
      <c r="N227" s="50">
        <v>44889</v>
      </c>
      <c r="O227" s="51">
        <v>67.47</v>
      </c>
      <c r="P227" s="49" t="s">
        <v>102</v>
      </c>
      <c r="Q227" s="51">
        <v>67.47</v>
      </c>
      <c r="R227" s="49" t="s">
        <v>102</v>
      </c>
      <c r="S227" s="51">
        <v>67.47</v>
      </c>
      <c r="T227" s="49" t="s">
        <v>102</v>
      </c>
      <c r="U227" s="49" t="s">
        <v>242</v>
      </c>
      <c r="V227" s="49" t="s">
        <v>680</v>
      </c>
      <c r="W227" s="49" t="s">
        <v>926</v>
      </c>
      <c r="X227" s="49" t="s">
        <v>681</v>
      </c>
      <c r="Y227" s="52" t="str">
        <f t="shared" si="9"/>
        <v>11-2022</v>
      </c>
      <c r="Z227" s="52" t="str">
        <f t="shared" si="10"/>
        <v>CS.1137.HT10.12.02.001</v>
      </c>
      <c r="AA227" s="52" t="str">
        <f t="shared" si="11"/>
        <v>CS.1137.HT10.12.02.00111-2022</v>
      </c>
      <c r="AB227" s="52" t="str">
        <f>VLOOKUP(Z227,SSPcodes!$B$12:$D$40,3,0)</f>
        <v>STAFF</v>
      </c>
      <c r="AC227" s="52" t="str">
        <f>VLOOKUP(Z227,SSPcodes!$B$12:$E$40,4,0)</f>
        <v>MPTF_05</v>
      </c>
    </row>
    <row r="228" spans="1:29" x14ac:dyDescent="0.3">
      <c r="A228" s="49" t="s">
        <v>231</v>
      </c>
      <c r="B228" s="49" t="s">
        <v>232</v>
      </c>
      <c r="C228" s="49" t="s">
        <v>233</v>
      </c>
      <c r="D228" s="49" t="s">
        <v>132</v>
      </c>
      <c r="E228" s="49" t="s">
        <v>519</v>
      </c>
      <c r="F228" s="49" t="s">
        <v>141</v>
      </c>
      <c r="G228" s="49" t="s">
        <v>142</v>
      </c>
      <c r="H228" s="49" t="s">
        <v>360</v>
      </c>
      <c r="I228" s="49" t="s">
        <v>361</v>
      </c>
      <c r="J228" s="49" t="s">
        <v>927</v>
      </c>
      <c r="K228" s="49" t="s">
        <v>928</v>
      </c>
      <c r="L228" s="49" t="s">
        <v>929</v>
      </c>
      <c r="M228" s="49" t="s">
        <v>371</v>
      </c>
      <c r="N228" s="50">
        <v>44889</v>
      </c>
      <c r="O228" s="51">
        <v>67.47</v>
      </c>
      <c r="P228" s="49" t="s">
        <v>102</v>
      </c>
      <c r="Q228" s="51">
        <v>67.47</v>
      </c>
      <c r="R228" s="49" t="s">
        <v>102</v>
      </c>
      <c r="S228" s="51">
        <v>67.47</v>
      </c>
      <c r="T228" s="49" t="s">
        <v>102</v>
      </c>
      <c r="U228" s="49" t="s">
        <v>242</v>
      </c>
      <c r="V228" s="49" t="s">
        <v>680</v>
      </c>
      <c r="W228" s="49" t="s">
        <v>929</v>
      </c>
      <c r="X228" s="49" t="s">
        <v>681</v>
      </c>
      <c r="Y228" s="52" t="str">
        <f t="shared" si="9"/>
        <v>11-2022</v>
      </c>
      <c r="Z228" s="52" t="str">
        <f t="shared" si="10"/>
        <v>CS.1137.HT10.12.02.001</v>
      </c>
      <c r="AA228" s="52" t="str">
        <f t="shared" si="11"/>
        <v>CS.1137.HT10.12.02.00111-2022</v>
      </c>
      <c r="AB228" s="52" t="str">
        <f>VLOOKUP(Z228,SSPcodes!$B$12:$D$40,3,0)</f>
        <v>STAFF</v>
      </c>
      <c r="AC228" s="52" t="str">
        <f>VLOOKUP(Z228,SSPcodes!$B$12:$E$40,4,0)</f>
        <v>MPTF_05</v>
      </c>
    </row>
    <row r="229" spans="1:29" x14ac:dyDescent="0.3">
      <c r="A229" s="49" t="s">
        <v>231</v>
      </c>
      <c r="B229" s="49" t="s">
        <v>232</v>
      </c>
      <c r="C229" s="49" t="s">
        <v>233</v>
      </c>
      <c r="D229" s="49" t="s">
        <v>132</v>
      </c>
      <c r="E229" s="49" t="s">
        <v>519</v>
      </c>
      <c r="F229" s="49" t="s">
        <v>141</v>
      </c>
      <c r="G229" s="49" t="s">
        <v>142</v>
      </c>
      <c r="H229" s="49" t="s">
        <v>360</v>
      </c>
      <c r="I229" s="49" t="s">
        <v>361</v>
      </c>
      <c r="J229" s="49" t="s">
        <v>930</v>
      </c>
      <c r="K229" s="49" t="s">
        <v>931</v>
      </c>
      <c r="L229" s="49" t="s">
        <v>932</v>
      </c>
      <c r="M229" s="49" t="s">
        <v>371</v>
      </c>
      <c r="N229" s="50">
        <v>44889</v>
      </c>
      <c r="O229" s="51">
        <v>67.47</v>
      </c>
      <c r="P229" s="49" t="s">
        <v>102</v>
      </c>
      <c r="Q229" s="51">
        <v>67.47</v>
      </c>
      <c r="R229" s="49" t="s">
        <v>102</v>
      </c>
      <c r="S229" s="51">
        <v>67.47</v>
      </c>
      <c r="T229" s="49" t="s">
        <v>102</v>
      </c>
      <c r="U229" s="49" t="s">
        <v>242</v>
      </c>
      <c r="V229" s="49" t="s">
        <v>680</v>
      </c>
      <c r="W229" s="49" t="s">
        <v>932</v>
      </c>
      <c r="X229" s="49" t="s">
        <v>681</v>
      </c>
      <c r="Y229" s="52" t="str">
        <f t="shared" si="9"/>
        <v>11-2022</v>
      </c>
      <c r="Z229" s="52" t="str">
        <f t="shared" si="10"/>
        <v>CS.1137.HT10.12.02.001</v>
      </c>
      <c r="AA229" s="52" t="str">
        <f t="shared" si="11"/>
        <v>CS.1137.HT10.12.02.00111-2022</v>
      </c>
      <c r="AB229" s="52" t="str">
        <f>VLOOKUP(Z229,SSPcodes!$B$12:$D$40,3,0)</f>
        <v>STAFF</v>
      </c>
      <c r="AC229" s="52" t="str">
        <f>VLOOKUP(Z229,SSPcodes!$B$12:$E$40,4,0)</f>
        <v>MPTF_05</v>
      </c>
    </row>
    <row r="230" spans="1:29" x14ac:dyDescent="0.3">
      <c r="A230" s="49" t="s">
        <v>231</v>
      </c>
      <c r="B230" s="49" t="s">
        <v>232</v>
      </c>
      <c r="C230" s="49" t="s">
        <v>233</v>
      </c>
      <c r="D230" s="49" t="s">
        <v>139</v>
      </c>
      <c r="E230" s="49" t="s">
        <v>388</v>
      </c>
      <c r="F230" s="49" t="s">
        <v>154</v>
      </c>
      <c r="G230" s="49" t="s">
        <v>155</v>
      </c>
      <c r="H230" s="49" t="s">
        <v>933</v>
      </c>
      <c r="I230" s="49" t="s">
        <v>934</v>
      </c>
      <c r="J230" s="49" t="s">
        <v>431</v>
      </c>
      <c r="K230" s="49" t="s">
        <v>935</v>
      </c>
      <c r="L230" s="49" t="s">
        <v>936</v>
      </c>
      <c r="M230" s="49" t="s">
        <v>363</v>
      </c>
      <c r="N230" s="50">
        <v>44894</v>
      </c>
      <c r="O230" s="51">
        <v>30</v>
      </c>
      <c r="P230" s="49" t="s">
        <v>102</v>
      </c>
      <c r="Q230" s="51">
        <v>30</v>
      </c>
      <c r="R230" s="49" t="s">
        <v>102</v>
      </c>
      <c r="S230" s="51">
        <v>30</v>
      </c>
      <c r="T230" s="49" t="s">
        <v>102</v>
      </c>
      <c r="U230" s="49" t="s">
        <v>242</v>
      </c>
      <c r="V230" s="49" t="s">
        <v>680</v>
      </c>
      <c r="W230" s="49" t="s">
        <v>936</v>
      </c>
      <c r="X230" s="49" t="s">
        <v>937</v>
      </c>
      <c r="Y230" s="52" t="str">
        <f t="shared" si="9"/>
        <v>11-2022</v>
      </c>
      <c r="Z230" s="52" t="str">
        <f t="shared" si="10"/>
        <v>CS.1137.HT10.D4.04.001</v>
      </c>
      <c r="AA230" s="52" t="str">
        <f t="shared" si="11"/>
        <v>CS.1137.HT10.D4.04.00111-2022</v>
      </c>
      <c r="AB230" s="52" t="str">
        <f>VLOOKUP(Z230,SSPcodes!$B$12:$D$40,3,0)</f>
        <v>1.2.2</v>
      </c>
      <c r="AC230" s="52" t="str">
        <f>VLOOKUP(Z230,SSPcodes!$B$12:$E$40,4,0)</f>
        <v>MPTF_07</v>
      </c>
    </row>
    <row r="231" spans="1:29" x14ac:dyDescent="0.3">
      <c r="A231" s="49" t="s">
        <v>231</v>
      </c>
      <c r="B231" s="49" t="s">
        <v>232</v>
      </c>
      <c r="C231" s="49" t="s">
        <v>233</v>
      </c>
      <c r="D231" s="49" t="s">
        <v>132</v>
      </c>
      <c r="E231" s="49" t="s">
        <v>519</v>
      </c>
      <c r="F231" s="49" t="s">
        <v>141</v>
      </c>
      <c r="G231" s="49" t="s">
        <v>142</v>
      </c>
      <c r="H231" s="49" t="s">
        <v>365</v>
      </c>
      <c r="I231" s="49" t="s">
        <v>366</v>
      </c>
      <c r="J231" s="49" t="s">
        <v>938</v>
      </c>
      <c r="K231" s="49" t="s">
        <v>939</v>
      </c>
      <c r="L231" s="49" t="s">
        <v>940</v>
      </c>
      <c r="M231" s="49" t="s">
        <v>363</v>
      </c>
      <c r="N231" s="50">
        <v>44896</v>
      </c>
      <c r="O231" s="51">
        <v>249.98</v>
      </c>
      <c r="P231" s="49" t="s">
        <v>102</v>
      </c>
      <c r="Q231" s="51">
        <v>249.98</v>
      </c>
      <c r="R231" s="49" t="s">
        <v>102</v>
      </c>
      <c r="S231" s="51">
        <v>249.98</v>
      </c>
      <c r="T231" s="49" t="s">
        <v>102</v>
      </c>
      <c r="U231" s="49" t="s">
        <v>242</v>
      </c>
      <c r="V231" s="49" t="s">
        <v>706</v>
      </c>
      <c r="W231" s="49" t="s">
        <v>940</v>
      </c>
      <c r="X231" s="49" t="s">
        <v>874</v>
      </c>
      <c r="Y231" s="52" t="str">
        <f t="shared" si="9"/>
        <v>12-2022</v>
      </c>
      <c r="Z231" s="52" t="str">
        <f t="shared" si="10"/>
        <v>CS.1137.HT10.12.02.001</v>
      </c>
      <c r="AA231" s="52" t="str">
        <f t="shared" si="11"/>
        <v>CS.1137.HT10.12.02.00112-2022</v>
      </c>
      <c r="AB231" s="52" t="str">
        <f>VLOOKUP(Z231,SSPcodes!$B$12:$D$40,3,0)</f>
        <v>STAFF</v>
      </c>
      <c r="AC231" s="52" t="str">
        <f>VLOOKUP(Z231,SSPcodes!$B$12:$E$40,4,0)</f>
        <v>MPTF_05</v>
      </c>
    </row>
    <row r="232" spans="1:29" x14ac:dyDescent="0.3">
      <c r="A232" s="49" t="s">
        <v>231</v>
      </c>
      <c r="B232" s="49" t="s">
        <v>232</v>
      </c>
      <c r="C232" s="49" t="s">
        <v>233</v>
      </c>
      <c r="D232" s="49" t="s">
        <v>139</v>
      </c>
      <c r="E232" s="49" t="s">
        <v>388</v>
      </c>
      <c r="F232" s="49" t="s">
        <v>137</v>
      </c>
      <c r="G232" s="49" t="s">
        <v>138</v>
      </c>
      <c r="H232" s="49" t="s">
        <v>941</v>
      </c>
      <c r="I232" s="49" t="s">
        <v>942</v>
      </c>
      <c r="J232" s="49" t="s">
        <v>431</v>
      </c>
      <c r="K232" s="49" t="s">
        <v>943</v>
      </c>
      <c r="L232" s="49" t="s">
        <v>944</v>
      </c>
      <c r="M232" s="49" t="s">
        <v>363</v>
      </c>
      <c r="N232" s="50">
        <v>44915</v>
      </c>
      <c r="O232" s="51">
        <v>833.33</v>
      </c>
      <c r="P232" s="49" t="s">
        <v>102</v>
      </c>
      <c r="Q232" s="51">
        <v>833.33</v>
      </c>
      <c r="R232" s="49" t="s">
        <v>102</v>
      </c>
      <c r="S232" s="51">
        <v>833.33</v>
      </c>
      <c r="T232" s="49" t="s">
        <v>102</v>
      </c>
      <c r="U232" s="49" t="s">
        <v>242</v>
      </c>
      <c r="V232" s="49" t="s">
        <v>675</v>
      </c>
      <c r="W232" s="49" t="s">
        <v>944</v>
      </c>
      <c r="X232" s="49" t="s">
        <v>945</v>
      </c>
      <c r="Y232" s="52" t="str">
        <f t="shared" si="9"/>
        <v>12-2022</v>
      </c>
      <c r="Z232" s="52" t="str">
        <f t="shared" si="10"/>
        <v>CS.1137.HT10.12.01.001</v>
      </c>
      <c r="AA232" s="52" t="str">
        <f t="shared" si="11"/>
        <v>CS.1137.HT10.12.01.00112-2022</v>
      </c>
      <c r="AB232" s="52" t="str">
        <f>VLOOKUP(Z232,SSPcodes!$B$12:$D$40,3,0)</f>
        <v>STAFF</v>
      </c>
      <c r="AC232" s="52" t="str">
        <f>VLOOKUP(Z232,SSPcodes!$B$12:$E$40,4,0)</f>
        <v>MPTF_07</v>
      </c>
    </row>
    <row r="233" spans="1:29" x14ac:dyDescent="0.3">
      <c r="A233" s="49" t="s">
        <v>231</v>
      </c>
      <c r="B233" s="49" t="s">
        <v>232</v>
      </c>
      <c r="C233" s="49" t="s">
        <v>233</v>
      </c>
      <c r="D233" s="49" t="s">
        <v>139</v>
      </c>
      <c r="E233" s="49" t="s">
        <v>388</v>
      </c>
      <c r="F233" s="49" t="s">
        <v>166</v>
      </c>
      <c r="G233" s="49" t="s">
        <v>167</v>
      </c>
      <c r="H233" s="49" t="s">
        <v>360</v>
      </c>
      <c r="I233" s="49" t="s">
        <v>361</v>
      </c>
      <c r="J233" s="49" t="s">
        <v>946</v>
      </c>
      <c r="K233" s="49" t="s">
        <v>947</v>
      </c>
      <c r="L233" s="49" t="s">
        <v>948</v>
      </c>
      <c r="M233" s="49" t="s">
        <v>363</v>
      </c>
      <c r="N233" s="50">
        <v>44916</v>
      </c>
      <c r="O233" s="51">
        <v>1822.5</v>
      </c>
      <c r="P233" s="49" t="s">
        <v>102</v>
      </c>
      <c r="Q233" s="51">
        <v>1822.5</v>
      </c>
      <c r="R233" s="49" t="s">
        <v>102</v>
      </c>
      <c r="S233" s="51">
        <v>1822.5</v>
      </c>
      <c r="T233" s="49" t="s">
        <v>102</v>
      </c>
      <c r="U233" s="49" t="s">
        <v>242</v>
      </c>
      <c r="V233" s="49" t="s">
        <v>680</v>
      </c>
      <c r="W233" s="49" t="s">
        <v>948</v>
      </c>
      <c r="X233" s="49" t="s">
        <v>949</v>
      </c>
      <c r="Y233" s="52" t="str">
        <f t="shared" si="9"/>
        <v>12-2022</v>
      </c>
      <c r="Z233" s="52" t="str">
        <f t="shared" si="10"/>
        <v>CS.1137.HT10.N1.07.001</v>
      </c>
      <c r="AA233" s="52" t="str">
        <f t="shared" si="11"/>
        <v>CS.1137.HT10.N1.07.00112-2022</v>
      </c>
      <c r="AB233" s="52" t="str">
        <f>VLOOKUP(Z233,SSPcodes!$B$12:$D$40,3,0)</f>
        <v>2.1.2</v>
      </c>
      <c r="AC233" s="52" t="str">
        <f>VLOOKUP(Z233,SSPcodes!$B$12:$E$40,4,0)</f>
        <v>MPTF_07</v>
      </c>
    </row>
    <row r="234" spans="1:29" x14ac:dyDescent="0.3">
      <c r="A234" s="49" t="s">
        <v>231</v>
      </c>
      <c r="B234" s="49" t="s">
        <v>232</v>
      </c>
      <c r="C234" s="49" t="s">
        <v>233</v>
      </c>
      <c r="D234" s="49" t="s">
        <v>139</v>
      </c>
      <c r="E234" s="49" t="s">
        <v>388</v>
      </c>
      <c r="F234" s="49" t="s">
        <v>166</v>
      </c>
      <c r="G234" s="49" t="s">
        <v>167</v>
      </c>
      <c r="H234" s="49" t="s">
        <v>816</v>
      </c>
      <c r="I234" s="49" t="s">
        <v>817</v>
      </c>
      <c r="J234" s="49" t="s">
        <v>946</v>
      </c>
      <c r="K234" s="49" t="s">
        <v>947</v>
      </c>
      <c r="L234" s="49" t="s">
        <v>948</v>
      </c>
      <c r="M234" s="49" t="s">
        <v>367</v>
      </c>
      <c r="N234" s="50">
        <v>44916</v>
      </c>
      <c r="O234" s="51">
        <v>50</v>
      </c>
      <c r="P234" s="49" t="s">
        <v>102</v>
      </c>
      <c r="Q234" s="51">
        <v>50</v>
      </c>
      <c r="R234" s="49" t="s">
        <v>102</v>
      </c>
      <c r="S234" s="51">
        <v>50</v>
      </c>
      <c r="T234" s="49" t="s">
        <v>102</v>
      </c>
      <c r="U234" s="49" t="s">
        <v>242</v>
      </c>
      <c r="V234" s="49" t="s">
        <v>680</v>
      </c>
      <c r="W234" s="49" t="s">
        <v>948</v>
      </c>
      <c r="X234" s="49" t="s">
        <v>949</v>
      </c>
      <c r="Y234" s="52" t="str">
        <f t="shared" si="9"/>
        <v>12-2022</v>
      </c>
      <c r="Z234" s="52" t="str">
        <f t="shared" si="10"/>
        <v>CS.1137.HT10.N1.07.001</v>
      </c>
      <c r="AA234" s="52" t="str">
        <f t="shared" si="11"/>
        <v>CS.1137.HT10.N1.07.00112-2022</v>
      </c>
      <c r="AB234" s="52" t="str">
        <f>VLOOKUP(Z234,SSPcodes!$B$12:$D$40,3,0)</f>
        <v>2.1.2</v>
      </c>
      <c r="AC234" s="52" t="str">
        <f>VLOOKUP(Z234,SSPcodes!$B$12:$E$40,4,0)</f>
        <v>MPTF_07</v>
      </c>
    </row>
    <row r="235" spans="1:29" x14ac:dyDescent="0.3">
      <c r="A235" s="49" t="s">
        <v>231</v>
      </c>
      <c r="B235" s="49" t="s">
        <v>232</v>
      </c>
      <c r="C235" s="49" t="s">
        <v>233</v>
      </c>
      <c r="D235" s="49" t="s">
        <v>139</v>
      </c>
      <c r="E235" s="49" t="s">
        <v>388</v>
      </c>
      <c r="F235" s="49" t="s">
        <v>166</v>
      </c>
      <c r="G235" s="49" t="s">
        <v>167</v>
      </c>
      <c r="H235" s="49" t="s">
        <v>360</v>
      </c>
      <c r="I235" s="49" t="s">
        <v>361</v>
      </c>
      <c r="J235" s="49" t="s">
        <v>950</v>
      </c>
      <c r="K235" s="49" t="s">
        <v>951</v>
      </c>
      <c r="L235" s="49" t="s">
        <v>952</v>
      </c>
      <c r="M235" s="49" t="s">
        <v>363</v>
      </c>
      <c r="N235" s="50">
        <v>44916</v>
      </c>
      <c r="O235" s="51">
        <v>1822.5</v>
      </c>
      <c r="P235" s="49" t="s">
        <v>102</v>
      </c>
      <c r="Q235" s="51">
        <v>1822.5</v>
      </c>
      <c r="R235" s="49" t="s">
        <v>102</v>
      </c>
      <c r="S235" s="51">
        <v>1822.5</v>
      </c>
      <c r="T235" s="49" t="s">
        <v>102</v>
      </c>
      <c r="U235" s="49" t="s">
        <v>242</v>
      </c>
      <c r="V235" s="49" t="s">
        <v>680</v>
      </c>
      <c r="W235" s="49" t="s">
        <v>952</v>
      </c>
      <c r="X235" s="49" t="s">
        <v>953</v>
      </c>
      <c r="Y235" s="52" t="str">
        <f t="shared" si="9"/>
        <v>12-2022</v>
      </c>
      <c r="Z235" s="52" t="str">
        <f t="shared" si="10"/>
        <v>CS.1137.HT10.N1.07.001</v>
      </c>
      <c r="AA235" s="52" t="str">
        <f t="shared" si="11"/>
        <v>CS.1137.HT10.N1.07.00112-2022</v>
      </c>
      <c r="AB235" s="52" t="str">
        <f>VLOOKUP(Z235,SSPcodes!$B$12:$D$40,3,0)</f>
        <v>2.1.2</v>
      </c>
      <c r="AC235" s="52" t="str">
        <f>VLOOKUP(Z235,SSPcodes!$B$12:$E$40,4,0)</f>
        <v>MPTF_07</v>
      </c>
    </row>
    <row r="236" spans="1:29" x14ac:dyDescent="0.3">
      <c r="A236" s="49" t="s">
        <v>231</v>
      </c>
      <c r="B236" s="49" t="s">
        <v>232</v>
      </c>
      <c r="C236" s="49" t="s">
        <v>233</v>
      </c>
      <c r="D236" s="49" t="s">
        <v>139</v>
      </c>
      <c r="E236" s="49" t="s">
        <v>388</v>
      </c>
      <c r="F236" s="49" t="s">
        <v>166</v>
      </c>
      <c r="G236" s="49" t="s">
        <v>167</v>
      </c>
      <c r="H236" s="49" t="s">
        <v>816</v>
      </c>
      <c r="I236" s="49" t="s">
        <v>817</v>
      </c>
      <c r="J236" s="49" t="s">
        <v>950</v>
      </c>
      <c r="K236" s="49" t="s">
        <v>951</v>
      </c>
      <c r="L236" s="49" t="s">
        <v>952</v>
      </c>
      <c r="M236" s="49" t="s">
        <v>367</v>
      </c>
      <c r="N236" s="50">
        <v>44916</v>
      </c>
      <c r="O236" s="51">
        <v>50</v>
      </c>
      <c r="P236" s="49" t="s">
        <v>102</v>
      </c>
      <c r="Q236" s="51">
        <v>50</v>
      </c>
      <c r="R236" s="49" t="s">
        <v>102</v>
      </c>
      <c r="S236" s="51">
        <v>50</v>
      </c>
      <c r="T236" s="49" t="s">
        <v>102</v>
      </c>
      <c r="U236" s="49" t="s">
        <v>242</v>
      </c>
      <c r="V236" s="49" t="s">
        <v>680</v>
      </c>
      <c r="W236" s="49" t="s">
        <v>952</v>
      </c>
      <c r="X236" s="49" t="s">
        <v>953</v>
      </c>
      <c r="Y236" s="52" t="str">
        <f t="shared" si="9"/>
        <v>12-2022</v>
      </c>
      <c r="Z236" s="52" t="str">
        <f t="shared" si="10"/>
        <v>CS.1137.HT10.N1.07.001</v>
      </c>
      <c r="AA236" s="52" t="str">
        <f t="shared" si="11"/>
        <v>CS.1137.HT10.N1.07.00112-2022</v>
      </c>
      <c r="AB236" s="52" t="str">
        <f>VLOOKUP(Z236,SSPcodes!$B$12:$D$40,3,0)</f>
        <v>2.1.2</v>
      </c>
      <c r="AC236" s="52" t="str">
        <f>VLOOKUP(Z236,SSPcodes!$B$12:$E$40,4,0)</f>
        <v>MPTF_07</v>
      </c>
    </row>
    <row r="237" spans="1:29" x14ac:dyDescent="0.3">
      <c r="A237" s="49" t="s">
        <v>231</v>
      </c>
      <c r="B237" s="49" t="s">
        <v>232</v>
      </c>
      <c r="C237" s="49" t="s">
        <v>233</v>
      </c>
      <c r="D237" s="49" t="s">
        <v>132</v>
      </c>
      <c r="E237" s="49" t="s">
        <v>519</v>
      </c>
      <c r="F237" s="49" t="s">
        <v>141</v>
      </c>
      <c r="G237" s="49" t="s">
        <v>142</v>
      </c>
      <c r="H237" s="49" t="s">
        <v>365</v>
      </c>
      <c r="I237" s="49" t="s">
        <v>366</v>
      </c>
      <c r="J237" s="49" t="s">
        <v>954</v>
      </c>
      <c r="K237" s="49" t="s">
        <v>955</v>
      </c>
      <c r="L237" s="49" t="s">
        <v>956</v>
      </c>
      <c r="M237" s="49" t="s">
        <v>363</v>
      </c>
      <c r="N237" s="50">
        <v>44896</v>
      </c>
      <c r="O237" s="51">
        <v>341.71</v>
      </c>
      <c r="P237" s="49" t="s">
        <v>102</v>
      </c>
      <c r="Q237" s="51">
        <v>341.71</v>
      </c>
      <c r="R237" s="49" t="s">
        <v>102</v>
      </c>
      <c r="S237" s="51">
        <v>341.71</v>
      </c>
      <c r="T237" s="49" t="s">
        <v>102</v>
      </c>
      <c r="U237" s="49" t="s">
        <v>242</v>
      </c>
      <c r="V237" s="49" t="s">
        <v>706</v>
      </c>
      <c r="W237" s="49" t="s">
        <v>956</v>
      </c>
      <c r="X237" s="49" t="s">
        <v>957</v>
      </c>
      <c r="Y237" s="52" t="str">
        <f t="shared" si="9"/>
        <v>12-2022</v>
      </c>
      <c r="Z237" s="52" t="str">
        <f t="shared" si="10"/>
        <v>CS.1137.HT10.12.02.001</v>
      </c>
      <c r="AA237" s="52" t="str">
        <f t="shared" si="11"/>
        <v>CS.1137.HT10.12.02.00112-2022</v>
      </c>
      <c r="AB237" s="52" t="str">
        <f>VLOOKUP(Z237,SSPcodes!$B$12:$D$40,3,0)</f>
        <v>STAFF</v>
      </c>
      <c r="AC237" s="52" t="str">
        <f>VLOOKUP(Z237,SSPcodes!$B$12:$E$40,4,0)</f>
        <v>MPTF_05</v>
      </c>
    </row>
    <row r="238" spans="1:29" x14ac:dyDescent="0.3">
      <c r="A238" s="49" t="s">
        <v>231</v>
      </c>
      <c r="B238" s="49" t="s">
        <v>232</v>
      </c>
      <c r="C238" s="49" t="s">
        <v>233</v>
      </c>
      <c r="D238" s="49" t="s">
        <v>139</v>
      </c>
      <c r="E238" s="49" t="s">
        <v>388</v>
      </c>
      <c r="F238" s="49" t="s">
        <v>166</v>
      </c>
      <c r="G238" s="49" t="s">
        <v>167</v>
      </c>
      <c r="H238" s="49" t="s">
        <v>360</v>
      </c>
      <c r="I238" s="49" t="s">
        <v>361</v>
      </c>
      <c r="J238" s="49" t="s">
        <v>958</v>
      </c>
      <c r="K238" s="49" t="s">
        <v>959</v>
      </c>
      <c r="L238" s="49" t="s">
        <v>960</v>
      </c>
      <c r="M238" s="49" t="s">
        <v>363</v>
      </c>
      <c r="N238" s="50">
        <v>44925</v>
      </c>
      <c r="O238" s="51">
        <v>1822.5</v>
      </c>
      <c r="P238" s="49" t="s">
        <v>102</v>
      </c>
      <c r="Q238" s="51">
        <v>1822.5</v>
      </c>
      <c r="R238" s="49" t="s">
        <v>102</v>
      </c>
      <c r="S238" s="51">
        <v>1822.5</v>
      </c>
      <c r="T238" s="49" t="s">
        <v>102</v>
      </c>
      <c r="U238" s="49" t="s">
        <v>242</v>
      </c>
      <c r="V238" s="49" t="s">
        <v>675</v>
      </c>
      <c r="W238" s="49" t="s">
        <v>960</v>
      </c>
      <c r="X238" s="49" t="s">
        <v>961</v>
      </c>
      <c r="Y238" s="52" t="str">
        <f t="shared" si="9"/>
        <v>12-2022</v>
      </c>
      <c r="Z238" s="52" t="str">
        <f t="shared" si="10"/>
        <v>CS.1137.HT10.N1.07.001</v>
      </c>
      <c r="AA238" s="52" t="str">
        <f t="shared" si="11"/>
        <v>CS.1137.HT10.N1.07.00112-2022</v>
      </c>
      <c r="AB238" s="52" t="str">
        <f>VLOOKUP(Z238,SSPcodes!$B$12:$D$40,3,0)</f>
        <v>2.1.2</v>
      </c>
      <c r="AC238" s="52" t="str">
        <f>VLOOKUP(Z238,SSPcodes!$B$12:$E$40,4,0)</f>
        <v>MPTF_07</v>
      </c>
    </row>
    <row r="239" spans="1:29" x14ac:dyDescent="0.3">
      <c r="A239" s="49" t="s">
        <v>231</v>
      </c>
      <c r="B239" s="49" t="s">
        <v>232</v>
      </c>
      <c r="C239" s="49" t="s">
        <v>233</v>
      </c>
      <c r="D239" s="49" t="s">
        <v>139</v>
      </c>
      <c r="E239" s="49" t="s">
        <v>388</v>
      </c>
      <c r="F239" s="49" t="s">
        <v>166</v>
      </c>
      <c r="G239" s="49" t="s">
        <v>167</v>
      </c>
      <c r="H239" s="49" t="s">
        <v>816</v>
      </c>
      <c r="I239" s="49" t="s">
        <v>817</v>
      </c>
      <c r="J239" s="49" t="s">
        <v>958</v>
      </c>
      <c r="K239" s="49" t="s">
        <v>959</v>
      </c>
      <c r="L239" s="49" t="s">
        <v>960</v>
      </c>
      <c r="M239" s="49" t="s">
        <v>367</v>
      </c>
      <c r="N239" s="50">
        <v>44925</v>
      </c>
      <c r="O239" s="51">
        <v>50</v>
      </c>
      <c r="P239" s="49" t="s">
        <v>102</v>
      </c>
      <c r="Q239" s="51">
        <v>50</v>
      </c>
      <c r="R239" s="49" t="s">
        <v>102</v>
      </c>
      <c r="S239" s="51">
        <v>50</v>
      </c>
      <c r="T239" s="49" t="s">
        <v>102</v>
      </c>
      <c r="U239" s="49" t="s">
        <v>242</v>
      </c>
      <c r="V239" s="49" t="s">
        <v>675</v>
      </c>
      <c r="W239" s="49" t="s">
        <v>960</v>
      </c>
      <c r="X239" s="49" t="s">
        <v>961</v>
      </c>
      <c r="Y239" s="52" t="str">
        <f t="shared" si="9"/>
        <v>12-2022</v>
      </c>
      <c r="Z239" s="52" t="str">
        <f t="shared" si="10"/>
        <v>CS.1137.HT10.N1.07.001</v>
      </c>
      <c r="AA239" s="52" t="str">
        <f t="shared" si="11"/>
        <v>CS.1137.HT10.N1.07.00112-2022</v>
      </c>
      <c r="AB239" s="52" t="str">
        <f>VLOOKUP(Z239,SSPcodes!$B$12:$D$40,3,0)</f>
        <v>2.1.2</v>
      </c>
      <c r="AC239" s="52" t="str">
        <f>VLOOKUP(Z239,SSPcodes!$B$12:$E$40,4,0)</f>
        <v>MPTF_07</v>
      </c>
    </row>
    <row r="240" spans="1:29" x14ac:dyDescent="0.3">
      <c r="A240" s="49" t="s">
        <v>231</v>
      </c>
      <c r="B240" s="49" t="s">
        <v>232</v>
      </c>
      <c r="C240" s="49" t="s">
        <v>233</v>
      </c>
      <c r="D240" s="49" t="s">
        <v>139</v>
      </c>
      <c r="E240" s="49" t="s">
        <v>388</v>
      </c>
      <c r="F240" s="49" t="s">
        <v>166</v>
      </c>
      <c r="G240" s="49" t="s">
        <v>167</v>
      </c>
      <c r="H240" s="49" t="s">
        <v>734</v>
      </c>
      <c r="I240" s="49" t="s">
        <v>735</v>
      </c>
      <c r="J240" s="49" t="s">
        <v>962</v>
      </c>
      <c r="K240" s="49" t="s">
        <v>963</v>
      </c>
      <c r="L240" s="49" t="s">
        <v>964</v>
      </c>
      <c r="M240" s="49" t="s">
        <v>363</v>
      </c>
      <c r="N240" s="50">
        <v>44955</v>
      </c>
      <c r="O240" s="51">
        <v>239.99</v>
      </c>
      <c r="P240" s="49" t="s">
        <v>102</v>
      </c>
      <c r="Q240" s="51">
        <v>239.99</v>
      </c>
      <c r="R240" s="49" t="s">
        <v>102</v>
      </c>
      <c r="S240" s="51">
        <v>239.99</v>
      </c>
      <c r="T240" s="49" t="s">
        <v>102</v>
      </c>
      <c r="U240" s="49" t="s">
        <v>242</v>
      </c>
      <c r="V240" s="49" t="s">
        <v>706</v>
      </c>
      <c r="W240" s="49" t="s">
        <v>964</v>
      </c>
      <c r="X240" s="49" t="s">
        <v>965</v>
      </c>
      <c r="Y240" s="52" t="str">
        <f t="shared" si="9"/>
        <v>1-2023</v>
      </c>
      <c r="Z240" s="52" t="str">
        <f t="shared" si="10"/>
        <v>CS.1137.HT10.N1.07.001</v>
      </c>
      <c r="AA240" s="52" t="str">
        <f t="shared" si="11"/>
        <v>CS.1137.HT10.N1.07.0011-2023</v>
      </c>
      <c r="AB240" s="52" t="str">
        <f>VLOOKUP(Z240,SSPcodes!$B$12:$D$40,3,0)</f>
        <v>2.1.2</v>
      </c>
      <c r="AC240" s="52" t="str">
        <f>VLOOKUP(Z240,SSPcodes!$B$12:$E$40,4,0)</f>
        <v>MPTF_07</v>
      </c>
    </row>
    <row r="241" spans="1:29" x14ac:dyDescent="0.3">
      <c r="A241" s="49" t="s">
        <v>231</v>
      </c>
      <c r="B241" s="49" t="s">
        <v>232</v>
      </c>
      <c r="C241" s="49" t="s">
        <v>233</v>
      </c>
      <c r="D241" s="49" t="s">
        <v>139</v>
      </c>
      <c r="E241" s="49" t="s">
        <v>388</v>
      </c>
      <c r="F241" s="49" t="s">
        <v>166</v>
      </c>
      <c r="G241" s="49" t="s">
        <v>167</v>
      </c>
      <c r="H241" s="49" t="s">
        <v>365</v>
      </c>
      <c r="I241" s="49" t="s">
        <v>366</v>
      </c>
      <c r="J241" s="49" t="s">
        <v>966</v>
      </c>
      <c r="K241" s="49" t="s">
        <v>967</v>
      </c>
      <c r="L241" s="49" t="s">
        <v>968</v>
      </c>
      <c r="M241" s="49" t="s">
        <v>363</v>
      </c>
      <c r="N241" s="50">
        <v>44994</v>
      </c>
      <c r="O241" s="51">
        <v>240</v>
      </c>
      <c r="P241" s="49" t="s">
        <v>102</v>
      </c>
      <c r="Q241" s="51">
        <v>240</v>
      </c>
      <c r="R241" s="49" t="s">
        <v>102</v>
      </c>
      <c r="S241" s="51">
        <v>240</v>
      </c>
      <c r="T241" s="49" t="s">
        <v>102</v>
      </c>
      <c r="U241" s="49" t="s">
        <v>242</v>
      </c>
      <c r="V241" s="49" t="s">
        <v>394</v>
      </c>
      <c r="W241" s="49" t="s">
        <v>968</v>
      </c>
      <c r="X241" s="49" t="s">
        <v>969</v>
      </c>
      <c r="Y241" s="52" t="str">
        <f t="shared" si="9"/>
        <v>3-2023</v>
      </c>
      <c r="Z241" s="52" t="str">
        <f t="shared" si="10"/>
        <v>CS.1137.HT10.N1.07.001</v>
      </c>
      <c r="AA241" s="52" t="str">
        <f t="shared" si="11"/>
        <v>CS.1137.HT10.N1.07.0013-2023</v>
      </c>
      <c r="AB241" s="52" t="str">
        <f>VLOOKUP(Z241,SSPcodes!$B$12:$D$40,3,0)</f>
        <v>2.1.2</v>
      </c>
      <c r="AC241" s="52" t="str">
        <f>VLOOKUP(Z241,SSPcodes!$B$12:$E$40,4,0)</f>
        <v>MPTF_07</v>
      </c>
    </row>
    <row r="242" spans="1:29" x14ac:dyDescent="0.3">
      <c r="A242" s="49" t="s">
        <v>231</v>
      </c>
      <c r="B242" s="49" t="s">
        <v>232</v>
      </c>
      <c r="C242" s="49" t="s">
        <v>233</v>
      </c>
      <c r="D242" s="49" t="s">
        <v>132</v>
      </c>
      <c r="E242" s="49" t="s">
        <v>519</v>
      </c>
      <c r="F242" s="49" t="s">
        <v>141</v>
      </c>
      <c r="G242" s="49" t="s">
        <v>142</v>
      </c>
      <c r="H242" s="49" t="s">
        <v>360</v>
      </c>
      <c r="I242" s="49" t="s">
        <v>361</v>
      </c>
      <c r="J242" s="49" t="s">
        <v>970</v>
      </c>
      <c r="K242" s="49" t="s">
        <v>971</v>
      </c>
      <c r="L242" s="49" t="s">
        <v>972</v>
      </c>
      <c r="M242" s="49" t="s">
        <v>363</v>
      </c>
      <c r="N242" s="50">
        <v>44965</v>
      </c>
      <c r="O242" s="51">
        <v>285.45</v>
      </c>
      <c r="P242" s="49" t="s">
        <v>102</v>
      </c>
      <c r="Q242" s="51">
        <v>285.45</v>
      </c>
      <c r="R242" s="49" t="s">
        <v>102</v>
      </c>
      <c r="S242" s="51">
        <v>285.45</v>
      </c>
      <c r="T242" s="49" t="s">
        <v>102</v>
      </c>
      <c r="U242" s="49" t="s">
        <v>242</v>
      </c>
      <c r="V242" s="49" t="s">
        <v>680</v>
      </c>
      <c r="W242" s="49" t="s">
        <v>972</v>
      </c>
      <c r="X242" s="49" t="s">
        <v>973</v>
      </c>
      <c r="Y242" s="52" t="str">
        <f t="shared" si="9"/>
        <v>2-2023</v>
      </c>
      <c r="Z242" s="52" t="str">
        <f t="shared" si="10"/>
        <v>CS.1137.HT10.12.02.001</v>
      </c>
      <c r="AA242" s="52" t="str">
        <f t="shared" si="11"/>
        <v>CS.1137.HT10.12.02.0012-2023</v>
      </c>
      <c r="AB242" s="52" t="str">
        <f>VLOOKUP(Z242,SSPcodes!$B$12:$D$40,3,0)</f>
        <v>STAFF</v>
      </c>
      <c r="AC242" s="52" t="str">
        <f>VLOOKUP(Z242,SSPcodes!$B$12:$E$40,4,0)</f>
        <v>MPTF_05</v>
      </c>
    </row>
    <row r="243" spans="1:29" x14ac:dyDescent="0.3">
      <c r="A243" s="49" t="s">
        <v>231</v>
      </c>
      <c r="B243" s="49" t="s">
        <v>232</v>
      </c>
      <c r="C243" s="49" t="s">
        <v>233</v>
      </c>
      <c r="D243" s="49" t="s">
        <v>132</v>
      </c>
      <c r="E243" s="49" t="s">
        <v>519</v>
      </c>
      <c r="F243" s="49" t="s">
        <v>141</v>
      </c>
      <c r="G243" s="49" t="s">
        <v>142</v>
      </c>
      <c r="H243" s="49" t="s">
        <v>360</v>
      </c>
      <c r="I243" s="49" t="s">
        <v>361</v>
      </c>
      <c r="J243" s="49" t="s">
        <v>974</v>
      </c>
      <c r="K243" s="49" t="s">
        <v>975</v>
      </c>
      <c r="L243" s="49" t="s">
        <v>976</v>
      </c>
      <c r="M243" s="49" t="s">
        <v>363</v>
      </c>
      <c r="N243" s="50">
        <v>44966</v>
      </c>
      <c r="O243" s="51">
        <v>285.45</v>
      </c>
      <c r="P243" s="49" t="s">
        <v>102</v>
      </c>
      <c r="Q243" s="51">
        <v>285.45</v>
      </c>
      <c r="R243" s="49" t="s">
        <v>102</v>
      </c>
      <c r="S243" s="51">
        <v>285.45</v>
      </c>
      <c r="T243" s="49" t="s">
        <v>102</v>
      </c>
      <c r="U243" s="49" t="s">
        <v>242</v>
      </c>
      <c r="V243" s="49" t="s">
        <v>680</v>
      </c>
      <c r="W243" s="49" t="s">
        <v>976</v>
      </c>
      <c r="X243" s="49" t="s">
        <v>977</v>
      </c>
      <c r="Y243" s="52" t="str">
        <f t="shared" si="9"/>
        <v>2-2023</v>
      </c>
      <c r="Z243" s="52" t="str">
        <f t="shared" si="10"/>
        <v>CS.1137.HT10.12.02.001</v>
      </c>
      <c r="AA243" s="52" t="str">
        <f t="shared" si="11"/>
        <v>CS.1137.HT10.12.02.0012-2023</v>
      </c>
      <c r="AB243" s="52" t="str">
        <f>VLOOKUP(Z243,SSPcodes!$B$12:$D$40,3,0)</f>
        <v>STAFF</v>
      </c>
      <c r="AC243" s="52" t="str">
        <f>VLOOKUP(Z243,SSPcodes!$B$12:$E$40,4,0)</f>
        <v>MPTF_05</v>
      </c>
    </row>
    <row r="244" spans="1:29" x14ac:dyDescent="0.3">
      <c r="A244" s="49" t="s">
        <v>231</v>
      </c>
      <c r="B244" s="49" t="s">
        <v>232</v>
      </c>
      <c r="C244" s="49" t="s">
        <v>233</v>
      </c>
      <c r="D244" s="49" t="s">
        <v>139</v>
      </c>
      <c r="E244" s="49" t="s">
        <v>388</v>
      </c>
      <c r="F244" s="49" t="s">
        <v>166</v>
      </c>
      <c r="G244" s="49" t="s">
        <v>167</v>
      </c>
      <c r="H244" s="49" t="s">
        <v>734</v>
      </c>
      <c r="I244" s="49" t="s">
        <v>735</v>
      </c>
      <c r="J244" s="49" t="s">
        <v>978</v>
      </c>
      <c r="K244" s="49" t="s">
        <v>979</v>
      </c>
      <c r="L244" s="49" t="s">
        <v>980</v>
      </c>
      <c r="M244" s="49" t="s">
        <v>363</v>
      </c>
      <c r="N244" s="50">
        <v>44971</v>
      </c>
      <c r="O244" s="51">
        <v>232.49</v>
      </c>
      <c r="P244" s="49" t="s">
        <v>102</v>
      </c>
      <c r="Q244" s="51">
        <v>232.49</v>
      </c>
      <c r="R244" s="49" t="s">
        <v>102</v>
      </c>
      <c r="S244" s="51">
        <v>232.49</v>
      </c>
      <c r="T244" s="49" t="s">
        <v>102</v>
      </c>
      <c r="U244" s="49" t="s">
        <v>242</v>
      </c>
      <c r="V244" s="49" t="s">
        <v>706</v>
      </c>
      <c r="W244" s="49" t="s">
        <v>980</v>
      </c>
      <c r="X244" s="49" t="s">
        <v>874</v>
      </c>
      <c r="Y244" s="52" t="str">
        <f t="shared" si="9"/>
        <v>2-2023</v>
      </c>
      <c r="Z244" s="52" t="str">
        <f t="shared" si="10"/>
        <v>CS.1137.HT10.N1.07.001</v>
      </c>
      <c r="AA244" s="52" t="str">
        <f t="shared" si="11"/>
        <v>CS.1137.HT10.N1.07.0012-2023</v>
      </c>
      <c r="AB244" s="52" t="str">
        <f>VLOOKUP(Z244,SSPcodes!$B$12:$D$40,3,0)</f>
        <v>2.1.2</v>
      </c>
      <c r="AC244" s="52" t="str">
        <f>VLOOKUP(Z244,SSPcodes!$B$12:$E$40,4,0)</f>
        <v>MPTF_07</v>
      </c>
    </row>
    <row r="245" spans="1:29" x14ac:dyDescent="0.3">
      <c r="A245" s="49" t="s">
        <v>231</v>
      </c>
      <c r="B245" s="49" t="s">
        <v>232</v>
      </c>
      <c r="C245" s="49" t="s">
        <v>233</v>
      </c>
      <c r="D245" s="49" t="s">
        <v>139</v>
      </c>
      <c r="E245" s="49" t="s">
        <v>388</v>
      </c>
      <c r="F245" s="49" t="s">
        <v>166</v>
      </c>
      <c r="G245" s="49" t="s">
        <v>167</v>
      </c>
      <c r="H245" s="49" t="s">
        <v>360</v>
      </c>
      <c r="I245" s="49" t="s">
        <v>361</v>
      </c>
      <c r="J245" s="49" t="s">
        <v>981</v>
      </c>
      <c r="K245" s="49" t="s">
        <v>982</v>
      </c>
      <c r="L245" s="49" t="s">
        <v>983</v>
      </c>
      <c r="M245" s="49" t="s">
        <v>363</v>
      </c>
      <c r="N245" s="50">
        <v>44973</v>
      </c>
      <c r="O245" s="51">
        <v>1494.45</v>
      </c>
      <c r="P245" s="49" t="s">
        <v>102</v>
      </c>
      <c r="Q245" s="51">
        <v>1494.45</v>
      </c>
      <c r="R245" s="49" t="s">
        <v>102</v>
      </c>
      <c r="S245" s="51">
        <v>1494.45</v>
      </c>
      <c r="T245" s="49" t="s">
        <v>102</v>
      </c>
      <c r="U245" s="49" t="s">
        <v>242</v>
      </c>
      <c r="V245" s="49" t="s">
        <v>680</v>
      </c>
      <c r="W245" s="49" t="s">
        <v>983</v>
      </c>
      <c r="X245" s="49" t="s">
        <v>984</v>
      </c>
      <c r="Y245" s="52" t="str">
        <f t="shared" si="9"/>
        <v>2-2023</v>
      </c>
      <c r="Z245" s="52" t="str">
        <f t="shared" si="10"/>
        <v>CS.1137.HT10.N1.07.001</v>
      </c>
      <c r="AA245" s="52" t="str">
        <f t="shared" si="11"/>
        <v>CS.1137.HT10.N1.07.0012-2023</v>
      </c>
      <c r="AB245" s="52" t="str">
        <f>VLOOKUP(Z245,SSPcodes!$B$12:$D$40,3,0)</f>
        <v>2.1.2</v>
      </c>
      <c r="AC245" s="52" t="str">
        <f>VLOOKUP(Z245,SSPcodes!$B$12:$E$40,4,0)</f>
        <v>MPTF_07</v>
      </c>
    </row>
    <row r="246" spans="1:29" x14ac:dyDescent="0.3">
      <c r="A246" s="49" t="s">
        <v>231</v>
      </c>
      <c r="B246" s="49" t="s">
        <v>232</v>
      </c>
      <c r="C246" s="49" t="s">
        <v>233</v>
      </c>
      <c r="D246" s="49" t="s">
        <v>139</v>
      </c>
      <c r="E246" s="49" t="s">
        <v>388</v>
      </c>
      <c r="F246" s="49" t="s">
        <v>166</v>
      </c>
      <c r="G246" s="49" t="s">
        <v>167</v>
      </c>
      <c r="H246" s="49" t="s">
        <v>816</v>
      </c>
      <c r="I246" s="49" t="s">
        <v>817</v>
      </c>
      <c r="J246" s="49" t="s">
        <v>981</v>
      </c>
      <c r="K246" s="49" t="s">
        <v>982</v>
      </c>
      <c r="L246" s="49" t="s">
        <v>983</v>
      </c>
      <c r="M246" s="49" t="s">
        <v>367</v>
      </c>
      <c r="N246" s="50">
        <v>44973</v>
      </c>
      <c r="O246" s="51">
        <v>50</v>
      </c>
      <c r="P246" s="49" t="s">
        <v>102</v>
      </c>
      <c r="Q246" s="51">
        <v>50</v>
      </c>
      <c r="R246" s="49" t="s">
        <v>102</v>
      </c>
      <c r="S246" s="51">
        <v>50</v>
      </c>
      <c r="T246" s="49" t="s">
        <v>102</v>
      </c>
      <c r="U246" s="49" t="s">
        <v>242</v>
      </c>
      <c r="V246" s="49" t="s">
        <v>680</v>
      </c>
      <c r="W246" s="49" t="s">
        <v>983</v>
      </c>
      <c r="X246" s="49" t="s">
        <v>984</v>
      </c>
      <c r="Y246" s="52" t="str">
        <f t="shared" si="9"/>
        <v>2-2023</v>
      </c>
      <c r="Z246" s="52" t="str">
        <f t="shared" si="10"/>
        <v>CS.1137.HT10.N1.07.001</v>
      </c>
      <c r="AA246" s="52" t="str">
        <f t="shared" si="11"/>
        <v>CS.1137.HT10.N1.07.0012-2023</v>
      </c>
      <c r="AB246" s="52" t="str">
        <f>VLOOKUP(Z246,SSPcodes!$B$12:$D$40,3,0)</f>
        <v>2.1.2</v>
      </c>
      <c r="AC246" s="52" t="str">
        <f>VLOOKUP(Z246,SSPcodes!$B$12:$E$40,4,0)</f>
        <v>MPTF_07</v>
      </c>
    </row>
    <row r="247" spans="1:29" x14ac:dyDescent="0.3">
      <c r="A247" s="49" t="s">
        <v>231</v>
      </c>
      <c r="B247" s="49" t="s">
        <v>232</v>
      </c>
      <c r="C247" s="49" t="s">
        <v>233</v>
      </c>
      <c r="D247" s="49" t="s">
        <v>132</v>
      </c>
      <c r="E247" s="49" t="s">
        <v>519</v>
      </c>
      <c r="F247" s="49" t="s">
        <v>141</v>
      </c>
      <c r="G247" s="49" t="s">
        <v>142</v>
      </c>
      <c r="H247" s="49" t="s">
        <v>360</v>
      </c>
      <c r="I247" s="49" t="s">
        <v>361</v>
      </c>
      <c r="J247" s="49" t="s">
        <v>985</v>
      </c>
      <c r="K247" s="49" t="s">
        <v>986</v>
      </c>
      <c r="L247" s="49" t="s">
        <v>987</v>
      </c>
      <c r="M247" s="49" t="s">
        <v>363</v>
      </c>
      <c r="N247" s="50">
        <v>44981</v>
      </c>
      <c r="O247" s="51">
        <v>256.45</v>
      </c>
      <c r="P247" s="49" t="s">
        <v>102</v>
      </c>
      <c r="Q247" s="51">
        <v>256.45</v>
      </c>
      <c r="R247" s="49" t="s">
        <v>102</v>
      </c>
      <c r="S247" s="51">
        <v>256.45</v>
      </c>
      <c r="T247" s="49" t="s">
        <v>102</v>
      </c>
      <c r="U247" s="49" t="s">
        <v>242</v>
      </c>
      <c r="V247" s="49" t="s">
        <v>680</v>
      </c>
      <c r="W247" s="49" t="s">
        <v>987</v>
      </c>
      <c r="X247" s="49" t="s">
        <v>988</v>
      </c>
      <c r="Y247" s="52" t="str">
        <f t="shared" si="9"/>
        <v>2-2023</v>
      </c>
      <c r="Z247" s="52" t="str">
        <f t="shared" si="10"/>
        <v>CS.1137.HT10.12.02.001</v>
      </c>
      <c r="AA247" s="52" t="str">
        <f t="shared" si="11"/>
        <v>CS.1137.HT10.12.02.0012-2023</v>
      </c>
      <c r="AB247" s="52" t="str">
        <f>VLOOKUP(Z247,SSPcodes!$B$12:$D$40,3,0)</f>
        <v>STAFF</v>
      </c>
      <c r="AC247" s="52" t="str">
        <f>VLOOKUP(Z247,SSPcodes!$B$12:$E$40,4,0)</f>
        <v>MPTF_05</v>
      </c>
    </row>
    <row r="248" spans="1:29" x14ac:dyDescent="0.3">
      <c r="A248" s="49" t="s">
        <v>231</v>
      </c>
      <c r="B248" s="49" t="s">
        <v>232</v>
      </c>
      <c r="C248" s="49" t="s">
        <v>233</v>
      </c>
      <c r="D248" s="49" t="s">
        <v>139</v>
      </c>
      <c r="E248" s="49" t="s">
        <v>388</v>
      </c>
      <c r="F248" s="49" t="s">
        <v>166</v>
      </c>
      <c r="G248" s="49" t="s">
        <v>167</v>
      </c>
      <c r="H248" s="49" t="s">
        <v>365</v>
      </c>
      <c r="I248" s="49" t="s">
        <v>366</v>
      </c>
      <c r="J248" s="49" t="s">
        <v>966</v>
      </c>
      <c r="K248" s="49" t="s">
        <v>989</v>
      </c>
      <c r="L248" s="49" t="s">
        <v>990</v>
      </c>
      <c r="M248" s="49" t="s">
        <v>363</v>
      </c>
      <c r="N248" s="50">
        <v>45002</v>
      </c>
      <c r="O248" s="51">
        <v>1327.47</v>
      </c>
      <c r="P248" s="49" t="s">
        <v>102</v>
      </c>
      <c r="Q248" s="51">
        <v>1327.47</v>
      </c>
      <c r="R248" s="49" t="s">
        <v>102</v>
      </c>
      <c r="S248" s="51">
        <v>1327.47</v>
      </c>
      <c r="T248" s="49" t="s">
        <v>102</v>
      </c>
      <c r="U248" s="49" t="s">
        <v>242</v>
      </c>
      <c r="V248" s="49" t="s">
        <v>706</v>
      </c>
      <c r="W248" s="49" t="s">
        <v>990</v>
      </c>
      <c r="X248" s="49" t="s">
        <v>991</v>
      </c>
      <c r="Y248" s="52" t="str">
        <f t="shared" si="9"/>
        <v>3-2023</v>
      </c>
      <c r="Z248" s="52" t="str">
        <f t="shared" si="10"/>
        <v>CS.1137.HT10.N1.07.001</v>
      </c>
      <c r="AA248" s="52" t="str">
        <f t="shared" si="11"/>
        <v>CS.1137.HT10.N1.07.0013-2023</v>
      </c>
      <c r="AB248" s="52" t="str">
        <f>VLOOKUP(Z248,SSPcodes!$B$12:$D$40,3,0)</f>
        <v>2.1.2</v>
      </c>
      <c r="AC248" s="52" t="str">
        <f>VLOOKUP(Z248,SSPcodes!$B$12:$E$40,4,0)</f>
        <v>MPTF_07</v>
      </c>
    </row>
    <row r="249" spans="1:29" x14ac:dyDescent="0.3">
      <c r="A249" s="49" t="s">
        <v>231</v>
      </c>
      <c r="B249" s="49" t="s">
        <v>232</v>
      </c>
      <c r="C249" s="49" t="s">
        <v>233</v>
      </c>
      <c r="D249" s="49" t="s">
        <v>139</v>
      </c>
      <c r="E249" s="49" t="s">
        <v>388</v>
      </c>
      <c r="F249" s="49" t="s">
        <v>137</v>
      </c>
      <c r="G249" s="49" t="s">
        <v>138</v>
      </c>
      <c r="H249" s="49" t="s">
        <v>933</v>
      </c>
      <c r="I249" s="49" t="s">
        <v>934</v>
      </c>
      <c r="J249" s="49" t="s">
        <v>992</v>
      </c>
      <c r="K249" s="49" t="s">
        <v>993</v>
      </c>
      <c r="L249" s="49" t="s">
        <v>994</v>
      </c>
      <c r="M249" s="49" t="s">
        <v>363</v>
      </c>
      <c r="N249" s="50">
        <v>45016</v>
      </c>
      <c r="O249" s="51">
        <v>35</v>
      </c>
      <c r="P249" s="49" t="s">
        <v>102</v>
      </c>
      <c r="Q249" s="51">
        <v>35</v>
      </c>
      <c r="R249" s="49" t="s">
        <v>102</v>
      </c>
      <c r="S249" s="51">
        <v>35</v>
      </c>
      <c r="T249" s="49" t="s">
        <v>102</v>
      </c>
      <c r="U249" s="49" t="s">
        <v>242</v>
      </c>
      <c r="V249" s="49" t="s">
        <v>654</v>
      </c>
      <c r="W249" s="49" t="s">
        <v>994</v>
      </c>
      <c r="X249" s="49" t="s">
        <v>995</v>
      </c>
      <c r="Y249" s="52" t="str">
        <f t="shared" si="9"/>
        <v>3-2023</v>
      </c>
      <c r="Z249" s="52" t="str">
        <f t="shared" si="10"/>
        <v>CS.1137.HT10.12.01.001</v>
      </c>
      <c r="AA249" s="52" t="str">
        <f t="shared" si="11"/>
        <v>CS.1137.HT10.12.01.0013-2023</v>
      </c>
      <c r="AB249" s="52" t="str">
        <f>VLOOKUP(Z249,SSPcodes!$B$12:$D$40,3,0)</f>
        <v>STAFF</v>
      </c>
      <c r="AC249" s="52" t="str">
        <f>VLOOKUP(Z249,SSPcodes!$B$12:$E$40,4,0)</f>
        <v>MPTF_07</v>
      </c>
    </row>
    <row r="250" spans="1:29" x14ac:dyDescent="0.3">
      <c r="A250" s="49" t="s">
        <v>231</v>
      </c>
      <c r="B250" s="49" t="s">
        <v>232</v>
      </c>
      <c r="C250" s="49" t="s">
        <v>233</v>
      </c>
      <c r="D250" s="49" t="s">
        <v>115</v>
      </c>
      <c r="E250" s="49" t="s">
        <v>234</v>
      </c>
      <c r="F250" s="49" t="s">
        <v>133</v>
      </c>
      <c r="G250" s="49" t="s">
        <v>134</v>
      </c>
      <c r="H250" s="49" t="s">
        <v>889</v>
      </c>
      <c r="I250" s="49" t="s">
        <v>890</v>
      </c>
      <c r="J250" s="49" t="s">
        <v>996</v>
      </c>
      <c r="K250" s="49" t="s">
        <v>997</v>
      </c>
      <c r="L250" s="49" t="s">
        <v>998</v>
      </c>
      <c r="M250" s="49" t="s">
        <v>363</v>
      </c>
      <c r="N250" s="50">
        <v>45035</v>
      </c>
      <c r="O250" s="51">
        <v>125</v>
      </c>
      <c r="P250" s="49" t="s">
        <v>102</v>
      </c>
      <c r="Q250" s="51">
        <v>125</v>
      </c>
      <c r="R250" s="49" t="s">
        <v>102</v>
      </c>
      <c r="S250" s="51">
        <v>125</v>
      </c>
      <c r="T250" s="49" t="s">
        <v>102</v>
      </c>
      <c r="U250" s="49" t="s">
        <v>242</v>
      </c>
      <c r="V250" s="49" t="s">
        <v>675</v>
      </c>
      <c r="W250" s="49" t="s">
        <v>998</v>
      </c>
      <c r="X250" s="49" t="s">
        <v>999</v>
      </c>
      <c r="Y250" s="52" t="str">
        <f t="shared" si="9"/>
        <v>4-2023</v>
      </c>
      <c r="Z250" s="52" t="str">
        <f t="shared" si="10"/>
        <v>CS.1137.HT10.11.04.001</v>
      </c>
      <c r="AA250" s="52" t="str">
        <f t="shared" si="11"/>
        <v>CS.1137.HT10.11.04.0014-2023</v>
      </c>
      <c r="AB250" s="52" t="str">
        <f>VLOOKUP(Z250,SSPcodes!$B$12:$D$40,3,0)</f>
        <v>STAFF</v>
      </c>
      <c r="AC250" s="52" t="str">
        <f>VLOOKUP(Z250,SSPcodes!$B$12:$E$40,4,0)</f>
        <v>MPTF_01</v>
      </c>
    </row>
    <row r="251" spans="1:29" x14ac:dyDescent="0.3">
      <c r="A251" s="49" t="s">
        <v>231</v>
      </c>
      <c r="B251" s="49" t="s">
        <v>232</v>
      </c>
      <c r="C251" s="49" t="s">
        <v>233</v>
      </c>
      <c r="D251" s="49" t="s">
        <v>139</v>
      </c>
      <c r="E251" s="49" t="s">
        <v>388</v>
      </c>
      <c r="F251" s="49" t="s">
        <v>137</v>
      </c>
      <c r="G251" s="49" t="s">
        <v>138</v>
      </c>
      <c r="H251" s="49" t="s">
        <v>1000</v>
      </c>
      <c r="I251" s="49" t="s">
        <v>1001</v>
      </c>
      <c r="J251" s="49" t="s">
        <v>1002</v>
      </c>
      <c r="K251" s="49" t="s">
        <v>1003</v>
      </c>
      <c r="L251" s="49" t="s">
        <v>1004</v>
      </c>
      <c r="M251" s="49" t="s">
        <v>356</v>
      </c>
      <c r="N251" s="50">
        <v>44434</v>
      </c>
      <c r="O251" s="51">
        <v>18409.09</v>
      </c>
      <c r="P251" s="49" t="s">
        <v>102</v>
      </c>
      <c r="Q251" s="51">
        <v>18409.09</v>
      </c>
      <c r="R251" s="49" t="s">
        <v>102</v>
      </c>
      <c r="S251" s="51">
        <v>18409.09</v>
      </c>
      <c r="T251" s="49" t="s">
        <v>102</v>
      </c>
      <c r="U251" s="49" t="s">
        <v>242</v>
      </c>
      <c r="V251" s="49" t="s">
        <v>1005</v>
      </c>
      <c r="W251" s="49" t="s">
        <v>1006</v>
      </c>
      <c r="X251" s="49" t="s">
        <v>431</v>
      </c>
      <c r="Y251" s="52" t="str">
        <f t="shared" si="9"/>
        <v>8-2021</v>
      </c>
      <c r="Z251" s="52" t="str">
        <f t="shared" si="10"/>
        <v>CS.1137.HT10.12.01.001</v>
      </c>
      <c r="AA251" s="52" t="str">
        <f t="shared" si="11"/>
        <v>CS.1137.HT10.12.01.0018-2021</v>
      </c>
      <c r="AB251" s="52" t="str">
        <f>VLOOKUP(Z251,SSPcodes!$B$12:$D$40,3,0)</f>
        <v>STAFF</v>
      </c>
      <c r="AC251" s="52" t="str">
        <f>VLOOKUP(Z251,SSPcodes!$B$12:$E$40,4,0)</f>
        <v>MPTF_07</v>
      </c>
    </row>
    <row r="252" spans="1:29" x14ac:dyDescent="0.3">
      <c r="A252" s="49" t="s">
        <v>231</v>
      </c>
      <c r="B252" s="49" t="s">
        <v>232</v>
      </c>
      <c r="C252" s="49" t="s">
        <v>233</v>
      </c>
      <c r="D252" s="49" t="s">
        <v>139</v>
      </c>
      <c r="E252" s="49" t="s">
        <v>388</v>
      </c>
      <c r="F252" s="49" t="s">
        <v>137</v>
      </c>
      <c r="G252" s="49" t="s">
        <v>138</v>
      </c>
      <c r="H252" s="49" t="s">
        <v>1007</v>
      </c>
      <c r="I252" s="49" t="s">
        <v>1008</v>
      </c>
      <c r="J252" s="49" t="s">
        <v>1009</v>
      </c>
      <c r="K252" s="49" t="s">
        <v>1010</v>
      </c>
      <c r="L252" s="49" t="s">
        <v>1011</v>
      </c>
      <c r="M252" s="49" t="s">
        <v>1012</v>
      </c>
      <c r="N252" s="50">
        <v>44468</v>
      </c>
      <c r="O252" s="51">
        <v>150</v>
      </c>
      <c r="P252" s="49" t="s">
        <v>102</v>
      </c>
      <c r="Q252" s="51">
        <v>150</v>
      </c>
      <c r="R252" s="49" t="s">
        <v>102</v>
      </c>
      <c r="S252" s="51">
        <v>150</v>
      </c>
      <c r="T252" s="49" t="s">
        <v>102</v>
      </c>
      <c r="U252" s="49" t="s">
        <v>242</v>
      </c>
      <c r="V252" s="49" t="s">
        <v>1013</v>
      </c>
      <c r="W252" s="49" t="s">
        <v>1014</v>
      </c>
      <c r="X252" s="49" t="s">
        <v>431</v>
      </c>
      <c r="Y252" s="52" t="str">
        <f t="shared" si="9"/>
        <v>9-2021</v>
      </c>
      <c r="Z252" s="52" t="str">
        <f t="shared" si="10"/>
        <v>CS.1137.HT10.12.01.001</v>
      </c>
      <c r="AA252" s="52" t="str">
        <f t="shared" si="11"/>
        <v>CS.1137.HT10.12.01.0019-2021</v>
      </c>
      <c r="AB252" s="52" t="str">
        <f>VLOOKUP(Z252,SSPcodes!$B$12:$D$40,3,0)</f>
        <v>STAFF</v>
      </c>
      <c r="AC252" s="52" t="str">
        <f>VLOOKUP(Z252,SSPcodes!$B$12:$E$40,4,0)</f>
        <v>MPTF_07</v>
      </c>
    </row>
    <row r="253" spans="1:29" x14ac:dyDescent="0.3">
      <c r="A253" s="49" t="s">
        <v>231</v>
      </c>
      <c r="B253" s="49" t="s">
        <v>232</v>
      </c>
      <c r="C253" s="49" t="s">
        <v>233</v>
      </c>
      <c r="D253" s="49" t="s">
        <v>139</v>
      </c>
      <c r="E253" s="49" t="s">
        <v>388</v>
      </c>
      <c r="F253" s="49" t="s">
        <v>137</v>
      </c>
      <c r="G253" s="49" t="s">
        <v>138</v>
      </c>
      <c r="H253" s="49" t="s">
        <v>1007</v>
      </c>
      <c r="I253" s="49" t="s">
        <v>1008</v>
      </c>
      <c r="J253" s="49" t="s">
        <v>1009</v>
      </c>
      <c r="K253" s="49" t="s">
        <v>1010</v>
      </c>
      <c r="L253" s="49" t="s">
        <v>1011</v>
      </c>
      <c r="M253" s="49" t="s">
        <v>1015</v>
      </c>
      <c r="N253" s="50">
        <v>44468</v>
      </c>
      <c r="O253" s="51">
        <v>150</v>
      </c>
      <c r="P253" s="49" t="s">
        <v>102</v>
      </c>
      <c r="Q253" s="51">
        <v>150</v>
      </c>
      <c r="R253" s="49" t="s">
        <v>102</v>
      </c>
      <c r="S253" s="51">
        <v>150</v>
      </c>
      <c r="T253" s="49" t="s">
        <v>102</v>
      </c>
      <c r="U253" s="49" t="s">
        <v>242</v>
      </c>
      <c r="V253" s="49" t="s">
        <v>1013</v>
      </c>
      <c r="W253" s="49" t="s">
        <v>1014</v>
      </c>
      <c r="X253" s="49" t="s">
        <v>431</v>
      </c>
      <c r="Y253" s="52" t="str">
        <f t="shared" si="9"/>
        <v>9-2021</v>
      </c>
      <c r="Z253" s="52" t="str">
        <f t="shared" si="10"/>
        <v>CS.1137.HT10.12.01.001</v>
      </c>
      <c r="AA253" s="52" t="str">
        <f t="shared" si="11"/>
        <v>CS.1137.HT10.12.01.0019-2021</v>
      </c>
      <c r="AB253" s="52" t="str">
        <f>VLOOKUP(Z253,SSPcodes!$B$12:$D$40,3,0)</f>
        <v>STAFF</v>
      </c>
      <c r="AC253" s="52" t="str">
        <f>VLOOKUP(Z253,SSPcodes!$B$12:$E$40,4,0)</f>
        <v>MPTF_07</v>
      </c>
    </row>
    <row r="254" spans="1:29" x14ac:dyDescent="0.3">
      <c r="A254" s="49" t="s">
        <v>231</v>
      </c>
      <c r="B254" s="49" t="s">
        <v>232</v>
      </c>
      <c r="C254" s="49" t="s">
        <v>233</v>
      </c>
      <c r="D254" s="49" t="s">
        <v>139</v>
      </c>
      <c r="E254" s="49" t="s">
        <v>388</v>
      </c>
      <c r="F254" s="49" t="s">
        <v>137</v>
      </c>
      <c r="G254" s="49" t="s">
        <v>138</v>
      </c>
      <c r="H254" s="49" t="s">
        <v>1007</v>
      </c>
      <c r="I254" s="49" t="s">
        <v>1008</v>
      </c>
      <c r="J254" s="49" t="s">
        <v>1016</v>
      </c>
      <c r="K254" s="49" t="s">
        <v>1010</v>
      </c>
      <c r="L254" s="49" t="s">
        <v>1011</v>
      </c>
      <c r="M254" s="49" t="s">
        <v>1017</v>
      </c>
      <c r="N254" s="50">
        <v>44468</v>
      </c>
      <c r="O254" s="51">
        <v>8</v>
      </c>
      <c r="P254" s="49" t="s">
        <v>102</v>
      </c>
      <c r="Q254" s="51">
        <v>8</v>
      </c>
      <c r="R254" s="49" t="s">
        <v>102</v>
      </c>
      <c r="S254" s="51">
        <v>8</v>
      </c>
      <c r="T254" s="49" t="s">
        <v>102</v>
      </c>
      <c r="U254" s="49" t="s">
        <v>242</v>
      </c>
      <c r="V254" s="49" t="s">
        <v>1013</v>
      </c>
      <c r="W254" s="49" t="s">
        <v>1014</v>
      </c>
      <c r="X254" s="49" t="s">
        <v>431</v>
      </c>
      <c r="Y254" s="52" t="str">
        <f t="shared" si="9"/>
        <v>9-2021</v>
      </c>
      <c r="Z254" s="52" t="str">
        <f t="shared" si="10"/>
        <v>CS.1137.HT10.12.01.001</v>
      </c>
      <c r="AA254" s="52" t="str">
        <f t="shared" si="11"/>
        <v>CS.1137.HT10.12.01.0019-2021</v>
      </c>
      <c r="AB254" s="52" t="str">
        <f>VLOOKUP(Z254,SSPcodes!$B$12:$D$40,3,0)</f>
        <v>STAFF</v>
      </c>
      <c r="AC254" s="52" t="str">
        <f>VLOOKUP(Z254,SSPcodes!$B$12:$E$40,4,0)</f>
        <v>MPTF_07</v>
      </c>
    </row>
    <row r="255" spans="1:29" x14ac:dyDescent="0.3">
      <c r="A255" s="49" t="s">
        <v>231</v>
      </c>
      <c r="B255" s="49" t="s">
        <v>232</v>
      </c>
      <c r="C255" s="49" t="s">
        <v>233</v>
      </c>
      <c r="D255" s="49" t="s">
        <v>139</v>
      </c>
      <c r="E255" s="49" t="s">
        <v>388</v>
      </c>
      <c r="F255" s="49" t="s">
        <v>137</v>
      </c>
      <c r="G255" s="49" t="s">
        <v>138</v>
      </c>
      <c r="H255" s="49" t="s">
        <v>1007</v>
      </c>
      <c r="I255" s="49" t="s">
        <v>1008</v>
      </c>
      <c r="J255" s="49" t="s">
        <v>1016</v>
      </c>
      <c r="K255" s="49" t="s">
        <v>1010</v>
      </c>
      <c r="L255" s="49" t="s">
        <v>1011</v>
      </c>
      <c r="M255" s="49" t="s">
        <v>1018</v>
      </c>
      <c r="N255" s="50">
        <v>44468</v>
      </c>
      <c r="O255" s="51">
        <v>8</v>
      </c>
      <c r="P255" s="49" t="s">
        <v>102</v>
      </c>
      <c r="Q255" s="51">
        <v>8</v>
      </c>
      <c r="R255" s="49" t="s">
        <v>102</v>
      </c>
      <c r="S255" s="51">
        <v>8</v>
      </c>
      <c r="T255" s="49" t="s">
        <v>102</v>
      </c>
      <c r="U255" s="49" t="s">
        <v>242</v>
      </c>
      <c r="V255" s="49" t="s">
        <v>1013</v>
      </c>
      <c r="W255" s="49" t="s">
        <v>1014</v>
      </c>
      <c r="X255" s="49" t="s">
        <v>431</v>
      </c>
      <c r="Y255" s="52" t="str">
        <f t="shared" si="9"/>
        <v>9-2021</v>
      </c>
      <c r="Z255" s="52" t="str">
        <f t="shared" si="10"/>
        <v>CS.1137.HT10.12.01.001</v>
      </c>
      <c r="AA255" s="52" t="str">
        <f t="shared" si="11"/>
        <v>CS.1137.HT10.12.01.0019-2021</v>
      </c>
      <c r="AB255" s="52" t="str">
        <f>VLOOKUP(Z255,SSPcodes!$B$12:$D$40,3,0)</f>
        <v>STAFF</v>
      </c>
      <c r="AC255" s="52" t="str">
        <f>VLOOKUP(Z255,SSPcodes!$B$12:$E$40,4,0)</f>
        <v>MPTF_07</v>
      </c>
    </row>
    <row r="256" spans="1:29" x14ac:dyDescent="0.3">
      <c r="A256" s="49" t="s">
        <v>231</v>
      </c>
      <c r="B256" s="49" t="s">
        <v>232</v>
      </c>
      <c r="C256" s="49" t="s">
        <v>233</v>
      </c>
      <c r="D256" s="49" t="s">
        <v>139</v>
      </c>
      <c r="E256" s="49" t="s">
        <v>388</v>
      </c>
      <c r="F256" s="49" t="s">
        <v>189</v>
      </c>
      <c r="G256" s="49" t="s">
        <v>190</v>
      </c>
      <c r="H256" s="49" t="s">
        <v>368</v>
      </c>
      <c r="I256" s="49" t="s">
        <v>369</v>
      </c>
      <c r="J256" s="49" t="s">
        <v>1019</v>
      </c>
      <c r="K256" s="49" t="s">
        <v>1020</v>
      </c>
      <c r="L256" s="49" t="s">
        <v>1021</v>
      </c>
      <c r="M256" s="49" t="s">
        <v>356</v>
      </c>
      <c r="N256" s="50">
        <v>44475</v>
      </c>
      <c r="O256" s="51">
        <v>150</v>
      </c>
      <c r="P256" s="49" t="s">
        <v>102</v>
      </c>
      <c r="Q256" s="51">
        <v>150</v>
      </c>
      <c r="R256" s="49" t="s">
        <v>102</v>
      </c>
      <c r="S256" s="51">
        <v>150</v>
      </c>
      <c r="T256" s="49" t="s">
        <v>102</v>
      </c>
      <c r="U256" s="49" t="s">
        <v>242</v>
      </c>
      <c r="V256" s="49" t="s">
        <v>1013</v>
      </c>
      <c r="W256" s="49" t="s">
        <v>1022</v>
      </c>
      <c r="X256" s="49" t="s">
        <v>1023</v>
      </c>
      <c r="Y256" s="52" t="str">
        <f t="shared" si="9"/>
        <v>10-2021</v>
      </c>
      <c r="Z256" s="52" t="str">
        <f t="shared" si="10"/>
        <v>CS.1137.HT10.D4.04.005</v>
      </c>
      <c r="AA256" s="52" t="str">
        <f t="shared" si="11"/>
        <v>CS.1137.HT10.D4.04.00510-2021</v>
      </c>
      <c r="AB256" s="52" t="str">
        <f>VLOOKUP(Z256,SSPcodes!$B$12:$D$40,3,0)</f>
        <v>3.2.2</v>
      </c>
      <c r="AC256" s="52" t="str">
        <f>VLOOKUP(Z256,SSPcodes!$B$12:$E$40,4,0)</f>
        <v>MPTF_07</v>
      </c>
    </row>
    <row r="257" spans="1:29" x14ac:dyDescent="0.3">
      <c r="A257" s="49" t="s">
        <v>231</v>
      </c>
      <c r="B257" s="49" t="s">
        <v>232</v>
      </c>
      <c r="C257" s="49" t="s">
        <v>233</v>
      </c>
      <c r="D257" s="49" t="s">
        <v>139</v>
      </c>
      <c r="E257" s="49" t="s">
        <v>388</v>
      </c>
      <c r="F257" s="49" t="s">
        <v>137</v>
      </c>
      <c r="G257" s="49" t="s">
        <v>138</v>
      </c>
      <c r="H257" s="49" t="s">
        <v>708</v>
      </c>
      <c r="I257" s="49" t="s">
        <v>709</v>
      </c>
      <c r="J257" s="49" t="s">
        <v>1024</v>
      </c>
      <c r="K257" s="49" t="s">
        <v>1025</v>
      </c>
      <c r="L257" s="49" t="s">
        <v>1026</v>
      </c>
      <c r="M257" s="49" t="s">
        <v>356</v>
      </c>
      <c r="N257" s="50">
        <v>44475</v>
      </c>
      <c r="O257" s="51">
        <v>75</v>
      </c>
      <c r="P257" s="49" t="s">
        <v>102</v>
      </c>
      <c r="Q257" s="51">
        <v>75</v>
      </c>
      <c r="R257" s="49" t="s">
        <v>102</v>
      </c>
      <c r="S257" s="51">
        <v>75</v>
      </c>
      <c r="T257" s="49" t="s">
        <v>102</v>
      </c>
      <c r="U257" s="49" t="s">
        <v>242</v>
      </c>
      <c r="V257" s="49" t="s">
        <v>1013</v>
      </c>
      <c r="W257" s="49" t="s">
        <v>1027</v>
      </c>
      <c r="X257" s="49" t="s">
        <v>1028</v>
      </c>
      <c r="Y257" s="52" t="str">
        <f t="shared" si="9"/>
        <v>10-2021</v>
      </c>
      <c r="Z257" s="52" t="str">
        <f t="shared" si="10"/>
        <v>CS.1137.HT10.12.01.001</v>
      </c>
      <c r="AA257" s="52" t="str">
        <f t="shared" si="11"/>
        <v>CS.1137.HT10.12.01.00110-2021</v>
      </c>
      <c r="AB257" s="52" t="str">
        <f>VLOOKUP(Z257,SSPcodes!$B$12:$D$40,3,0)</f>
        <v>STAFF</v>
      </c>
      <c r="AC257" s="52" t="str">
        <f>VLOOKUP(Z257,SSPcodes!$B$12:$E$40,4,0)</f>
        <v>MPTF_07</v>
      </c>
    </row>
    <row r="258" spans="1:29" x14ac:dyDescent="0.3">
      <c r="A258" s="49" t="s">
        <v>231</v>
      </c>
      <c r="B258" s="49" t="s">
        <v>232</v>
      </c>
      <c r="C258" s="49" t="s">
        <v>233</v>
      </c>
      <c r="D258" s="49" t="s">
        <v>139</v>
      </c>
      <c r="E258" s="49" t="s">
        <v>388</v>
      </c>
      <c r="F258" s="49" t="s">
        <v>189</v>
      </c>
      <c r="G258" s="49" t="s">
        <v>190</v>
      </c>
      <c r="H258" s="49" t="s">
        <v>368</v>
      </c>
      <c r="I258" s="49" t="s">
        <v>369</v>
      </c>
      <c r="J258" s="49" t="s">
        <v>1029</v>
      </c>
      <c r="K258" s="49" t="s">
        <v>1030</v>
      </c>
      <c r="L258" s="49" t="s">
        <v>1031</v>
      </c>
      <c r="M258" s="49" t="s">
        <v>356</v>
      </c>
      <c r="N258" s="50">
        <v>44481</v>
      </c>
      <c r="O258" s="51">
        <v>500</v>
      </c>
      <c r="P258" s="49" t="s">
        <v>102</v>
      </c>
      <c r="Q258" s="51">
        <v>500</v>
      </c>
      <c r="R258" s="49" t="s">
        <v>102</v>
      </c>
      <c r="S258" s="51">
        <v>500</v>
      </c>
      <c r="T258" s="49" t="s">
        <v>102</v>
      </c>
      <c r="U258" s="49" t="s">
        <v>242</v>
      </c>
      <c r="V258" s="49" t="s">
        <v>1013</v>
      </c>
      <c r="W258" s="49" t="s">
        <v>1032</v>
      </c>
      <c r="X258" s="49" t="s">
        <v>1033</v>
      </c>
      <c r="Y258" s="52" t="str">
        <f t="shared" si="9"/>
        <v>10-2021</v>
      </c>
      <c r="Z258" s="52" t="str">
        <f t="shared" si="10"/>
        <v>CS.1137.HT10.D4.04.005</v>
      </c>
      <c r="AA258" s="52" t="str">
        <f t="shared" si="11"/>
        <v>CS.1137.HT10.D4.04.00510-2021</v>
      </c>
      <c r="AB258" s="52" t="str">
        <f>VLOOKUP(Z258,SSPcodes!$B$12:$D$40,3,0)</f>
        <v>3.2.2</v>
      </c>
      <c r="AC258" s="52" t="str">
        <f>VLOOKUP(Z258,SSPcodes!$B$12:$E$40,4,0)</f>
        <v>MPTF_07</v>
      </c>
    </row>
    <row r="259" spans="1:29" x14ac:dyDescent="0.3">
      <c r="A259" s="49" t="s">
        <v>231</v>
      </c>
      <c r="B259" s="49" t="s">
        <v>232</v>
      </c>
      <c r="C259" s="49" t="s">
        <v>233</v>
      </c>
      <c r="D259" s="49" t="s">
        <v>139</v>
      </c>
      <c r="E259" s="49" t="s">
        <v>388</v>
      </c>
      <c r="F259" s="49" t="s">
        <v>189</v>
      </c>
      <c r="G259" s="49" t="s">
        <v>190</v>
      </c>
      <c r="H259" s="49" t="s">
        <v>670</v>
      </c>
      <c r="I259" s="49" t="s">
        <v>671</v>
      </c>
      <c r="J259" s="49" t="s">
        <v>1034</v>
      </c>
      <c r="K259" s="49" t="s">
        <v>1030</v>
      </c>
      <c r="L259" s="49" t="s">
        <v>1031</v>
      </c>
      <c r="M259" s="49" t="s">
        <v>363</v>
      </c>
      <c r="N259" s="50">
        <v>44481</v>
      </c>
      <c r="O259" s="51">
        <v>210</v>
      </c>
      <c r="P259" s="49" t="s">
        <v>102</v>
      </c>
      <c r="Q259" s="51">
        <v>210</v>
      </c>
      <c r="R259" s="49" t="s">
        <v>102</v>
      </c>
      <c r="S259" s="51">
        <v>210</v>
      </c>
      <c r="T259" s="49" t="s">
        <v>102</v>
      </c>
      <c r="U259" s="49" t="s">
        <v>242</v>
      </c>
      <c r="V259" s="49" t="s">
        <v>1013</v>
      </c>
      <c r="W259" s="49" t="s">
        <v>1032</v>
      </c>
      <c r="X259" s="49" t="s">
        <v>1033</v>
      </c>
      <c r="Y259" s="52" t="str">
        <f t="shared" ref="Y259:Y322" si="12">MONTH(N259)&amp;"-"&amp;YEAR(N259)</f>
        <v>10-2021</v>
      </c>
      <c r="Z259" s="52" t="str">
        <f t="shared" ref="Z259:Z322" si="13">IF(ISNUMBER(SEARCH("Overhead",I259)),LEFT(F259,13)&amp;"OH",F259)</f>
        <v>CS.1137.HT10.D4.04.005</v>
      </c>
      <c r="AA259" s="52" t="str">
        <f t="shared" ref="AA259:AA322" si="14">Z259&amp;Y259</f>
        <v>CS.1137.HT10.D4.04.00510-2021</v>
      </c>
      <c r="AB259" s="52" t="str">
        <f>VLOOKUP(Z259,SSPcodes!$B$12:$D$40,3,0)</f>
        <v>3.2.2</v>
      </c>
      <c r="AC259" s="52" t="str">
        <f>VLOOKUP(Z259,SSPcodes!$B$12:$E$40,4,0)</f>
        <v>MPTF_07</v>
      </c>
    </row>
    <row r="260" spans="1:29" x14ac:dyDescent="0.3">
      <c r="A260" s="49" t="s">
        <v>231</v>
      </c>
      <c r="B260" s="49" t="s">
        <v>232</v>
      </c>
      <c r="C260" s="49" t="s">
        <v>233</v>
      </c>
      <c r="D260" s="49" t="s">
        <v>139</v>
      </c>
      <c r="E260" s="49" t="s">
        <v>388</v>
      </c>
      <c r="F260" s="49" t="s">
        <v>189</v>
      </c>
      <c r="G260" s="49" t="s">
        <v>190</v>
      </c>
      <c r="H260" s="49" t="s">
        <v>670</v>
      </c>
      <c r="I260" s="49" t="s">
        <v>671</v>
      </c>
      <c r="J260" s="49" t="s">
        <v>1035</v>
      </c>
      <c r="K260" s="49" t="s">
        <v>1030</v>
      </c>
      <c r="L260" s="49" t="s">
        <v>1031</v>
      </c>
      <c r="M260" s="49" t="s">
        <v>367</v>
      </c>
      <c r="N260" s="50">
        <v>44481</v>
      </c>
      <c r="O260" s="51">
        <v>600</v>
      </c>
      <c r="P260" s="49" t="s">
        <v>102</v>
      </c>
      <c r="Q260" s="51">
        <v>600</v>
      </c>
      <c r="R260" s="49" t="s">
        <v>102</v>
      </c>
      <c r="S260" s="51">
        <v>600</v>
      </c>
      <c r="T260" s="49" t="s">
        <v>102</v>
      </c>
      <c r="U260" s="49" t="s">
        <v>242</v>
      </c>
      <c r="V260" s="49" t="s">
        <v>1013</v>
      </c>
      <c r="W260" s="49" t="s">
        <v>1032</v>
      </c>
      <c r="X260" s="49" t="s">
        <v>1033</v>
      </c>
      <c r="Y260" s="52" t="str">
        <f t="shared" si="12"/>
        <v>10-2021</v>
      </c>
      <c r="Z260" s="52" t="str">
        <f t="shared" si="13"/>
        <v>CS.1137.HT10.D4.04.005</v>
      </c>
      <c r="AA260" s="52" t="str">
        <f t="shared" si="14"/>
        <v>CS.1137.HT10.D4.04.00510-2021</v>
      </c>
      <c r="AB260" s="52" t="str">
        <f>VLOOKUP(Z260,SSPcodes!$B$12:$D$40,3,0)</f>
        <v>3.2.2</v>
      </c>
      <c r="AC260" s="52" t="str">
        <f>VLOOKUP(Z260,SSPcodes!$B$12:$E$40,4,0)</f>
        <v>MPTF_07</v>
      </c>
    </row>
    <row r="261" spans="1:29" x14ac:dyDescent="0.3">
      <c r="A261" s="49" t="s">
        <v>231</v>
      </c>
      <c r="B261" s="49" t="s">
        <v>232</v>
      </c>
      <c r="C261" s="49" t="s">
        <v>233</v>
      </c>
      <c r="D261" s="49" t="s">
        <v>139</v>
      </c>
      <c r="E261" s="49" t="s">
        <v>388</v>
      </c>
      <c r="F261" s="49" t="s">
        <v>137</v>
      </c>
      <c r="G261" s="49" t="s">
        <v>138</v>
      </c>
      <c r="H261" s="49" t="s">
        <v>941</v>
      </c>
      <c r="I261" s="49" t="s">
        <v>942</v>
      </c>
      <c r="J261" s="49" t="s">
        <v>1036</v>
      </c>
      <c r="K261" s="49" t="s">
        <v>1037</v>
      </c>
      <c r="L261" s="49" t="s">
        <v>1038</v>
      </c>
      <c r="M261" s="49" t="s">
        <v>356</v>
      </c>
      <c r="N261" s="50">
        <v>44488</v>
      </c>
      <c r="O261" s="51">
        <v>1024.49</v>
      </c>
      <c r="P261" s="49" t="s">
        <v>102</v>
      </c>
      <c r="Q261" s="51">
        <v>1024.49</v>
      </c>
      <c r="R261" s="49" t="s">
        <v>102</v>
      </c>
      <c r="S261" s="51">
        <v>100000</v>
      </c>
      <c r="T261" s="49" t="s">
        <v>241</v>
      </c>
      <c r="U261" s="49" t="s">
        <v>242</v>
      </c>
      <c r="V261" s="49" t="s">
        <v>1005</v>
      </c>
      <c r="W261" s="49" t="s">
        <v>1039</v>
      </c>
      <c r="X261" s="49" t="s">
        <v>1040</v>
      </c>
      <c r="Y261" s="52" t="str">
        <f t="shared" si="12"/>
        <v>10-2021</v>
      </c>
      <c r="Z261" s="52" t="str">
        <f t="shared" si="13"/>
        <v>CS.1137.HT10.12.01.001</v>
      </c>
      <c r="AA261" s="52" t="str">
        <f t="shared" si="14"/>
        <v>CS.1137.HT10.12.01.00110-2021</v>
      </c>
      <c r="AB261" s="52" t="str">
        <f>VLOOKUP(Z261,SSPcodes!$B$12:$D$40,3,0)</f>
        <v>STAFF</v>
      </c>
      <c r="AC261" s="52" t="str">
        <f>VLOOKUP(Z261,SSPcodes!$B$12:$E$40,4,0)</f>
        <v>MPTF_07</v>
      </c>
    </row>
    <row r="262" spans="1:29" x14ac:dyDescent="0.3">
      <c r="A262" s="49" t="s">
        <v>231</v>
      </c>
      <c r="B262" s="49" t="s">
        <v>232</v>
      </c>
      <c r="C262" s="49" t="s">
        <v>233</v>
      </c>
      <c r="D262" s="49" t="s">
        <v>139</v>
      </c>
      <c r="E262" s="49" t="s">
        <v>388</v>
      </c>
      <c r="F262" s="49" t="s">
        <v>137</v>
      </c>
      <c r="G262" s="49" t="s">
        <v>138</v>
      </c>
      <c r="H262" s="49" t="s">
        <v>1041</v>
      </c>
      <c r="I262" s="49" t="s">
        <v>1042</v>
      </c>
      <c r="J262" s="49" t="s">
        <v>1043</v>
      </c>
      <c r="K262" s="49" t="s">
        <v>1044</v>
      </c>
      <c r="L262" s="49" t="s">
        <v>1045</v>
      </c>
      <c r="M262" s="49" t="s">
        <v>356</v>
      </c>
      <c r="N262" s="50">
        <v>44508</v>
      </c>
      <c r="O262" s="51">
        <v>70</v>
      </c>
      <c r="P262" s="49" t="s">
        <v>102</v>
      </c>
      <c r="Q262" s="51">
        <v>70</v>
      </c>
      <c r="R262" s="49" t="s">
        <v>102</v>
      </c>
      <c r="S262" s="51">
        <v>70</v>
      </c>
      <c r="T262" s="49" t="s">
        <v>102</v>
      </c>
      <c r="U262" s="49" t="s">
        <v>242</v>
      </c>
      <c r="V262" s="49" t="s">
        <v>1013</v>
      </c>
      <c r="W262" s="49" t="s">
        <v>1046</v>
      </c>
      <c r="X262" s="49" t="s">
        <v>1047</v>
      </c>
      <c r="Y262" s="52" t="str">
        <f t="shared" si="12"/>
        <v>11-2021</v>
      </c>
      <c r="Z262" s="52" t="str">
        <f t="shared" si="13"/>
        <v>CS.1137.HT10.12.01.001</v>
      </c>
      <c r="AA262" s="52" t="str">
        <f t="shared" si="14"/>
        <v>CS.1137.HT10.12.01.00111-2021</v>
      </c>
      <c r="AB262" s="52" t="str">
        <f>VLOOKUP(Z262,SSPcodes!$B$12:$D$40,3,0)</f>
        <v>STAFF</v>
      </c>
      <c r="AC262" s="52" t="str">
        <f>VLOOKUP(Z262,SSPcodes!$B$12:$E$40,4,0)</f>
        <v>MPTF_07</v>
      </c>
    </row>
    <row r="263" spans="1:29" x14ac:dyDescent="0.3">
      <c r="A263" s="49" t="s">
        <v>231</v>
      </c>
      <c r="B263" s="49" t="s">
        <v>232</v>
      </c>
      <c r="C263" s="49" t="s">
        <v>233</v>
      </c>
      <c r="D263" s="49" t="s">
        <v>139</v>
      </c>
      <c r="E263" s="49" t="s">
        <v>388</v>
      </c>
      <c r="F263" s="49" t="s">
        <v>137</v>
      </c>
      <c r="G263" s="49" t="s">
        <v>138</v>
      </c>
      <c r="H263" s="49" t="s">
        <v>941</v>
      </c>
      <c r="I263" s="49" t="s">
        <v>942</v>
      </c>
      <c r="J263" s="49" t="s">
        <v>1048</v>
      </c>
      <c r="K263" s="49" t="s">
        <v>1049</v>
      </c>
      <c r="L263" s="49" t="s">
        <v>1050</v>
      </c>
      <c r="M263" s="49" t="s">
        <v>363</v>
      </c>
      <c r="N263" s="50">
        <v>44508</v>
      </c>
      <c r="O263" s="51">
        <v>6.07</v>
      </c>
      <c r="P263" s="49" t="s">
        <v>102</v>
      </c>
      <c r="Q263" s="51">
        <v>6.07</v>
      </c>
      <c r="R263" s="49" t="s">
        <v>102</v>
      </c>
      <c r="S263" s="51">
        <v>600</v>
      </c>
      <c r="T263" s="49" t="s">
        <v>241</v>
      </c>
      <c r="U263" s="49" t="s">
        <v>242</v>
      </c>
      <c r="V263" s="49" t="s">
        <v>1013</v>
      </c>
      <c r="W263" s="49" t="s">
        <v>1051</v>
      </c>
      <c r="X263" s="49" t="s">
        <v>1052</v>
      </c>
      <c r="Y263" s="52" t="str">
        <f t="shared" si="12"/>
        <v>11-2021</v>
      </c>
      <c r="Z263" s="52" t="str">
        <f t="shared" si="13"/>
        <v>CS.1137.HT10.12.01.001</v>
      </c>
      <c r="AA263" s="52" t="str">
        <f t="shared" si="14"/>
        <v>CS.1137.HT10.12.01.00111-2021</v>
      </c>
      <c r="AB263" s="52" t="str">
        <f>VLOOKUP(Z263,SSPcodes!$B$12:$D$40,3,0)</f>
        <v>STAFF</v>
      </c>
      <c r="AC263" s="52" t="str">
        <f>VLOOKUP(Z263,SSPcodes!$B$12:$E$40,4,0)</f>
        <v>MPTF_07</v>
      </c>
    </row>
    <row r="264" spans="1:29" x14ac:dyDescent="0.3">
      <c r="A264" s="49" t="s">
        <v>231</v>
      </c>
      <c r="B264" s="49" t="s">
        <v>232</v>
      </c>
      <c r="C264" s="49" t="s">
        <v>233</v>
      </c>
      <c r="D264" s="49" t="s">
        <v>139</v>
      </c>
      <c r="E264" s="49" t="s">
        <v>388</v>
      </c>
      <c r="F264" s="49" t="s">
        <v>137</v>
      </c>
      <c r="G264" s="49" t="s">
        <v>138</v>
      </c>
      <c r="H264" s="49" t="s">
        <v>941</v>
      </c>
      <c r="I264" s="49" t="s">
        <v>942</v>
      </c>
      <c r="J264" s="49" t="s">
        <v>1053</v>
      </c>
      <c r="K264" s="49" t="s">
        <v>1054</v>
      </c>
      <c r="L264" s="49" t="s">
        <v>1055</v>
      </c>
      <c r="M264" s="49" t="s">
        <v>367</v>
      </c>
      <c r="N264" s="50">
        <v>44508</v>
      </c>
      <c r="O264" s="51">
        <v>520</v>
      </c>
      <c r="P264" s="49" t="s">
        <v>102</v>
      </c>
      <c r="Q264" s="51">
        <v>520</v>
      </c>
      <c r="R264" s="49" t="s">
        <v>102</v>
      </c>
      <c r="S264" s="51">
        <v>520</v>
      </c>
      <c r="T264" s="49" t="s">
        <v>102</v>
      </c>
      <c r="U264" s="49" t="s">
        <v>242</v>
      </c>
      <c r="V264" s="49" t="s">
        <v>1013</v>
      </c>
      <c r="W264" s="49" t="s">
        <v>1056</v>
      </c>
      <c r="X264" s="49" t="s">
        <v>1057</v>
      </c>
      <c r="Y264" s="52" t="str">
        <f t="shared" si="12"/>
        <v>11-2021</v>
      </c>
      <c r="Z264" s="52" t="str">
        <f t="shared" si="13"/>
        <v>CS.1137.HT10.12.01.001</v>
      </c>
      <c r="AA264" s="52" t="str">
        <f t="shared" si="14"/>
        <v>CS.1137.HT10.12.01.00111-2021</v>
      </c>
      <c r="AB264" s="52" t="str">
        <f>VLOOKUP(Z264,SSPcodes!$B$12:$D$40,3,0)</f>
        <v>STAFF</v>
      </c>
      <c r="AC264" s="52" t="str">
        <f>VLOOKUP(Z264,SSPcodes!$B$12:$E$40,4,0)</f>
        <v>MPTF_07</v>
      </c>
    </row>
    <row r="265" spans="1:29" x14ac:dyDescent="0.3">
      <c r="A265" s="49" t="s">
        <v>231</v>
      </c>
      <c r="B265" s="49" t="s">
        <v>232</v>
      </c>
      <c r="C265" s="49" t="s">
        <v>233</v>
      </c>
      <c r="D265" s="49" t="s">
        <v>139</v>
      </c>
      <c r="E265" s="49" t="s">
        <v>388</v>
      </c>
      <c r="F265" s="49" t="s">
        <v>137</v>
      </c>
      <c r="G265" s="49" t="s">
        <v>138</v>
      </c>
      <c r="H265" s="49" t="s">
        <v>941</v>
      </c>
      <c r="I265" s="49" t="s">
        <v>942</v>
      </c>
      <c r="J265" s="49" t="s">
        <v>1036</v>
      </c>
      <c r="K265" s="49" t="s">
        <v>1058</v>
      </c>
      <c r="L265" s="49" t="s">
        <v>1059</v>
      </c>
      <c r="M265" s="49" t="s">
        <v>356</v>
      </c>
      <c r="N265" s="50">
        <v>44530</v>
      </c>
      <c r="O265" s="51">
        <v>1010.81</v>
      </c>
      <c r="P265" s="49" t="s">
        <v>102</v>
      </c>
      <c r="Q265" s="51">
        <v>1010.81</v>
      </c>
      <c r="R265" s="49" t="s">
        <v>102</v>
      </c>
      <c r="S265" s="51">
        <v>100000</v>
      </c>
      <c r="T265" s="49" t="s">
        <v>241</v>
      </c>
      <c r="U265" s="49" t="s">
        <v>242</v>
      </c>
      <c r="V265" s="49" t="s">
        <v>1013</v>
      </c>
      <c r="W265" s="49" t="s">
        <v>1060</v>
      </c>
      <c r="X265" s="49" t="s">
        <v>1061</v>
      </c>
      <c r="Y265" s="52" t="str">
        <f t="shared" si="12"/>
        <v>11-2021</v>
      </c>
      <c r="Z265" s="52" t="str">
        <f t="shared" si="13"/>
        <v>CS.1137.HT10.12.01.001</v>
      </c>
      <c r="AA265" s="52" t="str">
        <f t="shared" si="14"/>
        <v>CS.1137.HT10.12.01.00111-2021</v>
      </c>
      <c r="AB265" s="52" t="str">
        <f>VLOOKUP(Z265,SSPcodes!$B$12:$D$40,3,0)</f>
        <v>STAFF</v>
      </c>
      <c r="AC265" s="52" t="str">
        <f>VLOOKUP(Z265,SSPcodes!$B$12:$E$40,4,0)</f>
        <v>MPTF_07</v>
      </c>
    </row>
    <row r="266" spans="1:29" x14ac:dyDescent="0.3">
      <c r="A266" s="49" t="s">
        <v>231</v>
      </c>
      <c r="B266" s="49" t="s">
        <v>232</v>
      </c>
      <c r="C266" s="49" t="s">
        <v>233</v>
      </c>
      <c r="D266" s="49" t="s">
        <v>139</v>
      </c>
      <c r="E266" s="49" t="s">
        <v>388</v>
      </c>
      <c r="F266" s="49" t="s">
        <v>137</v>
      </c>
      <c r="G266" s="49" t="s">
        <v>138</v>
      </c>
      <c r="H266" s="49" t="s">
        <v>941</v>
      </c>
      <c r="I266" s="49" t="s">
        <v>942</v>
      </c>
      <c r="J266" s="49" t="s">
        <v>1036</v>
      </c>
      <c r="K266" s="49" t="s">
        <v>1062</v>
      </c>
      <c r="L266" s="49" t="s">
        <v>1063</v>
      </c>
      <c r="M266" s="49" t="s">
        <v>356</v>
      </c>
      <c r="N266" s="50">
        <v>44530</v>
      </c>
      <c r="O266" s="51">
        <v>1010.81</v>
      </c>
      <c r="P266" s="49" t="s">
        <v>102</v>
      </c>
      <c r="Q266" s="51">
        <v>1010.81</v>
      </c>
      <c r="R266" s="49" t="s">
        <v>102</v>
      </c>
      <c r="S266" s="51">
        <v>100000</v>
      </c>
      <c r="T266" s="49" t="s">
        <v>241</v>
      </c>
      <c r="U266" s="49" t="s">
        <v>242</v>
      </c>
      <c r="V266" s="49" t="s">
        <v>1013</v>
      </c>
      <c r="W266" s="49" t="s">
        <v>1064</v>
      </c>
      <c r="X266" s="49" t="s">
        <v>1065</v>
      </c>
      <c r="Y266" s="52" t="str">
        <f t="shared" si="12"/>
        <v>11-2021</v>
      </c>
      <c r="Z266" s="52" t="str">
        <f t="shared" si="13"/>
        <v>CS.1137.HT10.12.01.001</v>
      </c>
      <c r="AA266" s="52" t="str">
        <f t="shared" si="14"/>
        <v>CS.1137.HT10.12.01.00111-2021</v>
      </c>
      <c r="AB266" s="52" t="str">
        <f>VLOOKUP(Z266,SSPcodes!$B$12:$D$40,3,0)</f>
        <v>STAFF</v>
      </c>
      <c r="AC266" s="52" t="str">
        <f>VLOOKUP(Z266,SSPcodes!$B$12:$E$40,4,0)</f>
        <v>MPTF_07</v>
      </c>
    </row>
    <row r="267" spans="1:29" x14ac:dyDescent="0.3">
      <c r="A267" s="49" t="s">
        <v>231</v>
      </c>
      <c r="B267" s="49" t="s">
        <v>232</v>
      </c>
      <c r="C267" s="49" t="s">
        <v>233</v>
      </c>
      <c r="D267" s="49" t="s">
        <v>139</v>
      </c>
      <c r="E267" s="49" t="s">
        <v>388</v>
      </c>
      <c r="F267" s="49" t="s">
        <v>137</v>
      </c>
      <c r="G267" s="49" t="s">
        <v>138</v>
      </c>
      <c r="H267" s="49" t="s">
        <v>941</v>
      </c>
      <c r="I267" s="49" t="s">
        <v>942</v>
      </c>
      <c r="J267" s="49" t="s">
        <v>1036</v>
      </c>
      <c r="K267" s="49" t="s">
        <v>1066</v>
      </c>
      <c r="L267" s="49" t="s">
        <v>1067</v>
      </c>
      <c r="M267" s="49" t="s">
        <v>356</v>
      </c>
      <c r="N267" s="50">
        <v>44540</v>
      </c>
      <c r="O267" s="51">
        <v>1010.56</v>
      </c>
      <c r="P267" s="49" t="s">
        <v>102</v>
      </c>
      <c r="Q267" s="51">
        <v>1010.56</v>
      </c>
      <c r="R267" s="49" t="s">
        <v>102</v>
      </c>
      <c r="S267" s="51">
        <v>100000</v>
      </c>
      <c r="T267" s="49" t="s">
        <v>241</v>
      </c>
      <c r="U267" s="49" t="s">
        <v>242</v>
      </c>
      <c r="V267" s="49" t="s">
        <v>1005</v>
      </c>
      <c r="W267" s="49" t="s">
        <v>1068</v>
      </c>
      <c r="X267" s="49" t="s">
        <v>1069</v>
      </c>
      <c r="Y267" s="52" t="str">
        <f t="shared" si="12"/>
        <v>12-2021</v>
      </c>
      <c r="Z267" s="52" t="str">
        <f t="shared" si="13"/>
        <v>CS.1137.HT10.12.01.001</v>
      </c>
      <c r="AA267" s="52" t="str">
        <f t="shared" si="14"/>
        <v>CS.1137.HT10.12.01.00112-2021</v>
      </c>
      <c r="AB267" s="52" t="str">
        <f>VLOOKUP(Z267,SSPcodes!$B$12:$D$40,3,0)</f>
        <v>STAFF</v>
      </c>
      <c r="AC267" s="52" t="str">
        <f>VLOOKUP(Z267,SSPcodes!$B$12:$E$40,4,0)</f>
        <v>MPTF_07</v>
      </c>
    </row>
    <row r="268" spans="1:29" x14ac:dyDescent="0.3">
      <c r="A268" s="49" t="s">
        <v>231</v>
      </c>
      <c r="B268" s="49" t="s">
        <v>232</v>
      </c>
      <c r="C268" s="49" t="s">
        <v>233</v>
      </c>
      <c r="D268" s="49" t="s">
        <v>139</v>
      </c>
      <c r="E268" s="49" t="s">
        <v>388</v>
      </c>
      <c r="F268" s="49" t="s">
        <v>137</v>
      </c>
      <c r="G268" s="49" t="s">
        <v>138</v>
      </c>
      <c r="H268" s="49" t="s">
        <v>941</v>
      </c>
      <c r="I268" s="49" t="s">
        <v>942</v>
      </c>
      <c r="J268" s="49" t="s">
        <v>1048</v>
      </c>
      <c r="K268" s="49" t="s">
        <v>1070</v>
      </c>
      <c r="L268" s="49" t="s">
        <v>1071</v>
      </c>
      <c r="M268" s="49" t="s">
        <v>363</v>
      </c>
      <c r="N268" s="50">
        <v>44543</v>
      </c>
      <c r="O268" s="51">
        <v>-6.07</v>
      </c>
      <c r="P268" s="49" t="s">
        <v>102</v>
      </c>
      <c r="Q268" s="51">
        <v>-6.07</v>
      </c>
      <c r="R268" s="49" t="s">
        <v>102</v>
      </c>
      <c r="S268" s="51">
        <v>-600</v>
      </c>
      <c r="T268" s="49" t="s">
        <v>241</v>
      </c>
      <c r="U268" s="49" t="s">
        <v>242</v>
      </c>
      <c r="V268" s="49" t="s">
        <v>1005</v>
      </c>
      <c r="W268" s="49" t="s">
        <v>1072</v>
      </c>
      <c r="X268" s="49" t="s">
        <v>1073</v>
      </c>
      <c r="Y268" s="52" t="str">
        <f t="shared" si="12"/>
        <v>12-2021</v>
      </c>
      <c r="Z268" s="52" t="str">
        <f t="shared" si="13"/>
        <v>CS.1137.HT10.12.01.001</v>
      </c>
      <c r="AA268" s="52" t="str">
        <f t="shared" si="14"/>
        <v>CS.1137.HT10.12.01.00112-2021</v>
      </c>
      <c r="AB268" s="52" t="str">
        <f>VLOOKUP(Z268,SSPcodes!$B$12:$D$40,3,0)</f>
        <v>STAFF</v>
      </c>
      <c r="AC268" s="52" t="str">
        <f>VLOOKUP(Z268,SSPcodes!$B$12:$E$40,4,0)</f>
        <v>MPTF_07</v>
      </c>
    </row>
    <row r="269" spans="1:29" x14ac:dyDescent="0.3">
      <c r="A269" s="49" t="s">
        <v>231</v>
      </c>
      <c r="B269" s="49" t="s">
        <v>232</v>
      </c>
      <c r="C269" s="49" t="s">
        <v>233</v>
      </c>
      <c r="D269" s="49" t="s">
        <v>139</v>
      </c>
      <c r="E269" s="49" t="s">
        <v>388</v>
      </c>
      <c r="F269" s="49" t="s">
        <v>137</v>
      </c>
      <c r="G269" s="49" t="s">
        <v>138</v>
      </c>
      <c r="H269" s="49" t="s">
        <v>941</v>
      </c>
      <c r="I269" s="49" t="s">
        <v>942</v>
      </c>
      <c r="J269" s="49" t="s">
        <v>1074</v>
      </c>
      <c r="K269" s="49" t="s">
        <v>1075</v>
      </c>
      <c r="L269" s="49" t="s">
        <v>1076</v>
      </c>
      <c r="M269" s="49" t="s">
        <v>356</v>
      </c>
      <c r="N269" s="50">
        <v>44544</v>
      </c>
      <c r="O269" s="51">
        <v>1666.66</v>
      </c>
      <c r="P269" s="49" t="s">
        <v>102</v>
      </c>
      <c r="Q269" s="51">
        <v>1666.66</v>
      </c>
      <c r="R269" s="49" t="s">
        <v>102</v>
      </c>
      <c r="S269" s="51">
        <v>1666.66</v>
      </c>
      <c r="T269" s="49" t="s">
        <v>102</v>
      </c>
      <c r="U269" s="49" t="s">
        <v>242</v>
      </c>
      <c r="V269" s="49" t="s">
        <v>1013</v>
      </c>
      <c r="W269" s="49" t="s">
        <v>1077</v>
      </c>
      <c r="X269" s="49" t="s">
        <v>1078</v>
      </c>
      <c r="Y269" s="52" t="str">
        <f t="shared" si="12"/>
        <v>12-2021</v>
      </c>
      <c r="Z269" s="52" t="str">
        <f t="shared" si="13"/>
        <v>CS.1137.HT10.12.01.001</v>
      </c>
      <c r="AA269" s="52" t="str">
        <f t="shared" si="14"/>
        <v>CS.1137.HT10.12.01.00112-2021</v>
      </c>
      <c r="AB269" s="52" t="str">
        <f>VLOOKUP(Z269,SSPcodes!$B$12:$D$40,3,0)</f>
        <v>STAFF</v>
      </c>
      <c r="AC269" s="52" t="str">
        <f>VLOOKUP(Z269,SSPcodes!$B$12:$E$40,4,0)</f>
        <v>MPTF_07</v>
      </c>
    </row>
    <row r="270" spans="1:29" x14ac:dyDescent="0.3">
      <c r="A270" s="49" t="s">
        <v>231</v>
      </c>
      <c r="B270" s="49" t="s">
        <v>232</v>
      </c>
      <c r="C270" s="49" t="s">
        <v>233</v>
      </c>
      <c r="D270" s="49" t="s">
        <v>139</v>
      </c>
      <c r="E270" s="49" t="s">
        <v>388</v>
      </c>
      <c r="F270" s="49" t="s">
        <v>137</v>
      </c>
      <c r="G270" s="49" t="s">
        <v>138</v>
      </c>
      <c r="H270" s="49" t="s">
        <v>941</v>
      </c>
      <c r="I270" s="49" t="s">
        <v>942</v>
      </c>
      <c r="J270" s="49" t="s">
        <v>1048</v>
      </c>
      <c r="K270" s="49" t="s">
        <v>1079</v>
      </c>
      <c r="L270" s="49" t="s">
        <v>1080</v>
      </c>
      <c r="M270" s="49" t="s">
        <v>363</v>
      </c>
      <c r="N270" s="50">
        <v>44544</v>
      </c>
      <c r="O270" s="51">
        <v>600</v>
      </c>
      <c r="P270" s="49" t="s">
        <v>102</v>
      </c>
      <c r="Q270" s="51">
        <v>600</v>
      </c>
      <c r="R270" s="49" t="s">
        <v>102</v>
      </c>
      <c r="S270" s="51">
        <v>600</v>
      </c>
      <c r="T270" s="49" t="s">
        <v>102</v>
      </c>
      <c r="U270" s="49" t="s">
        <v>242</v>
      </c>
      <c r="V270" s="49" t="s">
        <v>1013</v>
      </c>
      <c r="W270" s="49" t="s">
        <v>1081</v>
      </c>
      <c r="X270" s="49" t="s">
        <v>1082</v>
      </c>
      <c r="Y270" s="52" t="str">
        <f t="shared" si="12"/>
        <v>12-2021</v>
      </c>
      <c r="Z270" s="52" t="str">
        <f t="shared" si="13"/>
        <v>CS.1137.HT10.12.01.001</v>
      </c>
      <c r="AA270" s="52" t="str">
        <f t="shared" si="14"/>
        <v>CS.1137.HT10.12.01.00112-2021</v>
      </c>
      <c r="AB270" s="52" t="str">
        <f>VLOOKUP(Z270,SSPcodes!$B$12:$D$40,3,0)</f>
        <v>STAFF</v>
      </c>
      <c r="AC270" s="52" t="str">
        <f>VLOOKUP(Z270,SSPcodes!$B$12:$E$40,4,0)</f>
        <v>MPTF_07</v>
      </c>
    </row>
    <row r="271" spans="1:29" x14ac:dyDescent="0.3">
      <c r="A271" s="49" t="s">
        <v>231</v>
      </c>
      <c r="B271" s="49" t="s">
        <v>232</v>
      </c>
      <c r="C271" s="49" t="s">
        <v>233</v>
      </c>
      <c r="D271" s="49" t="s">
        <v>139</v>
      </c>
      <c r="E271" s="49" t="s">
        <v>388</v>
      </c>
      <c r="F271" s="49" t="s">
        <v>137</v>
      </c>
      <c r="G271" s="49" t="s">
        <v>138</v>
      </c>
      <c r="H271" s="49" t="s">
        <v>1083</v>
      </c>
      <c r="I271" s="49" t="s">
        <v>1084</v>
      </c>
      <c r="J271" s="49" t="s">
        <v>1085</v>
      </c>
      <c r="K271" s="49" t="s">
        <v>1086</v>
      </c>
      <c r="L271" s="49" t="s">
        <v>1087</v>
      </c>
      <c r="M271" s="49" t="s">
        <v>363</v>
      </c>
      <c r="N271" s="50">
        <v>44544</v>
      </c>
      <c r="O271" s="51">
        <v>116.13</v>
      </c>
      <c r="P271" s="49" t="s">
        <v>102</v>
      </c>
      <c r="Q271" s="51">
        <v>116.13</v>
      </c>
      <c r="R271" s="49" t="s">
        <v>102</v>
      </c>
      <c r="S271" s="51">
        <v>11491.12</v>
      </c>
      <c r="T271" s="49" t="s">
        <v>241</v>
      </c>
      <c r="U271" s="49" t="s">
        <v>242</v>
      </c>
      <c r="V271" s="49" t="s">
        <v>1013</v>
      </c>
      <c r="W271" s="49" t="s">
        <v>1088</v>
      </c>
      <c r="X271" s="49" t="s">
        <v>1089</v>
      </c>
      <c r="Y271" s="52" t="str">
        <f t="shared" si="12"/>
        <v>12-2021</v>
      </c>
      <c r="Z271" s="52" t="str">
        <f t="shared" si="13"/>
        <v>CS.1137.HT10.12.01.001</v>
      </c>
      <c r="AA271" s="52" t="str">
        <f t="shared" si="14"/>
        <v>CS.1137.HT10.12.01.00112-2021</v>
      </c>
      <c r="AB271" s="52" t="str">
        <f>VLOOKUP(Z271,SSPcodes!$B$12:$D$40,3,0)</f>
        <v>STAFF</v>
      </c>
      <c r="AC271" s="52" t="str">
        <f>VLOOKUP(Z271,SSPcodes!$B$12:$E$40,4,0)</f>
        <v>MPTF_07</v>
      </c>
    </row>
    <row r="272" spans="1:29" x14ac:dyDescent="0.3">
      <c r="A272" s="49" t="s">
        <v>231</v>
      </c>
      <c r="B272" s="49" t="s">
        <v>232</v>
      </c>
      <c r="C272" s="49" t="s">
        <v>233</v>
      </c>
      <c r="D272" s="49" t="s">
        <v>139</v>
      </c>
      <c r="E272" s="49" t="s">
        <v>388</v>
      </c>
      <c r="F272" s="49" t="s">
        <v>137</v>
      </c>
      <c r="G272" s="49" t="s">
        <v>138</v>
      </c>
      <c r="H272" s="49" t="s">
        <v>941</v>
      </c>
      <c r="I272" s="49" t="s">
        <v>942</v>
      </c>
      <c r="J272" s="49" t="s">
        <v>1074</v>
      </c>
      <c r="K272" s="49" t="s">
        <v>1090</v>
      </c>
      <c r="L272" s="49" t="s">
        <v>1091</v>
      </c>
      <c r="M272" s="49" t="s">
        <v>356</v>
      </c>
      <c r="N272" s="50">
        <v>44544</v>
      </c>
      <c r="O272" s="51">
        <v>1666.66</v>
      </c>
      <c r="P272" s="49" t="s">
        <v>102</v>
      </c>
      <c r="Q272" s="51">
        <v>1666.66</v>
      </c>
      <c r="R272" s="49" t="s">
        <v>102</v>
      </c>
      <c r="S272" s="51">
        <v>1666.66</v>
      </c>
      <c r="T272" s="49" t="s">
        <v>102</v>
      </c>
      <c r="U272" s="49" t="s">
        <v>242</v>
      </c>
      <c r="V272" s="49" t="s">
        <v>1013</v>
      </c>
      <c r="W272" s="49" t="s">
        <v>1092</v>
      </c>
      <c r="X272" s="49" t="s">
        <v>1093</v>
      </c>
      <c r="Y272" s="52" t="str">
        <f t="shared" si="12"/>
        <v>12-2021</v>
      </c>
      <c r="Z272" s="52" t="str">
        <f t="shared" si="13"/>
        <v>CS.1137.HT10.12.01.001</v>
      </c>
      <c r="AA272" s="52" t="str">
        <f t="shared" si="14"/>
        <v>CS.1137.HT10.12.01.00112-2021</v>
      </c>
      <c r="AB272" s="52" t="str">
        <f>VLOOKUP(Z272,SSPcodes!$B$12:$D$40,3,0)</f>
        <v>STAFF</v>
      </c>
      <c r="AC272" s="52" t="str">
        <f>VLOOKUP(Z272,SSPcodes!$B$12:$E$40,4,0)</f>
        <v>MPTF_07</v>
      </c>
    </row>
    <row r="273" spans="1:29" x14ac:dyDescent="0.3">
      <c r="A273" s="49" t="s">
        <v>231</v>
      </c>
      <c r="B273" s="49" t="s">
        <v>232</v>
      </c>
      <c r="C273" s="49" t="s">
        <v>233</v>
      </c>
      <c r="D273" s="49" t="s">
        <v>139</v>
      </c>
      <c r="E273" s="49" t="s">
        <v>388</v>
      </c>
      <c r="F273" s="49" t="s">
        <v>137</v>
      </c>
      <c r="G273" s="49" t="s">
        <v>138</v>
      </c>
      <c r="H273" s="49" t="s">
        <v>941</v>
      </c>
      <c r="I273" s="49" t="s">
        <v>942</v>
      </c>
      <c r="J273" s="49" t="s">
        <v>1074</v>
      </c>
      <c r="K273" s="49" t="s">
        <v>1094</v>
      </c>
      <c r="L273" s="49" t="s">
        <v>1095</v>
      </c>
      <c r="M273" s="49" t="s">
        <v>356</v>
      </c>
      <c r="N273" s="50">
        <v>44575</v>
      </c>
      <c r="O273" s="51">
        <v>1666.66</v>
      </c>
      <c r="P273" s="49" t="s">
        <v>102</v>
      </c>
      <c r="Q273" s="51">
        <v>1666.66</v>
      </c>
      <c r="R273" s="49" t="s">
        <v>102</v>
      </c>
      <c r="S273" s="51">
        <v>1666.66</v>
      </c>
      <c r="T273" s="49" t="s">
        <v>102</v>
      </c>
      <c r="U273" s="49" t="s">
        <v>242</v>
      </c>
      <c r="V273" s="49" t="s">
        <v>1013</v>
      </c>
      <c r="W273" s="49" t="s">
        <v>1096</v>
      </c>
      <c r="X273" s="49" t="s">
        <v>1097</v>
      </c>
      <c r="Y273" s="52" t="str">
        <f t="shared" si="12"/>
        <v>1-2022</v>
      </c>
      <c r="Z273" s="52" t="str">
        <f t="shared" si="13"/>
        <v>CS.1137.HT10.12.01.001</v>
      </c>
      <c r="AA273" s="52" t="str">
        <f t="shared" si="14"/>
        <v>CS.1137.HT10.12.01.0011-2022</v>
      </c>
      <c r="AB273" s="52" t="str">
        <f>VLOOKUP(Z273,SSPcodes!$B$12:$D$40,3,0)</f>
        <v>STAFF</v>
      </c>
      <c r="AC273" s="52" t="str">
        <f>VLOOKUP(Z273,SSPcodes!$B$12:$E$40,4,0)</f>
        <v>MPTF_07</v>
      </c>
    </row>
    <row r="274" spans="1:29" x14ac:dyDescent="0.3">
      <c r="A274" s="49" t="s">
        <v>231</v>
      </c>
      <c r="B274" s="49" t="s">
        <v>232</v>
      </c>
      <c r="C274" s="49" t="s">
        <v>233</v>
      </c>
      <c r="D274" s="49" t="s">
        <v>139</v>
      </c>
      <c r="E274" s="49" t="s">
        <v>388</v>
      </c>
      <c r="F274" s="49" t="s">
        <v>137</v>
      </c>
      <c r="G274" s="49" t="s">
        <v>138</v>
      </c>
      <c r="H274" s="49" t="s">
        <v>941</v>
      </c>
      <c r="I274" s="49" t="s">
        <v>942</v>
      </c>
      <c r="J274" s="49" t="s">
        <v>1036</v>
      </c>
      <c r="K274" s="49" t="s">
        <v>1098</v>
      </c>
      <c r="L274" s="49" t="s">
        <v>1099</v>
      </c>
      <c r="M274" s="49" t="s">
        <v>356</v>
      </c>
      <c r="N274" s="50">
        <v>44578</v>
      </c>
      <c r="O274" s="51">
        <v>996.19</v>
      </c>
      <c r="P274" s="49" t="s">
        <v>102</v>
      </c>
      <c r="Q274" s="51">
        <v>996.19</v>
      </c>
      <c r="R274" s="49" t="s">
        <v>102</v>
      </c>
      <c r="S274" s="51">
        <v>100000</v>
      </c>
      <c r="T274" s="49" t="s">
        <v>241</v>
      </c>
      <c r="U274" s="49" t="s">
        <v>242</v>
      </c>
      <c r="V274" s="49" t="s">
        <v>1013</v>
      </c>
      <c r="W274" s="49" t="s">
        <v>1100</v>
      </c>
      <c r="X274" s="49" t="s">
        <v>1101</v>
      </c>
      <c r="Y274" s="52" t="str">
        <f t="shared" si="12"/>
        <v>1-2022</v>
      </c>
      <c r="Z274" s="52" t="str">
        <f t="shared" si="13"/>
        <v>CS.1137.HT10.12.01.001</v>
      </c>
      <c r="AA274" s="52" t="str">
        <f t="shared" si="14"/>
        <v>CS.1137.HT10.12.01.0011-2022</v>
      </c>
      <c r="AB274" s="52" t="str">
        <f>VLOOKUP(Z274,SSPcodes!$B$12:$D$40,3,0)</f>
        <v>STAFF</v>
      </c>
      <c r="AC274" s="52" t="str">
        <f>VLOOKUP(Z274,SSPcodes!$B$12:$E$40,4,0)</f>
        <v>MPTF_07</v>
      </c>
    </row>
    <row r="275" spans="1:29" x14ac:dyDescent="0.3">
      <c r="A275" s="49" t="s">
        <v>231</v>
      </c>
      <c r="B275" s="49" t="s">
        <v>232</v>
      </c>
      <c r="C275" s="49" t="s">
        <v>233</v>
      </c>
      <c r="D275" s="49" t="s">
        <v>139</v>
      </c>
      <c r="E275" s="49" t="s">
        <v>388</v>
      </c>
      <c r="F275" s="49" t="s">
        <v>137</v>
      </c>
      <c r="G275" s="49" t="s">
        <v>138</v>
      </c>
      <c r="H275" s="49" t="s">
        <v>941</v>
      </c>
      <c r="I275" s="49" t="s">
        <v>942</v>
      </c>
      <c r="J275" s="49" t="s">
        <v>1036</v>
      </c>
      <c r="K275" s="49" t="s">
        <v>1098</v>
      </c>
      <c r="L275" s="49" t="s">
        <v>1099</v>
      </c>
      <c r="M275" s="49" t="s">
        <v>363</v>
      </c>
      <c r="N275" s="50">
        <v>44578</v>
      </c>
      <c r="O275" s="51">
        <v>996.19</v>
      </c>
      <c r="P275" s="49" t="s">
        <v>102</v>
      </c>
      <c r="Q275" s="51">
        <v>996.19</v>
      </c>
      <c r="R275" s="49" t="s">
        <v>102</v>
      </c>
      <c r="S275" s="51">
        <v>100000</v>
      </c>
      <c r="T275" s="49" t="s">
        <v>241</v>
      </c>
      <c r="U275" s="49" t="s">
        <v>242</v>
      </c>
      <c r="V275" s="49" t="s">
        <v>1013</v>
      </c>
      <c r="W275" s="49" t="s">
        <v>1100</v>
      </c>
      <c r="X275" s="49" t="s">
        <v>1101</v>
      </c>
      <c r="Y275" s="52" t="str">
        <f t="shared" si="12"/>
        <v>1-2022</v>
      </c>
      <c r="Z275" s="52" t="str">
        <f t="shared" si="13"/>
        <v>CS.1137.HT10.12.01.001</v>
      </c>
      <c r="AA275" s="52" t="str">
        <f t="shared" si="14"/>
        <v>CS.1137.HT10.12.01.0011-2022</v>
      </c>
      <c r="AB275" s="52" t="str">
        <f>VLOOKUP(Z275,SSPcodes!$B$12:$D$40,3,0)</f>
        <v>STAFF</v>
      </c>
      <c r="AC275" s="52" t="str">
        <f>VLOOKUP(Z275,SSPcodes!$B$12:$E$40,4,0)</f>
        <v>MPTF_07</v>
      </c>
    </row>
    <row r="276" spans="1:29" x14ac:dyDescent="0.3">
      <c r="A276" s="49" t="s">
        <v>231</v>
      </c>
      <c r="B276" s="49" t="s">
        <v>232</v>
      </c>
      <c r="C276" s="49" t="s">
        <v>233</v>
      </c>
      <c r="D276" s="49" t="s">
        <v>139</v>
      </c>
      <c r="E276" s="49" t="s">
        <v>388</v>
      </c>
      <c r="F276" s="49" t="s">
        <v>137</v>
      </c>
      <c r="G276" s="49" t="s">
        <v>138</v>
      </c>
      <c r="H276" s="49" t="s">
        <v>1083</v>
      </c>
      <c r="I276" s="49" t="s">
        <v>1084</v>
      </c>
      <c r="J276" s="49" t="s">
        <v>1085</v>
      </c>
      <c r="K276" s="49" t="s">
        <v>1102</v>
      </c>
      <c r="L276" s="49" t="s">
        <v>1103</v>
      </c>
      <c r="M276" s="49" t="s">
        <v>363</v>
      </c>
      <c r="N276" s="50">
        <v>44592</v>
      </c>
      <c r="O276" s="51">
        <v>-116.13</v>
      </c>
      <c r="P276" s="49" t="s">
        <v>102</v>
      </c>
      <c r="Q276" s="51">
        <v>-116.13</v>
      </c>
      <c r="R276" s="49" t="s">
        <v>102</v>
      </c>
      <c r="S276" s="51">
        <v>-11491.12</v>
      </c>
      <c r="T276" s="49" t="s">
        <v>241</v>
      </c>
      <c r="U276" s="49" t="s">
        <v>242</v>
      </c>
      <c r="V276" s="49" t="s">
        <v>1005</v>
      </c>
      <c r="W276" s="49" t="s">
        <v>1104</v>
      </c>
      <c r="X276" s="49" t="s">
        <v>1105</v>
      </c>
      <c r="Y276" s="52" t="str">
        <f t="shared" si="12"/>
        <v>1-2022</v>
      </c>
      <c r="Z276" s="52" t="str">
        <f t="shared" si="13"/>
        <v>CS.1137.HT10.12.01.001</v>
      </c>
      <c r="AA276" s="52" t="str">
        <f t="shared" si="14"/>
        <v>CS.1137.HT10.12.01.0011-2022</v>
      </c>
      <c r="AB276" s="52" t="str">
        <f>VLOOKUP(Z276,SSPcodes!$B$12:$D$40,3,0)</f>
        <v>STAFF</v>
      </c>
      <c r="AC276" s="52" t="str">
        <f>VLOOKUP(Z276,SSPcodes!$B$12:$E$40,4,0)</f>
        <v>MPTF_07</v>
      </c>
    </row>
    <row r="277" spans="1:29" x14ac:dyDescent="0.3">
      <c r="A277" s="49" t="s">
        <v>231</v>
      </c>
      <c r="B277" s="49" t="s">
        <v>232</v>
      </c>
      <c r="C277" s="49" t="s">
        <v>233</v>
      </c>
      <c r="D277" s="49" t="s">
        <v>139</v>
      </c>
      <c r="E277" s="49" t="s">
        <v>388</v>
      </c>
      <c r="F277" s="49" t="s">
        <v>137</v>
      </c>
      <c r="G277" s="49" t="s">
        <v>138</v>
      </c>
      <c r="H277" s="49" t="s">
        <v>941</v>
      </c>
      <c r="I277" s="49" t="s">
        <v>942</v>
      </c>
      <c r="J277" s="49" t="s">
        <v>1074</v>
      </c>
      <c r="K277" s="49" t="s">
        <v>1106</v>
      </c>
      <c r="L277" s="49" t="s">
        <v>1107</v>
      </c>
      <c r="M277" s="49" t="s">
        <v>356</v>
      </c>
      <c r="N277" s="50">
        <v>44575</v>
      </c>
      <c r="O277" s="51">
        <v>-1666.66</v>
      </c>
      <c r="P277" s="49" t="s">
        <v>102</v>
      </c>
      <c r="Q277" s="51">
        <v>-1666.66</v>
      </c>
      <c r="R277" s="49" t="s">
        <v>102</v>
      </c>
      <c r="S277" s="51">
        <v>-1666.66</v>
      </c>
      <c r="T277" s="49" t="s">
        <v>102</v>
      </c>
      <c r="U277" s="49" t="s">
        <v>242</v>
      </c>
      <c r="V277" s="49" t="s">
        <v>1013</v>
      </c>
      <c r="W277" s="49" t="s">
        <v>1108</v>
      </c>
      <c r="X277" s="49" t="s">
        <v>1109</v>
      </c>
      <c r="Y277" s="52" t="str">
        <f t="shared" si="12"/>
        <v>1-2022</v>
      </c>
      <c r="Z277" s="52" t="str">
        <f t="shared" si="13"/>
        <v>CS.1137.HT10.12.01.001</v>
      </c>
      <c r="AA277" s="52" t="str">
        <f t="shared" si="14"/>
        <v>CS.1137.HT10.12.01.0011-2022</v>
      </c>
      <c r="AB277" s="52" t="str">
        <f>VLOOKUP(Z277,SSPcodes!$B$12:$D$40,3,0)</f>
        <v>STAFF</v>
      </c>
      <c r="AC277" s="52" t="str">
        <f>VLOOKUP(Z277,SSPcodes!$B$12:$E$40,4,0)</f>
        <v>MPTF_07</v>
      </c>
    </row>
    <row r="278" spans="1:29" x14ac:dyDescent="0.3">
      <c r="A278" s="49" t="s">
        <v>231</v>
      </c>
      <c r="B278" s="49" t="s">
        <v>232</v>
      </c>
      <c r="C278" s="49" t="s">
        <v>233</v>
      </c>
      <c r="D278" s="49" t="s">
        <v>139</v>
      </c>
      <c r="E278" s="49" t="s">
        <v>388</v>
      </c>
      <c r="F278" s="49" t="s">
        <v>137</v>
      </c>
      <c r="G278" s="49" t="s">
        <v>138</v>
      </c>
      <c r="H278" s="49" t="s">
        <v>1083</v>
      </c>
      <c r="I278" s="49" t="s">
        <v>1084</v>
      </c>
      <c r="J278" s="49" t="s">
        <v>1085</v>
      </c>
      <c r="K278" s="49" t="s">
        <v>1110</v>
      </c>
      <c r="L278" s="49" t="s">
        <v>1111</v>
      </c>
      <c r="M278" s="49" t="s">
        <v>363</v>
      </c>
      <c r="N278" s="50">
        <v>44602</v>
      </c>
      <c r="O278" s="51">
        <v>103.23</v>
      </c>
      <c r="P278" s="49" t="s">
        <v>102</v>
      </c>
      <c r="Q278" s="51">
        <v>103.23</v>
      </c>
      <c r="R278" s="49" t="s">
        <v>102</v>
      </c>
      <c r="S278" s="51">
        <v>10491.12</v>
      </c>
      <c r="T278" s="49" t="s">
        <v>241</v>
      </c>
      <c r="U278" s="49" t="s">
        <v>242</v>
      </c>
      <c r="V278" s="49" t="s">
        <v>1013</v>
      </c>
      <c r="W278" s="49" t="s">
        <v>1112</v>
      </c>
      <c r="X278" s="49" t="s">
        <v>1113</v>
      </c>
      <c r="Y278" s="52" t="str">
        <f t="shared" si="12"/>
        <v>2-2022</v>
      </c>
      <c r="Z278" s="52" t="str">
        <f t="shared" si="13"/>
        <v>CS.1137.HT10.12.01.001</v>
      </c>
      <c r="AA278" s="52" t="str">
        <f t="shared" si="14"/>
        <v>CS.1137.HT10.12.01.0012-2022</v>
      </c>
      <c r="AB278" s="52" t="str">
        <f>VLOOKUP(Z278,SSPcodes!$B$12:$D$40,3,0)</f>
        <v>STAFF</v>
      </c>
      <c r="AC278" s="52" t="str">
        <f>VLOOKUP(Z278,SSPcodes!$B$12:$E$40,4,0)</f>
        <v>MPTF_07</v>
      </c>
    </row>
    <row r="279" spans="1:29" x14ac:dyDescent="0.3">
      <c r="A279" s="49" t="s">
        <v>231</v>
      </c>
      <c r="B279" s="49" t="s">
        <v>232</v>
      </c>
      <c r="C279" s="49" t="s">
        <v>233</v>
      </c>
      <c r="D279" s="49" t="s">
        <v>139</v>
      </c>
      <c r="E279" s="49" t="s">
        <v>388</v>
      </c>
      <c r="F279" s="49" t="s">
        <v>169</v>
      </c>
      <c r="G279" s="49" t="s">
        <v>170</v>
      </c>
      <c r="H279" s="49" t="s">
        <v>368</v>
      </c>
      <c r="I279" s="49" t="s">
        <v>369</v>
      </c>
      <c r="J279" s="49" t="s">
        <v>1114</v>
      </c>
      <c r="K279" s="49" t="s">
        <v>1115</v>
      </c>
      <c r="L279" s="49" t="s">
        <v>1116</v>
      </c>
      <c r="M279" s="49" t="s">
        <v>356</v>
      </c>
      <c r="N279" s="50">
        <v>44605</v>
      </c>
      <c r="O279" s="51">
        <v>181.64</v>
      </c>
      <c r="P279" s="49" t="s">
        <v>102</v>
      </c>
      <c r="Q279" s="51">
        <v>181.64</v>
      </c>
      <c r="R279" s="49" t="s">
        <v>102</v>
      </c>
      <c r="S279" s="51">
        <v>181.64</v>
      </c>
      <c r="T279" s="49" t="s">
        <v>102</v>
      </c>
      <c r="U279" s="49" t="s">
        <v>242</v>
      </c>
      <c r="V279" s="49" t="s">
        <v>1013</v>
      </c>
      <c r="W279" s="49" t="s">
        <v>1117</v>
      </c>
      <c r="X279" s="49" t="s">
        <v>1118</v>
      </c>
      <c r="Y279" s="52" t="str">
        <f t="shared" si="12"/>
        <v>2-2022</v>
      </c>
      <c r="Z279" s="52" t="str">
        <f t="shared" si="13"/>
        <v>CS.1137.HT10.N1.07.002</v>
      </c>
      <c r="AA279" s="52" t="str">
        <f t="shared" si="14"/>
        <v>CS.1137.HT10.N1.07.0022-2022</v>
      </c>
      <c r="AB279" s="52" t="str">
        <f>VLOOKUP(Z279,SSPcodes!$B$12:$D$40,3,0)</f>
        <v>2.1.3</v>
      </c>
      <c r="AC279" s="52" t="str">
        <f>VLOOKUP(Z279,SSPcodes!$B$12:$E$40,4,0)</f>
        <v>MPTF_07</v>
      </c>
    </row>
    <row r="280" spans="1:29" x14ac:dyDescent="0.3">
      <c r="A280" s="49" t="s">
        <v>231</v>
      </c>
      <c r="B280" s="49" t="s">
        <v>232</v>
      </c>
      <c r="C280" s="49" t="s">
        <v>233</v>
      </c>
      <c r="D280" s="49" t="s">
        <v>139</v>
      </c>
      <c r="E280" s="49" t="s">
        <v>388</v>
      </c>
      <c r="F280" s="49" t="s">
        <v>137</v>
      </c>
      <c r="G280" s="49" t="s">
        <v>138</v>
      </c>
      <c r="H280" s="49" t="s">
        <v>941</v>
      </c>
      <c r="I280" s="49" t="s">
        <v>942</v>
      </c>
      <c r="J280" s="49" t="s">
        <v>1074</v>
      </c>
      <c r="K280" s="49" t="s">
        <v>1119</v>
      </c>
      <c r="L280" s="49" t="s">
        <v>1120</v>
      </c>
      <c r="M280" s="49" t="s">
        <v>356</v>
      </c>
      <c r="N280" s="50">
        <v>44614</v>
      </c>
      <c r="O280" s="51">
        <v>1666.66</v>
      </c>
      <c r="P280" s="49" t="s">
        <v>102</v>
      </c>
      <c r="Q280" s="51">
        <v>1666.66</v>
      </c>
      <c r="R280" s="49" t="s">
        <v>102</v>
      </c>
      <c r="S280" s="51">
        <v>1666.66</v>
      </c>
      <c r="T280" s="49" t="s">
        <v>102</v>
      </c>
      <c r="U280" s="49" t="s">
        <v>242</v>
      </c>
      <c r="V280" s="49" t="s">
        <v>1013</v>
      </c>
      <c r="W280" s="49" t="s">
        <v>1121</v>
      </c>
      <c r="X280" s="49" t="s">
        <v>1122</v>
      </c>
      <c r="Y280" s="52" t="str">
        <f t="shared" si="12"/>
        <v>2-2022</v>
      </c>
      <c r="Z280" s="52" t="str">
        <f t="shared" si="13"/>
        <v>CS.1137.HT10.12.01.001</v>
      </c>
      <c r="AA280" s="52" t="str">
        <f t="shared" si="14"/>
        <v>CS.1137.HT10.12.01.0012-2022</v>
      </c>
      <c r="AB280" s="52" t="str">
        <f>VLOOKUP(Z280,SSPcodes!$B$12:$D$40,3,0)</f>
        <v>STAFF</v>
      </c>
      <c r="AC280" s="52" t="str">
        <f>VLOOKUP(Z280,SSPcodes!$B$12:$E$40,4,0)</f>
        <v>MPTF_07</v>
      </c>
    </row>
    <row r="281" spans="1:29" x14ac:dyDescent="0.3">
      <c r="A281" s="49" t="s">
        <v>231</v>
      </c>
      <c r="B281" s="49" t="s">
        <v>232</v>
      </c>
      <c r="C281" s="49" t="s">
        <v>233</v>
      </c>
      <c r="D281" s="49" t="s">
        <v>139</v>
      </c>
      <c r="E281" s="49" t="s">
        <v>388</v>
      </c>
      <c r="F281" s="49" t="s">
        <v>137</v>
      </c>
      <c r="G281" s="49" t="s">
        <v>138</v>
      </c>
      <c r="H281" s="49" t="s">
        <v>941</v>
      </c>
      <c r="I281" s="49" t="s">
        <v>942</v>
      </c>
      <c r="J281" s="49" t="s">
        <v>1074</v>
      </c>
      <c r="K281" s="49" t="s">
        <v>1119</v>
      </c>
      <c r="L281" s="49" t="s">
        <v>1120</v>
      </c>
      <c r="M281" s="49" t="s">
        <v>363</v>
      </c>
      <c r="N281" s="50">
        <v>44614</v>
      </c>
      <c r="O281" s="51">
        <v>1666.66</v>
      </c>
      <c r="P281" s="49" t="s">
        <v>102</v>
      </c>
      <c r="Q281" s="51">
        <v>1666.66</v>
      </c>
      <c r="R281" s="49" t="s">
        <v>102</v>
      </c>
      <c r="S281" s="51">
        <v>1666.66</v>
      </c>
      <c r="T281" s="49" t="s">
        <v>102</v>
      </c>
      <c r="U281" s="49" t="s">
        <v>242</v>
      </c>
      <c r="V281" s="49" t="s">
        <v>1013</v>
      </c>
      <c r="W281" s="49" t="s">
        <v>1121</v>
      </c>
      <c r="X281" s="49" t="s">
        <v>1122</v>
      </c>
      <c r="Y281" s="52" t="str">
        <f t="shared" si="12"/>
        <v>2-2022</v>
      </c>
      <c r="Z281" s="52" t="str">
        <f t="shared" si="13"/>
        <v>CS.1137.HT10.12.01.001</v>
      </c>
      <c r="AA281" s="52" t="str">
        <f t="shared" si="14"/>
        <v>CS.1137.HT10.12.01.0012-2022</v>
      </c>
      <c r="AB281" s="52" t="str">
        <f>VLOOKUP(Z281,SSPcodes!$B$12:$D$40,3,0)</f>
        <v>STAFF</v>
      </c>
      <c r="AC281" s="52" t="str">
        <f>VLOOKUP(Z281,SSPcodes!$B$12:$E$40,4,0)</f>
        <v>MPTF_07</v>
      </c>
    </row>
    <row r="282" spans="1:29" x14ac:dyDescent="0.3">
      <c r="A282" s="49" t="s">
        <v>231</v>
      </c>
      <c r="B282" s="49" t="s">
        <v>232</v>
      </c>
      <c r="C282" s="49" t="s">
        <v>233</v>
      </c>
      <c r="D282" s="49" t="s">
        <v>139</v>
      </c>
      <c r="E282" s="49" t="s">
        <v>388</v>
      </c>
      <c r="F282" s="49" t="s">
        <v>137</v>
      </c>
      <c r="G282" s="49" t="s">
        <v>138</v>
      </c>
      <c r="H282" s="49" t="s">
        <v>941</v>
      </c>
      <c r="I282" s="49" t="s">
        <v>942</v>
      </c>
      <c r="J282" s="49" t="s">
        <v>1074</v>
      </c>
      <c r="K282" s="49" t="s">
        <v>1123</v>
      </c>
      <c r="L282" s="49" t="s">
        <v>1124</v>
      </c>
      <c r="M282" s="49" t="s">
        <v>356</v>
      </c>
      <c r="N282" s="50">
        <v>44614</v>
      </c>
      <c r="O282" s="51">
        <v>-1666.66</v>
      </c>
      <c r="P282" s="49" t="s">
        <v>102</v>
      </c>
      <c r="Q282" s="51">
        <v>-1666.66</v>
      </c>
      <c r="R282" s="49" t="s">
        <v>102</v>
      </c>
      <c r="S282" s="51">
        <v>-1666.66</v>
      </c>
      <c r="T282" s="49" t="s">
        <v>102</v>
      </c>
      <c r="U282" s="49" t="s">
        <v>242</v>
      </c>
      <c r="V282" s="49" t="s">
        <v>1013</v>
      </c>
      <c r="W282" s="49" t="s">
        <v>1125</v>
      </c>
      <c r="X282" s="49" t="s">
        <v>1126</v>
      </c>
      <c r="Y282" s="52" t="str">
        <f t="shared" si="12"/>
        <v>2-2022</v>
      </c>
      <c r="Z282" s="52" t="str">
        <f t="shared" si="13"/>
        <v>CS.1137.HT10.12.01.001</v>
      </c>
      <c r="AA282" s="52" t="str">
        <f t="shared" si="14"/>
        <v>CS.1137.HT10.12.01.0012-2022</v>
      </c>
      <c r="AB282" s="52" t="str">
        <f>VLOOKUP(Z282,SSPcodes!$B$12:$D$40,3,0)</f>
        <v>STAFF</v>
      </c>
      <c r="AC282" s="52" t="str">
        <f>VLOOKUP(Z282,SSPcodes!$B$12:$E$40,4,0)</f>
        <v>MPTF_07</v>
      </c>
    </row>
    <row r="283" spans="1:29" x14ac:dyDescent="0.3">
      <c r="A283" s="49" t="s">
        <v>231</v>
      </c>
      <c r="B283" s="49" t="s">
        <v>232</v>
      </c>
      <c r="C283" s="49" t="s">
        <v>233</v>
      </c>
      <c r="D283" s="49" t="s">
        <v>139</v>
      </c>
      <c r="E283" s="49" t="s">
        <v>388</v>
      </c>
      <c r="F283" s="49" t="s">
        <v>137</v>
      </c>
      <c r="G283" s="49" t="s">
        <v>138</v>
      </c>
      <c r="H283" s="49" t="s">
        <v>941</v>
      </c>
      <c r="I283" s="49" t="s">
        <v>942</v>
      </c>
      <c r="J283" s="49" t="s">
        <v>1074</v>
      </c>
      <c r="K283" s="49" t="s">
        <v>1123</v>
      </c>
      <c r="L283" s="49" t="s">
        <v>1124</v>
      </c>
      <c r="M283" s="49" t="s">
        <v>363</v>
      </c>
      <c r="N283" s="50">
        <v>44614</v>
      </c>
      <c r="O283" s="51">
        <v>-1666.66</v>
      </c>
      <c r="P283" s="49" t="s">
        <v>102</v>
      </c>
      <c r="Q283" s="51">
        <v>-1666.66</v>
      </c>
      <c r="R283" s="49" t="s">
        <v>102</v>
      </c>
      <c r="S283" s="51">
        <v>-1666.66</v>
      </c>
      <c r="T283" s="49" t="s">
        <v>102</v>
      </c>
      <c r="U283" s="49" t="s">
        <v>242</v>
      </c>
      <c r="V283" s="49" t="s">
        <v>1013</v>
      </c>
      <c r="W283" s="49" t="s">
        <v>1125</v>
      </c>
      <c r="X283" s="49" t="s">
        <v>1126</v>
      </c>
      <c r="Y283" s="52" t="str">
        <f t="shared" si="12"/>
        <v>2-2022</v>
      </c>
      <c r="Z283" s="52" t="str">
        <f t="shared" si="13"/>
        <v>CS.1137.HT10.12.01.001</v>
      </c>
      <c r="AA283" s="52" t="str">
        <f t="shared" si="14"/>
        <v>CS.1137.HT10.12.01.0012-2022</v>
      </c>
      <c r="AB283" s="52" t="str">
        <f>VLOOKUP(Z283,SSPcodes!$B$12:$D$40,3,0)</f>
        <v>STAFF</v>
      </c>
      <c r="AC283" s="52" t="str">
        <f>VLOOKUP(Z283,SSPcodes!$B$12:$E$40,4,0)</f>
        <v>MPTF_07</v>
      </c>
    </row>
    <row r="284" spans="1:29" x14ac:dyDescent="0.3">
      <c r="A284" s="49" t="s">
        <v>231</v>
      </c>
      <c r="B284" s="49" t="s">
        <v>232</v>
      </c>
      <c r="C284" s="49" t="s">
        <v>233</v>
      </c>
      <c r="D284" s="49" t="s">
        <v>139</v>
      </c>
      <c r="E284" s="49" t="s">
        <v>388</v>
      </c>
      <c r="F284" s="49" t="s">
        <v>137</v>
      </c>
      <c r="G284" s="49" t="s">
        <v>138</v>
      </c>
      <c r="H284" s="49" t="s">
        <v>941</v>
      </c>
      <c r="I284" s="49" t="s">
        <v>942</v>
      </c>
      <c r="J284" s="49" t="s">
        <v>1074</v>
      </c>
      <c r="K284" s="49" t="s">
        <v>1127</v>
      </c>
      <c r="L284" s="49" t="s">
        <v>1128</v>
      </c>
      <c r="M284" s="49" t="s">
        <v>356</v>
      </c>
      <c r="N284" s="50">
        <v>44614</v>
      </c>
      <c r="O284" s="51">
        <v>1666.66</v>
      </c>
      <c r="P284" s="49" t="s">
        <v>102</v>
      </c>
      <c r="Q284" s="51">
        <v>1666.66</v>
      </c>
      <c r="R284" s="49" t="s">
        <v>102</v>
      </c>
      <c r="S284" s="51">
        <v>1666.66</v>
      </c>
      <c r="T284" s="49" t="s">
        <v>102</v>
      </c>
      <c r="U284" s="49" t="s">
        <v>242</v>
      </c>
      <c r="V284" s="49" t="s">
        <v>1013</v>
      </c>
      <c r="W284" s="49" t="s">
        <v>1129</v>
      </c>
      <c r="X284" s="49" t="s">
        <v>1130</v>
      </c>
      <c r="Y284" s="52" t="str">
        <f t="shared" si="12"/>
        <v>2-2022</v>
      </c>
      <c r="Z284" s="52" t="str">
        <f t="shared" si="13"/>
        <v>CS.1137.HT10.12.01.001</v>
      </c>
      <c r="AA284" s="52" t="str">
        <f t="shared" si="14"/>
        <v>CS.1137.HT10.12.01.0012-2022</v>
      </c>
      <c r="AB284" s="52" t="str">
        <f>VLOOKUP(Z284,SSPcodes!$B$12:$D$40,3,0)</f>
        <v>STAFF</v>
      </c>
      <c r="AC284" s="52" t="str">
        <f>VLOOKUP(Z284,SSPcodes!$B$12:$E$40,4,0)</f>
        <v>MPTF_07</v>
      </c>
    </row>
    <row r="285" spans="1:29" x14ac:dyDescent="0.3">
      <c r="A285" s="49" t="s">
        <v>231</v>
      </c>
      <c r="B285" s="49" t="s">
        <v>232</v>
      </c>
      <c r="C285" s="49" t="s">
        <v>233</v>
      </c>
      <c r="D285" s="49" t="s">
        <v>139</v>
      </c>
      <c r="E285" s="49" t="s">
        <v>388</v>
      </c>
      <c r="F285" s="49" t="s">
        <v>137</v>
      </c>
      <c r="G285" s="49" t="s">
        <v>138</v>
      </c>
      <c r="H285" s="49" t="s">
        <v>941</v>
      </c>
      <c r="I285" s="49" t="s">
        <v>942</v>
      </c>
      <c r="J285" s="49" t="s">
        <v>1074</v>
      </c>
      <c r="K285" s="49" t="s">
        <v>1127</v>
      </c>
      <c r="L285" s="49" t="s">
        <v>1128</v>
      </c>
      <c r="M285" s="49" t="s">
        <v>363</v>
      </c>
      <c r="N285" s="50">
        <v>44614</v>
      </c>
      <c r="O285" s="51">
        <v>1666.66</v>
      </c>
      <c r="P285" s="49" t="s">
        <v>102</v>
      </c>
      <c r="Q285" s="51">
        <v>1666.66</v>
      </c>
      <c r="R285" s="49" t="s">
        <v>102</v>
      </c>
      <c r="S285" s="51">
        <v>1666.66</v>
      </c>
      <c r="T285" s="49" t="s">
        <v>102</v>
      </c>
      <c r="U285" s="49" t="s">
        <v>242</v>
      </c>
      <c r="V285" s="49" t="s">
        <v>1013</v>
      </c>
      <c r="W285" s="49" t="s">
        <v>1129</v>
      </c>
      <c r="X285" s="49" t="s">
        <v>1130</v>
      </c>
      <c r="Y285" s="52" t="str">
        <f t="shared" si="12"/>
        <v>2-2022</v>
      </c>
      <c r="Z285" s="52" t="str">
        <f t="shared" si="13"/>
        <v>CS.1137.HT10.12.01.001</v>
      </c>
      <c r="AA285" s="52" t="str">
        <f t="shared" si="14"/>
        <v>CS.1137.HT10.12.01.0012-2022</v>
      </c>
      <c r="AB285" s="52" t="str">
        <f>VLOOKUP(Z285,SSPcodes!$B$12:$D$40,3,0)</f>
        <v>STAFF</v>
      </c>
      <c r="AC285" s="52" t="str">
        <f>VLOOKUP(Z285,SSPcodes!$B$12:$E$40,4,0)</f>
        <v>MPTF_07</v>
      </c>
    </row>
    <row r="286" spans="1:29" x14ac:dyDescent="0.3">
      <c r="A286" s="49" t="s">
        <v>231</v>
      </c>
      <c r="B286" s="49" t="s">
        <v>232</v>
      </c>
      <c r="C286" s="49" t="s">
        <v>233</v>
      </c>
      <c r="D286" s="49" t="s">
        <v>139</v>
      </c>
      <c r="E286" s="49" t="s">
        <v>388</v>
      </c>
      <c r="F286" s="49" t="s">
        <v>137</v>
      </c>
      <c r="G286" s="49" t="s">
        <v>138</v>
      </c>
      <c r="H286" s="49" t="s">
        <v>941</v>
      </c>
      <c r="I286" s="49" t="s">
        <v>942</v>
      </c>
      <c r="J286" s="49" t="s">
        <v>1074</v>
      </c>
      <c r="K286" s="49" t="s">
        <v>1131</v>
      </c>
      <c r="L286" s="49" t="s">
        <v>1132</v>
      </c>
      <c r="M286" s="49" t="s">
        <v>356</v>
      </c>
      <c r="N286" s="50">
        <v>44659</v>
      </c>
      <c r="O286" s="51">
        <v>1666.66</v>
      </c>
      <c r="P286" s="49" t="s">
        <v>102</v>
      </c>
      <c r="Q286" s="51">
        <v>1666.66</v>
      </c>
      <c r="R286" s="49" t="s">
        <v>102</v>
      </c>
      <c r="S286" s="51">
        <v>1666.66</v>
      </c>
      <c r="T286" s="49" t="s">
        <v>102</v>
      </c>
      <c r="U286" s="49" t="s">
        <v>242</v>
      </c>
      <c r="V286" s="49" t="s">
        <v>1013</v>
      </c>
      <c r="W286" s="49" t="s">
        <v>1133</v>
      </c>
      <c r="X286" s="49" t="s">
        <v>1134</v>
      </c>
      <c r="Y286" s="52" t="str">
        <f t="shared" si="12"/>
        <v>4-2022</v>
      </c>
      <c r="Z286" s="52" t="str">
        <f t="shared" si="13"/>
        <v>CS.1137.HT10.12.01.001</v>
      </c>
      <c r="AA286" s="52" t="str">
        <f t="shared" si="14"/>
        <v>CS.1137.HT10.12.01.0014-2022</v>
      </c>
      <c r="AB286" s="52" t="str">
        <f>VLOOKUP(Z286,SSPcodes!$B$12:$D$40,3,0)</f>
        <v>STAFF</v>
      </c>
      <c r="AC286" s="52" t="str">
        <f>VLOOKUP(Z286,SSPcodes!$B$12:$E$40,4,0)</f>
        <v>MPTF_07</v>
      </c>
    </row>
    <row r="287" spans="1:29" x14ac:dyDescent="0.3">
      <c r="A287" s="49" t="s">
        <v>231</v>
      </c>
      <c r="B287" s="49" t="s">
        <v>232</v>
      </c>
      <c r="C287" s="49" t="s">
        <v>233</v>
      </c>
      <c r="D287" s="49" t="s">
        <v>139</v>
      </c>
      <c r="E287" s="49" t="s">
        <v>388</v>
      </c>
      <c r="F287" s="49" t="s">
        <v>166</v>
      </c>
      <c r="G287" s="49" t="s">
        <v>167</v>
      </c>
      <c r="H287" s="49" t="s">
        <v>708</v>
      </c>
      <c r="I287" s="49" t="s">
        <v>709</v>
      </c>
      <c r="J287" s="49" t="s">
        <v>1135</v>
      </c>
      <c r="K287" s="49" t="s">
        <v>1136</v>
      </c>
      <c r="L287" s="49" t="s">
        <v>1137</v>
      </c>
      <c r="M287" s="49" t="s">
        <v>356</v>
      </c>
      <c r="N287" s="50">
        <v>44673</v>
      </c>
      <c r="O287" s="51">
        <v>636</v>
      </c>
      <c r="P287" s="49" t="s">
        <v>102</v>
      </c>
      <c r="Q287" s="51">
        <v>636</v>
      </c>
      <c r="R287" s="49" t="s">
        <v>102</v>
      </c>
      <c r="S287" s="51">
        <v>636</v>
      </c>
      <c r="T287" s="49" t="s">
        <v>102</v>
      </c>
      <c r="U287" s="49" t="s">
        <v>242</v>
      </c>
      <c r="V287" s="49" t="s">
        <v>1013</v>
      </c>
      <c r="W287" s="49" t="s">
        <v>1138</v>
      </c>
      <c r="X287" s="49" t="s">
        <v>1139</v>
      </c>
      <c r="Y287" s="52" t="str">
        <f t="shared" si="12"/>
        <v>4-2022</v>
      </c>
      <c r="Z287" s="52" t="str">
        <f t="shared" si="13"/>
        <v>CS.1137.HT10.N1.07.001</v>
      </c>
      <c r="AA287" s="52" t="str">
        <f t="shared" si="14"/>
        <v>CS.1137.HT10.N1.07.0014-2022</v>
      </c>
      <c r="AB287" s="52" t="str">
        <f>VLOOKUP(Z287,SSPcodes!$B$12:$D$40,3,0)</f>
        <v>2.1.2</v>
      </c>
      <c r="AC287" s="52" t="str">
        <f>VLOOKUP(Z287,SSPcodes!$B$12:$E$40,4,0)</f>
        <v>MPTF_07</v>
      </c>
    </row>
    <row r="288" spans="1:29" x14ac:dyDescent="0.3">
      <c r="A288" s="49" t="s">
        <v>231</v>
      </c>
      <c r="B288" s="49" t="s">
        <v>232</v>
      </c>
      <c r="C288" s="49" t="s">
        <v>233</v>
      </c>
      <c r="D288" s="49" t="s">
        <v>139</v>
      </c>
      <c r="E288" s="49" t="s">
        <v>388</v>
      </c>
      <c r="F288" s="49" t="s">
        <v>166</v>
      </c>
      <c r="G288" s="49" t="s">
        <v>167</v>
      </c>
      <c r="H288" s="49" t="s">
        <v>708</v>
      </c>
      <c r="I288" s="49" t="s">
        <v>709</v>
      </c>
      <c r="J288" s="49" t="s">
        <v>1140</v>
      </c>
      <c r="K288" s="49" t="s">
        <v>1136</v>
      </c>
      <c r="L288" s="49" t="s">
        <v>1137</v>
      </c>
      <c r="M288" s="49" t="s">
        <v>363</v>
      </c>
      <c r="N288" s="50">
        <v>44673</v>
      </c>
      <c r="O288" s="51">
        <v>400</v>
      </c>
      <c r="P288" s="49" t="s">
        <v>102</v>
      </c>
      <c r="Q288" s="51">
        <v>400</v>
      </c>
      <c r="R288" s="49" t="s">
        <v>102</v>
      </c>
      <c r="S288" s="51">
        <v>400</v>
      </c>
      <c r="T288" s="49" t="s">
        <v>102</v>
      </c>
      <c r="U288" s="49" t="s">
        <v>242</v>
      </c>
      <c r="V288" s="49" t="s">
        <v>1013</v>
      </c>
      <c r="W288" s="49" t="s">
        <v>1138</v>
      </c>
      <c r="X288" s="49" t="s">
        <v>1139</v>
      </c>
      <c r="Y288" s="52" t="str">
        <f t="shared" si="12"/>
        <v>4-2022</v>
      </c>
      <c r="Z288" s="52" t="str">
        <f t="shared" si="13"/>
        <v>CS.1137.HT10.N1.07.001</v>
      </c>
      <c r="AA288" s="52" t="str">
        <f t="shared" si="14"/>
        <v>CS.1137.HT10.N1.07.0014-2022</v>
      </c>
      <c r="AB288" s="52" t="str">
        <f>VLOOKUP(Z288,SSPcodes!$B$12:$D$40,3,0)</f>
        <v>2.1.2</v>
      </c>
      <c r="AC288" s="52" t="str">
        <f>VLOOKUP(Z288,SSPcodes!$B$12:$E$40,4,0)</f>
        <v>MPTF_07</v>
      </c>
    </row>
    <row r="289" spans="1:29" x14ac:dyDescent="0.3">
      <c r="A289" s="49" t="s">
        <v>231</v>
      </c>
      <c r="B289" s="49" t="s">
        <v>232</v>
      </c>
      <c r="C289" s="49" t="s">
        <v>233</v>
      </c>
      <c r="D289" s="49" t="s">
        <v>139</v>
      </c>
      <c r="E289" s="49" t="s">
        <v>388</v>
      </c>
      <c r="F289" s="49" t="s">
        <v>137</v>
      </c>
      <c r="G289" s="49" t="s">
        <v>138</v>
      </c>
      <c r="H289" s="49" t="s">
        <v>941</v>
      </c>
      <c r="I289" s="49" t="s">
        <v>942</v>
      </c>
      <c r="J289" s="49" t="s">
        <v>1074</v>
      </c>
      <c r="K289" s="49" t="s">
        <v>1141</v>
      </c>
      <c r="L289" s="49" t="s">
        <v>1142</v>
      </c>
      <c r="M289" s="49" t="s">
        <v>356</v>
      </c>
      <c r="N289" s="50">
        <v>44686</v>
      </c>
      <c r="O289" s="51">
        <v>1666.66</v>
      </c>
      <c r="P289" s="49" t="s">
        <v>102</v>
      </c>
      <c r="Q289" s="51">
        <v>1666.66</v>
      </c>
      <c r="R289" s="49" t="s">
        <v>102</v>
      </c>
      <c r="S289" s="51">
        <v>1666.66</v>
      </c>
      <c r="T289" s="49" t="s">
        <v>102</v>
      </c>
      <c r="U289" s="49" t="s">
        <v>242</v>
      </c>
      <c r="V289" s="49" t="s">
        <v>1013</v>
      </c>
      <c r="W289" s="49" t="s">
        <v>1143</v>
      </c>
      <c r="X289" s="49" t="s">
        <v>1144</v>
      </c>
      <c r="Y289" s="52" t="str">
        <f t="shared" si="12"/>
        <v>5-2022</v>
      </c>
      <c r="Z289" s="52" t="str">
        <f t="shared" si="13"/>
        <v>CS.1137.HT10.12.01.001</v>
      </c>
      <c r="AA289" s="52" t="str">
        <f t="shared" si="14"/>
        <v>CS.1137.HT10.12.01.0015-2022</v>
      </c>
      <c r="AB289" s="52" t="str">
        <f>VLOOKUP(Z289,SSPcodes!$B$12:$D$40,3,0)</f>
        <v>STAFF</v>
      </c>
      <c r="AC289" s="52" t="str">
        <f>VLOOKUP(Z289,SSPcodes!$B$12:$E$40,4,0)</f>
        <v>MPTF_07</v>
      </c>
    </row>
    <row r="290" spans="1:29" x14ac:dyDescent="0.3">
      <c r="A290" s="49" t="s">
        <v>231</v>
      </c>
      <c r="B290" s="49" t="s">
        <v>232</v>
      </c>
      <c r="C290" s="49" t="s">
        <v>233</v>
      </c>
      <c r="D290" s="49" t="s">
        <v>139</v>
      </c>
      <c r="E290" s="49" t="s">
        <v>388</v>
      </c>
      <c r="F290" s="49" t="s">
        <v>137</v>
      </c>
      <c r="G290" s="49" t="s">
        <v>138</v>
      </c>
      <c r="H290" s="49" t="s">
        <v>941</v>
      </c>
      <c r="I290" s="49" t="s">
        <v>942</v>
      </c>
      <c r="J290" s="49" t="s">
        <v>1145</v>
      </c>
      <c r="K290" s="49" t="s">
        <v>1146</v>
      </c>
      <c r="L290" s="49" t="s">
        <v>1147</v>
      </c>
      <c r="M290" s="49" t="s">
        <v>363</v>
      </c>
      <c r="N290" s="50">
        <v>44691</v>
      </c>
      <c r="O290" s="51">
        <v>1200</v>
      </c>
      <c r="P290" s="49" t="s">
        <v>102</v>
      </c>
      <c r="Q290" s="51">
        <v>1200</v>
      </c>
      <c r="R290" s="49" t="s">
        <v>102</v>
      </c>
      <c r="S290" s="51">
        <v>1200</v>
      </c>
      <c r="T290" s="49" t="s">
        <v>102</v>
      </c>
      <c r="U290" s="49" t="s">
        <v>242</v>
      </c>
      <c r="V290" s="49" t="s">
        <v>1013</v>
      </c>
      <c r="W290" s="49" t="s">
        <v>1148</v>
      </c>
      <c r="X290" s="49" t="s">
        <v>1149</v>
      </c>
      <c r="Y290" s="52" t="str">
        <f t="shared" si="12"/>
        <v>5-2022</v>
      </c>
      <c r="Z290" s="52" t="str">
        <f t="shared" si="13"/>
        <v>CS.1137.HT10.12.01.001</v>
      </c>
      <c r="AA290" s="52" t="str">
        <f t="shared" si="14"/>
        <v>CS.1137.HT10.12.01.0015-2022</v>
      </c>
      <c r="AB290" s="52" t="str">
        <f>VLOOKUP(Z290,SSPcodes!$B$12:$D$40,3,0)</f>
        <v>STAFF</v>
      </c>
      <c r="AC290" s="52" t="str">
        <f>VLOOKUP(Z290,SSPcodes!$B$12:$E$40,4,0)</f>
        <v>MPTF_07</v>
      </c>
    </row>
    <row r="291" spans="1:29" x14ac:dyDescent="0.3">
      <c r="A291" s="49" t="s">
        <v>231</v>
      </c>
      <c r="B291" s="49" t="s">
        <v>232</v>
      </c>
      <c r="C291" s="49" t="s">
        <v>233</v>
      </c>
      <c r="D291" s="49" t="s">
        <v>139</v>
      </c>
      <c r="E291" s="49" t="s">
        <v>388</v>
      </c>
      <c r="F291" s="49" t="s">
        <v>137</v>
      </c>
      <c r="G291" s="49" t="s">
        <v>138</v>
      </c>
      <c r="H291" s="49" t="s">
        <v>941</v>
      </c>
      <c r="I291" s="49" t="s">
        <v>942</v>
      </c>
      <c r="J291" s="49" t="s">
        <v>1145</v>
      </c>
      <c r="K291" s="49" t="s">
        <v>1146</v>
      </c>
      <c r="L291" s="49" t="s">
        <v>1147</v>
      </c>
      <c r="M291" s="49" t="s">
        <v>1015</v>
      </c>
      <c r="N291" s="50">
        <v>44691</v>
      </c>
      <c r="O291" s="51">
        <v>1200</v>
      </c>
      <c r="P291" s="49" t="s">
        <v>102</v>
      </c>
      <c r="Q291" s="51">
        <v>1200</v>
      </c>
      <c r="R291" s="49" t="s">
        <v>102</v>
      </c>
      <c r="S291" s="51">
        <v>1200</v>
      </c>
      <c r="T291" s="49" t="s">
        <v>102</v>
      </c>
      <c r="U291" s="49" t="s">
        <v>242</v>
      </c>
      <c r="V291" s="49" t="s">
        <v>1013</v>
      </c>
      <c r="W291" s="49" t="s">
        <v>1148</v>
      </c>
      <c r="X291" s="49" t="s">
        <v>1149</v>
      </c>
      <c r="Y291" s="52" t="str">
        <f t="shared" si="12"/>
        <v>5-2022</v>
      </c>
      <c r="Z291" s="52" t="str">
        <f t="shared" si="13"/>
        <v>CS.1137.HT10.12.01.001</v>
      </c>
      <c r="AA291" s="52" t="str">
        <f t="shared" si="14"/>
        <v>CS.1137.HT10.12.01.0015-2022</v>
      </c>
      <c r="AB291" s="52" t="str">
        <f>VLOOKUP(Z291,SSPcodes!$B$12:$D$40,3,0)</f>
        <v>STAFF</v>
      </c>
      <c r="AC291" s="52" t="str">
        <f>VLOOKUP(Z291,SSPcodes!$B$12:$E$40,4,0)</f>
        <v>MPTF_07</v>
      </c>
    </row>
    <row r="292" spans="1:29" x14ac:dyDescent="0.3">
      <c r="A292" s="49" t="s">
        <v>231</v>
      </c>
      <c r="B292" s="49" t="s">
        <v>232</v>
      </c>
      <c r="C292" s="49" t="s">
        <v>233</v>
      </c>
      <c r="D292" s="49" t="s">
        <v>139</v>
      </c>
      <c r="E292" s="49" t="s">
        <v>388</v>
      </c>
      <c r="F292" s="49" t="s">
        <v>137</v>
      </c>
      <c r="G292" s="49" t="s">
        <v>138</v>
      </c>
      <c r="H292" s="49" t="s">
        <v>941</v>
      </c>
      <c r="I292" s="49" t="s">
        <v>942</v>
      </c>
      <c r="J292" s="49" t="s">
        <v>1145</v>
      </c>
      <c r="K292" s="49" t="s">
        <v>1146</v>
      </c>
      <c r="L292" s="49" t="s">
        <v>1147</v>
      </c>
      <c r="M292" s="49" t="s">
        <v>1150</v>
      </c>
      <c r="N292" s="50">
        <v>44691</v>
      </c>
      <c r="O292" s="51">
        <v>1200</v>
      </c>
      <c r="P292" s="49" t="s">
        <v>102</v>
      </c>
      <c r="Q292" s="51">
        <v>1200</v>
      </c>
      <c r="R292" s="49" t="s">
        <v>102</v>
      </c>
      <c r="S292" s="51">
        <v>1200</v>
      </c>
      <c r="T292" s="49" t="s">
        <v>102</v>
      </c>
      <c r="U292" s="49" t="s">
        <v>242</v>
      </c>
      <c r="V292" s="49" t="s">
        <v>1013</v>
      </c>
      <c r="W292" s="49" t="s">
        <v>1148</v>
      </c>
      <c r="X292" s="49" t="s">
        <v>1149</v>
      </c>
      <c r="Y292" s="52" t="str">
        <f t="shared" si="12"/>
        <v>5-2022</v>
      </c>
      <c r="Z292" s="52" t="str">
        <f t="shared" si="13"/>
        <v>CS.1137.HT10.12.01.001</v>
      </c>
      <c r="AA292" s="52" t="str">
        <f t="shared" si="14"/>
        <v>CS.1137.HT10.12.01.0015-2022</v>
      </c>
      <c r="AB292" s="52" t="str">
        <f>VLOOKUP(Z292,SSPcodes!$B$12:$D$40,3,0)</f>
        <v>STAFF</v>
      </c>
      <c r="AC292" s="52" t="str">
        <f>VLOOKUP(Z292,SSPcodes!$B$12:$E$40,4,0)</f>
        <v>MPTF_07</v>
      </c>
    </row>
    <row r="293" spans="1:29" x14ac:dyDescent="0.3">
      <c r="A293" s="49" t="s">
        <v>231</v>
      </c>
      <c r="B293" s="49" t="s">
        <v>232</v>
      </c>
      <c r="C293" s="49" t="s">
        <v>233</v>
      </c>
      <c r="D293" s="49" t="s">
        <v>139</v>
      </c>
      <c r="E293" s="49" t="s">
        <v>388</v>
      </c>
      <c r="F293" s="49" t="s">
        <v>191</v>
      </c>
      <c r="G293" s="49" t="s">
        <v>192</v>
      </c>
      <c r="H293" s="49" t="s">
        <v>701</v>
      </c>
      <c r="I293" s="49" t="s">
        <v>702</v>
      </c>
      <c r="J293" s="49" t="s">
        <v>1151</v>
      </c>
      <c r="K293" s="49" t="s">
        <v>1152</v>
      </c>
      <c r="L293" s="49" t="s">
        <v>1153</v>
      </c>
      <c r="M293" s="49" t="s">
        <v>356</v>
      </c>
      <c r="N293" s="50">
        <v>44699</v>
      </c>
      <c r="O293" s="51">
        <v>2540</v>
      </c>
      <c r="P293" s="49" t="s">
        <v>102</v>
      </c>
      <c r="Q293" s="51">
        <v>2540</v>
      </c>
      <c r="R293" s="49" t="s">
        <v>102</v>
      </c>
      <c r="S293" s="51">
        <v>2540</v>
      </c>
      <c r="T293" s="49" t="s">
        <v>102</v>
      </c>
      <c r="U293" s="49" t="s">
        <v>242</v>
      </c>
      <c r="V293" s="49" t="s">
        <v>1013</v>
      </c>
      <c r="W293" s="49" t="s">
        <v>1154</v>
      </c>
      <c r="X293" s="49" t="s">
        <v>1155</v>
      </c>
      <c r="Y293" s="52" t="str">
        <f t="shared" si="12"/>
        <v>5-2022</v>
      </c>
      <c r="Z293" s="52" t="str">
        <f t="shared" si="13"/>
        <v>CS.1137.HT10.D4.04.006</v>
      </c>
      <c r="AA293" s="52" t="str">
        <f t="shared" si="14"/>
        <v>CS.1137.HT10.D4.04.0065-2022</v>
      </c>
      <c r="AB293" s="52" t="str">
        <f>VLOOKUP(Z293,SSPcodes!$B$12:$D$40,3,0)</f>
        <v>3.2.3</v>
      </c>
      <c r="AC293" s="52" t="str">
        <f>VLOOKUP(Z293,SSPcodes!$B$12:$E$40,4,0)</f>
        <v>MPTF_07</v>
      </c>
    </row>
    <row r="294" spans="1:29" x14ac:dyDescent="0.3">
      <c r="A294" s="49" t="s">
        <v>231</v>
      </c>
      <c r="B294" s="49" t="s">
        <v>232</v>
      </c>
      <c r="C294" s="49" t="s">
        <v>233</v>
      </c>
      <c r="D294" s="49" t="s">
        <v>139</v>
      </c>
      <c r="E294" s="49" t="s">
        <v>388</v>
      </c>
      <c r="F294" s="49" t="s">
        <v>166</v>
      </c>
      <c r="G294" s="49" t="s">
        <v>167</v>
      </c>
      <c r="H294" s="49" t="s">
        <v>1156</v>
      </c>
      <c r="I294" s="49" t="s">
        <v>1157</v>
      </c>
      <c r="J294" s="49" t="s">
        <v>1158</v>
      </c>
      <c r="K294" s="49" t="s">
        <v>1159</v>
      </c>
      <c r="L294" s="49" t="s">
        <v>1160</v>
      </c>
      <c r="M294" s="49" t="s">
        <v>356</v>
      </c>
      <c r="N294" s="50">
        <v>44701</v>
      </c>
      <c r="O294" s="51">
        <v>1155.2</v>
      </c>
      <c r="P294" s="49" t="s">
        <v>102</v>
      </c>
      <c r="Q294" s="51">
        <v>1155.2</v>
      </c>
      <c r="R294" s="49" t="s">
        <v>102</v>
      </c>
      <c r="S294" s="51">
        <v>125000</v>
      </c>
      <c r="T294" s="49" t="s">
        <v>241</v>
      </c>
      <c r="U294" s="49" t="s">
        <v>242</v>
      </c>
      <c r="V294" s="49" t="s">
        <v>1013</v>
      </c>
      <c r="W294" s="49" t="s">
        <v>1161</v>
      </c>
      <c r="X294" s="49" t="s">
        <v>1162</v>
      </c>
      <c r="Y294" s="52" t="str">
        <f t="shared" si="12"/>
        <v>5-2022</v>
      </c>
      <c r="Z294" s="52" t="str">
        <f t="shared" si="13"/>
        <v>CS.1137.HT10.N1.07.001</v>
      </c>
      <c r="AA294" s="52" t="str">
        <f t="shared" si="14"/>
        <v>CS.1137.HT10.N1.07.0015-2022</v>
      </c>
      <c r="AB294" s="52" t="str">
        <f>VLOOKUP(Z294,SSPcodes!$B$12:$D$40,3,0)</f>
        <v>2.1.2</v>
      </c>
      <c r="AC294" s="52" t="str">
        <f>VLOOKUP(Z294,SSPcodes!$B$12:$E$40,4,0)</f>
        <v>MPTF_07</v>
      </c>
    </row>
    <row r="295" spans="1:29" x14ac:dyDescent="0.3">
      <c r="A295" s="49" t="s">
        <v>231</v>
      </c>
      <c r="B295" s="49" t="s">
        <v>232</v>
      </c>
      <c r="C295" s="49" t="s">
        <v>233</v>
      </c>
      <c r="D295" s="49" t="s">
        <v>132</v>
      </c>
      <c r="E295" s="49" t="s">
        <v>519</v>
      </c>
      <c r="F295" s="49" t="s">
        <v>141</v>
      </c>
      <c r="G295" s="49" t="s">
        <v>142</v>
      </c>
      <c r="H295" s="49" t="s">
        <v>365</v>
      </c>
      <c r="I295" s="49" t="s">
        <v>366</v>
      </c>
      <c r="J295" s="49" t="s">
        <v>1163</v>
      </c>
      <c r="K295" s="49" t="s">
        <v>1164</v>
      </c>
      <c r="L295" s="49" t="s">
        <v>1165</v>
      </c>
      <c r="M295" s="49" t="s">
        <v>356</v>
      </c>
      <c r="N295" s="50">
        <v>44719</v>
      </c>
      <c r="O295" s="51">
        <v>604.04999999999995</v>
      </c>
      <c r="P295" s="49" t="s">
        <v>102</v>
      </c>
      <c r="Q295" s="51">
        <v>604.04999999999995</v>
      </c>
      <c r="R295" s="49" t="s">
        <v>102</v>
      </c>
      <c r="S295" s="51">
        <v>604.04999999999995</v>
      </c>
      <c r="T295" s="49" t="s">
        <v>102</v>
      </c>
      <c r="U295" s="49" t="s">
        <v>242</v>
      </c>
      <c r="V295" s="49" t="s">
        <v>1166</v>
      </c>
      <c r="W295" s="49" t="s">
        <v>1167</v>
      </c>
      <c r="X295" s="49" t="s">
        <v>1168</v>
      </c>
      <c r="Y295" s="52" t="str">
        <f t="shared" si="12"/>
        <v>6-2022</v>
      </c>
      <c r="Z295" s="52" t="str">
        <f t="shared" si="13"/>
        <v>CS.1137.HT10.12.02.001</v>
      </c>
      <c r="AA295" s="52" t="str">
        <f t="shared" si="14"/>
        <v>CS.1137.HT10.12.02.0016-2022</v>
      </c>
      <c r="AB295" s="52" t="str">
        <f>VLOOKUP(Z295,SSPcodes!$B$12:$D$40,3,0)</f>
        <v>STAFF</v>
      </c>
      <c r="AC295" s="52" t="str">
        <f>VLOOKUP(Z295,SSPcodes!$B$12:$E$40,4,0)</f>
        <v>MPTF_05</v>
      </c>
    </row>
    <row r="296" spans="1:29" x14ac:dyDescent="0.3">
      <c r="A296" s="49" t="s">
        <v>231</v>
      </c>
      <c r="B296" s="49" t="s">
        <v>232</v>
      </c>
      <c r="C296" s="49" t="s">
        <v>233</v>
      </c>
      <c r="D296" s="49" t="s">
        <v>132</v>
      </c>
      <c r="E296" s="49" t="s">
        <v>519</v>
      </c>
      <c r="F296" s="49" t="s">
        <v>141</v>
      </c>
      <c r="G296" s="49" t="s">
        <v>142</v>
      </c>
      <c r="H296" s="49" t="s">
        <v>365</v>
      </c>
      <c r="I296" s="49" t="s">
        <v>366</v>
      </c>
      <c r="J296" s="49" t="s">
        <v>1169</v>
      </c>
      <c r="K296" s="49" t="s">
        <v>1170</v>
      </c>
      <c r="L296" s="49" t="s">
        <v>1171</v>
      </c>
      <c r="M296" s="49" t="s">
        <v>356</v>
      </c>
      <c r="N296" s="50">
        <v>44719</v>
      </c>
      <c r="O296" s="51">
        <v>242.72</v>
      </c>
      <c r="P296" s="49" t="s">
        <v>102</v>
      </c>
      <c r="Q296" s="51">
        <v>242.72</v>
      </c>
      <c r="R296" s="49" t="s">
        <v>102</v>
      </c>
      <c r="S296" s="51">
        <v>242.72</v>
      </c>
      <c r="T296" s="49" t="s">
        <v>102</v>
      </c>
      <c r="U296" s="49" t="s">
        <v>242</v>
      </c>
      <c r="V296" s="49" t="s">
        <v>1166</v>
      </c>
      <c r="W296" s="49" t="s">
        <v>1172</v>
      </c>
      <c r="X296" s="49" t="s">
        <v>1168</v>
      </c>
      <c r="Y296" s="52" t="str">
        <f t="shared" si="12"/>
        <v>6-2022</v>
      </c>
      <c r="Z296" s="52" t="str">
        <f t="shared" si="13"/>
        <v>CS.1137.HT10.12.02.001</v>
      </c>
      <c r="AA296" s="52" t="str">
        <f t="shared" si="14"/>
        <v>CS.1137.HT10.12.02.0016-2022</v>
      </c>
      <c r="AB296" s="52" t="str">
        <f>VLOOKUP(Z296,SSPcodes!$B$12:$D$40,3,0)</f>
        <v>STAFF</v>
      </c>
      <c r="AC296" s="52" t="str">
        <f>VLOOKUP(Z296,SSPcodes!$B$12:$E$40,4,0)</f>
        <v>MPTF_05</v>
      </c>
    </row>
    <row r="297" spans="1:29" x14ac:dyDescent="0.3">
      <c r="A297" s="49" t="s">
        <v>231</v>
      </c>
      <c r="B297" s="49" t="s">
        <v>232</v>
      </c>
      <c r="C297" s="49" t="s">
        <v>233</v>
      </c>
      <c r="D297" s="49" t="s">
        <v>139</v>
      </c>
      <c r="E297" s="49" t="s">
        <v>388</v>
      </c>
      <c r="F297" s="49" t="s">
        <v>137</v>
      </c>
      <c r="G297" s="49" t="s">
        <v>138</v>
      </c>
      <c r="H297" s="49" t="s">
        <v>941</v>
      </c>
      <c r="I297" s="49" t="s">
        <v>942</v>
      </c>
      <c r="J297" s="49" t="s">
        <v>1074</v>
      </c>
      <c r="K297" s="49" t="s">
        <v>1173</v>
      </c>
      <c r="L297" s="49" t="s">
        <v>1174</v>
      </c>
      <c r="M297" s="49" t="s">
        <v>356</v>
      </c>
      <c r="N297" s="50">
        <v>44728</v>
      </c>
      <c r="O297" s="51">
        <v>1666.66</v>
      </c>
      <c r="P297" s="49" t="s">
        <v>102</v>
      </c>
      <c r="Q297" s="51">
        <v>1666.66</v>
      </c>
      <c r="R297" s="49" t="s">
        <v>102</v>
      </c>
      <c r="S297" s="51">
        <v>1666.66</v>
      </c>
      <c r="T297" s="49" t="s">
        <v>102</v>
      </c>
      <c r="U297" s="49" t="s">
        <v>242</v>
      </c>
      <c r="V297" s="49" t="s">
        <v>1013</v>
      </c>
      <c r="W297" s="49" t="s">
        <v>1175</v>
      </c>
      <c r="X297" s="49" t="s">
        <v>1176</v>
      </c>
      <c r="Y297" s="52" t="str">
        <f t="shared" si="12"/>
        <v>6-2022</v>
      </c>
      <c r="Z297" s="52" t="str">
        <f t="shared" si="13"/>
        <v>CS.1137.HT10.12.01.001</v>
      </c>
      <c r="AA297" s="52" t="str">
        <f t="shared" si="14"/>
        <v>CS.1137.HT10.12.01.0016-2022</v>
      </c>
      <c r="AB297" s="52" t="str">
        <f>VLOOKUP(Z297,SSPcodes!$B$12:$D$40,3,0)</f>
        <v>STAFF</v>
      </c>
      <c r="AC297" s="52" t="str">
        <f>VLOOKUP(Z297,SSPcodes!$B$12:$E$40,4,0)</f>
        <v>MPTF_07</v>
      </c>
    </row>
    <row r="298" spans="1:29" x14ac:dyDescent="0.3">
      <c r="A298" s="49" t="s">
        <v>231</v>
      </c>
      <c r="B298" s="49" t="s">
        <v>232</v>
      </c>
      <c r="C298" s="49" t="s">
        <v>233</v>
      </c>
      <c r="D298" s="49" t="s">
        <v>139</v>
      </c>
      <c r="E298" s="49" t="s">
        <v>388</v>
      </c>
      <c r="F298" s="49" t="s">
        <v>195</v>
      </c>
      <c r="G298" s="49" t="s">
        <v>196</v>
      </c>
      <c r="H298" s="49" t="s">
        <v>1177</v>
      </c>
      <c r="I298" s="49" t="s">
        <v>1178</v>
      </c>
      <c r="J298" s="49" t="s">
        <v>1179</v>
      </c>
      <c r="K298" s="49" t="s">
        <v>1180</v>
      </c>
      <c r="L298" s="49" t="s">
        <v>1181</v>
      </c>
      <c r="M298" s="49" t="s">
        <v>356</v>
      </c>
      <c r="N298" s="50">
        <v>44757</v>
      </c>
      <c r="O298" s="51">
        <v>17500</v>
      </c>
      <c r="P298" s="49" t="s">
        <v>102</v>
      </c>
      <c r="Q298" s="51">
        <v>17500</v>
      </c>
      <c r="R298" s="49" t="s">
        <v>102</v>
      </c>
      <c r="S298" s="51">
        <v>17500</v>
      </c>
      <c r="T298" s="49" t="s">
        <v>102</v>
      </c>
      <c r="U298" s="49" t="s">
        <v>242</v>
      </c>
      <c r="V298" s="49" t="s">
        <v>1013</v>
      </c>
      <c r="W298" s="49" t="s">
        <v>1182</v>
      </c>
      <c r="X298" s="49" t="s">
        <v>1183</v>
      </c>
      <c r="Y298" s="52" t="str">
        <f t="shared" si="12"/>
        <v>7-2022</v>
      </c>
      <c r="Z298" s="52" t="str">
        <f t="shared" si="13"/>
        <v>CS.1137.HT10.Q2.01.005</v>
      </c>
      <c r="AA298" s="52" t="str">
        <f t="shared" si="14"/>
        <v>CS.1137.HT10.Q2.01.0057-2022</v>
      </c>
      <c r="AB298" s="52" t="str">
        <f>VLOOKUP(Z298,SSPcodes!$B$12:$D$40,3,0)</f>
        <v>3.3.2</v>
      </c>
      <c r="AC298" s="52" t="str">
        <f>VLOOKUP(Z298,SSPcodes!$B$12:$E$40,4,0)</f>
        <v>MPTF_07</v>
      </c>
    </row>
    <row r="299" spans="1:29" x14ac:dyDescent="0.3">
      <c r="A299" s="49" t="s">
        <v>231</v>
      </c>
      <c r="B299" s="49" t="s">
        <v>232</v>
      </c>
      <c r="C299" s="49" t="s">
        <v>233</v>
      </c>
      <c r="D299" s="49" t="s">
        <v>139</v>
      </c>
      <c r="E299" s="49" t="s">
        <v>388</v>
      </c>
      <c r="F299" s="49" t="s">
        <v>137</v>
      </c>
      <c r="G299" s="49" t="s">
        <v>138</v>
      </c>
      <c r="H299" s="49" t="s">
        <v>941</v>
      </c>
      <c r="I299" s="49" t="s">
        <v>942</v>
      </c>
      <c r="J299" s="49" t="s">
        <v>1074</v>
      </c>
      <c r="K299" s="49" t="s">
        <v>1184</v>
      </c>
      <c r="L299" s="49" t="s">
        <v>1185</v>
      </c>
      <c r="M299" s="49" t="s">
        <v>356</v>
      </c>
      <c r="N299" s="50">
        <v>44760</v>
      </c>
      <c r="O299" s="51">
        <v>1666.66</v>
      </c>
      <c r="P299" s="49" t="s">
        <v>102</v>
      </c>
      <c r="Q299" s="51">
        <v>1666.66</v>
      </c>
      <c r="R299" s="49" t="s">
        <v>102</v>
      </c>
      <c r="S299" s="51">
        <v>1666.66</v>
      </c>
      <c r="T299" s="49" t="s">
        <v>102</v>
      </c>
      <c r="U299" s="49" t="s">
        <v>242</v>
      </c>
      <c r="V299" s="49" t="s">
        <v>1013</v>
      </c>
      <c r="W299" s="49" t="s">
        <v>1186</v>
      </c>
      <c r="X299" s="49" t="s">
        <v>1187</v>
      </c>
      <c r="Y299" s="52" t="str">
        <f t="shared" si="12"/>
        <v>7-2022</v>
      </c>
      <c r="Z299" s="52" t="str">
        <f t="shared" si="13"/>
        <v>CS.1137.HT10.12.01.001</v>
      </c>
      <c r="AA299" s="52" t="str">
        <f t="shared" si="14"/>
        <v>CS.1137.HT10.12.01.0017-2022</v>
      </c>
      <c r="AB299" s="52" t="str">
        <f>VLOOKUP(Z299,SSPcodes!$B$12:$D$40,3,0)</f>
        <v>STAFF</v>
      </c>
      <c r="AC299" s="52" t="str">
        <f>VLOOKUP(Z299,SSPcodes!$B$12:$E$40,4,0)</f>
        <v>MPTF_07</v>
      </c>
    </row>
    <row r="300" spans="1:29" x14ac:dyDescent="0.3">
      <c r="A300" s="49" t="s">
        <v>231</v>
      </c>
      <c r="B300" s="49" t="s">
        <v>232</v>
      </c>
      <c r="C300" s="49" t="s">
        <v>233</v>
      </c>
      <c r="D300" s="49" t="s">
        <v>139</v>
      </c>
      <c r="E300" s="49" t="s">
        <v>388</v>
      </c>
      <c r="F300" s="49" t="s">
        <v>137</v>
      </c>
      <c r="G300" s="49" t="s">
        <v>138</v>
      </c>
      <c r="H300" s="49" t="s">
        <v>1188</v>
      </c>
      <c r="I300" s="49" t="s">
        <v>1189</v>
      </c>
      <c r="J300" s="49" t="s">
        <v>1190</v>
      </c>
      <c r="K300" s="49" t="s">
        <v>1191</v>
      </c>
      <c r="L300" s="49" t="s">
        <v>1192</v>
      </c>
      <c r="M300" s="49" t="s">
        <v>363</v>
      </c>
      <c r="N300" s="50">
        <v>44762</v>
      </c>
      <c r="O300" s="51">
        <v>279.98</v>
      </c>
      <c r="P300" s="49" t="s">
        <v>102</v>
      </c>
      <c r="Q300" s="51">
        <v>279.98</v>
      </c>
      <c r="R300" s="49" t="s">
        <v>102</v>
      </c>
      <c r="S300" s="51">
        <v>279.98</v>
      </c>
      <c r="T300" s="49" t="s">
        <v>102</v>
      </c>
      <c r="U300" s="49" t="s">
        <v>242</v>
      </c>
      <c r="V300" s="49" t="s">
        <v>1013</v>
      </c>
      <c r="W300" s="49" t="s">
        <v>1193</v>
      </c>
      <c r="X300" s="49" t="s">
        <v>1194</v>
      </c>
      <c r="Y300" s="52" t="str">
        <f t="shared" si="12"/>
        <v>7-2022</v>
      </c>
      <c r="Z300" s="52" t="str">
        <f t="shared" si="13"/>
        <v>CS.1137.HT10.12.01.001</v>
      </c>
      <c r="AA300" s="52" t="str">
        <f t="shared" si="14"/>
        <v>CS.1137.HT10.12.01.0017-2022</v>
      </c>
      <c r="AB300" s="52" t="str">
        <f>VLOOKUP(Z300,SSPcodes!$B$12:$D$40,3,0)</f>
        <v>STAFF</v>
      </c>
      <c r="AC300" s="52" t="str">
        <f>VLOOKUP(Z300,SSPcodes!$B$12:$E$40,4,0)</f>
        <v>MPTF_07</v>
      </c>
    </row>
    <row r="301" spans="1:29" x14ac:dyDescent="0.3">
      <c r="A301" s="49" t="s">
        <v>231</v>
      </c>
      <c r="B301" s="49" t="s">
        <v>232</v>
      </c>
      <c r="C301" s="49" t="s">
        <v>233</v>
      </c>
      <c r="D301" s="49" t="s">
        <v>139</v>
      </c>
      <c r="E301" s="49" t="s">
        <v>388</v>
      </c>
      <c r="F301" s="49" t="s">
        <v>137</v>
      </c>
      <c r="G301" s="49" t="s">
        <v>138</v>
      </c>
      <c r="H301" s="49" t="s">
        <v>941</v>
      </c>
      <c r="I301" s="49" t="s">
        <v>942</v>
      </c>
      <c r="J301" s="49" t="s">
        <v>1074</v>
      </c>
      <c r="K301" s="49" t="s">
        <v>1195</v>
      </c>
      <c r="L301" s="49" t="s">
        <v>1196</v>
      </c>
      <c r="M301" s="49" t="s">
        <v>356</v>
      </c>
      <c r="N301" s="50">
        <v>44771</v>
      </c>
      <c r="O301" s="51">
        <v>1666.66</v>
      </c>
      <c r="P301" s="49" t="s">
        <v>102</v>
      </c>
      <c r="Q301" s="51">
        <v>1666.66</v>
      </c>
      <c r="R301" s="49" t="s">
        <v>102</v>
      </c>
      <c r="S301" s="51">
        <v>1666.66</v>
      </c>
      <c r="T301" s="49" t="s">
        <v>102</v>
      </c>
      <c r="U301" s="49" t="s">
        <v>242</v>
      </c>
      <c r="V301" s="49" t="s">
        <v>1197</v>
      </c>
      <c r="W301" s="49" t="s">
        <v>1198</v>
      </c>
      <c r="X301" s="49" t="s">
        <v>1199</v>
      </c>
      <c r="Y301" s="52" t="str">
        <f t="shared" si="12"/>
        <v>7-2022</v>
      </c>
      <c r="Z301" s="52" t="str">
        <f t="shared" si="13"/>
        <v>CS.1137.HT10.12.01.001</v>
      </c>
      <c r="AA301" s="52" t="str">
        <f t="shared" si="14"/>
        <v>CS.1137.HT10.12.01.0017-2022</v>
      </c>
      <c r="AB301" s="52" t="str">
        <f>VLOOKUP(Z301,SSPcodes!$B$12:$D$40,3,0)</f>
        <v>STAFF</v>
      </c>
      <c r="AC301" s="52" t="str">
        <f>VLOOKUP(Z301,SSPcodes!$B$12:$E$40,4,0)</f>
        <v>MPTF_07</v>
      </c>
    </row>
    <row r="302" spans="1:29" x14ac:dyDescent="0.3">
      <c r="A302" s="49" t="s">
        <v>231</v>
      </c>
      <c r="B302" s="49" t="s">
        <v>232</v>
      </c>
      <c r="C302" s="49" t="s">
        <v>233</v>
      </c>
      <c r="D302" s="49" t="s">
        <v>139</v>
      </c>
      <c r="E302" s="49" t="s">
        <v>388</v>
      </c>
      <c r="F302" s="49" t="s">
        <v>151</v>
      </c>
      <c r="G302" s="49" t="s">
        <v>152</v>
      </c>
      <c r="H302" s="49" t="s">
        <v>1200</v>
      </c>
      <c r="I302" s="49" t="s">
        <v>1201</v>
      </c>
      <c r="J302" s="49" t="s">
        <v>1201</v>
      </c>
      <c r="K302" s="49" t="s">
        <v>1202</v>
      </c>
      <c r="L302" s="49" t="s">
        <v>1203</v>
      </c>
      <c r="M302" s="49" t="s">
        <v>356</v>
      </c>
      <c r="N302" s="50">
        <v>44775</v>
      </c>
      <c r="O302" s="51">
        <v>3750</v>
      </c>
      <c r="P302" s="49" t="s">
        <v>102</v>
      </c>
      <c r="Q302" s="51">
        <v>3750</v>
      </c>
      <c r="R302" s="49" t="s">
        <v>102</v>
      </c>
      <c r="S302" s="51">
        <v>3750</v>
      </c>
      <c r="T302" s="49" t="s">
        <v>102</v>
      </c>
      <c r="U302" s="49" t="s">
        <v>242</v>
      </c>
      <c r="V302" s="49" t="s">
        <v>1197</v>
      </c>
      <c r="W302" s="49" t="s">
        <v>1204</v>
      </c>
      <c r="X302" s="49" t="s">
        <v>1205</v>
      </c>
      <c r="Y302" s="52" t="str">
        <f t="shared" si="12"/>
        <v>8-2022</v>
      </c>
      <c r="Z302" s="52" t="str">
        <f t="shared" si="13"/>
        <v>CS.1137.HT10.Q2.01.001</v>
      </c>
      <c r="AA302" s="52" t="str">
        <f t="shared" si="14"/>
        <v>CS.1137.HT10.Q2.01.0018-2022</v>
      </c>
      <c r="AB302" s="52" t="str">
        <f>VLOOKUP(Z302,SSPcodes!$B$12:$D$40,3,0)</f>
        <v>1.2.1</v>
      </c>
      <c r="AC302" s="52" t="str">
        <f>VLOOKUP(Z302,SSPcodes!$B$12:$E$40,4,0)</f>
        <v>MPTF_07</v>
      </c>
    </row>
    <row r="303" spans="1:29" x14ac:dyDescent="0.3">
      <c r="A303" s="49" t="s">
        <v>231</v>
      </c>
      <c r="B303" s="49" t="s">
        <v>232</v>
      </c>
      <c r="C303" s="49" t="s">
        <v>233</v>
      </c>
      <c r="D303" s="49" t="s">
        <v>139</v>
      </c>
      <c r="E303" s="49" t="s">
        <v>388</v>
      </c>
      <c r="F303" s="49" t="s">
        <v>163</v>
      </c>
      <c r="G303" s="49" t="s">
        <v>164</v>
      </c>
      <c r="H303" s="49" t="s">
        <v>1200</v>
      </c>
      <c r="I303" s="49" t="s">
        <v>1201</v>
      </c>
      <c r="J303" s="49" t="s">
        <v>1201</v>
      </c>
      <c r="K303" s="49" t="s">
        <v>1202</v>
      </c>
      <c r="L303" s="49" t="s">
        <v>1203</v>
      </c>
      <c r="M303" s="49" t="s">
        <v>363</v>
      </c>
      <c r="N303" s="50">
        <v>44775</v>
      </c>
      <c r="O303" s="51">
        <v>3750</v>
      </c>
      <c r="P303" s="49" t="s">
        <v>102</v>
      </c>
      <c r="Q303" s="51">
        <v>3750</v>
      </c>
      <c r="R303" s="49" t="s">
        <v>102</v>
      </c>
      <c r="S303" s="51">
        <v>3750</v>
      </c>
      <c r="T303" s="49" t="s">
        <v>102</v>
      </c>
      <c r="U303" s="49" t="s">
        <v>242</v>
      </c>
      <c r="V303" s="49" t="s">
        <v>1197</v>
      </c>
      <c r="W303" s="49" t="s">
        <v>1204</v>
      </c>
      <c r="X303" s="49" t="s">
        <v>1205</v>
      </c>
      <c r="Y303" s="52" t="str">
        <f t="shared" si="12"/>
        <v>8-2022</v>
      </c>
      <c r="Z303" s="52" t="str">
        <f t="shared" si="13"/>
        <v>CS.1137.HT10.Q2.01.003</v>
      </c>
      <c r="AA303" s="52" t="str">
        <f t="shared" si="14"/>
        <v>CS.1137.HT10.Q2.01.0038-2022</v>
      </c>
      <c r="AB303" s="52" t="str">
        <f>VLOOKUP(Z303,SSPcodes!$B$12:$D$40,3,0)</f>
        <v>2.1.1</v>
      </c>
      <c r="AC303" s="52" t="str">
        <f>VLOOKUP(Z303,SSPcodes!$B$12:$E$40,4,0)</f>
        <v>MPTF_07</v>
      </c>
    </row>
    <row r="304" spans="1:29" x14ac:dyDescent="0.3">
      <c r="A304" s="49" t="s">
        <v>231</v>
      </c>
      <c r="B304" s="49" t="s">
        <v>232</v>
      </c>
      <c r="C304" s="49" t="s">
        <v>233</v>
      </c>
      <c r="D304" s="49" t="s">
        <v>139</v>
      </c>
      <c r="E304" s="49" t="s">
        <v>388</v>
      </c>
      <c r="F304" s="49" t="s">
        <v>151</v>
      </c>
      <c r="G304" s="49" t="s">
        <v>152</v>
      </c>
      <c r="H304" s="49" t="s">
        <v>1200</v>
      </c>
      <c r="I304" s="49" t="s">
        <v>1201</v>
      </c>
      <c r="J304" s="49" t="s">
        <v>1201</v>
      </c>
      <c r="K304" s="49" t="s">
        <v>1202</v>
      </c>
      <c r="L304" s="49" t="s">
        <v>1203</v>
      </c>
      <c r="M304" s="49" t="s">
        <v>367</v>
      </c>
      <c r="N304" s="50">
        <v>44775</v>
      </c>
      <c r="O304" s="51">
        <v>3750</v>
      </c>
      <c r="P304" s="49" t="s">
        <v>102</v>
      </c>
      <c r="Q304" s="51">
        <v>3750</v>
      </c>
      <c r="R304" s="49" t="s">
        <v>102</v>
      </c>
      <c r="S304" s="51">
        <v>3750</v>
      </c>
      <c r="T304" s="49" t="s">
        <v>102</v>
      </c>
      <c r="U304" s="49" t="s">
        <v>242</v>
      </c>
      <c r="V304" s="49" t="s">
        <v>1197</v>
      </c>
      <c r="W304" s="49" t="s">
        <v>1204</v>
      </c>
      <c r="X304" s="49" t="s">
        <v>1205</v>
      </c>
      <c r="Y304" s="52" t="str">
        <f t="shared" si="12"/>
        <v>8-2022</v>
      </c>
      <c r="Z304" s="52" t="str">
        <f t="shared" si="13"/>
        <v>CS.1137.HT10.Q2.01.001</v>
      </c>
      <c r="AA304" s="52" t="str">
        <f t="shared" si="14"/>
        <v>CS.1137.HT10.Q2.01.0018-2022</v>
      </c>
      <c r="AB304" s="52" t="str">
        <f>VLOOKUP(Z304,SSPcodes!$B$12:$D$40,3,0)</f>
        <v>1.2.1</v>
      </c>
      <c r="AC304" s="52" t="str">
        <f>VLOOKUP(Z304,SSPcodes!$B$12:$E$40,4,0)</f>
        <v>MPTF_07</v>
      </c>
    </row>
    <row r="305" spans="1:29" x14ac:dyDescent="0.3">
      <c r="A305" s="49" t="s">
        <v>231</v>
      </c>
      <c r="B305" s="49" t="s">
        <v>232</v>
      </c>
      <c r="C305" s="49" t="s">
        <v>233</v>
      </c>
      <c r="D305" s="49" t="s">
        <v>139</v>
      </c>
      <c r="E305" s="49" t="s">
        <v>388</v>
      </c>
      <c r="F305" s="49" t="s">
        <v>163</v>
      </c>
      <c r="G305" s="49" t="s">
        <v>164</v>
      </c>
      <c r="H305" s="49" t="s">
        <v>1200</v>
      </c>
      <c r="I305" s="49" t="s">
        <v>1201</v>
      </c>
      <c r="J305" s="49" t="s">
        <v>1201</v>
      </c>
      <c r="K305" s="49" t="s">
        <v>1202</v>
      </c>
      <c r="L305" s="49" t="s">
        <v>1203</v>
      </c>
      <c r="M305" s="49" t="s">
        <v>371</v>
      </c>
      <c r="N305" s="50">
        <v>44775</v>
      </c>
      <c r="O305" s="51">
        <v>3750</v>
      </c>
      <c r="P305" s="49" t="s">
        <v>102</v>
      </c>
      <c r="Q305" s="51">
        <v>3750</v>
      </c>
      <c r="R305" s="49" t="s">
        <v>102</v>
      </c>
      <c r="S305" s="51">
        <v>3750</v>
      </c>
      <c r="T305" s="49" t="s">
        <v>102</v>
      </c>
      <c r="U305" s="49" t="s">
        <v>242</v>
      </c>
      <c r="V305" s="49" t="s">
        <v>1197</v>
      </c>
      <c r="W305" s="49" t="s">
        <v>1204</v>
      </c>
      <c r="X305" s="49" t="s">
        <v>1205</v>
      </c>
      <c r="Y305" s="52" t="str">
        <f t="shared" si="12"/>
        <v>8-2022</v>
      </c>
      <c r="Z305" s="52" t="str">
        <f t="shared" si="13"/>
        <v>CS.1137.HT10.Q2.01.003</v>
      </c>
      <c r="AA305" s="52" t="str">
        <f t="shared" si="14"/>
        <v>CS.1137.HT10.Q2.01.0038-2022</v>
      </c>
      <c r="AB305" s="52" t="str">
        <f>VLOOKUP(Z305,SSPcodes!$B$12:$D$40,3,0)</f>
        <v>2.1.1</v>
      </c>
      <c r="AC305" s="52" t="str">
        <f>VLOOKUP(Z305,SSPcodes!$B$12:$E$40,4,0)</f>
        <v>MPTF_07</v>
      </c>
    </row>
    <row r="306" spans="1:29" x14ac:dyDescent="0.3">
      <c r="A306" s="49" t="s">
        <v>231</v>
      </c>
      <c r="B306" s="49" t="s">
        <v>232</v>
      </c>
      <c r="C306" s="49" t="s">
        <v>233</v>
      </c>
      <c r="D306" s="49" t="s">
        <v>139</v>
      </c>
      <c r="E306" s="49" t="s">
        <v>388</v>
      </c>
      <c r="F306" s="49" t="s">
        <v>137</v>
      </c>
      <c r="G306" s="49" t="s">
        <v>138</v>
      </c>
      <c r="H306" s="49" t="s">
        <v>1206</v>
      </c>
      <c r="I306" s="49" t="s">
        <v>1207</v>
      </c>
      <c r="J306" s="49" t="s">
        <v>1208</v>
      </c>
      <c r="K306" s="49" t="s">
        <v>1209</v>
      </c>
      <c r="L306" s="49" t="s">
        <v>1210</v>
      </c>
      <c r="M306" s="49" t="s">
        <v>363</v>
      </c>
      <c r="N306" s="50">
        <v>44775</v>
      </c>
      <c r="O306" s="51">
        <v>37.5</v>
      </c>
      <c r="P306" s="49" t="s">
        <v>102</v>
      </c>
      <c r="Q306" s="51">
        <v>37.5</v>
      </c>
      <c r="R306" s="49" t="s">
        <v>102</v>
      </c>
      <c r="S306" s="51">
        <v>37.5</v>
      </c>
      <c r="T306" s="49" t="s">
        <v>102</v>
      </c>
      <c r="U306" s="49" t="s">
        <v>242</v>
      </c>
      <c r="V306" s="49" t="s">
        <v>1197</v>
      </c>
      <c r="W306" s="49" t="s">
        <v>1211</v>
      </c>
      <c r="X306" s="49" t="s">
        <v>1212</v>
      </c>
      <c r="Y306" s="52" t="str">
        <f t="shared" si="12"/>
        <v>8-2022</v>
      </c>
      <c r="Z306" s="52" t="str">
        <f t="shared" si="13"/>
        <v>CS.1137.HT10.12.01.001</v>
      </c>
      <c r="AA306" s="52" t="str">
        <f t="shared" si="14"/>
        <v>CS.1137.HT10.12.01.0018-2022</v>
      </c>
      <c r="AB306" s="52" t="str">
        <f>VLOOKUP(Z306,SSPcodes!$B$12:$D$40,3,0)</f>
        <v>STAFF</v>
      </c>
      <c r="AC306" s="52" t="str">
        <f>VLOOKUP(Z306,SSPcodes!$B$12:$E$40,4,0)</f>
        <v>MPTF_07</v>
      </c>
    </row>
    <row r="307" spans="1:29" x14ac:dyDescent="0.3">
      <c r="A307" s="49" t="s">
        <v>231</v>
      </c>
      <c r="B307" s="49" t="s">
        <v>232</v>
      </c>
      <c r="C307" s="49" t="s">
        <v>233</v>
      </c>
      <c r="D307" s="49" t="s">
        <v>139</v>
      </c>
      <c r="E307" s="49" t="s">
        <v>388</v>
      </c>
      <c r="F307" s="49" t="s">
        <v>137</v>
      </c>
      <c r="G307" s="49" t="s">
        <v>138</v>
      </c>
      <c r="H307" s="49" t="s">
        <v>1206</v>
      </c>
      <c r="I307" s="49" t="s">
        <v>1207</v>
      </c>
      <c r="J307" s="49" t="s">
        <v>1213</v>
      </c>
      <c r="K307" s="49" t="s">
        <v>1209</v>
      </c>
      <c r="L307" s="49" t="s">
        <v>1210</v>
      </c>
      <c r="M307" s="49" t="s">
        <v>374</v>
      </c>
      <c r="N307" s="50">
        <v>44775</v>
      </c>
      <c r="O307" s="51">
        <v>12</v>
      </c>
      <c r="P307" s="49" t="s">
        <v>102</v>
      </c>
      <c r="Q307" s="51">
        <v>12</v>
      </c>
      <c r="R307" s="49" t="s">
        <v>102</v>
      </c>
      <c r="S307" s="51">
        <v>12</v>
      </c>
      <c r="T307" s="49" t="s">
        <v>102</v>
      </c>
      <c r="U307" s="49" t="s">
        <v>242</v>
      </c>
      <c r="V307" s="49" t="s">
        <v>1197</v>
      </c>
      <c r="W307" s="49" t="s">
        <v>1211</v>
      </c>
      <c r="X307" s="49" t="s">
        <v>1212</v>
      </c>
      <c r="Y307" s="52" t="str">
        <f t="shared" si="12"/>
        <v>8-2022</v>
      </c>
      <c r="Z307" s="52" t="str">
        <f t="shared" si="13"/>
        <v>CS.1137.HT10.12.01.001</v>
      </c>
      <c r="AA307" s="52" t="str">
        <f t="shared" si="14"/>
        <v>CS.1137.HT10.12.01.0018-2022</v>
      </c>
      <c r="AB307" s="52" t="str">
        <f>VLOOKUP(Z307,SSPcodes!$B$12:$D$40,3,0)</f>
        <v>STAFF</v>
      </c>
      <c r="AC307" s="52" t="str">
        <f>VLOOKUP(Z307,SSPcodes!$B$12:$E$40,4,0)</f>
        <v>MPTF_07</v>
      </c>
    </row>
    <row r="308" spans="1:29" x14ac:dyDescent="0.3">
      <c r="A308" s="49" t="s">
        <v>231</v>
      </c>
      <c r="B308" s="49" t="s">
        <v>232</v>
      </c>
      <c r="C308" s="49" t="s">
        <v>233</v>
      </c>
      <c r="D308" s="49" t="s">
        <v>139</v>
      </c>
      <c r="E308" s="49" t="s">
        <v>388</v>
      </c>
      <c r="F308" s="49" t="s">
        <v>137</v>
      </c>
      <c r="G308" s="49" t="s">
        <v>138</v>
      </c>
      <c r="H308" s="49" t="s">
        <v>1206</v>
      </c>
      <c r="I308" s="49" t="s">
        <v>1207</v>
      </c>
      <c r="J308" s="49" t="s">
        <v>1214</v>
      </c>
      <c r="K308" s="49" t="s">
        <v>1209</v>
      </c>
      <c r="L308" s="49" t="s">
        <v>1210</v>
      </c>
      <c r="M308" s="49" t="s">
        <v>381</v>
      </c>
      <c r="N308" s="50">
        <v>44775</v>
      </c>
      <c r="O308" s="51">
        <v>240.03</v>
      </c>
      <c r="P308" s="49" t="s">
        <v>102</v>
      </c>
      <c r="Q308" s="51">
        <v>240.03</v>
      </c>
      <c r="R308" s="49" t="s">
        <v>102</v>
      </c>
      <c r="S308" s="51">
        <v>240.03</v>
      </c>
      <c r="T308" s="49" t="s">
        <v>102</v>
      </c>
      <c r="U308" s="49" t="s">
        <v>242</v>
      </c>
      <c r="V308" s="49" t="s">
        <v>1197</v>
      </c>
      <c r="W308" s="49" t="s">
        <v>1211</v>
      </c>
      <c r="X308" s="49" t="s">
        <v>1212</v>
      </c>
      <c r="Y308" s="52" t="str">
        <f t="shared" si="12"/>
        <v>8-2022</v>
      </c>
      <c r="Z308" s="52" t="str">
        <f t="shared" si="13"/>
        <v>CS.1137.HT10.12.01.001</v>
      </c>
      <c r="AA308" s="52" t="str">
        <f t="shared" si="14"/>
        <v>CS.1137.HT10.12.01.0018-2022</v>
      </c>
      <c r="AB308" s="52" t="str">
        <f>VLOOKUP(Z308,SSPcodes!$B$12:$D$40,3,0)</f>
        <v>STAFF</v>
      </c>
      <c r="AC308" s="52" t="str">
        <f>VLOOKUP(Z308,SSPcodes!$B$12:$E$40,4,0)</f>
        <v>MPTF_07</v>
      </c>
    </row>
    <row r="309" spans="1:29" x14ac:dyDescent="0.3">
      <c r="A309" s="49" t="s">
        <v>231</v>
      </c>
      <c r="B309" s="49" t="s">
        <v>232</v>
      </c>
      <c r="C309" s="49" t="s">
        <v>233</v>
      </c>
      <c r="D309" s="49" t="s">
        <v>139</v>
      </c>
      <c r="E309" s="49" t="s">
        <v>388</v>
      </c>
      <c r="F309" s="49" t="s">
        <v>137</v>
      </c>
      <c r="G309" s="49" t="s">
        <v>138</v>
      </c>
      <c r="H309" s="49" t="s">
        <v>1206</v>
      </c>
      <c r="I309" s="49" t="s">
        <v>1207</v>
      </c>
      <c r="J309" s="49" t="s">
        <v>1215</v>
      </c>
      <c r="K309" s="49" t="s">
        <v>1209</v>
      </c>
      <c r="L309" s="49" t="s">
        <v>1210</v>
      </c>
      <c r="M309" s="49" t="s">
        <v>387</v>
      </c>
      <c r="N309" s="50">
        <v>44775</v>
      </c>
      <c r="O309" s="51">
        <v>57.75</v>
      </c>
      <c r="P309" s="49" t="s">
        <v>102</v>
      </c>
      <c r="Q309" s="51">
        <v>57.75</v>
      </c>
      <c r="R309" s="49" t="s">
        <v>102</v>
      </c>
      <c r="S309" s="51">
        <v>57.75</v>
      </c>
      <c r="T309" s="49" t="s">
        <v>102</v>
      </c>
      <c r="U309" s="49" t="s">
        <v>242</v>
      </c>
      <c r="V309" s="49" t="s">
        <v>1197</v>
      </c>
      <c r="W309" s="49" t="s">
        <v>1211</v>
      </c>
      <c r="X309" s="49" t="s">
        <v>1212</v>
      </c>
      <c r="Y309" s="52" t="str">
        <f t="shared" si="12"/>
        <v>8-2022</v>
      </c>
      <c r="Z309" s="52" t="str">
        <f t="shared" si="13"/>
        <v>CS.1137.HT10.12.01.001</v>
      </c>
      <c r="AA309" s="52" t="str">
        <f t="shared" si="14"/>
        <v>CS.1137.HT10.12.01.0018-2022</v>
      </c>
      <c r="AB309" s="52" t="str">
        <f>VLOOKUP(Z309,SSPcodes!$B$12:$D$40,3,0)</f>
        <v>STAFF</v>
      </c>
      <c r="AC309" s="52" t="str">
        <f>VLOOKUP(Z309,SSPcodes!$B$12:$E$40,4,0)</f>
        <v>MPTF_07</v>
      </c>
    </row>
    <row r="310" spans="1:29" x14ac:dyDescent="0.3">
      <c r="A310" s="49" t="s">
        <v>231</v>
      </c>
      <c r="B310" s="49" t="s">
        <v>232</v>
      </c>
      <c r="C310" s="49" t="s">
        <v>233</v>
      </c>
      <c r="D310" s="49" t="s">
        <v>139</v>
      </c>
      <c r="E310" s="49" t="s">
        <v>388</v>
      </c>
      <c r="F310" s="49" t="s">
        <v>137</v>
      </c>
      <c r="G310" s="49" t="s">
        <v>138</v>
      </c>
      <c r="H310" s="49" t="s">
        <v>1206</v>
      </c>
      <c r="I310" s="49" t="s">
        <v>1207</v>
      </c>
      <c r="J310" s="49" t="s">
        <v>1216</v>
      </c>
      <c r="K310" s="49" t="s">
        <v>1209</v>
      </c>
      <c r="L310" s="49" t="s">
        <v>1210</v>
      </c>
      <c r="M310" s="49" t="s">
        <v>1217</v>
      </c>
      <c r="N310" s="50">
        <v>44775</v>
      </c>
      <c r="O310" s="51">
        <v>9</v>
      </c>
      <c r="P310" s="49" t="s">
        <v>102</v>
      </c>
      <c r="Q310" s="51">
        <v>9</v>
      </c>
      <c r="R310" s="49" t="s">
        <v>102</v>
      </c>
      <c r="S310" s="51">
        <v>9</v>
      </c>
      <c r="T310" s="49" t="s">
        <v>102</v>
      </c>
      <c r="U310" s="49" t="s">
        <v>242</v>
      </c>
      <c r="V310" s="49" t="s">
        <v>1197</v>
      </c>
      <c r="W310" s="49" t="s">
        <v>1211</v>
      </c>
      <c r="X310" s="49" t="s">
        <v>1212</v>
      </c>
      <c r="Y310" s="52" t="str">
        <f t="shared" si="12"/>
        <v>8-2022</v>
      </c>
      <c r="Z310" s="52" t="str">
        <f t="shared" si="13"/>
        <v>CS.1137.HT10.12.01.001</v>
      </c>
      <c r="AA310" s="52" t="str">
        <f t="shared" si="14"/>
        <v>CS.1137.HT10.12.01.0018-2022</v>
      </c>
      <c r="AB310" s="52" t="str">
        <f>VLOOKUP(Z310,SSPcodes!$B$12:$D$40,3,0)</f>
        <v>STAFF</v>
      </c>
      <c r="AC310" s="52" t="str">
        <f>VLOOKUP(Z310,SSPcodes!$B$12:$E$40,4,0)</f>
        <v>MPTF_07</v>
      </c>
    </row>
    <row r="311" spans="1:29" x14ac:dyDescent="0.3">
      <c r="A311" s="49" t="s">
        <v>231</v>
      </c>
      <c r="B311" s="49" t="s">
        <v>232</v>
      </c>
      <c r="C311" s="49" t="s">
        <v>233</v>
      </c>
      <c r="D311" s="49" t="s">
        <v>139</v>
      </c>
      <c r="E311" s="49" t="s">
        <v>388</v>
      </c>
      <c r="F311" s="49" t="s">
        <v>137</v>
      </c>
      <c r="G311" s="49" t="s">
        <v>138</v>
      </c>
      <c r="H311" s="49" t="s">
        <v>1206</v>
      </c>
      <c r="I311" s="49" t="s">
        <v>1207</v>
      </c>
      <c r="J311" s="49" t="s">
        <v>1218</v>
      </c>
      <c r="K311" s="49" t="s">
        <v>1209</v>
      </c>
      <c r="L311" s="49" t="s">
        <v>1210</v>
      </c>
      <c r="M311" s="49" t="s">
        <v>1219</v>
      </c>
      <c r="N311" s="50">
        <v>44775</v>
      </c>
      <c r="O311" s="51">
        <v>299.25</v>
      </c>
      <c r="P311" s="49" t="s">
        <v>102</v>
      </c>
      <c r="Q311" s="51">
        <v>299.25</v>
      </c>
      <c r="R311" s="49" t="s">
        <v>102</v>
      </c>
      <c r="S311" s="51">
        <v>299.25</v>
      </c>
      <c r="T311" s="49" t="s">
        <v>102</v>
      </c>
      <c r="U311" s="49" t="s">
        <v>242</v>
      </c>
      <c r="V311" s="49" t="s">
        <v>1197</v>
      </c>
      <c r="W311" s="49" t="s">
        <v>1211</v>
      </c>
      <c r="X311" s="49" t="s">
        <v>1212</v>
      </c>
      <c r="Y311" s="52" t="str">
        <f t="shared" si="12"/>
        <v>8-2022</v>
      </c>
      <c r="Z311" s="52" t="str">
        <f t="shared" si="13"/>
        <v>CS.1137.HT10.12.01.001</v>
      </c>
      <c r="AA311" s="52" t="str">
        <f t="shared" si="14"/>
        <v>CS.1137.HT10.12.01.0018-2022</v>
      </c>
      <c r="AB311" s="52" t="str">
        <f>VLOOKUP(Z311,SSPcodes!$B$12:$D$40,3,0)</f>
        <v>STAFF</v>
      </c>
      <c r="AC311" s="52" t="str">
        <f>VLOOKUP(Z311,SSPcodes!$B$12:$E$40,4,0)</f>
        <v>MPTF_07</v>
      </c>
    </row>
    <row r="312" spans="1:29" x14ac:dyDescent="0.3">
      <c r="A312" s="49" t="s">
        <v>231</v>
      </c>
      <c r="B312" s="49" t="s">
        <v>232</v>
      </c>
      <c r="C312" s="49" t="s">
        <v>233</v>
      </c>
      <c r="D312" s="49" t="s">
        <v>139</v>
      </c>
      <c r="E312" s="49" t="s">
        <v>388</v>
      </c>
      <c r="F312" s="49" t="s">
        <v>137</v>
      </c>
      <c r="G312" s="49" t="s">
        <v>138</v>
      </c>
      <c r="H312" s="49" t="s">
        <v>1206</v>
      </c>
      <c r="I312" s="49" t="s">
        <v>1207</v>
      </c>
      <c r="J312" s="49" t="s">
        <v>1220</v>
      </c>
      <c r="K312" s="49" t="s">
        <v>1209</v>
      </c>
      <c r="L312" s="49" t="s">
        <v>1210</v>
      </c>
      <c r="M312" s="49" t="s">
        <v>1221</v>
      </c>
      <c r="N312" s="50">
        <v>44775</v>
      </c>
      <c r="O312" s="51">
        <v>63</v>
      </c>
      <c r="P312" s="49" t="s">
        <v>102</v>
      </c>
      <c r="Q312" s="51">
        <v>63</v>
      </c>
      <c r="R312" s="49" t="s">
        <v>102</v>
      </c>
      <c r="S312" s="51">
        <v>63</v>
      </c>
      <c r="T312" s="49" t="s">
        <v>102</v>
      </c>
      <c r="U312" s="49" t="s">
        <v>242</v>
      </c>
      <c r="V312" s="49" t="s">
        <v>1197</v>
      </c>
      <c r="W312" s="49" t="s">
        <v>1211</v>
      </c>
      <c r="X312" s="49" t="s">
        <v>1212</v>
      </c>
      <c r="Y312" s="52" t="str">
        <f t="shared" si="12"/>
        <v>8-2022</v>
      </c>
      <c r="Z312" s="52" t="str">
        <f t="shared" si="13"/>
        <v>CS.1137.HT10.12.01.001</v>
      </c>
      <c r="AA312" s="52" t="str">
        <f t="shared" si="14"/>
        <v>CS.1137.HT10.12.01.0018-2022</v>
      </c>
      <c r="AB312" s="52" t="str">
        <f>VLOOKUP(Z312,SSPcodes!$B$12:$D$40,3,0)</f>
        <v>STAFF</v>
      </c>
      <c r="AC312" s="52" t="str">
        <f>VLOOKUP(Z312,SSPcodes!$B$12:$E$40,4,0)</f>
        <v>MPTF_07</v>
      </c>
    </row>
    <row r="313" spans="1:29" x14ac:dyDescent="0.3">
      <c r="A313" s="49" t="s">
        <v>231</v>
      </c>
      <c r="B313" s="49" t="s">
        <v>232</v>
      </c>
      <c r="C313" s="49" t="s">
        <v>233</v>
      </c>
      <c r="D313" s="49" t="s">
        <v>139</v>
      </c>
      <c r="E313" s="49" t="s">
        <v>388</v>
      </c>
      <c r="F313" s="49" t="s">
        <v>137</v>
      </c>
      <c r="G313" s="49" t="s">
        <v>138</v>
      </c>
      <c r="H313" s="49" t="s">
        <v>1206</v>
      </c>
      <c r="I313" s="49" t="s">
        <v>1207</v>
      </c>
      <c r="J313" s="49" t="s">
        <v>1222</v>
      </c>
      <c r="K313" s="49" t="s">
        <v>1209</v>
      </c>
      <c r="L313" s="49" t="s">
        <v>1210</v>
      </c>
      <c r="M313" s="49" t="s">
        <v>1015</v>
      </c>
      <c r="N313" s="50">
        <v>44775</v>
      </c>
      <c r="O313" s="51">
        <v>92.95</v>
      </c>
      <c r="P313" s="49" t="s">
        <v>102</v>
      </c>
      <c r="Q313" s="51">
        <v>92.95</v>
      </c>
      <c r="R313" s="49" t="s">
        <v>102</v>
      </c>
      <c r="S313" s="51">
        <v>92.95</v>
      </c>
      <c r="T313" s="49" t="s">
        <v>102</v>
      </c>
      <c r="U313" s="49" t="s">
        <v>242</v>
      </c>
      <c r="V313" s="49" t="s">
        <v>1197</v>
      </c>
      <c r="W313" s="49" t="s">
        <v>1211</v>
      </c>
      <c r="X313" s="49" t="s">
        <v>1212</v>
      </c>
      <c r="Y313" s="52" t="str">
        <f t="shared" si="12"/>
        <v>8-2022</v>
      </c>
      <c r="Z313" s="52" t="str">
        <f t="shared" si="13"/>
        <v>CS.1137.HT10.12.01.001</v>
      </c>
      <c r="AA313" s="52" t="str">
        <f t="shared" si="14"/>
        <v>CS.1137.HT10.12.01.0018-2022</v>
      </c>
      <c r="AB313" s="52" t="str">
        <f>VLOOKUP(Z313,SSPcodes!$B$12:$D$40,3,0)</f>
        <v>STAFF</v>
      </c>
      <c r="AC313" s="52" t="str">
        <f>VLOOKUP(Z313,SSPcodes!$B$12:$E$40,4,0)</f>
        <v>MPTF_07</v>
      </c>
    </row>
    <row r="314" spans="1:29" x14ac:dyDescent="0.3">
      <c r="A314" s="49" t="s">
        <v>231</v>
      </c>
      <c r="B314" s="49" t="s">
        <v>232</v>
      </c>
      <c r="C314" s="49" t="s">
        <v>233</v>
      </c>
      <c r="D314" s="49" t="s">
        <v>139</v>
      </c>
      <c r="E314" s="49" t="s">
        <v>388</v>
      </c>
      <c r="F314" s="49" t="s">
        <v>137</v>
      </c>
      <c r="G314" s="49" t="s">
        <v>138</v>
      </c>
      <c r="H314" s="49" t="s">
        <v>1206</v>
      </c>
      <c r="I314" s="49" t="s">
        <v>1207</v>
      </c>
      <c r="J314" s="49" t="s">
        <v>1223</v>
      </c>
      <c r="K314" s="49" t="s">
        <v>1209</v>
      </c>
      <c r="L314" s="49" t="s">
        <v>1210</v>
      </c>
      <c r="M314" s="49" t="s">
        <v>1150</v>
      </c>
      <c r="N314" s="50">
        <v>44775</v>
      </c>
      <c r="O314" s="51">
        <v>100.8</v>
      </c>
      <c r="P314" s="49" t="s">
        <v>102</v>
      </c>
      <c r="Q314" s="51">
        <v>100.8</v>
      </c>
      <c r="R314" s="49" t="s">
        <v>102</v>
      </c>
      <c r="S314" s="51">
        <v>100.8</v>
      </c>
      <c r="T314" s="49" t="s">
        <v>102</v>
      </c>
      <c r="U314" s="49" t="s">
        <v>242</v>
      </c>
      <c r="V314" s="49" t="s">
        <v>1197</v>
      </c>
      <c r="W314" s="49" t="s">
        <v>1211</v>
      </c>
      <c r="X314" s="49" t="s">
        <v>1212</v>
      </c>
      <c r="Y314" s="52" t="str">
        <f t="shared" si="12"/>
        <v>8-2022</v>
      </c>
      <c r="Z314" s="52" t="str">
        <f t="shared" si="13"/>
        <v>CS.1137.HT10.12.01.001</v>
      </c>
      <c r="AA314" s="52" t="str">
        <f t="shared" si="14"/>
        <v>CS.1137.HT10.12.01.0018-2022</v>
      </c>
      <c r="AB314" s="52" t="str">
        <f>VLOOKUP(Z314,SSPcodes!$B$12:$D$40,3,0)</f>
        <v>STAFF</v>
      </c>
      <c r="AC314" s="52" t="str">
        <f>VLOOKUP(Z314,SSPcodes!$B$12:$E$40,4,0)</f>
        <v>MPTF_07</v>
      </c>
    </row>
    <row r="315" spans="1:29" x14ac:dyDescent="0.3">
      <c r="A315" s="49" t="s">
        <v>231</v>
      </c>
      <c r="B315" s="49" t="s">
        <v>232</v>
      </c>
      <c r="C315" s="49" t="s">
        <v>233</v>
      </c>
      <c r="D315" s="49" t="s">
        <v>139</v>
      </c>
      <c r="E315" s="49" t="s">
        <v>388</v>
      </c>
      <c r="F315" s="49" t="s">
        <v>137</v>
      </c>
      <c r="G315" s="49" t="s">
        <v>138</v>
      </c>
      <c r="H315" s="49" t="s">
        <v>1206</v>
      </c>
      <c r="I315" s="49" t="s">
        <v>1207</v>
      </c>
      <c r="J315" s="49" t="s">
        <v>1224</v>
      </c>
      <c r="K315" s="49" t="s">
        <v>1209</v>
      </c>
      <c r="L315" s="49" t="s">
        <v>1210</v>
      </c>
      <c r="M315" s="49" t="s">
        <v>1225</v>
      </c>
      <c r="N315" s="50">
        <v>44775</v>
      </c>
      <c r="O315" s="51">
        <v>146.16</v>
      </c>
      <c r="P315" s="49" t="s">
        <v>102</v>
      </c>
      <c r="Q315" s="51">
        <v>146.16</v>
      </c>
      <c r="R315" s="49" t="s">
        <v>102</v>
      </c>
      <c r="S315" s="51">
        <v>146.16</v>
      </c>
      <c r="T315" s="49" t="s">
        <v>102</v>
      </c>
      <c r="U315" s="49" t="s">
        <v>242</v>
      </c>
      <c r="V315" s="49" t="s">
        <v>1197</v>
      </c>
      <c r="W315" s="49" t="s">
        <v>1211</v>
      </c>
      <c r="X315" s="49" t="s">
        <v>1212</v>
      </c>
      <c r="Y315" s="52" t="str">
        <f t="shared" si="12"/>
        <v>8-2022</v>
      </c>
      <c r="Z315" s="52" t="str">
        <f t="shared" si="13"/>
        <v>CS.1137.HT10.12.01.001</v>
      </c>
      <c r="AA315" s="52" t="str">
        <f t="shared" si="14"/>
        <v>CS.1137.HT10.12.01.0018-2022</v>
      </c>
      <c r="AB315" s="52" t="str">
        <f>VLOOKUP(Z315,SSPcodes!$B$12:$D$40,3,0)</f>
        <v>STAFF</v>
      </c>
      <c r="AC315" s="52" t="str">
        <f>VLOOKUP(Z315,SSPcodes!$B$12:$E$40,4,0)</f>
        <v>MPTF_07</v>
      </c>
    </row>
    <row r="316" spans="1:29" x14ac:dyDescent="0.3">
      <c r="A316" s="49" t="s">
        <v>231</v>
      </c>
      <c r="B316" s="49" t="s">
        <v>232</v>
      </c>
      <c r="C316" s="49" t="s">
        <v>233</v>
      </c>
      <c r="D316" s="49" t="s">
        <v>139</v>
      </c>
      <c r="E316" s="49" t="s">
        <v>388</v>
      </c>
      <c r="F316" s="49" t="s">
        <v>137</v>
      </c>
      <c r="G316" s="49" t="s">
        <v>138</v>
      </c>
      <c r="H316" s="49" t="s">
        <v>1206</v>
      </c>
      <c r="I316" s="49" t="s">
        <v>1207</v>
      </c>
      <c r="J316" s="49" t="s">
        <v>1226</v>
      </c>
      <c r="K316" s="49" t="s">
        <v>1209</v>
      </c>
      <c r="L316" s="49" t="s">
        <v>1210</v>
      </c>
      <c r="M316" s="49" t="s">
        <v>1227</v>
      </c>
      <c r="N316" s="50">
        <v>44775</v>
      </c>
      <c r="O316" s="51">
        <v>342.41</v>
      </c>
      <c r="P316" s="49" t="s">
        <v>102</v>
      </c>
      <c r="Q316" s="51">
        <v>342.41</v>
      </c>
      <c r="R316" s="49" t="s">
        <v>102</v>
      </c>
      <c r="S316" s="51">
        <v>342.41</v>
      </c>
      <c r="T316" s="49" t="s">
        <v>102</v>
      </c>
      <c r="U316" s="49" t="s">
        <v>242</v>
      </c>
      <c r="V316" s="49" t="s">
        <v>1197</v>
      </c>
      <c r="W316" s="49" t="s">
        <v>1211</v>
      </c>
      <c r="X316" s="49" t="s">
        <v>1212</v>
      </c>
      <c r="Y316" s="52" t="str">
        <f t="shared" si="12"/>
        <v>8-2022</v>
      </c>
      <c r="Z316" s="52" t="str">
        <f t="shared" si="13"/>
        <v>CS.1137.HT10.12.01.001</v>
      </c>
      <c r="AA316" s="52" t="str">
        <f t="shared" si="14"/>
        <v>CS.1137.HT10.12.01.0018-2022</v>
      </c>
      <c r="AB316" s="52" t="str">
        <f>VLOOKUP(Z316,SSPcodes!$B$12:$D$40,3,0)</f>
        <v>STAFF</v>
      </c>
      <c r="AC316" s="52" t="str">
        <f>VLOOKUP(Z316,SSPcodes!$B$12:$E$40,4,0)</f>
        <v>MPTF_07</v>
      </c>
    </row>
    <row r="317" spans="1:29" x14ac:dyDescent="0.3">
      <c r="A317" s="49" t="s">
        <v>231</v>
      </c>
      <c r="B317" s="49" t="s">
        <v>232</v>
      </c>
      <c r="C317" s="49" t="s">
        <v>233</v>
      </c>
      <c r="D317" s="49" t="s">
        <v>139</v>
      </c>
      <c r="E317" s="49" t="s">
        <v>388</v>
      </c>
      <c r="F317" s="49" t="s">
        <v>137</v>
      </c>
      <c r="G317" s="49" t="s">
        <v>138</v>
      </c>
      <c r="H317" s="49" t="s">
        <v>1206</v>
      </c>
      <c r="I317" s="49" t="s">
        <v>1207</v>
      </c>
      <c r="J317" s="49" t="s">
        <v>1228</v>
      </c>
      <c r="K317" s="49" t="s">
        <v>1229</v>
      </c>
      <c r="L317" s="49" t="s">
        <v>1230</v>
      </c>
      <c r="M317" s="49" t="s">
        <v>363</v>
      </c>
      <c r="N317" s="50">
        <v>44792</v>
      </c>
      <c r="O317" s="51">
        <v>283.89999999999998</v>
      </c>
      <c r="P317" s="49" t="s">
        <v>102</v>
      </c>
      <c r="Q317" s="51">
        <v>283.89999999999998</v>
      </c>
      <c r="R317" s="49" t="s">
        <v>102</v>
      </c>
      <c r="S317" s="51">
        <v>283.89999999999998</v>
      </c>
      <c r="T317" s="49" t="s">
        <v>102</v>
      </c>
      <c r="U317" s="49" t="s">
        <v>242</v>
      </c>
      <c r="V317" s="49" t="s">
        <v>1197</v>
      </c>
      <c r="W317" s="49" t="s">
        <v>1231</v>
      </c>
      <c r="X317" s="49" t="s">
        <v>1232</v>
      </c>
      <c r="Y317" s="52" t="str">
        <f t="shared" si="12"/>
        <v>8-2022</v>
      </c>
      <c r="Z317" s="52" t="str">
        <f t="shared" si="13"/>
        <v>CS.1137.HT10.12.01.001</v>
      </c>
      <c r="AA317" s="52" t="str">
        <f t="shared" si="14"/>
        <v>CS.1137.HT10.12.01.0018-2022</v>
      </c>
      <c r="AB317" s="52" t="str">
        <f>VLOOKUP(Z317,SSPcodes!$B$12:$D$40,3,0)</f>
        <v>STAFF</v>
      </c>
      <c r="AC317" s="52" t="str">
        <f>VLOOKUP(Z317,SSPcodes!$B$12:$E$40,4,0)</f>
        <v>MPTF_07</v>
      </c>
    </row>
    <row r="318" spans="1:29" x14ac:dyDescent="0.3">
      <c r="A318" s="49" t="s">
        <v>231</v>
      </c>
      <c r="B318" s="49" t="s">
        <v>232</v>
      </c>
      <c r="C318" s="49" t="s">
        <v>233</v>
      </c>
      <c r="D318" s="49" t="s">
        <v>139</v>
      </c>
      <c r="E318" s="49" t="s">
        <v>388</v>
      </c>
      <c r="F318" s="49" t="s">
        <v>137</v>
      </c>
      <c r="G318" s="49" t="s">
        <v>138</v>
      </c>
      <c r="H318" s="49" t="s">
        <v>1206</v>
      </c>
      <c r="I318" s="49" t="s">
        <v>1207</v>
      </c>
      <c r="J318" s="49" t="s">
        <v>1233</v>
      </c>
      <c r="K318" s="49" t="s">
        <v>1234</v>
      </c>
      <c r="L318" s="49" t="s">
        <v>1235</v>
      </c>
      <c r="M318" s="49" t="s">
        <v>363</v>
      </c>
      <c r="N318" s="50">
        <v>44799</v>
      </c>
      <c r="O318" s="51">
        <v>567.21</v>
      </c>
      <c r="P318" s="49" t="s">
        <v>102</v>
      </c>
      <c r="Q318" s="51">
        <v>567.21</v>
      </c>
      <c r="R318" s="49" t="s">
        <v>102</v>
      </c>
      <c r="S318" s="51">
        <v>567.21</v>
      </c>
      <c r="T318" s="49" t="s">
        <v>102</v>
      </c>
      <c r="U318" s="49" t="s">
        <v>242</v>
      </c>
      <c r="V318" s="49" t="s">
        <v>1197</v>
      </c>
      <c r="W318" s="49" t="s">
        <v>1236</v>
      </c>
      <c r="X318" s="49" t="s">
        <v>1237</v>
      </c>
      <c r="Y318" s="52" t="str">
        <f t="shared" si="12"/>
        <v>8-2022</v>
      </c>
      <c r="Z318" s="52" t="str">
        <f t="shared" si="13"/>
        <v>CS.1137.HT10.12.01.001</v>
      </c>
      <c r="AA318" s="52" t="str">
        <f t="shared" si="14"/>
        <v>CS.1137.HT10.12.01.0018-2022</v>
      </c>
      <c r="AB318" s="52" t="str">
        <f>VLOOKUP(Z318,SSPcodes!$B$12:$D$40,3,0)</f>
        <v>STAFF</v>
      </c>
      <c r="AC318" s="52" t="str">
        <f>VLOOKUP(Z318,SSPcodes!$B$12:$E$40,4,0)</f>
        <v>MPTF_07</v>
      </c>
    </row>
    <row r="319" spans="1:29" x14ac:dyDescent="0.3">
      <c r="A319" s="49" t="s">
        <v>231</v>
      </c>
      <c r="B319" s="49" t="s">
        <v>232</v>
      </c>
      <c r="C319" s="49" t="s">
        <v>233</v>
      </c>
      <c r="D319" s="49" t="s">
        <v>139</v>
      </c>
      <c r="E319" s="49" t="s">
        <v>388</v>
      </c>
      <c r="F319" s="49" t="s">
        <v>137</v>
      </c>
      <c r="G319" s="49" t="s">
        <v>138</v>
      </c>
      <c r="H319" s="49" t="s">
        <v>1206</v>
      </c>
      <c r="I319" s="49" t="s">
        <v>1207</v>
      </c>
      <c r="J319" s="49" t="s">
        <v>1238</v>
      </c>
      <c r="K319" s="49" t="s">
        <v>1234</v>
      </c>
      <c r="L319" s="49" t="s">
        <v>1235</v>
      </c>
      <c r="M319" s="49" t="s">
        <v>374</v>
      </c>
      <c r="N319" s="50">
        <v>44799</v>
      </c>
      <c r="O319" s="51">
        <v>90</v>
      </c>
      <c r="P319" s="49" t="s">
        <v>102</v>
      </c>
      <c r="Q319" s="51">
        <v>90</v>
      </c>
      <c r="R319" s="49" t="s">
        <v>102</v>
      </c>
      <c r="S319" s="51">
        <v>90</v>
      </c>
      <c r="T319" s="49" t="s">
        <v>102</v>
      </c>
      <c r="U319" s="49" t="s">
        <v>242</v>
      </c>
      <c r="V319" s="49" t="s">
        <v>1197</v>
      </c>
      <c r="W319" s="49" t="s">
        <v>1236</v>
      </c>
      <c r="X319" s="49" t="s">
        <v>1237</v>
      </c>
      <c r="Y319" s="52" t="str">
        <f t="shared" si="12"/>
        <v>8-2022</v>
      </c>
      <c r="Z319" s="52" t="str">
        <f t="shared" si="13"/>
        <v>CS.1137.HT10.12.01.001</v>
      </c>
      <c r="AA319" s="52" t="str">
        <f t="shared" si="14"/>
        <v>CS.1137.HT10.12.01.0018-2022</v>
      </c>
      <c r="AB319" s="52" t="str">
        <f>VLOOKUP(Z319,SSPcodes!$B$12:$D$40,3,0)</f>
        <v>STAFF</v>
      </c>
      <c r="AC319" s="52" t="str">
        <f>VLOOKUP(Z319,SSPcodes!$B$12:$E$40,4,0)</f>
        <v>MPTF_07</v>
      </c>
    </row>
    <row r="320" spans="1:29" x14ac:dyDescent="0.3">
      <c r="A320" s="49" t="s">
        <v>231</v>
      </c>
      <c r="B320" s="49" t="s">
        <v>232</v>
      </c>
      <c r="C320" s="49" t="s">
        <v>233</v>
      </c>
      <c r="D320" s="49" t="s">
        <v>139</v>
      </c>
      <c r="E320" s="49" t="s">
        <v>388</v>
      </c>
      <c r="F320" s="49" t="s">
        <v>137</v>
      </c>
      <c r="G320" s="49" t="s">
        <v>138</v>
      </c>
      <c r="H320" s="49" t="s">
        <v>1206</v>
      </c>
      <c r="I320" s="49" t="s">
        <v>1207</v>
      </c>
      <c r="J320" s="49" t="s">
        <v>1239</v>
      </c>
      <c r="K320" s="49" t="s">
        <v>1234</v>
      </c>
      <c r="L320" s="49" t="s">
        <v>1235</v>
      </c>
      <c r="M320" s="49" t="s">
        <v>381</v>
      </c>
      <c r="N320" s="50">
        <v>44799</v>
      </c>
      <c r="O320" s="51">
        <v>328.79</v>
      </c>
      <c r="P320" s="49" t="s">
        <v>102</v>
      </c>
      <c r="Q320" s="51">
        <v>328.79</v>
      </c>
      <c r="R320" s="49" t="s">
        <v>102</v>
      </c>
      <c r="S320" s="51">
        <v>328.79</v>
      </c>
      <c r="T320" s="49" t="s">
        <v>102</v>
      </c>
      <c r="U320" s="49" t="s">
        <v>242</v>
      </c>
      <c r="V320" s="49" t="s">
        <v>1197</v>
      </c>
      <c r="W320" s="49" t="s">
        <v>1236</v>
      </c>
      <c r="X320" s="49" t="s">
        <v>1237</v>
      </c>
      <c r="Y320" s="52" t="str">
        <f t="shared" si="12"/>
        <v>8-2022</v>
      </c>
      <c r="Z320" s="52" t="str">
        <f t="shared" si="13"/>
        <v>CS.1137.HT10.12.01.001</v>
      </c>
      <c r="AA320" s="52" t="str">
        <f t="shared" si="14"/>
        <v>CS.1137.HT10.12.01.0018-2022</v>
      </c>
      <c r="AB320" s="52" t="str">
        <f>VLOOKUP(Z320,SSPcodes!$B$12:$D$40,3,0)</f>
        <v>STAFF</v>
      </c>
      <c r="AC320" s="52" t="str">
        <f>VLOOKUP(Z320,SSPcodes!$B$12:$E$40,4,0)</f>
        <v>MPTF_07</v>
      </c>
    </row>
    <row r="321" spans="1:29" x14ac:dyDescent="0.3">
      <c r="A321" s="49" t="s">
        <v>231</v>
      </c>
      <c r="B321" s="49" t="s">
        <v>232</v>
      </c>
      <c r="C321" s="49" t="s">
        <v>233</v>
      </c>
      <c r="D321" s="49" t="s">
        <v>139</v>
      </c>
      <c r="E321" s="49" t="s">
        <v>388</v>
      </c>
      <c r="F321" s="49" t="s">
        <v>191</v>
      </c>
      <c r="G321" s="49" t="s">
        <v>192</v>
      </c>
      <c r="H321" s="49" t="s">
        <v>708</v>
      </c>
      <c r="I321" s="49" t="s">
        <v>709</v>
      </c>
      <c r="J321" s="49" t="s">
        <v>1240</v>
      </c>
      <c r="K321" s="49" t="s">
        <v>1241</v>
      </c>
      <c r="L321" s="49" t="s">
        <v>1242</v>
      </c>
      <c r="M321" s="49" t="s">
        <v>356</v>
      </c>
      <c r="N321" s="50">
        <v>44802</v>
      </c>
      <c r="O321" s="51">
        <v>2000</v>
      </c>
      <c r="P321" s="49" t="s">
        <v>102</v>
      </c>
      <c r="Q321" s="51">
        <v>2000</v>
      </c>
      <c r="R321" s="49" t="s">
        <v>102</v>
      </c>
      <c r="S321" s="51">
        <v>2000</v>
      </c>
      <c r="T321" s="49" t="s">
        <v>102</v>
      </c>
      <c r="U321" s="49" t="s">
        <v>242</v>
      </c>
      <c r="V321" s="49" t="s">
        <v>1197</v>
      </c>
      <c r="W321" s="49" t="s">
        <v>1243</v>
      </c>
      <c r="X321" s="49" t="s">
        <v>1244</v>
      </c>
      <c r="Y321" s="52" t="str">
        <f t="shared" si="12"/>
        <v>8-2022</v>
      </c>
      <c r="Z321" s="52" t="str">
        <f t="shared" si="13"/>
        <v>CS.1137.HT10.D4.04.006</v>
      </c>
      <c r="AA321" s="52" t="str">
        <f t="shared" si="14"/>
        <v>CS.1137.HT10.D4.04.0068-2022</v>
      </c>
      <c r="AB321" s="52" t="str">
        <f>VLOOKUP(Z321,SSPcodes!$B$12:$D$40,3,0)</f>
        <v>3.2.3</v>
      </c>
      <c r="AC321" s="52" t="str">
        <f>VLOOKUP(Z321,SSPcodes!$B$12:$E$40,4,0)</f>
        <v>MPTF_07</v>
      </c>
    </row>
    <row r="322" spans="1:29" x14ac:dyDescent="0.3">
      <c r="A322" s="49" t="s">
        <v>231</v>
      </c>
      <c r="B322" s="49" t="s">
        <v>232</v>
      </c>
      <c r="C322" s="49" t="s">
        <v>233</v>
      </c>
      <c r="D322" s="49" t="s">
        <v>139</v>
      </c>
      <c r="E322" s="49" t="s">
        <v>388</v>
      </c>
      <c r="F322" s="49" t="s">
        <v>191</v>
      </c>
      <c r="G322" s="49" t="s">
        <v>192</v>
      </c>
      <c r="H322" s="49" t="s">
        <v>708</v>
      </c>
      <c r="I322" s="49" t="s">
        <v>709</v>
      </c>
      <c r="J322" s="49" t="s">
        <v>1245</v>
      </c>
      <c r="K322" s="49" t="s">
        <v>1241</v>
      </c>
      <c r="L322" s="49" t="s">
        <v>1242</v>
      </c>
      <c r="M322" s="49" t="s">
        <v>363</v>
      </c>
      <c r="N322" s="50">
        <v>44802</v>
      </c>
      <c r="O322" s="51">
        <v>600</v>
      </c>
      <c r="P322" s="49" t="s">
        <v>102</v>
      </c>
      <c r="Q322" s="51">
        <v>600</v>
      </c>
      <c r="R322" s="49" t="s">
        <v>102</v>
      </c>
      <c r="S322" s="51">
        <v>600</v>
      </c>
      <c r="T322" s="49" t="s">
        <v>102</v>
      </c>
      <c r="U322" s="49" t="s">
        <v>242</v>
      </c>
      <c r="V322" s="49" t="s">
        <v>1197</v>
      </c>
      <c r="W322" s="49" t="s">
        <v>1243</v>
      </c>
      <c r="X322" s="49" t="s">
        <v>1244</v>
      </c>
      <c r="Y322" s="52" t="str">
        <f t="shared" si="12"/>
        <v>8-2022</v>
      </c>
      <c r="Z322" s="52" t="str">
        <f t="shared" si="13"/>
        <v>CS.1137.HT10.D4.04.006</v>
      </c>
      <c r="AA322" s="52" t="str">
        <f t="shared" si="14"/>
        <v>CS.1137.HT10.D4.04.0068-2022</v>
      </c>
      <c r="AB322" s="52" t="str">
        <f>VLOOKUP(Z322,SSPcodes!$B$12:$D$40,3,0)</f>
        <v>3.2.3</v>
      </c>
      <c r="AC322" s="52" t="str">
        <f>VLOOKUP(Z322,SSPcodes!$B$12:$E$40,4,0)</f>
        <v>MPTF_07</v>
      </c>
    </row>
    <row r="323" spans="1:29" x14ac:dyDescent="0.3">
      <c r="A323" s="49" t="s">
        <v>231</v>
      </c>
      <c r="B323" s="49" t="s">
        <v>232</v>
      </c>
      <c r="C323" s="49" t="s">
        <v>233</v>
      </c>
      <c r="D323" s="49" t="s">
        <v>139</v>
      </c>
      <c r="E323" s="49" t="s">
        <v>388</v>
      </c>
      <c r="F323" s="49" t="s">
        <v>191</v>
      </c>
      <c r="G323" s="49" t="s">
        <v>192</v>
      </c>
      <c r="H323" s="49" t="s">
        <v>708</v>
      </c>
      <c r="I323" s="49" t="s">
        <v>709</v>
      </c>
      <c r="J323" s="49" t="s">
        <v>1246</v>
      </c>
      <c r="K323" s="49" t="s">
        <v>1241</v>
      </c>
      <c r="L323" s="49" t="s">
        <v>1242</v>
      </c>
      <c r="M323" s="49" t="s">
        <v>367</v>
      </c>
      <c r="N323" s="50">
        <v>44802</v>
      </c>
      <c r="O323" s="51">
        <v>170</v>
      </c>
      <c r="P323" s="49" t="s">
        <v>102</v>
      </c>
      <c r="Q323" s="51">
        <v>170</v>
      </c>
      <c r="R323" s="49" t="s">
        <v>102</v>
      </c>
      <c r="S323" s="51">
        <v>170</v>
      </c>
      <c r="T323" s="49" t="s">
        <v>102</v>
      </c>
      <c r="U323" s="49" t="s">
        <v>242</v>
      </c>
      <c r="V323" s="49" t="s">
        <v>1197</v>
      </c>
      <c r="W323" s="49" t="s">
        <v>1243</v>
      </c>
      <c r="X323" s="49" t="s">
        <v>1244</v>
      </c>
      <c r="Y323" s="52" t="str">
        <f t="shared" ref="Y323:Y386" si="15">MONTH(N323)&amp;"-"&amp;YEAR(N323)</f>
        <v>8-2022</v>
      </c>
      <c r="Z323" s="52" t="str">
        <f t="shared" ref="Z323:Z386" si="16">IF(ISNUMBER(SEARCH("Overhead",I323)),LEFT(F323,13)&amp;"OH",F323)</f>
        <v>CS.1137.HT10.D4.04.006</v>
      </c>
      <c r="AA323" s="52" t="str">
        <f t="shared" ref="AA323:AA386" si="17">Z323&amp;Y323</f>
        <v>CS.1137.HT10.D4.04.0068-2022</v>
      </c>
      <c r="AB323" s="52" t="str">
        <f>VLOOKUP(Z323,SSPcodes!$B$12:$D$40,3,0)</f>
        <v>3.2.3</v>
      </c>
      <c r="AC323" s="52" t="str">
        <f>VLOOKUP(Z323,SSPcodes!$B$12:$E$40,4,0)</f>
        <v>MPTF_07</v>
      </c>
    </row>
    <row r="324" spans="1:29" x14ac:dyDescent="0.3">
      <c r="A324" s="49" t="s">
        <v>231</v>
      </c>
      <c r="B324" s="49" t="s">
        <v>232</v>
      </c>
      <c r="C324" s="49" t="s">
        <v>233</v>
      </c>
      <c r="D324" s="49" t="s">
        <v>139</v>
      </c>
      <c r="E324" s="49" t="s">
        <v>388</v>
      </c>
      <c r="F324" s="49" t="s">
        <v>191</v>
      </c>
      <c r="G324" s="49" t="s">
        <v>192</v>
      </c>
      <c r="H324" s="49" t="s">
        <v>708</v>
      </c>
      <c r="I324" s="49" t="s">
        <v>709</v>
      </c>
      <c r="J324" s="49" t="s">
        <v>1247</v>
      </c>
      <c r="K324" s="49" t="s">
        <v>1241</v>
      </c>
      <c r="L324" s="49" t="s">
        <v>1242</v>
      </c>
      <c r="M324" s="49" t="s">
        <v>371</v>
      </c>
      <c r="N324" s="50">
        <v>44802</v>
      </c>
      <c r="O324" s="51">
        <v>430</v>
      </c>
      <c r="P324" s="49" t="s">
        <v>102</v>
      </c>
      <c r="Q324" s="51">
        <v>430</v>
      </c>
      <c r="R324" s="49" t="s">
        <v>102</v>
      </c>
      <c r="S324" s="51">
        <v>430</v>
      </c>
      <c r="T324" s="49" t="s">
        <v>102</v>
      </c>
      <c r="U324" s="49" t="s">
        <v>242</v>
      </c>
      <c r="V324" s="49" t="s">
        <v>1197</v>
      </c>
      <c r="W324" s="49" t="s">
        <v>1243</v>
      </c>
      <c r="X324" s="49" t="s">
        <v>1244</v>
      </c>
      <c r="Y324" s="52" t="str">
        <f t="shared" si="15"/>
        <v>8-2022</v>
      </c>
      <c r="Z324" s="52" t="str">
        <f t="shared" si="16"/>
        <v>CS.1137.HT10.D4.04.006</v>
      </c>
      <c r="AA324" s="52" t="str">
        <f t="shared" si="17"/>
        <v>CS.1137.HT10.D4.04.0068-2022</v>
      </c>
      <c r="AB324" s="52" t="str">
        <f>VLOOKUP(Z324,SSPcodes!$B$12:$D$40,3,0)</f>
        <v>3.2.3</v>
      </c>
      <c r="AC324" s="52" t="str">
        <f>VLOOKUP(Z324,SSPcodes!$B$12:$E$40,4,0)</f>
        <v>MPTF_07</v>
      </c>
    </row>
    <row r="325" spans="1:29" x14ac:dyDescent="0.3">
      <c r="A325" s="49" t="s">
        <v>231</v>
      </c>
      <c r="B325" s="49" t="s">
        <v>232</v>
      </c>
      <c r="C325" s="49" t="s">
        <v>233</v>
      </c>
      <c r="D325" s="49" t="s">
        <v>139</v>
      </c>
      <c r="E325" s="49" t="s">
        <v>388</v>
      </c>
      <c r="F325" s="49" t="s">
        <v>137</v>
      </c>
      <c r="G325" s="49" t="s">
        <v>138</v>
      </c>
      <c r="H325" s="49" t="s">
        <v>941</v>
      </c>
      <c r="I325" s="49" t="s">
        <v>942</v>
      </c>
      <c r="J325" s="49" t="s">
        <v>1074</v>
      </c>
      <c r="K325" s="49" t="s">
        <v>1248</v>
      </c>
      <c r="L325" s="49" t="s">
        <v>1249</v>
      </c>
      <c r="M325" s="49" t="s">
        <v>356</v>
      </c>
      <c r="N325" s="50">
        <v>44806</v>
      </c>
      <c r="O325" s="51">
        <v>1666.66</v>
      </c>
      <c r="P325" s="49" t="s">
        <v>102</v>
      </c>
      <c r="Q325" s="51">
        <v>1666.66</v>
      </c>
      <c r="R325" s="49" t="s">
        <v>102</v>
      </c>
      <c r="S325" s="51">
        <v>1666.66</v>
      </c>
      <c r="T325" s="49" t="s">
        <v>102</v>
      </c>
      <c r="U325" s="49" t="s">
        <v>242</v>
      </c>
      <c r="V325" s="49" t="s">
        <v>1197</v>
      </c>
      <c r="W325" s="49" t="s">
        <v>1250</v>
      </c>
      <c r="X325" s="49" t="s">
        <v>1251</v>
      </c>
      <c r="Y325" s="52" t="str">
        <f t="shared" si="15"/>
        <v>9-2022</v>
      </c>
      <c r="Z325" s="52" t="str">
        <f t="shared" si="16"/>
        <v>CS.1137.HT10.12.01.001</v>
      </c>
      <c r="AA325" s="52" t="str">
        <f t="shared" si="17"/>
        <v>CS.1137.HT10.12.01.0019-2022</v>
      </c>
      <c r="AB325" s="52" t="str">
        <f>VLOOKUP(Z325,SSPcodes!$B$12:$D$40,3,0)</f>
        <v>STAFF</v>
      </c>
      <c r="AC325" s="52" t="str">
        <f>VLOOKUP(Z325,SSPcodes!$B$12:$E$40,4,0)</f>
        <v>MPTF_07</v>
      </c>
    </row>
    <row r="326" spans="1:29" x14ac:dyDescent="0.3">
      <c r="A326" s="49" t="s">
        <v>231</v>
      </c>
      <c r="B326" s="49" t="s">
        <v>232</v>
      </c>
      <c r="C326" s="49" t="s">
        <v>233</v>
      </c>
      <c r="D326" s="49" t="s">
        <v>115</v>
      </c>
      <c r="E326" s="49" t="s">
        <v>234</v>
      </c>
      <c r="F326" s="49" t="s">
        <v>117</v>
      </c>
      <c r="G326" s="49" t="s">
        <v>118</v>
      </c>
      <c r="H326" s="49" t="s">
        <v>365</v>
      </c>
      <c r="I326" s="49" t="s">
        <v>366</v>
      </c>
      <c r="J326" s="49" t="s">
        <v>1252</v>
      </c>
      <c r="K326" s="49" t="s">
        <v>1253</v>
      </c>
      <c r="L326" s="49" t="s">
        <v>1254</v>
      </c>
      <c r="M326" s="49" t="s">
        <v>363</v>
      </c>
      <c r="N326" s="50">
        <v>44811</v>
      </c>
      <c r="O326" s="51">
        <v>944.45</v>
      </c>
      <c r="P326" s="49" t="s">
        <v>102</v>
      </c>
      <c r="Q326" s="51">
        <v>944.45</v>
      </c>
      <c r="R326" s="49" t="s">
        <v>102</v>
      </c>
      <c r="S326" s="51">
        <v>944.45</v>
      </c>
      <c r="T326" s="49" t="s">
        <v>102</v>
      </c>
      <c r="U326" s="49" t="s">
        <v>242</v>
      </c>
      <c r="V326" s="49" t="s">
        <v>1166</v>
      </c>
      <c r="W326" s="49" t="s">
        <v>1255</v>
      </c>
      <c r="X326" s="49" t="s">
        <v>1256</v>
      </c>
      <c r="Y326" s="52" t="str">
        <f t="shared" si="15"/>
        <v>9-2022</v>
      </c>
      <c r="Z326" s="52" t="str">
        <f t="shared" si="16"/>
        <v>CS.1137.HT10.10.01.001</v>
      </c>
      <c r="AA326" s="52" t="str">
        <f t="shared" si="17"/>
        <v>CS.1137.HT10.10.01.0019-2022</v>
      </c>
      <c r="AB326" s="52" t="str">
        <f>VLOOKUP(Z326,SSPcodes!$B$12:$D$40,3,0)</f>
        <v>STAFF</v>
      </c>
      <c r="AC326" s="52" t="str">
        <f>VLOOKUP(Z326,SSPcodes!$B$12:$E$40,4,0)</f>
        <v>MPTF_01</v>
      </c>
    </row>
    <row r="327" spans="1:29" x14ac:dyDescent="0.3">
      <c r="A327" s="49" t="s">
        <v>231</v>
      </c>
      <c r="B327" s="49" t="s">
        <v>232</v>
      </c>
      <c r="C327" s="49" t="s">
        <v>233</v>
      </c>
      <c r="D327" s="49" t="s">
        <v>115</v>
      </c>
      <c r="E327" s="49" t="s">
        <v>234</v>
      </c>
      <c r="F327" s="49" t="s">
        <v>117</v>
      </c>
      <c r="G327" s="49" t="s">
        <v>118</v>
      </c>
      <c r="H327" s="49" t="s">
        <v>365</v>
      </c>
      <c r="I327" s="49" t="s">
        <v>366</v>
      </c>
      <c r="J327" s="49" t="s">
        <v>1257</v>
      </c>
      <c r="K327" s="49" t="s">
        <v>1258</v>
      </c>
      <c r="L327" s="49" t="s">
        <v>1259</v>
      </c>
      <c r="M327" s="49" t="s">
        <v>363</v>
      </c>
      <c r="N327" s="50">
        <v>44811</v>
      </c>
      <c r="O327" s="51">
        <v>95.61</v>
      </c>
      <c r="P327" s="49" t="s">
        <v>102</v>
      </c>
      <c r="Q327" s="51">
        <v>95.61</v>
      </c>
      <c r="R327" s="49" t="s">
        <v>102</v>
      </c>
      <c r="S327" s="51">
        <v>92.94</v>
      </c>
      <c r="T327" s="49" t="s">
        <v>1260</v>
      </c>
      <c r="U327" s="49" t="s">
        <v>242</v>
      </c>
      <c r="V327" s="49" t="s">
        <v>1166</v>
      </c>
      <c r="W327" s="49" t="s">
        <v>1261</v>
      </c>
      <c r="X327" s="49" t="s">
        <v>1256</v>
      </c>
      <c r="Y327" s="52" t="str">
        <f t="shared" si="15"/>
        <v>9-2022</v>
      </c>
      <c r="Z327" s="52" t="str">
        <f t="shared" si="16"/>
        <v>CS.1137.HT10.10.01.001</v>
      </c>
      <c r="AA327" s="52" t="str">
        <f t="shared" si="17"/>
        <v>CS.1137.HT10.10.01.0019-2022</v>
      </c>
      <c r="AB327" s="52" t="str">
        <f>VLOOKUP(Z327,SSPcodes!$B$12:$D$40,3,0)</f>
        <v>STAFF</v>
      </c>
      <c r="AC327" s="52" t="str">
        <f>VLOOKUP(Z327,SSPcodes!$B$12:$E$40,4,0)</f>
        <v>MPTF_01</v>
      </c>
    </row>
    <row r="328" spans="1:29" x14ac:dyDescent="0.3">
      <c r="A328" s="49" t="s">
        <v>231</v>
      </c>
      <c r="B328" s="49" t="s">
        <v>232</v>
      </c>
      <c r="C328" s="49" t="s">
        <v>233</v>
      </c>
      <c r="D328" s="49" t="s">
        <v>115</v>
      </c>
      <c r="E328" s="49" t="s">
        <v>234</v>
      </c>
      <c r="F328" s="49" t="s">
        <v>117</v>
      </c>
      <c r="G328" s="49" t="s">
        <v>118</v>
      </c>
      <c r="H328" s="49" t="s">
        <v>365</v>
      </c>
      <c r="I328" s="49" t="s">
        <v>366</v>
      </c>
      <c r="J328" s="49" t="s">
        <v>1262</v>
      </c>
      <c r="K328" s="49" t="s">
        <v>1263</v>
      </c>
      <c r="L328" s="49" t="s">
        <v>1264</v>
      </c>
      <c r="M328" s="49" t="s">
        <v>363</v>
      </c>
      <c r="N328" s="50">
        <v>44811</v>
      </c>
      <c r="O328" s="51">
        <v>224.89</v>
      </c>
      <c r="P328" s="49" t="s">
        <v>102</v>
      </c>
      <c r="Q328" s="51">
        <v>224.89</v>
      </c>
      <c r="R328" s="49" t="s">
        <v>102</v>
      </c>
      <c r="S328" s="51">
        <v>218.6</v>
      </c>
      <c r="T328" s="49" t="s">
        <v>1260</v>
      </c>
      <c r="U328" s="49" t="s">
        <v>242</v>
      </c>
      <c r="V328" s="49" t="s">
        <v>1166</v>
      </c>
      <c r="W328" s="49" t="s">
        <v>1265</v>
      </c>
      <c r="X328" s="49" t="s">
        <v>1256</v>
      </c>
      <c r="Y328" s="52" t="str">
        <f t="shared" si="15"/>
        <v>9-2022</v>
      </c>
      <c r="Z328" s="52" t="str">
        <f t="shared" si="16"/>
        <v>CS.1137.HT10.10.01.001</v>
      </c>
      <c r="AA328" s="52" t="str">
        <f t="shared" si="17"/>
        <v>CS.1137.HT10.10.01.0019-2022</v>
      </c>
      <c r="AB328" s="52" t="str">
        <f>VLOOKUP(Z328,SSPcodes!$B$12:$D$40,3,0)</f>
        <v>STAFF</v>
      </c>
      <c r="AC328" s="52" t="str">
        <f>VLOOKUP(Z328,SSPcodes!$B$12:$E$40,4,0)</f>
        <v>MPTF_01</v>
      </c>
    </row>
    <row r="329" spans="1:29" x14ac:dyDescent="0.3">
      <c r="A329" s="49" t="s">
        <v>231</v>
      </c>
      <c r="B329" s="49" t="s">
        <v>232</v>
      </c>
      <c r="C329" s="49" t="s">
        <v>233</v>
      </c>
      <c r="D329" s="49" t="s">
        <v>139</v>
      </c>
      <c r="E329" s="49" t="s">
        <v>388</v>
      </c>
      <c r="F329" s="49" t="s">
        <v>157</v>
      </c>
      <c r="G329" s="49" t="s">
        <v>158</v>
      </c>
      <c r="H329" s="49" t="s">
        <v>1200</v>
      </c>
      <c r="I329" s="49" t="s">
        <v>1201</v>
      </c>
      <c r="J329" s="49" t="s">
        <v>1266</v>
      </c>
      <c r="K329" s="49" t="s">
        <v>1267</v>
      </c>
      <c r="L329" s="49" t="s">
        <v>1268</v>
      </c>
      <c r="M329" s="49" t="s">
        <v>356</v>
      </c>
      <c r="N329" s="50">
        <v>44834</v>
      </c>
      <c r="O329" s="51">
        <v>7925</v>
      </c>
      <c r="P329" s="49" t="s">
        <v>102</v>
      </c>
      <c r="Q329" s="51">
        <v>7925</v>
      </c>
      <c r="R329" s="49" t="s">
        <v>102</v>
      </c>
      <c r="S329" s="51">
        <v>7925</v>
      </c>
      <c r="T329" s="49" t="s">
        <v>102</v>
      </c>
      <c r="U329" s="49" t="s">
        <v>242</v>
      </c>
      <c r="V329" s="49" t="s">
        <v>1197</v>
      </c>
      <c r="W329" s="49" t="s">
        <v>1269</v>
      </c>
      <c r="X329" s="49" t="s">
        <v>1270</v>
      </c>
      <c r="Y329" s="52" t="str">
        <f t="shared" si="15"/>
        <v>9-2022</v>
      </c>
      <c r="Z329" s="52" t="str">
        <f t="shared" si="16"/>
        <v>CS.1137.HT10.Q2.05.002</v>
      </c>
      <c r="AA329" s="52" t="str">
        <f t="shared" si="17"/>
        <v>CS.1137.HT10.Q2.05.0029-2022</v>
      </c>
      <c r="AB329" s="52" t="str">
        <f>VLOOKUP(Z329,SSPcodes!$B$12:$D$40,3,0)</f>
        <v>1.2.3</v>
      </c>
      <c r="AC329" s="52" t="str">
        <f>VLOOKUP(Z329,SSPcodes!$B$12:$E$40,4,0)</f>
        <v>MPTF_07</v>
      </c>
    </row>
    <row r="330" spans="1:29" x14ac:dyDescent="0.3">
      <c r="A330" s="49" t="s">
        <v>231</v>
      </c>
      <c r="B330" s="49" t="s">
        <v>232</v>
      </c>
      <c r="C330" s="49" t="s">
        <v>233</v>
      </c>
      <c r="D330" s="49" t="s">
        <v>139</v>
      </c>
      <c r="E330" s="49" t="s">
        <v>388</v>
      </c>
      <c r="F330" s="49" t="s">
        <v>154</v>
      </c>
      <c r="G330" s="49" t="s">
        <v>155</v>
      </c>
      <c r="H330" s="49" t="s">
        <v>933</v>
      </c>
      <c r="I330" s="49" t="s">
        <v>934</v>
      </c>
      <c r="J330" s="49" t="s">
        <v>1271</v>
      </c>
      <c r="K330" s="49" t="s">
        <v>1272</v>
      </c>
      <c r="L330" s="49" t="s">
        <v>1273</v>
      </c>
      <c r="M330" s="49" t="s">
        <v>356</v>
      </c>
      <c r="N330" s="50">
        <v>44860</v>
      </c>
      <c r="O330" s="51">
        <v>3250</v>
      </c>
      <c r="P330" s="49" t="s">
        <v>102</v>
      </c>
      <c r="Q330" s="51">
        <v>3250</v>
      </c>
      <c r="R330" s="49" t="s">
        <v>102</v>
      </c>
      <c r="S330" s="51">
        <v>3250</v>
      </c>
      <c r="T330" s="49" t="s">
        <v>102</v>
      </c>
      <c r="U330" s="49" t="s">
        <v>242</v>
      </c>
      <c r="V330" s="49" t="s">
        <v>1197</v>
      </c>
      <c r="W330" s="49" t="s">
        <v>1274</v>
      </c>
      <c r="X330" s="49" t="s">
        <v>1275</v>
      </c>
      <c r="Y330" s="52" t="str">
        <f t="shared" si="15"/>
        <v>10-2022</v>
      </c>
      <c r="Z330" s="52" t="str">
        <f t="shared" si="16"/>
        <v>CS.1137.HT10.D4.04.001</v>
      </c>
      <c r="AA330" s="52" t="str">
        <f t="shared" si="17"/>
        <v>CS.1137.HT10.D4.04.00110-2022</v>
      </c>
      <c r="AB330" s="52" t="str">
        <f>VLOOKUP(Z330,SSPcodes!$B$12:$D$40,3,0)</f>
        <v>1.2.2</v>
      </c>
      <c r="AC330" s="52" t="str">
        <f>VLOOKUP(Z330,SSPcodes!$B$12:$E$40,4,0)</f>
        <v>MPTF_07</v>
      </c>
    </row>
    <row r="331" spans="1:29" x14ac:dyDescent="0.3">
      <c r="A331" s="49" t="s">
        <v>231</v>
      </c>
      <c r="B331" s="49" t="s">
        <v>232</v>
      </c>
      <c r="C331" s="49" t="s">
        <v>233</v>
      </c>
      <c r="D331" s="49" t="s">
        <v>139</v>
      </c>
      <c r="E331" s="49" t="s">
        <v>388</v>
      </c>
      <c r="F331" s="49" t="s">
        <v>160</v>
      </c>
      <c r="G331" s="49" t="s">
        <v>161</v>
      </c>
      <c r="H331" s="49" t="s">
        <v>933</v>
      </c>
      <c r="I331" s="49" t="s">
        <v>934</v>
      </c>
      <c r="J331" s="49" t="s">
        <v>1271</v>
      </c>
      <c r="K331" s="49" t="s">
        <v>1272</v>
      </c>
      <c r="L331" s="49" t="s">
        <v>1273</v>
      </c>
      <c r="M331" s="49" t="s">
        <v>363</v>
      </c>
      <c r="N331" s="50">
        <v>44860</v>
      </c>
      <c r="O331" s="51">
        <v>500</v>
      </c>
      <c r="P331" s="49" t="s">
        <v>102</v>
      </c>
      <c r="Q331" s="51">
        <v>500</v>
      </c>
      <c r="R331" s="49" t="s">
        <v>102</v>
      </c>
      <c r="S331" s="51">
        <v>500</v>
      </c>
      <c r="T331" s="49" t="s">
        <v>102</v>
      </c>
      <c r="U331" s="49" t="s">
        <v>242</v>
      </c>
      <c r="V331" s="49" t="s">
        <v>1197</v>
      </c>
      <c r="W331" s="49" t="s">
        <v>1274</v>
      </c>
      <c r="X331" s="49" t="s">
        <v>1275</v>
      </c>
      <c r="Y331" s="52" t="str">
        <f t="shared" si="15"/>
        <v>10-2022</v>
      </c>
      <c r="Z331" s="52" t="str">
        <f t="shared" si="16"/>
        <v>CS.1137.HT10.Q2.01.002</v>
      </c>
      <c r="AA331" s="52" t="str">
        <f t="shared" si="17"/>
        <v>CS.1137.HT10.Q2.01.00210-2022</v>
      </c>
      <c r="AB331" s="52" t="str">
        <f>VLOOKUP(Z331,SSPcodes!$B$12:$D$40,3,0)</f>
        <v>1.2.4</v>
      </c>
      <c r="AC331" s="52" t="str">
        <f>VLOOKUP(Z331,SSPcodes!$B$12:$E$40,4,0)</f>
        <v>MPTF_07</v>
      </c>
    </row>
    <row r="332" spans="1:29" x14ac:dyDescent="0.3">
      <c r="A332" s="49" t="s">
        <v>231</v>
      </c>
      <c r="B332" s="49" t="s">
        <v>232</v>
      </c>
      <c r="C332" s="49" t="s">
        <v>233</v>
      </c>
      <c r="D332" s="49" t="s">
        <v>139</v>
      </c>
      <c r="E332" s="49" t="s">
        <v>388</v>
      </c>
      <c r="F332" s="49" t="s">
        <v>157</v>
      </c>
      <c r="G332" s="49" t="s">
        <v>158</v>
      </c>
      <c r="H332" s="49" t="s">
        <v>933</v>
      </c>
      <c r="I332" s="49" t="s">
        <v>934</v>
      </c>
      <c r="J332" s="49" t="s">
        <v>1271</v>
      </c>
      <c r="K332" s="49" t="s">
        <v>1272</v>
      </c>
      <c r="L332" s="49" t="s">
        <v>1273</v>
      </c>
      <c r="M332" s="49" t="s">
        <v>367</v>
      </c>
      <c r="N332" s="50">
        <v>44860</v>
      </c>
      <c r="O332" s="51">
        <v>21250</v>
      </c>
      <c r="P332" s="49" t="s">
        <v>102</v>
      </c>
      <c r="Q332" s="51">
        <v>21250</v>
      </c>
      <c r="R332" s="49" t="s">
        <v>102</v>
      </c>
      <c r="S332" s="51">
        <v>21250</v>
      </c>
      <c r="T332" s="49" t="s">
        <v>102</v>
      </c>
      <c r="U332" s="49" t="s">
        <v>242</v>
      </c>
      <c r="V332" s="49" t="s">
        <v>1197</v>
      </c>
      <c r="W332" s="49" t="s">
        <v>1274</v>
      </c>
      <c r="X332" s="49" t="s">
        <v>1275</v>
      </c>
      <c r="Y332" s="52" t="str">
        <f t="shared" si="15"/>
        <v>10-2022</v>
      </c>
      <c r="Z332" s="52" t="str">
        <f t="shared" si="16"/>
        <v>CS.1137.HT10.Q2.05.002</v>
      </c>
      <c r="AA332" s="52" t="str">
        <f t="shared" si="17"/>
        <v>CS.1137.HT10.Q2.05.00210-2022</v>
      </c>
      <c r="AB332" s="52" t="str">
        <f>VLOOKUP(Z332,SSPcodes!$B$12:$D$40,3,0)</f>
        <v>1.2.3</v>
      </c>
      <c r="AC332" s="52" t="str">
        <f>VLOOKUP(Z332,SSPcodes!$B$12:$E$40,4,0)</f>
        <v>MPTF_07</v>
      </c>
    </row>
    <row r="333" spans="1:29" x14ac:dyDescent="0.3">
      <c r="A333" s="49" t="s">
        <v>231</v>
      </c>
      <c r="B333" s="49" t="s">
        <v>232</v>
      </c>
      <c r="C333" s="49" t="s">
        <v>233</v>
      </c>
      <c r="D333" s="49" t="s">
        <v>139</v>
      </c>
      <c r="E333" s="49" t="s">
        <v>388</v>
      </c>
      <c r="F333" s="49" t="s">
        <v>154</v>
      </c>
      <c r="G333" s="49" t="s">
        <v>155</v>
      </c>
      <c r="H333" s="49" t="s">
        <v>933</v>
      </c>
      <c r="I333" s="49" t="s">
        <v>934</v>
      </c>
      <c r="J333" s="49" t="s">
        <v>1276</v>
      </c>
      <c r="K333" s="49" t="s">
        <v>1272</v>
      </c>
      <c r="L333" s="49" t="s">
        <v>1273</v>
      </c>
      <c r="M333" s="49" t="s">
        <v>371</v>
      </c>
      <c r="N333" s="50">
        <v>44860</v>
      </c>
      <c r="O333" s="51">
        <v>10728.77</v>
      </c>
      <c r="P333" s="49" t="s">
        <v>102</v>
      </c>
      <c r="Q333" s="51">
        <v>10728.77</v>
      </c>
      <c r="R333" s="49" t="s">
        <v>102</v>
      </c>
      <c r="S333" s="51">
        <v>10728.77</v>
      </c>
      <c r="T333" s="49" t="s">
        <v>102</v>
      </c>
      <c r="U333" s="49" t="s">
        <v>242</v>
      </c>
      <c r="V333" s="49" t="s">
        <v>1197</v>
      </c>
      <c r="W333" s="49" t="s">
        <v>1274</v>
      </c>
      <c r="X333" s="49" t="s">
        <v>1275</v>
      </c>
      <c r="Y333" s="52" t="str">
        <f t="shared" si="15"/>
        <v>10-2022</v>
      </c>
      <c r="Z333" s="52" t="str">
        <f t="shared" si="16"/>
        <v>CS.1137.HT10.D4.04.001</v>
      </c>
      <c r="AA333" s="52" t="str">
        <f t="shared" si="17"/>
        <v>CS.1137.HT10.D4.04.00110-2022</v>
      </c>
      <c r="AB333" s="52" t="str">
        <f>VLOOKUP(Z333,SSPcodes!$B$12:$D$40,3,0)</f>
        <v>1.2.2</v>
      </c>
      <c r="AC333" s="52" t="str">
        <f>VLOOKUP(Z333,SSPcodes!$B$12:$E$40,4,0)</f>
        <v>MPTF_07</v>
      </c>
    </row>
    <row r="334" spans="1:29" x14ac:dyDescent="0.3">
      <c r="A334" s="49" t="s">
        <v>231</v>
      </c>
      <c r="B334" s="49" t="s">
        <v>232</v>
      </c>
      <c r="C334" s="49" t="s">
        <v>233</v>
      </c>
      <c r="D334" s="49" t="s">
        <v>139</v>
      </c>
      <c r="E334" s="49" t="s">
        <v>388</v>
      </c>
      <c r="F334" s="49" t="s">
        <v>160</v>
      </c>
      <c r="G334" s="49" t="s">
        <v>161</v>
      </c>
      <c r="H334" s="49" t="s">
        <v>933</v>
      </c>
      <c r="I334" s="49" t="s">
        <v>934</v>
      </c>
      <c r="J334" s="49" t="s">
        <v>1276</v>
      </c>
      <c r="K334" s="49" t="s">
        <v>1272</v>
      </c>
      <c r="L334" s="49" t="s">
        <v>1273</v>
      </c>
      <c r="M334" s="49" t="s">
        <v>374</v>
      </c>
      <c r="N334" s="50">
        <v>44860</v>
      </c>
      <c r="O334" s="51">
        <v>1650.58</v>
      </c>
      <c r="P334" s="49" t="s">
        <v>102</v>
      </c>
      <c r="Q334" s="51">
        <v>1650.58</v>
      </c>
      <c r="R334" s="49" t="s">
        <v>102</v>
      </c>
      <c r="S334" s="51">
        <v>1650.58</v>
      </c>
      <c r="T334" s="49" t="s">
        <v>102</v>
      </c>
      <c r="U334" s="49" t="s">
        <v>242</v>
      </c>
      <c r="V334" s="49" t="s">
        <v>1197</v>
      </c>
      <c r="W334" s="49" t="s">
        <v>1274</v>
      </c>
      <c r="X334" s="49" t="s">
        <v>1275</v>
      </c>
      <c r="Y334" s="52" t="str">
        <f t="shared" si="15"/>
        <v>10-2022</v>
      </c>
      <c r="Z334" s="52" t="str">
        <f t="shared" si="16"/>
        <v>CS.1137.HT10.Q2.01.002</v>
      </c>
      <c r="AA334" s="52" t="str">
        <f t="shared" si="17"/>
        <v>CS.1137.HT10.Q2.01.00210-2022</v>
      </c>
      <c r="AB334" s="52" t="str">
        <f>VLOOKUP(Z334,SSPcodes!$B$12:$D$40,3,0)</f>
        <v>1.2.4</v>
      </c>
      <c r="AC334" s="52" t="str">
        <f>VLOOKUP(Z334,SSPcodes!$B$12:$E$40,4,0)</f>
        <v>MPTF_07</v>
      </c>
    </row>
    <row r="335" spans="1:29" x14ac:dyDescent="0.3">
      <c r="A335" s="49" t="s">
        <v>231</v>
      </c>
      <c r="B335" s="49" t="s">
        <v>232</v>
      </c>
      <c r="C335" s="49" t="s">
        <v>233</v>
      </c>
      <c r="D335" s="49" t="s">
        <v>139</v>
      </c>
      <c r="E335" s="49" t="s">
        <v>388</v>
      </c>
      <c r="F335" s="49" t="s">
        <v>157</v>
      </c>
      <c r="G335" s="49" t="s">
        <v>158</v>
      </c>
      <c r="H335" s="49" t="s">
        <v>933</v>
      </c>
      <c r="I335" s="49" t="s">
        <v>934</v>
      </c>
      <c r="J335" s="49" t="s">
        <v>1276</v>
      </c>
      <c r="K335" s="49" t="s">
        <v>1272</v>
      </c>
      <c r="L335" s="49" t="s">
        <v>1273</v>
      </c>
      <c r="M335" s="49" t="s">
        <v>376</v>
      </c>
      <c r="N335" s="50">
        <v>44860</v>
      </c>
      <c r="O335" s="51">
        <v>70149.649999999994</v>
      </c>
      <c r="P335" s="49" t="s">
        <v>102</v>
      </c>
      <c r="Q335" s="51">
        <v>70149.649999999994</v>
      </c>
      <c r="R335" s="49" t="s">
        <v>102</v>
      </c>
      <c r="S335" s="51">
        <v>70149.649999999994</v>
      </c>
      <c r="T335" s="49" t="s">
        <v>102</v>
      </c>
      <c r="U335" s="49" t="s">
        <v>242</v>
      </c>
      <c r="V335" s="49" t="s">
        <v>1197</v>
      </c>
      <c r="W335" s="49" t="s">
        <v>1274</v>
      </c>
      <c r="X335" s="49" t="s">
        <v>1275</v>
      </c>
      <c r="Y335" s="52" t="str">
        <f t="shared" si="15"/>
        <v>10-2022</v>
      </c>
      <c r="Z335" s="52" t="str">
        <f t="shared" si="16"/>
        <v>CS.1137.HT10.Q2.05.002</v>
      </c>
      <c r="AA335" s="52" t="str">
        <f t="shared" si="17"/>
        <v>CS.1137.HT10.Q2.05.00210-2022</v>
      </c>
      <c r="AB335" s="52" t="str">
        <f>VLOOKUP(Z335,SSPcodes!$B$12:$D$40,3,0)</f>
        <v>1.2.3</v>
      </c>
      <c r="AC335" s="52" t="str">
        <f>VLOOKUP(Z335,SSPcodes!$B$12:$E$40,4,0)</f>
        <v>MPTF_07</v>
      </c>
    </row>
    <row r="336" spans="1:29" x14ac:dyDescent="0.3">
      <c r="A336" s="49" t="s">
        <v>231</v>
      </c>
      <c r="B336" s="49" t="s">
        <v>232</v>
      </c>
      <c r="C336" s="49" t="s">
        <v>233</v>
      </c>
      <c r="D336" s="49" t="s">
        <v>139</v>
      </c>
      <c r="E336" s="49" t="s">
        <v>388</v>
      </c>
      <c r="F336" s="49" t="s">
        <v>157</v>
      </c>
      <c r="G336" s="49" t="s">
        <v>158</v>
      </c>
      <c r="H336" s="49" t="s">
        <v>1200</v>
      </c>
      <c r="I336" s="49" t="s">
        <v>1201</v>
      </c>
      <c r="J336" s="49" t="s">
        <v>1277</v>
      </c>
      <c r="K336" s="49" t="s">
        <v>1278</v>
      </c>
      <c r="L336" s="49" t="s">
        <v>1279</v>
      </c>
      <c r="M336" s="49" t="s">
        <v>356</v>
      </c>
      <c r="N336" s="50">
        <v>44873</v>
      </c>
      <c r="O336" s="51">
        <v>7300</v>
      </c>
      <c r="P336" s="49" t="s">
        <v>102</v>
      </c>
      <c r="Q336" s="51">
        <v>7300</v>
      </c>
      <c r="R336" s="49" t="s">
        <v>102</v>
      </c>
      <c r="S336" s="51">
        <v>7300</v>
      </c>
      <c r="T336" s="49" t="s">
        <v>102</v>
      </c>
      <c r="U336" s="49" t="s">
        <v>242</v>
      </c>
      <c r="V336" s="49" t="s">
        <v>1197</v>
      </c>
      <c r="W336" s="49" t="s">
        <v>1280</v>
      </c>
      <c r="X336" s="49" t="s">
        <v>1281</v>
      </c>
      <c r="Y336" s="52" t="str">
        <f t="shared" si="15"/>
        <v>11-2022</v>
      </c>
      <c r="Z336" s="52" t="str">
        <f t="shared" si="16"/>
        <v>CS.1137.HT10.Q2.05.002</v>
      </c>
      <c r="AA336" s="52" t="str">
        <f t="shared" si="17"/>
        <v>CS.1137.HT10.Q2.05.00211-2022</v>
      </c>
      <c r="AB336" s="52" t="str">
        <f>VLOOKUP(Z336,SSPcodes!$B$12:$D$40,3,0)</f>
        <v>1.2.3</v>
      </c>
      <c r="AC336" s="52" t="str">
        <f>VLOOKUP(Z336,SSPcodes!$B$12:$E$40,4,0)</f>
        <v>MPTF_07</v>
      </c>
    </row>
    <row r="337" spans="1:29" x14ac:dyDescent="0.3">
      <c r="A337" s="49" t="s">
        <v>231</v>
      </c>
      <c r="B337" s="49" t="s">
        <v>232</v>
      </c>
      <c r="C337" s="49" t="s">
        <v>233</v>
      </c>
      <c r="D337" s="49" t="s">
        <v>139</v>
      </c>
      <c r="E337" s="49" t="s">
        <v>388</v>
      </c>
      <c r="F337" s="49" t="s">
        <v>137</v>
      </c>
      <c r="G337" s="49" t="s">
        <v>138</v>
      </c>
      <c r="H337" s="49" t="s">
        <v>941</v>
      </c>
      <c r="I337" s="49" t="s">
        <v>942</v>
      </c>
      <c r="J337" s="49" t="s">
        <v>1074</v>
      </c>
      <c r="K337" s="49" t="s">
        <v>1282</v>
      </c>
      <c r="L337" s="49" t="s">
        <v>1283</v>
      </c>
      <c r="M337" s="49" t="s">
        <v>356</v>
      </c>
      <c r="N337" s="50">
        <v>44879</v>
      </c>
      <c r="O337" s="51">
        <v>833.33</v>
      </c>
      <c r="P337" s="49" t="s">
        <v>102</v>
      </c>
      <c r="Q337" s="51">
        <v>833.33</v>
      </c>
      <c r="R337" s="49" t="s">
        <v>102</v>
      </c>
      <c r="S337" s="51">
        <v>833.33</v>
      </c>
      <c r="T337" s="49" t="s">
        <v>102</v>
      </c>
      <c r="U337" s="49" t="s">
        <v>242</v>
      </c>
      <c r="V337" s="49" t="s">
        <v>1197</v>
      </c>
      <c r="W337" s="49" t="s">
        <v>1284</v>
      </c>
      <c r="X337" s="49" t="s">
        <v>1285</v>
      </c>
      <c r="Y337" s="52" t="str">
        <f t="shared" si="15"/>
        <v>11-2022</v>
      </c>
      <c r="Z337" s="52" t="str">
        <f t="shared" si="16"/>
        <v>CS.1137.HT10.12.01.001</v>
      </c>
      <c r="AA337" s="52" t="str">
        <f t="shared" si="17"/>
        <v>CS.1137.HT10.12.01.00111-2022</v>
      </c>
      <c r="AB337" s="52" t="str">
        <f>VLOOKUP(Z337,SSPcodes!$B$12:$D$40,3,0)</f>
        <v>STAFF</v>
      </c>
      <c r="AC337" s="52" t="str">
        <f>VLOOKUP(Z337,SSPcodes!$B$12:$E$40,4,0)</f>
        <v>MPTF_07</v>
      </c>
    </row>
    <row r="338" spans="1:29" x14ac:dyDescent="0.3">
      <c r="A338" s="49" t="s">
        <v>231</v>
      </c>
      <c r="B338" s="49" t="s">
        <v>232</v>
      </c>
      <c r="C338" s="49" t="s">
        <v>233</v>
      </c>
      <c r="D338" s="49" t="s">
        <v>139</v>
      </c>
      <c r="E338" s="49" t="s">
        <v>388</v>
      </c>
      <c r="F338" s="49" t="s">
        <v>137</v>
      </c>
      <c r="G338" s="49" t="s">
        <v>138</v>
      </c>
      <c r="H338" s="49" t="s">
        <v>1286</v>
      </c>
      <c r="I338" s="49" t="s">
        <v>1287</v>
      </c>
      <c r="J338" s="49" t="s">
        <v>1288</v>
      </c>
      <c r="K338" s="49" t="s">
        <v>1289</v>
      </c>
      <c r="L338" s="49" t="s">
        <v>1290</v>
      </c>
      <c r="M338" s="49" t="s">
        <v>356</v>
      </c>
      <c r="N338" s="50">
        <v>44895</v>
      </c>
      <c r="O338" s="51">
        <v>5306.14</v>
      </c>
      <c r="P338" s="49" t="s">
        <v>102</v>
      </c>
      <c r="Q338" s="51">
        <v>5306.14</v>
      </c>
      <c r="R338" s="49" t="s">
        <v>102</v>
      </c>
      <c r="S338" s="51">
        <v>684936.85</v>
      </c>
      <c r="T338" s="49" t="s">
        <v>241</v>
      </c>
      <c r="U338" s="49" t="s">
        <v>242</v>
      </c>
      <c r="V338" s="49" t="s">
        <v>1197</v>
      </c>
      <c r="W338" s="49" t="s">
        <v>1291</v>
      </c>
      <c r="X338" s="49" t="s">
        <v>1292</v>
      </c>
      <c r="Y338" s="52" t="str">
        <f t="shared" si="15"/>
        <v>11-2022</v>
      </c>
      <c r="Z338" s="52" t="str">
        <f t="shared" si="16"/>
        <v>CS.1137.HT10.12.01.001</v>
      </c>
      <c r="AA338" s="52" t="str">
        <f t="shared" si="17"/>
        <v>CS.1137.HT10.12.01.00111-2022</v>
      </c>
      <c r="AB338" s="52" t="str">
        <f>VLOOKUP(Z338,SSPcodes!$B$12:$D$40,3,0)</f>
        <v>STAFF</v>
      </c>
      <c r="AC338" s="52" t="str">
        <f>VLOOKUP(Z338,SSPcodes!$B$12:$E$40,4,0)</f>
        <v>MPTF_07</v>
      </c>
    </row>
    <row r="339" spans="1:29" x14ac:dyDescent="0.3">
      <c r="A339" s="49" t="s">
        <v>231</v>
      </c>
      <c r="B339" s="49" t="s">
        <v>232</v>
      </c>
      <c r="C339" s="49" t="s">
        <v>233</v>
      </c>
      <c r="D339" s="49" t="s">
        <v>139</v>
      </c>
      <c r="E339" s="49" t="s">
        <v>388</v>
      </c>
      <c r="F339" s="49" t="s">
        <v>157</v>
      </c>
      <c r="G339" s="49" t="s">
        <v>158</v>
      </c>
      <c r="H339" s="49" t="s">
        <v>1200</v>
      </c>
      <c r="I339" s="49" t="s">
        <v>1201</v>
      </c>
      <c r="J339" s="49" t="s">
        <v>1293</v>
      </c>
      <c r="K339" s="49" t="s">
        <v>1294</v>
      </c>
      <c r="L339" s="49" t="s">
        <v>1295</v>
      </c>
      <c r="M339" s="49" t="s">
        <v>356</v>
      </c>
      <c r="N339" s="50">
        <v>44901</v>
      </c>
      <c r="O339" s="51">
        <v>4800</v>
      </c>
      <c r="P339" s="49" t="s">
        <v>102</v>
      </c>
      <c r="Q339" s="51">
        <v>4800</v>
      </c>
      <c r="R339" s="49" t="s">
        <v>102</v>
      </c>
      <c r="S339" s="51">
        <v>4800</v>
      </c>
      <c r="T339" s="49" t="s">
        <v>102</v>
      </c>
      <c r="U339" s="49" t="s">
        <v>242</v>
      </c>
      <c r="V339" s="49" t="s">
        <v>1197</v>
      </c>
      <c r="W339" s="49" t="s">
        <v>1296</v>
      </c>
      <c r="X339" s="49" t="s">
        <v>1297</v>
      </c>
      <c r="Y339" s="52" t="str">
        <f t="shared" si="15"/>
        <v>12-2022</v>
      </c>
      <c r="Z339" s="52" t="str">
        <f t="shared" si="16"/>
        <v>CS.1137.HT10.Q2.05.002</v>
      </c>
      <c r="AA339" s="52" t="str">
        <f t="shared" si="17"/>
        <v>CS.1137.HT10.Q2.05.00212-2022</v>
      </c>
      <c r="AB339" s="52" t="str">
        <f>VLOOKUP(Z339,SSPcodes!$B$12:$D$40,3,0)</f>
        <v>1.2.3</v>
      </c>
      <c r="AC339" s="52" t="str">
        <f>VLOOKUP(Z339,SSPcodes!$B$12:$E$40,4,0)</f>
        <v>MPTF_07</v>
      </c>
    </row>
    <row r="340" spans="1:29" x14ac:dyDescent="0.3">
      <c r="A340" s="49" t="s">
        <v>231</v>
      </c>
      <c r="B340" s="49" t="s">
        <v>232</v>
      </c>
      <c r="C340" s="49" t="s">
        <v>233</v>
      </c>
      <c r="D340" s="49" t="s">
        <v>139</v>
      </c>
      <c r="E340" s="49" t="s">
        <v>388</v>
      </c>
      <c r="F340" s="49" t="s">
        <v>137</v>
      </c>
      <c r="G340" s="49" t="s">
        <v>138</v>
      </c>
      <c r="H340" s="49" t="s">
        <v>941</v>
      </c>
      <c r="I340" s="49" t="s">
        <v>942</v>
      </c>
      <c r="J340" s="49" t="s">
        <v>1074</v>
      </c>
      <c r="K340" s="49" t="s">
        <v>1298</v>
      </c>
      <c r="L340" s="49" t="s">
        <v>1299</v>
      </c>
      <c r="M340" s="49" t="s">
        <v>356</v>
      </c>
      <c r="N340" s="50">
        <v>44904</v>
      </c>
      <c r="O340" s="51">
        <v>-833.33</v>
      </c>
      <c r="P340" s="49" t="s">
        <v>102</v>
      </c>
      <c r="Q340" s="51">
        <v>-833.33</v>
      </c>
      <c r="R340" s="49" t="s">
        <v>102</v>
      </c>
      <c r="S340" s="51">
        <v>-833.33</v>
      </c>
      <c r="T340" s="49" t="s">
        <v>102</v>
      </c>
      <c r="U340" s="49" t="s">
        <v>242</v>
      </c>
      <c r="V340" s="49" t="s">
        <v>1197</v>
      </c>
      <c r="W340" s="49" t="s">
        <v>1300</v>
      </c>
      <c r="X340" s="49" t="s">
        <v>1301</v>
      </c>
      <c r="Y340" s="52" t="str">
        <f t="shared" si="15"/>
        <v>12-2022</v>
      </c>
      <c r="Z340" s="52" t="str">
        <f t="shared" si="16"/>
        <v>CS.1137.HT10.12.01.001</v>
      </c>
      <c r="AA340" s="52" t="str">
        <f t="shared" si="17"/>
        <v>CS.1137.HT10.12.01.00112-2022</v>
      </c>
      <c r="AB340" s="52" t="str">
        <f>VLOOKUP(Z340,SSPcodes!$B$12:$D$40,3,0)</f>
        <v>STAFF</v>
      </c>
      <c r="AC340" s="52" t="str">
        <f>VLOOKUP(Z340,SSPcodes!$B$12:$E$40,4,0)</f>
        <v>MPTF_07</v>
      </c>
    </row>
    <row r="341" spans="1:29" x14ac:dyDescent="0.3">
      <c r="A341" s="49" t="s">
        <v>231</v>
      </c>
      <c r="B341" s="49" t="s">
        <v>232</v>
      </c>
      <c r="C341" s="49" t="s">
        <v>233</v>
      </c>
      <c r="D341" s="49" t="s">
        <v>139</v>
      </c>
      <c r="E341" s="49" t="s">
        <v>388</v>
      </c>
      <c r="F341" s="49" t="s">
        <v>137</v>
      </c>
      <c r="G341" s="49" t="s">
        <v>138</v>
      </c>
      <c r="H341" s="49" t="s">
        <v>941</v>
      </c>
      <c r="I341" s="49" t="s">
        <v>942</v>
      </c>
      <c r="J341" s="49" t="s">
        <v>1074</v>
      </c>
      <c r="K341" s="49" t="s">
        <v>1302</v>
      </c>
      <c r="L341" s="49" t="s">
        <v>1303</v>
      </c>
      <c r="M341" s="49" t="s">
        <v>356</v>
      </c>
      <c r="N341" s="50">
        <v>44904</v>
      </c>
      <c r="O341" s="51">
        <v>1666.66</v>
      </c>
      <c r="P341" s="49" t="s">
        <v>102</v>
      </c>
      <c r="Q341" s="51">
        <v>1666.66</v>
      </c>
      <c r="R341" s="49" t="s">
        <v>102</v>
      </c>
      <c r="S341" s="51">
        <v>1666.66</v>
      </c>
      <c r="T341" s="49" t="s">
        <v>102</v>
      </c>
      <c r="U341" s="49" t="s">
        <v>242</v>
      </c>
      <c r="V341" s="49" t="s">
        <v>1197</v>
      </c>
      <c r="W341" s="49" t="s">
        <v>1304</v>
      </c>
      <c r="X341" s="49" t="s">
        <v>1305</v>
      </c>
      <c r="Y341" s="52" t="str">
        <f t="shared" si="15"/>
        <v>12-2022</v>
      </c>
      <c r="Z341" s="52" t="str">
        <f t="shared" si="16"/>
        <v>CS.1137.HT10.12.01.001</v>
      </c>
      <c r="AA341" s="52" t="str">
        <f t="shared" si="17"/>
        <v>CS.1137.HT10.12.01.00112-2022</v>
      </c>
      <c r="AB341" s="52" t="str">
        <f>VLOOKUP(Z341,SSPcodes!$B$12:$D$40,3,0)</f>
        <v>STAFF</v>
      </c>
      <c r="AC341" s="52" t="str">
        <f>VLOOKUP(Z341,SSPcodes!$B$12:$E$40,4,0)</f>
        <v>MPTF_07</v>
      </c>
    </row>
    <row r="342" spans="1:29" x14ac:dyDescent="0.3">
      <c r="A342" s="49" t="s">
        <v>231</v>
      </c>
      <c r="B342" s="49" t="s">
        <v>232</v>
      </c>
      <c r="C342" s="49" t="s">
        <v>233</v>
      </c>
      <c r="D342" s="49" t="s">
        <v>139</v>
      </c>
      <c r="E342" s="49" t="s">
        <v>388</v>
      </c>
      <c r="F342" s="49" t="s">
        <v>137</v>
      </c>
      <c r="G342" s="49" t="s">
        <v>138</v>
      </c>
      <c r="H342" s="49" t="s">
        <v>941</v>
      </c>
      <c r="I342" s="49" t="s">
        <v>942</v>
      </c>
      <c r="J342" s="49" t="s">
        <v>1074</v>
      </c>
      <c r="K342" s="49" t="s">
        <v>1306</v>
      </c>
      <c r="L342" s="49" t="s">
        <v>1307</v>
      </c>
      <c r="M342" s="49" t="s">
        <v>356</v>
      </c>
      <c r="N342" s="50">
        <v>44904</v>
      </c>
      <c r="O342" s="51">
        <v>-1666.66</v>
      </c>
      <c r="P342" s="49" t="s">
        <v>102</v>
      </c>
      <c r="Q342" s="51">
        <v>-1666.66</v>
      </c>
      <c r="R342" s="49" t="s">
        <v>102</v>
      </c>
      <c r="S342" s="51">
        <v>-1666.66</v>
      </c>
      <c r="T342" s="49" t="s">
        <v>102</v>
      </c>
      <c r="U342" s="49" t="s">
        <v>242</v>
      </c>
      <c r="V342" s="49" t="s">
        <v>1197</v>
      </c>
      <c r="W342" s="49" t="s">
        <v>1308</v>
      </c>
      <c r="X342" s="49" t="s">
        <v>1309</v>
      </c>
      <c r="Y342" s="52" t="str">
        <f t="shared" si="15"/>
        <v>12-2022</v>
      </c>
      <c r="Z342" s="52" t="str">
        <f t="shared" si="16"/>
        <v>CS.1137.HT10.12.01.001</v>
      </c>
      <c r="AA342" s="52" t="str">
        <f t="shared" si="17"/>
        <v>CS.1137.HT10.12.01.00112-2022</v>
      </c>
      <c r="AB342" s="52" t="str">
        <f>VLOOKUP(Z342,SSPcodes!$B$12:$D$40,3,0)</f>
        <v>STAFF</v>
      </c>
      <c r="AC342" s="52" t="str">
        <f>VLOOKUP(Z342,SSPcodes!$B$12:$E$40,4,0)</f>
        <v>MPTF_07</v>
      </c>
    </row>
    <row r="343" spans="1:29" x14ac:dyDescent="0.3">
      <c r="A343" s="49" t="s">
        <v>231</v>
      </c>
      <c r="B343" s="49" t="s">
        <v>232</v>
      </c>
      <c r="C343" s="49" t="s">
        <v>233</v>
      </c>
      <c r="D343" s="49" t="s">
        <v>139</v>
      </c>
      <c r="E343" s="49" t="s">
        <v>388</v>
      </c>
      <c r="F343" s="49" t="s">
        <v>157</v>
      </c>
      <c r="G343" s="49" t="s">
        <v>158</v>
      </c>
      <c r="H343" s="49" t="s">
        <v>1200</v>
      </c>
      <c r="I343" s="49" t="s">
        <v>1201</v>
      </c>
      <c r="J343" s="49" t="s">
        <v>1310</v>
      </c>
      <c r="K343" s="49" t="s">
        <v>1311</v>
      </c>
      <c r="L343" s="49" t="s">
        <v>1312</v>
      </c>
      <c r="M343" s="49" t="s">
        <v>356</v>
      </c>
      <c r="N343" s="50">
        <v>44932</v>
      </c>
      <c r="O343" s="51">
        <v>7300</v>
      </c>
      <c r="P343" s="49" t="s">
        <v>102</v>
      </c>
      <c r="Q343" s="51">
        <v>7300</v>
      </c>
      <c r="R343" s="49" t="s">
        <v>102</v>
      </c>
      <c r="S343" s="51">
        <v>7300</v>
      </c>
      <c r="T343" s="49" t="s">
        <v>102</v>
      </c>
      <c r="U343" s="49" t="s">
        <v>242</v>
      </c>
      <c r="V343" s="49" t="s">
        <v>1197</v>
      </c>
      <c r="W343" s="49" t="s">
        <v>1313</v>
      </c>
      <c r="X343" s="49" t="s">
        <v>1314</v>
      </c>
      <c r="Y343" s="52" t="str">
        <f t="shared" si="15"/>
        <v>1-2023</v>
      </c>
      <c r="Z343" s="52" t="str">
        <f t="shared" si="16"/>
        <v>CS.1137.HT10.Q2.05.002</v>
      </c>
      <c r="AA343" s="52" t="str">
        <f t="shared" si="17"/>
        <v>CS.1137.HT10.Q2.05.0021-2023</v>
      </c>
      <c r="AB343" s="52" t="str">
        <f>VLOOKUP(Z343,SSPcodes!$B$12:$D$40,3,0)</f>
        <v>1.2.3</v>
      </c>
      <c r="AC343" s="52" t="str">
        <f>VLOOKUP(Z343,SSPcodes!$B$12:$E$40,4,0)</f>
        <v>MPTF_07</v>
      </c>
    </row>
    <row r="344" spans="1:29" x14ac:dyDescent="0.3">
      <c r="A344" s="49" t="s">
        <v>231</v>
      </c>
      <c r="B344" s="49" t="s">
        <v>232</v>
      </c>
      <c r="C344" s="49" t="s">
        <v>233</v>
      </c>
      <c r="D344" s="49" t="s">
        <v>115</v>
      </c>
      <c r="E344" s="49" t="s">
        <v>234</v>
      </c>
      <c r="F344" s="49" t="s">
        <v>129</v>
      </c>
      <c r="G344" s="49" t="s">
        <v>130</v>
      </c>
      <c r="H344" s="49" t="s">
        <v>1200</v>
      </c>
      <c r="I344" s="49" t="s">
        <v>1201</v>
      </c>
      <c r="J344" s="49" t="s">
        <v>1315</v>
      </c>
      <c r="K344" s="49" t="s">
        <v>1316</v>
      </c>
      <c r="L344" s="49" t="s">
        <v>1317</v>
      </c>
      <c r="M344" s="49" t="s">
        <v>356</v>
      </c>
      <c r="N344" s="50">
        <v>44943</v>
      </c>
      <c r="O344" s="51">
        <v>2200</v>
      </c>
      <c r="P344" s="49" t="s">
        <v>102</v>
      </c>
      <c r="Q344" s="51">
        <v>2200</v>
      </c>
      <c r="R344" s="49" t="s">
        <v>102</v>
      </c>
      <c r="S344" s="51">
        <v>2200</v>
      </c>
      <c r="T344" s="49" t="s">
        <v>102</v>
      </c>
      <c r="U344" s="49" t="s">
        <v>242</v>
      </c>
      <c r="V344" s="49" t="s">
        <v>1197</v>
      </c>
      <c r="W344" s="49" t="s">
        <v>1318</v>
      </c>
      <c r="X344" s="49" t="s">
        <v>1319</v>
      </c>
      <c r="Y344" s="52" t="str">
        <f t="shared" si="15"/>
        <v>1-2023</v>
      </c>
      <c r="Z344" s="52" t="str">
        <f t="shared" si="16"/>
        <v>CS.1137.HT10.11.02.001</v>
      </c>
      <c r="AA344" s="52" t="str">
        <f t="shared" si="17"/>
        <v>CS.1137.HT10.11.02.0011-2023</v>
      </c>
      <c r="AB344" s="52" t="str">
        <f>VLOOKUP(Z344,SSPcodes!$B$12:$D$40,3,0)</f>
        <v>STAFF</v>
      </c>
      <c r="AC344" s="52" t="str">
        <f>VLOOKUP(Z344,SSPcodes!$B$12:$E$40,4,0)</f>
        <v>MPTF_01</v>
      </c>
    </row>
    <row r="345" spans="1:29" x14ac:dyDescent="0.3">
      <c r="A345" s="49" t="s">
        <v>231</v>
      </c>
      <c r="B345" s="49" t="s">
        <v>232</v>
      </c>
      <c r="C345" s="49" t="s">
        <v>233</v>
      </c>
      <c r="D345" s="49" t="s">
        <v>128</v>
      </c>
      <c r="E345" s="49" t="s">
        <v>544</v>
      </c>
      <c r="F345" s="49" t="s">
        <v>197</v>
      </c>
      <c r="G345" s="49" t="s">
        <v>198</v>
      </c>
      <c r="H345" s="49" t="s">
        <v>1200</v>
      </c>
      <c r="I345" s="49" t="s">
        <v>1201</v>
      </c>
      <c r="J345" s="49" t="s">
        <v>1320</v>
      </c>
      <c r="K345" s="49" t="s">
        <v>1321</v>
      </c>
      <c r="L345" s="49" t="s">
        <v>1322</v>
      </c>
      <c r="M345" s="49" t="s">
        <v>363</v>
      </c>
      <c r="N345" s="50">
        <v>44957</v>
      </c>
      <c r="O345" s="51">
        <v>5110</v>
      </c>
      <c r="P345" s="49" t="s">
        <v>102</v>
      </c>
      <c r="Q345" s="51">
        <v>5110</v>
      </c>
      <c r="R345" s="49" t="s">
        <v>102</v>
      </c>
      <c r="S345" s="51">
        <v>5110</v>
      </c>
      <c r="T345" s="49" t="s">
        <v>102</v>
      </c>
      <c r="U345" s="49" t="s">
        <v>242</v>
      </c>
      <c r="V345" s="49" t="s">
        <v>1197</v>
      </c>
      <c r="W345" s="49" t="s">
        <v>1323</v>
      </c>
      <c r="X345" s="49" t="s">
        <v>1324</v>
      </c>
      <c r="Y345" s="52" t="str">
        <f t="shared" si="15"/>
        <v>1-2023</v>
      </c>
      <c r="Z345" s="52" t="str">
        <f t="shared" si="16"/>
        <v>CS.1137.HT10.Q1.03.001</v>
      </c>
      <c r="AA345" s="52" t="str">
        <f t="shared" si="17"/>
        <v>CS.1137.HT10.Q1.03.0011-2023</v>
      </c>
      <c r="AB345" s="52" t="str">
        <f>VLOOKUP(Z345,SSPcodes!$B$12:$D$40,3,0)</f>
        <v>MNE</v>
      </c>
      <c r="AC345" s="52" t="str">
        <f>VLOOKUP(Z345,SSPcodes!$B$12:$E$40,4,0)</f>
        <v>MPTF_04</v>
      </c>
    </row>
    <row r="346" spans="1:29" x14ac:dyDescent="0.3">
      <c r="A346" s="49" t="s">
        <v>231</v>
      </c>
      <c r="B346" s="49" t="s">
        <v>232</v>
      </c>
      <c r="C346" s="49" t="s">
        <v>233</v>
      </c>
      <c r="D346" s="49" t="s">
        <v>115</v>
      </c>
      <c r="E346" s="49" t="s">
        <v>234</v>
      </c>
      <c r="F346" s="49" t="s">
        <v>129</v>
      </c>
      <c r="G346" s="49" t="s">
        <v>130</v>
      </c>
      <c r="H346" s="49" t="s">
        <v>1200</v>
      </c>
      <c r="I346" s="49" t="s">
        <v>1201</v>
      </c>
      <c r="J346" s="49" t="s">
        <v>1325</v>
      </c>
      <c r="K346" s="49" t="s">
        <v>1326</v>
      </c>
      <c r="L346" s="49" t="s">
        <v>1327</v>
      </c>
      <c r="M346" s="49" t="s">
        <v>356</v>
      </c>
      <c r="N346" s="50">
        <v>44965</v>
      </c>
      <c r="O346" s="51">
        <v>2200</v>
      </c>
      <c r="P346" s="49" t="s">
        <v>102</v>
      </c>
      <c r="Q346" s="51">
        <v>2200</v>
      </c>
      <c r="R346" s="49" t="s">
        <v>102</v>
      </c>
      <c r="S346" s="51">
        <v>2200</v>
      </c>
      <c r="T346" s="49" t="s">
        <v>102</v>
      </c>
      <c r="U346" s="49" t="s">
        <v>242</v>
      </c>
      <c r="V346" s="49" t="s">
        <v>1197</v>
      </c>
      <c r="W346" s="49" t="s">
        <v>1328</v>
      </c>
      <c r="X346" s="49" t="s">
        <v>1329</v>
      </c>
      <c r="Y346" s="52" t="str">
        <f t="shared" si="15"/>
        <v>2-2023</v>
      </c>
      <c r="Z346" s="52" t="str">
        <f t="shared" si="16"/>
        <v>CS.1137.HT10.11.02.001</v>
      </c>
      <c r="AA346" s="52" t="str">
        <f t="shared" si="17"/>
        <v>CS.1137.HT10.11.02.0012-2023</v>
      </c>
      <c r="AB346" s="52" t="str">
        <f>VLOOKUP(Z346,SSPcodes!$B$12:$D$40,3,0)</f>
        <v>STAFF</v>
      </c>
      <c r="AC346" s="52" t="str">
        <f>VLOOKUP(Z346,SSPcodes!$B$12:$E$40,4,0)</f>
        <v>MPTF_01</v>
      </c>
    </row>
    <row r="347" spans="1:29" x14ac:dyDescent="0.3">
      <c r="A347" s="49" t="s">
        <v>231</v>
      </c>
      <c r="B347" s="49" t="s">
        <v>232</v>
      </c>
      <c r="C347" s="49" t="s">
        <v>233</v>
      </c>
      <c r="D347" s="49" t="s">
        <v>139</v>
      </c>
      <c r="E347" s="49" t="s">
        <v>388</v>
      </c>
      <c r="F347" s="49" t="s">
        <v>137</v>
      </c>
      <c r="G347" s="49" t="s">
        <v>138</v>
      </c>
      <c r="H347" s="49" t="s">
        <v>1007</v>
      </c>
      <c r="I347" s="49" t="s">
        <v>1008</v>
      </c>
      <c r="J347" s="49" t="s">
        <v>1330</v>
      </c>
      <c r="K347" s="49" t="s">
        <v>1331</v>
      </c>
      <c r="L347" s="49" t="s">
        <v>1332</v>
      </c>
      <c r="M347" s="49" t="s">
        <v>1333</v>
      </c>
      <c r="N347" s="50">
        <v>44971</v>
      </c>
      <c r="O347" s="51">
        <v>159.26</v>
      </c>
      <c r="P347" s="49" t="s">
        <v>102</v>
      </c>
      <c r="Q347" s="51">
        <v>159.26</v>
      </c>
      <c r="R347" s="49" t="s">
        <v>102</v>
      </c>
      <c r="S347" s="51">
        <v>147</v>
      </c>
      <c r="T347" s="49" t="s">
        <v>1260</v>
      </c>
      <c r="U347" s="49" t="s">
        <v>242</v>
      </c>
      <c r="V347" s="49" t="s">
        <v>1197</v>
      </c>
      <c r="W347" s="49" t="s">
        <v>1334</v>
      </c>
      <c r="X347" s="49" t="s">
        <v>431</v>
      </c>
      <c r="Y347" s="52" t="str">
        <f t="shared" si="15"/>
        <v>2-2023</v>
      </c>
      <c r="Z347" s="52" t="str">
        <f t="shared" si="16"/>
        <v>CS.1137.HT10.12.01.001</v>
      </c>
      <c r="AA347" s="52" t="str">
        <f t="shared" si="17"/>
        <v>CS.1137.HT10.12.01.0012-2023</v>
      </c>
      <c r="AB347" s="52" t="str">
        <f>VLOOKUP(Z347,SSPcodes!$B$12:$D$40,3,0)</f>
        <v>STAFF</v>
      </c>
      <c r="AC347" s="52" t="str">
        <f>VLOOKUP(Z347,SSPcodes!$B$12:$E$40,4,0)</f>
        <v>MPTF_07</v>
      </c>
    </row>
    <row r="348" spans="1:29" x14ac:dyDescent="0.3">
      <c r="A348" s="49" t="s">
        <v>231</v>
      </c>
      <c r="B348" s="49" t="s">
        <v>232</v>
      </c>
      <c r="C348" s="49" t="s">
        <v>233</v>
      </c>
      <c r="D348" s="49" t="s">
        <v>139</v>
      </c>
      <c r="E348" s="49" t="s">
        <v>388</v>
      </c>
      <c r="F348" s="49" t="s">
        <v>137</v>
      </c>
      <c r="G348" s="49" t="s">
        <v>138</v>
      </c>
      <c r="H348" s="49" t="s">
        <v>1007</v>
      </c>
      <c r="I348" s="49" t="s">
        <v>1008</v>
      </c>
      <c r="J348" s="49" t="s">
        <v>1330</v>
      </c>
      <c r="K348" s="49" t="s">
        <v>1331</v>
      </c>
      <c r="L348" s="49" t="s">
        <v>1332</v>
      </c>
      <c r="M348" s="49" t="s">
        <v>1335</v>
      </c>
      <c r="N348" s="50">
        <v>44971</v>
      </c>
      <c r="O348" s="51">
        <v>159.26</v>
      </c>
      <c r="P348" s="49" t="s">
        <v>102</v>
      </c>
      <c r="Q348" s="51">
        <v>159.26</v>
      </c>
      <c r="R348" s="49" t="s">
        <v>102</v>
      </c>
      <c r="S348" s="51">
        <v>147</v>
      </c>
      <c r="T348" s="49" t="s">
        <v>1260</v>
      </c>
      <c r="U348" s="49" t="s">
        <v>242</v>
      </c>
      <c r="V348" s="49" t="s">
        <v>1197</v>
      </c>
      <c r="W348" s="49" t="s">
        <v>1334</v>
      </c>
      <c r="X348" s="49" t="s">
        <v>431</v>
      </c>
      <c r="Y348" s="52" t="str">
        <f t="shared" si="15"/>
        <v>2-2023</v>
      </c>
      <c r="Z348" s="52" t="str">
        <f t="shared" si="16"/>
        <v>CS.1137.HT10.12.01.001</v>
      </c>
      <c r="AA348" s="52" t="str">
        <f t="shared" si="17"/>
        <v>CS.1137.HT10.12.01.0012-2023</v>
      </c>
      <c r="AB348" s="52" t="str">
        <f>VLOOKUP(Z348,SSPcodes!$B$12:$D$40,3,0)</f>
        <v>STAFF</v>
      </c>
      <c r="AC348" s="52" t="str">
        <f>VLOOKUP(Z348,SSPcodes!$B$12:$E$40,4,0)</f>
        <v>MPTF_07</v>
      </c>
    </row>
    <row r="349" spans="1:29" x14ac:dyDescent="0.3">
      <c r="A349" s="49" t="s">
        <v>231</v>
      </c>
      <c r="B349" s="49" t="s">
        <v>232</v>
      </c>
      <c r="C349" s="49" t="s">
        <v>233</v>
      </c>
      <c r="D349" s="49" t="s">
        <v>139</v>
      </c>
      <c r="E349" s="49" t="s">
        <v>388</v>
      </c>
      <c r="F349" s="49" t="s">
        <v>137</v>
      </c>
      <c r="G349" s="49" t="s">
        <v>138</v>
      </c>
      <c r="H349" s="49" t="s">
        <v>1007</v>
      </c>
      <c r="I349" s="49" t="s">
        <v>1008</v>
      </c>
      <c r="J349" s="49" t="s">
        <v>1330</v>
      </c>
      <c r="K349" s="49" t="s">
        <v>1331</v>
      </c>
      <c r="L349" s="49" t="s">
        <v>1332</v>
      </c>
      <c r="M349" s="49" t="s">
        <v>1336</v>
      </c>
      <c r="N349" s="50">
        <v>44971</v>
      </c>
      <c r="O349" s="51">
        <v>159.26</v>
      </c>
      <c r="P349" s="49" t="s">
        <v>102</v>
      </c>
      <c r="Q349" s="51">
        <v>159.26</v>
      </c>
      <c r="R349" s="49" t="s">
        <v>102</v>
      </c>
      <c r="S349" s="51">
        <v>147</v>
      </c>
      <c r="T349" s="49" t="s">
        <v>1260</v>
      </c>
      <c r="U349" s="49" t="s">
        <v>242</v>
      </c>
      <c r="V349" s="49" t="s">
        <v>1197</v>
      </c>
      <c r="W349" s="49" t="s">
        <v>1334</v>
      </c>
      <c r="X349" s="49" t="s">
        <v>431</v>
      </c>
      <c r="Y349" s="52" t="str">
        <f t="shared" si="15"/>
        <v>2-2023</v>
      </c>
      <c r="Z349" s="52" t="str">
        <f t="shared" si="16"/>
        <v>CS.1137.HT10.12.01.001</v>
      </c>
      <c r="AA349" s="52" t="str">
        <f t="shared" si="17"/>
        <v>CS.1137.HT10.12.01.0012-2023</v>
      </c>
      <c r="AB349" s="52" t="str">
        <f>VLOOKUP(Z349,SSPcodes!$B$12:$D$40,3,0)</f>
        <v>STAFF</v>
      </c>
      <c r="AC349" s="52" t="str">
        <f>VLOOKUP(Z349,SSPcodes!$B$12:$E$40,4,0)</f>
        <v>MPTF_07</v>
      </c>
    </row>
    <row r="350" spans="1:29" x14ac:dyDescent="0.3">
      <c r="A350" s="49" t="s">
        <v>231</v>
      </c>
      <c r="B350" s="49" t="s">
        <v>232</v>
      </c>
      <c r="C350" s="49" t="s">
        <v>233</v>
      </c>
      <c r="D350" s="49" t="s">
        <v>139</v>
      </c>
      <c r="E350" s="49" t="s">
        <v>388</v>
      </c>
      <c r="F350" s="49" t="s">
        <v>137</v>
      </c>
      <c r="G350" s="49" t="s">
        <v>138</v>
      </c>
      <c r="H350" s="49" t="s">
        <v>1007</v>
      </c>
      <c r="I350" s="49" t="s">
        <v>1008</v>
      </c>
      <c r="J350" s="49" t="s">
        <v>1330</v>
      </c>
      <c r="K350" s="49" t="s">
        <v>1331</v>
      </c>
      <c r="L350" s="49" t="s">
        <v>1332</v>
      </c>
      <c r="M350" s="49" t="s">
        <v>1337</v>
      </c>
      <c r="N350" s="50">
        <v>44971</v>
      </c>
      <c r="O350" s="51">
        <v>159.26</v>
      </c>
      <c r="P350" s="49" t="s">
        <v>102</v>
      </c>
      <c r="Q350" s="51">
        <v>159.26</v>
      </c>
      <c r="R350" s="49" t="s">
        <v>102</v>
      </c>
      <c r="S350" s="51">
        <v>147</v>
      </c>
      <c r="T350" s="49" t="s">
        <v>1260</v>
      </c>
      <c r="U350" s="49" t="s">
        <v>242</v>
      </c>
      <c r="V350" s="49" t="s">
        <v>1197</v>
      </c>
      <c r="W350" s="49" t="s">
        <v>1334</v>
      </c>
      <c r="X350" s="49" t="s">
        <v>431</v>
      </c>
      <c r="Y350" s="52" t="str">
        <f t="shared" si="15"/>
        <v>2-2023</v>
      </c>
      <c r="Z350" s="52" t="str">
        <f t="shared" si="16"/>
        <v>CS.1137.HT10.12.01.001</v>
      </c>
      <c r="AA350" s="52" t="str">
        <f t="shared" si="17"/>
        <v>CS.1137.HT10.12.01.0012-2023</v>
      </c>
      <c r="AB350" s="52" t="str">
        <f>VLOOKUP(Z350,SSPcodes!$B$12:$D$40,3,0)</f>
        <v>STAFF</v>
      </c>
      <c r="AC350" s="52" t="str">
        <f>VLOOKUP(Z350,SSPcodes!$B$12:$E$40,4,0)</f>
        <v>MPTF_07</v>
      </c>
    </row>
    <row r="351" spans="1:29" x14ac:dyDescent="0.3">
      <c r="A351" s="49" t="s">
        <v>231</v>
      </c>
      <c r="B351" s="49" t="s">
        <v>232</v>
      </c>
      <c r="C351" s="49" t="s">
        <v>233</v>
      </c>
      <c r="D351" s="49" t="s">
        <v>139</v>
      </c>
      <c r="E351" s="49" t="s">
        <v>388</v>
      </c>
      <c r="F351" s="49" t="s">
        <v>137</v>
      </c>
      <c r="G351" s="49" t="s">
        <v>138</v>
      </c>
      <c r="H351" s="49" t="s">
        <v>1007</v>
      </c>
      <c r="I351" s="49" t="s">
        <v>1008</v>
      </c>
      <c r="J351" s="49" t="s">
        <v>1330</v>
      </c>
      <c r="K351" s="49" t="s">
        <v>1331</v>
      </c>
      <c r="L351" s="49" t="s">
        <v>1332</v>
      </c>
      <c r="M351" s="49" t="s">
        <v>1338</v>
      </c>
      <c r="N351" s="50">
        <v>44971</v>
      </c>
      <c r="O351" s="51">
        <v>159.26</v>
      </c>
      <c r="P351" s="49" t="s">
        <v>102</v>
      </c>
      <c r="Q351" s="51">
        <v>159.26</v>
      </c>
      <c r="R351" s="49" t="s">
        <v>102</v>
      </c>
      <c r="S351" s="51">
        <v>147</v>
      </c>
      <c r="T351" s="49" t="s">
        <v>1260</v>
      </c>
      <c r="U351" s="49" t="s">
        <v>242</v>
      </c>
      <c r="V351" s="49" t="s">
        <v>1197</v>
      </c>
      <c r="W351" s="49" t="s">
        <v>1334</v>
      </c>
      <c r="X351" s="49" t="s">
        <v>431</v>
      </c>
      <c r="Y351" s="52" t="str">
        <f t="shared" si="15"/>
        <v>2-2023</v>
      </c>
      <c r="Z351" s="52" t="str">
        <f t="shared" si="16"/>
        <v>CS.1137.HT10.12.01.001</v>
      </c>
      <c r="AA351" s="52" t="str">
        <f t="shared" si="17"/>
        <v>CS.1137.HT10.12.01.0012-2023</v>
      </c>
      <c r="AB351" s="52" t="str">
        <f>VLOOKUP(Z351,SSPcodes!$B$12:$D$40,3,0)</f>
        <v>STAFF</v>
      </c>
      <c r="AC351" s="52" t="str">
        <f>VLOOKUP(Z351,SSPcodes!$B$12:$E$40,4,0)</f>
        <v>MPTF_07</v>
      </c>
    </row>
    <row r="352" spans="1:29" x14ac:dyDescent="0.3">
      <c r="A352" s="49" t="s">
        <v>231</v>
      </c>
      <c r="B352" s="49" t="s">
        <v>232</v>
      </c>
      <c r="C352" s="49" t="s">
        <v>233</v>
      </c>
      <c r="D352" s="49" t="s">
        <v>139</v>
      </c>
      <c r="E352" s="49" t="s">
        <v>388</v>
      </c>
      <c r="F352" s="49" t="s">
        <v>137</v>
      </c>
      <c r="G352" s="49" t="s">
        <v>138</v>
      </c>
      <c r="H352" s="49" t="s">
        <v>1007</v>
      </c>
      <c r="I352" s="49" t="s">
        <v>1008</v>
      </c>
      <c r="J352" s="49" t="s">
        <v>1330</v>
      </c>
      <c r="K352" s="49" t="s">
        <v>1331</v>
      </c>
      <c r="L352" s="49" t="s">
        <v>1332</v>
      </c>
      <c r="M352" s="49" t="s">
        <v>1339</v>
      </c>
      <c r="N352" s="50">
        <v>44971</v>
      </c>
      <c r="O352" s="51">
        <v>159.26</v>
      </c>
      <c r="P352" s="49" t="s">
        <v>102</v>
      </c>
      <c r="Q352" s="51">
        <v>159.26</v>
      </c>
      <c r="R352" s="49" t="s">
        <v>102</v>
      </c>
      <c r="S352" s="51">
        <v>147</v>
      </c>
      <c r="T352" s="49" t="s">
        <v>1260</v>
      </c>
      <c r="U352" s="49" t="s">
        <v>242</v>
      </c>
      <c r="V352" s="49" t="s">
        <v>1197</v>
      </c>
      <c r="W352" s="49" t="s">
        <v>1334</v>
      </c>
      <c r="X352" s="49" t="s">
        <v>431</v>
      </c>
      <c r="Y352" s="52" t="str">
        <f t="shared" si="15"/>
        <v>2-2023</v>
      </c>
      <c r="Z352" s="52" t="str">
        <f t="shared" si="16"/>
        <v>CS.1137.HT10.12.01.001</v>
      </c>
      <c r="AA352" s="52" t="str">
        <f t="shared" si="17"/>
        <v>CS.1137.HT10.12.01.0012-2023</v>
      </c>
      <c r="AB352" s="52" t="str">
        <f>VLOOKUP(Z352,SSPcodes!$B$12:$D$40,3,0)</f>
        <v>STAFF</v>
      </c>
      <c r="AC352" s="52" t="str">
        <f>VLOOKUP(Z352,SSPcodes!$B$12:$E$40,4,0)</f>
        <v>MPTF_07</v>
      </c>
    </row>
    <row r="353" spans="1:29" x14ac:dyDescent="0.3">
      <c r="A353" s="49" t="s">
        <v>231</v>
      </c>
      <c r="B353" s="49" t="s">
        <v>232</v>
      </c>
      <c r="C353" s="49" t="s">
        <v>233</v>
      </c>
      <c r="D353" s="49" t="s">
        <v>139</v>
      </c>
      <c r="E353" s="49" t="s">
        <v>388</v>
      </c>
      <c r="F353" s="49" t="s">
        <v>137</v>
      </c>
      <c r="G353" s="49" t="s">
        <v>138</v>
      </c>
      <c r="H353" s="49" t="s">
        <v>1007</v>
      </c>
      <c r="I353" s="49" t="s">
        <v>1008</v>
      </c>
      <c r="J353" s="49" t="s">
        <v>1340</v>
      </c>
      <c r="K353" s="49" t="s">
        <v>1341</v>
      </c>
      <c r="L353" s="49" t="s">
        <v>1342</v>
      </c>
      <c r="M353" s="49" t="s">
        <v>356</v>
      </c>
      <c r="N353" s="50">
        <v>44973</v>
      </c>
      <c r="O353" s="51">
        <v>915</v>
      </c>
      <c r="P353" s="49" t="s">
        <v>102</v>
      </c>
      <c r="Q353" s="51">
        <v>915</v>
      </c>
      <c r="R353" s="49" t="s">
        <v>102</v>
      </c>
      <c r="S353" s="51">
        <v>915</v>
      </c>
      <c r="T353" s="49" t="s">
        <v>102</v>
      </c>
      <c r="U353" s="49" t="s">
        <v>242</v>
      </c>
      <c r="V353" s="49" t="s">
        <v>1197</v>
      </c>
      <c r="W353" s="49" t="s">
        <v>1343</v>
      </c>
      <c r="X353" s="49" t="s">
        <v>431</v>
      </c>
      <c r="Y353" s="52" t="str">
        <f t="shared" si="15"/>
        <v>2-2023</v>
      </c>
      <c r="Z353" s="52" t="str">
        <f t="shared" si="16"/>
        <v>CS.1137.HT10.12.01.001</v>
      </c>
      <c r="AA353" s="52" t="str">
        <f t="shared" si="17"/>
        <v>CS.1137.HT10.12.01.0012-2023</v>
      </c>
      <c r="AB353" s="52" t="str">
        <f>VLOOKUP(Z353,SSPcodes!$B$12:$D$40,3,0)</f>
        <v>STAFF</v>
      </c>
      <c r="AC353" s="52" t="str">
        <f>VLOOKUP(Z353,SSPcodes!$B$12:$E$40,4,0)</f>
        <v>MPTF_07</v>
      </c>
    </row>
    <row r="354" spans="1:29" x14ac:dyDescent="0.3">
      <c r="A354" s="49" t="s">
        <v>231</v>
      </c>
      <c r="B354" s="49" t="s">
        <v>232</v>
      </c>
      <c r="C354" s="49" t="s">
        <v>233</v>
      </c>
      <c r="D354" s="49" t="s">
        <v>139</v>
      </c>
      <c r="E354" s="49" t="s">
        <v>388</v>
      </c>
      <c r="F354" s="49" t="s">
        <v>137</v>
      </c>
      <c r="G354" s="49" t="s">
        <v>138</v>
      </c>
      <c r="H354" s="49" t="s">
        <v>1007</v>
      </c>
      <c r="I354" s="49" t="s">
        <v>1008</v>
      </c>
      <c r="J354" s="49" t="s">
        <v>1340</v>
      </c>
      <c r="K354" s="49" t="s">
        <v>1341</v>
      </c>
      <c r="L354" s="49" t="s">
        <v>1342</v>
      </c>
      <c r="M354" s="49" t="s">
        <v>363</v>
      </c>
      <c r="N354" s="50">
        <v>44973</v>
      </c>
      <c r="O354" s="51">
        <v>915</v>
      </c>
      <c r="P354" s="49" t="s">
        <v>102</v>
      </c>
      <c r="Q354" s="51">
        <v>915</v>
      </c>
      <c r="R354" s="49" t="s">
        <v>102</v>
      </c>
      <c r="S354" s="51">
        <v>915</v>
      </c>
      <c r="T354" s="49" t="s">
        <v>102</v>
      </c>
      <c r="U354" s="49" t="s">
        <v>242</v>
      </c>
      <c r="V354" s="49" t="s">
        <v>1197</v>
      </c>
      <c r="W354" s="49" t="s">
        <v>1343</v>
      </c>
      <c r="X354" s="49" t="s">
        <v>431</v>
      </c>
      <c r="Y354" s="52" t="str">
        <f t="shared" si="15"/>
        <v>2-2023</v>
      </c>
      <c r="Z354" s="52" t="str">
        <f t="shared" si="16"/>
        <v>CS.1137.HT10.12.01.001</v>
      </c>
      <c r="AA354" s="52" t="str">
        <f t="shared" si="17"/>
        <v>CS.1137.HT10.12.01.0012-2023</v>
      </c>
      <c r="AB354" s="52" t="str">
        <f>VLOOKUP(Z354,SSPcodes!$B$12:$D$40,3,0)</f>
        <v>STAFF</v>
      </c>
      <c r="AC354" s="52" t="str">
        <f>VLOOKUP(Z354,SSPcodes!$B$12:$E$40,4,0)</f>
        <v>MPTF_07</v>
      </c>
    </row>
    <row r="355" spans="1:29" x14ac:dyDescent="0.3">
      <c r="A355" s="49" t="s">
        <v>231</v>
      </c>
      <c r="B355" s="49" t="s">
        <v>232</v>
      </c>
      <c r="C355" s="49" t="s">
        <v>233</v>
      </c>
      <c r="D355" s="49" t="s">
        <v>139</v>
      </c>
      <c r="E355" s="49" t="s">
        <v>388</v>
      </c>
      <c r="F355" s="49" t="s">
        <v>137</v>
      </c>
      <c r="G355" s="49" t="s">
        <v>138</v>
      </c>
      <c r="H355" s="49" t="s">
        <v>1007</v>
      </c>
      <c r="I355" s="49" t="s">
        <v>1008</v>
      </c>
      <c r="J355" s="49" t="s">
        <v>1340</v>
      </c>
      <c r="K355" s="49" t="s">
        <v>1341</v>
      </c>
      <c r="L355" s="49" t="s">
        <v>1342</v>
      </c>
      <c r="M355" s="49" t="s">
        <v>367</v>
      </c>
      <c r="N355" s="50">
        <v>44973</v>
      </c>
      <c r="O355" s="51">
        <v>915</v>
      </c>
      <c r="P355" s="49" t="s">
        <v>102</v>
      </c>
      <c r="Q355" s="51">
        <v>915</v>
      </c>
      <c r="R355" s="49" t="s">
        <v>102</v>
      </c>
      <c r="S355" s="51">
        <v>915</v>
      </c>
      <c r="T355" s="49" t="s">
        <v>102</v>
      </c>
      <c r="U355" s="49" t="s">
        <v>242</v>
      </c>
      <c r="V355" s="49" t="s">
        <v>1197</v>
      </c>
      <c r="W355" s="49" t="s">
        <v>1343</v>
      </c>
      <c r="X355" s="49" t="s">
        <v>431</v>
      </c>
      <c r="Y355" s="52" t="str">
        <f t="shared" si="15"/>
        <v>2-2023</v>
      </c>
      <c r="Z355" s="52" t="str">
        <f t="shared" si="16"/>
        <v>CS.1137.HT10.12.01.001</v>
      </c>
      <c r="AA355" s="52" t="str">
        <f t="shared" si="17"/>
        <v>CS.1137.HT10.12.01.0012-2023</v>
      </c>
      <c r="AB355" s="52" t="str">
        <f>VLOOKUP(Z355,SSPcodes!$B$12:$D$40,3,0)</f>
        <v>STAFF</v>
      </c>
      <c r="AC355" s="52" t="str">
        <f>VLOOKUP(Z355,SSPcodes!$B$12:$E$40,4,0)</f>
        <v>MPTF_07</v>
      </c>
    </row>
    <row r="356" spans="1:29" x14ac:dyDescent="0.3">
      <c r="A356" s="49" t="s">
        <v>231</v>
      </c>
      <c r="B356" s="49" t="s">
        <v>232</v>
      </c>
      <c r="C356" s="49" t="s">
        <v>233</v>
      </c>
      <c r="D356" s="49" t="s">
        <v>139</v>
      </c>
      <c r="E356" s="49" t="s">
        <v>388</v>
      </c>
      <c r="F356" s="49" t="s">
        <v>137</v>
      </c>
      <c r="G356" s="49" t="s">
        <v>138</v>
      </c>
      <c r="H356" s="49" t="s">
        <v>1007</v>
      </c>
      <c r="I356" s="49" t="s">
        <v>1008</v>
      </c>
      <c r="J356" s="49" t="s">
        <v>1344</v>
      </c>
      <c r="K356" s="49" t="s">
        <v>1341</v>
      </c>
      <c r="L356" s="49" t="s">
        <v>1342</v>
      </c>
      <c r="M356" s="49" t="s">
        <v>371</v>
      </c>
      <c r="N356" s="50">
        <v>44973</v>
      </c>
      <c r="O356" s="51">
        <v>375</v>
      </c>
      <c r="P356" s="49" t="s">
        <v>102</v>
      </c>
      <c r="Q356" s="51">
        <v>375</v>
      </c>
      <c r="R356" s="49" t="s">
        <v>102</v>
      </c>
      <c r="S356" s="51">
        <v>375</v>
      </c>
      <c r="T356" s="49" t="s">
        <v>102</v>
      </c>
      <c r="U356" s="49" t="s">
        <v>242</v>
      </c>
      <c r="V356" s="49" t="s">
        <v>1197</v>
      </c>
      <c r="W356" s="49" t="s">
        <v>1343</v>
      </c>
      <c r="X356" s="49" t="s">
        <v>431</v>
      </c>
      <c r="Y356" s="52" t="str">
        <f t="shared" si="15"/>
        <v>2-2023</v>
      </c>
      <c r="Z356" s="52" t="str">
        <f t="shared" si="16"/>
        <v>CS.1137.HT10.12.01.001</v>
      </c>
      <c r="AA356" s="52" t="str">
        <f t="shared" si="17"/>
        <v>CS.1137.HT10.12.01.0012-2023</v>
      </c>
      <c r="AB356" s="52" t="str">
        <f>VLOOKUP(Z356,SSPcodes!$B$12:$D$40,3,0)</f>
        <v>STAFF</v>
      </c>
      <c r="AC356" s="52" t="str">
        <f>VLOOKUP(Z356,SSPcodes!$B$12:$E$40,4,0)</f>
        <v>MPTF_07</v>
      </c>
    </row>
    <row r="357" spans="1:29" x14ac:dyDescent="0.3">
      <c r="A357" s="49" t="s">
        <v>231</v>
      </c>
      <c r="B357" s="49" t="s">
        <v>232</v>
      </c>
      <c r="C357" s="49" t="s">
        <v>233</v>
      </c>
      <c r="D357" s="49" t="s">
        <v>139</v>
      </c>
      <c r="E357" s="49" t="s">
        <v>388</v>
      </c>
      <c r="F357" s="49" t="s">
        <v>137</v>
      </c>
      <c r="G357" s="49" t="s">
        <v>138</v>
      </c>
      <c r="H357" s="49" t="s">
        <v>1007</v>
      </c>
      <c r="I357" s="49" t="s">
        <v>1008</v>
      </c>
      <c r="J357" s="49" t="s">
        <v>1344</v>
      </c>
      <c r="K357" s="49" t="s">
        <v>1341</v>
      </c>
      <c r="L357" s="49" t="s">
        <v>1342</v>
      </c>
      <c r="M357" s="49" t="s">
        <v>374</v>
      </c>
      <c r="N357" s="50">
        <v>44973</v>
      </c>
      <c r="O357" s="51">
        <v>375</v>
      </c>
      <c r="P357" s="49" t="s">
        <v>102</v>
      </c>
      <c r="Q357" s="51">
        <v>375</v>
      </c>
      <c r="R357" s="49" t="s">
        <v>102</v>
      </c>
      <c r="S357" s="51">
        <v>375</v>
      </c>
      <c r="T357" s="49" t="s">
        <v>102</v>
      </c>
      <c r="U357" s="49" t="s">
        <v>242</v>
      </c>
      <c r="V357" s="49" t="s">
        <v>1197</v>
      </c>
      <c r="W357" s="49" t="s">
        <v>1343</v>
      </c>
      <c r="X357" s="49" t="s">
        <v>431</v>
      </c>
      <c r="Y357" s="52" t="str">
        <f t="shared" si="15"/>
        <v>2-2023</v>
      </c>
      <c r="Z357" s="52" t="str">
        <f t="shared" si="16"/>
        <v>CS.1137.HT10.12.01.001</v>
      </c>
      <c r="AA357" s="52" t="str">
        <f t="shared" si="17"/>
        <v>CS.1137.HT10.12.01.0012-2023</v>
      </c>
      <c r="AB357" s="52" t="str">
        <f>VLOOKUP(Z357,SSPcodes!$B$12:$D$40,3,0)</f>
        <v>STAFF</v>
      </c>
      <c r="AC357" s="52" t="str">
        <f>VLOOKUP(Z357,SSPcodes!$B$12:$E$40,4,0)</f>
        <v>MPTF_07</v>
      </c>
    </row>
    <row r="358" spans="1:29" x14ac:dyDescent="0.3">
      <c r="A358" s="49" t="s">
        <v>231</v>
      </c>
      <c r="B358" s="49" t="s">
        <v>232</v>
      </c>
      <c r="C358" s="49" t="s">
        <v>233</v>
      </c>
      <c r="D358" s="49" t="s">
        <v>139</v>
      </c>
      <c r="E358" s="49" t="s">
        <v>388</v>
      </c>
      <c r="F358" s="49" t="s">
        <v>137</v>
      </c>
      <c r="G358" s="49" t="s">
        <v>138</v>
      </c>
      <c r="H358" s="49" t="s">
        <v>1007</v>
      </c>
      <c r="I358" s="49" t="s">
        <v>1008</v>
      </c>
      <c r="J358" s="49" t="s">
        <v>1344</v>
      </c>
      <c r="K358" s="49" t="s">
        <v>1341</v>
      </c>
      <c r="L358" s="49" t="s">
        <v>1342</v>
      </c>
      <c r="M358" s="49" t="s">
        <v>376</v>
      </c>
      <c r="N358" s="50">
        <v>44973</v>
      </c>
      <c r="O358" s="51">
        <v>375</v>
      </c>
      <c r="P358" s="49" t="s">
        <v>102</v>
      </c>
      <c r="Q358" s="51">
        <v>375</v>
      </c>
      <c r="R358" s="49" t="s">
        <v>102</v>
      </c>
      <c r="S358" s="51">
        <v>375</v>
      </c>
      <c r="T358" s="49" t="s">
        <v>102</v>
      </c>
      <c r="U358" s="49" t="s">
        <v>242</v>
      </c>
      <c r="V358" s="49" t="s">
        <v>1197</v>
      </c>
      <c r="W358" s="49" t="s">
        <v>1343</v>
      </c>
      <c r="X358" s="49" t="s">
        <v>431</v>
      </c>
      <c r="Y358" s="52" t="str">
        <f t="shared" si="15"/>
        <v>2-2023</v>
      </c>
      <c r="Z358" s="52" t="str">
        <f t="shared" si="16"/>
        <v>CS.1137.HT10.12.01.001</v>
      </c>
      <c r="AA358" s="52" t="str">
        <f t="shared" si="17"/>
        <v>CS.1137.HT10.12.01.0012-2023</v>
      </c>
      <c r="AB358" s="52" t="str">
        <f>VLOOKUP(Z358,SSPcodes!$B$12:$D$40,3,0)</f>
        <v>STAFF</v>
      </c>
      <c r="AC358" s="52" t="str">
        <f>VLOOKUP(Z358,SSPcodes!$B$12:$E$40,4,0)</f>
        <v>MPTF_07</v>
      </c>
    </row>
    <row r="359" spans="1:29" x14ac:dyDescent="0.3">
      <c r="A359" s="49" t="s">
        <v>231</v>
      </c>
      <c r="B359" s="49" t="s">
        <v>232</v>
      </c>
      <c r="C359" s="49" t="s">
        <v>233</v>
      </c>
      <c r="D359" s="49" t="s">
        <v>139</v>
      </c>
      <c r="E359" s="49" t="s">
        <v>388</v>
      </c>
      <c r="F359" s="49" t="s">
        <v>137</v>
      </c>
      <c r="G359" s="49" t="s">
        <v>138</v>
      </c>
      <c r="H359" s="49" t="s">
        <v>1007</v>
      </c>
      <c r="I359" s="49" t="s">
        <v>1008</v>
      </c>
      <c r="J359" s="49" t="s">
        <v>1344</v>
      </c>
      <c r="K359" s="49" t="s">
        <v>1341</v>
      </c>
      <c r="L359" s="49" t="s">
        <v>1342</v>
      </c>
      <c r="M359" s="49" t="s">
        <v>378</v>
      </c>
      <c r="N359" s="50">
        <v>44973</v>
      </c>
      <c r="O359" s="51">
        <v>375</v>
      </c>
      <c r="P359" s="49" t="s">
        <v>102</v>
      </c>
      <c r="Q359" s="51">
        <v>375</v>
      </c>
      <c r="R359" s="49" t="s">
        <v>102</v>
      </c>
      <c r="S359" s="51">
        <v>375</v>
      </c>
      <c r="T359" s="49" t="s">
        <v>102</v>
      </c>
      <c r="U359" s="49" t="s">
        <v>242</v>
      </c>
      <c r="V359" s="49" t="s">
        <v>1197</v>
      </c>
      <c r="W359" s="49" t="s">
        <v>1343</v>
      </c>
      <c r="X359" s="49" t="s">
        <v>431</v>
      </c>
      <c r="Y359" s="52" t="str">
        <f t="shared" si="15"/>
        <v>2-2023</v>
      </c>
      <c r="Z359" s="52" t="str">
        <f t="shared" si="16"/>
        <v>CS.1137.HT10.12.01.001</v>
      </c>
      <c r="AA359" s="52" t="str">
        <f t="shared" si="17"/>
        <v>CS.1137.HT10.12.01.0012-2023</v>
      </c>
      <c r="AB359" s="52" t="str">
        <f>VLOOKUP(Z359,SSPcodes!$B$12:$D$40,3,0)</f>
        <v>STAFF</v>
      </c>
      <c r="AC359" s="52" t="str">
        <f>VLOOKUP(Z359,SSPcodes!$B$12:$E$40,4,0)</f>
        <v>MPTF_07</v>
      </c>
    </row>
    <row r="360" spans="1:29" x14ac:dyDescent="0.3">
      <c r="A360" s="49" t="s">
        <v>231</v>
      </c>
      <c r="B360" s="49" t="s">
        <v>232</v>
      </c>
      <c r="C360" s="49" t="s">
        <v>233</v>
      </c>
      <c r="D360" s="49" t="s">
        <v>139</v>
      </c>
      <c r="E360" s="49" t="s">
        <v>388</v>
      </c>
      <c r="F360" s="49" t="s">
        <v>137</v>
      </c>
      <c r="G360" s="49" t="s">
        <v>138</v>
      </c>
      <c r="H360" s="49" t="s">
        <v>1007</v>
      </c>
      <c r="I360" s="49" t="s">
        <v>1008</v>
      </c>
      <c r="J360" s="49" t="s">
        <v>1344</v>
      </c>
      <c r="K360" s="49" t="s">
        <v>1341</v>
      </c>
      <c r="L360" s="49" t="s">
        <v>1342</v>
      </c>
      <c r="M360" s="49" t="s">
        <v>381</v>
      </c>
      <c r="N360" s="50">
        <v>44973</v>
      </c>
      <c r="O360" s="51">
        <v>375</v>
      </c>
      <c r="P360" s="49" t="s">
        <v>102</v>
      </c>
      <c r="Q360" s="51">
        <v>375</v>
      </c>
      <c r="R360" s="49" t="s">
        <v>102</v>
      </c>
      <c r="S360" s="51">
        <v>375</v>
      </c>
      <c r="T360" s="49" t="s">
        <v>102</v>
      </c>
      <c r="U360" s="49" t="s">
        <v>242</v>
      </c>
      <c r="V360" s="49" t="s">
        <v>1197</v>
      </c>
      <c r="W360" s="49" t="s">
        <v>1343</v>
      </c>
      <c r="X360" s="49" t="s">
        <v>431</v>
      </c>
      <c r="Y360" s="52" t="str">
        <f t="shared" si="15"/>
        <v>2-2023</v>
      </c>
      <c r="Z360" s="52" t="str">
        <f t="shared" si="16"/>
        <v>CS.1137.HT10.12.01.001</v>
      </c>
      <c r="AA360" s="52" t="str">
        <f t="shared" si="17"/>
        <v>CS.1137.HT10.12.01.0012-2023</v>
      </c>
      <c r="AB360" s="52" t="str">
        <f>VLOOKUP(Z360,SSPcodes!$B$12:$D$40,3,0)</f>
        <v>STAFF</v>
      </c>
      <c r="AC360" s="52" t="str">
        <f>VLOOKUP(Z360,SSPcodes!$B$12:$E$40,4,0)</f>
        <v>MPTF_07</v>
      </c>
    </row>
    <row r="361" spans="1:29" x14ac:dyDescent="0.3">
      <c r="A361" s="49" t="s">
        <v>231</v>
      </c>
      <c r="B361" s="49" t="s">
        <v>232</v>
      </c>
      <c r="C361" s="49" t="s">
        <v>233</v>
      </c>
      <c r="D361" s="49" t="s">
        <v>139</v>
      </c>
      <c r="E361" s="49" t="s">
        <v>388</v>
      </c>
      <c r="F361" s="49" t="s">
        <v>137</v>
      </c>
      <c r="G361" s="49" t="s">
        <v>138</v>
      </c>
      <c r="H361" s="49" t="s">
        <v>1007</v>
      </c>
      <c r="I361" s="49" t="s">
        <v>1008</v>
      </c>
      <c r="J361" s="49" t="s">
        <v>1344</v>
      </c>
      <c r="K361" s="49" t="s">
        <v>1341</v>
      </c>
      <c r="L361" s="49" t="s">
        <v>1342</v>
      </c>
      <c r="M361" s="49" t="s">
        <v>383</v>
      </c>
      <c r="N361" s="50">
        <v>44973</v>
      </c>
      <c r="O361" s="51">
        <v>375</v>
      </c>
      <c r="P361" s="49" t="s">
        <v>102</v>
      </c>
      <c r="Q361" s="51">
        <v>375</v>
      </c>
      <c r="R361" s="49" t="s">
        <v>102</v>
      </c>
      <c r="S361" s="51">
        <v>375</v>
      </c>
      <c r="T361" s="49" t="s">
        <v>102</v>
      </c>
      <c r="U361" s="49" t="s">
        <v>242</v>
      </c>
      <c r="V361" s="49" t="s">
        <v>1197</v>
      </c>
      <c r="W361" s="49" t="s">
        <v>1343</v>
      </c>
      <c r="X361" s="49" t="s">
        <v>431</v>
      </c>
      <c r="Y361" s="52" t="str">
        <f t="shared" si="15"/>
        <v>2-2023</v>
      </c>
      <c r="Z361" s="52" t="str">
        <f t="shared" si="16"/>
        <v>CS.1137.HT10.12.01.001</v>
      </c>
      <c r="AA361" s="52" t="str">
        <f t="shared" si="17"/>
        <v>CS.1137.HT10.12.01.0012-2023</v>
      </c>
      <c r="AB361" s="52" t="str">
        <f>VLOOKUP(Z361,SSPcodes!$B$12:$D$40,3,0)</f>
        <v>STAFF</v>
      </c>
      <c r="AC361" s="52" t="str">
        <f>VLOOKUP(Z361,SSPcodes!$B$12:$E$40,4,0)</f>
        <v>MPTF_07</v>
      </c>
    </row>
    <row r="362" spans="1:29" x14ac:dyDescent="0.3">
      <c r="A362" s="49" t="s">
        <v>231</v>
      </c>
      <c r="B362" s="49" t="s">
        <v>232</v>
      </c>
      <c r="C362" s="49" t="s">
        <v>233</v>
      </c>
      <c r="D362" s="49" t="s">
        <v>139</v>
      </c>
      <c r="E362" s="49" t="s">
        <v>388</v>
      </c>
      <c r="F362" s="49" t="s">
        <v>137</v>
      </c>
      <c r="G362" s="49" t="s">
        <v>138</v>
      </c>
      <c r="H362" s="49" t="s">
        <v>1007</v>
      </c>
      <c r="I362" s="49" t="s">
        <v>1008</v>
      </c>
      <c r="J362" s="49" t="s">
        <v>1344</v>
      </c>
      <c r="K362" s="49" t="s">
        <v>1341</v>
      </c>
      <c r="L362" s="49" t="s">
        <v>1342</v>
      </c>
      <c r="M362" s="49" t="s">
        <v>385</v>
      </c>
      <c r="N362" s="50">
        <v>44973</v>
      </c>
      <c r="O362" s="51">
        <v>375</v>
      </c>
      <c r="P362" s="49" t="s">
        <v>102</v>
      </c>
      <c r="Q362" s="51">
        <v>375</v>
      </c>
      <c r="R362" s="49" t="s">
        <v>102</v>
      </c>
      <c r="S362" s="51">
        <v>375</v>
      </c>
      <c r="T362" s="49" t="s">
        <v>102</v>
      </c>
      <c r="U362" s="49" t="s">
        <v>242</v>
      </c>
      <c r="V362" s="49" t="s">
        <v>1197</v>
      </c>
      <c r="W362" s="49" t="s">
        <v>1343</v>
      </c>
      <c r="X362" s="49" t="s">
        <v>431</v>
      </c>
      <c r="Y362" s="52" t="str">
        <f t="shared" si="15"/>
        <v>2-2023</v>
      </c>
      <c r="Z362" s="52" t="str">
        <f t="shared" si="16"/>
        <v>CS.1137.HT10.12.01.001</v>
      </c>
      <c r="AA362" s="52" t="str">
        <f t="shared" si="17"/>
        <v>CS.1137.HT10.12.01.0012-2023</v>
      </c>
      <c r="AB362" s="52" t="str">
        <f>VLOOKUP(Z362,SSPcodes!$B$12:$D$40,3,0)</f>
        <v>STAFF</v>
      </c>
      <c r="AC362" s="52" t="str">
        <f>VLOOKUP(Z362,SSPcodes!$B$12:$E$40,4,0)</f>
        <v>MPTF_07</v>
      </c>
    </row>
    <row r="363" spans="1:29" x14ac:dyDescent="0.3">
      <c r="A363" s="49" t="s">
        <v>231</v>
      </c>
      <c r="B363" s="49" t="s">
        <v>232</v>
      </c>
      <c r="C363" s="49" t="s">
        <v>233</v>
      </c>
      <c r="D363" s="49" t="s">
        <v>139</v>
      </c>
      <c r="E363" s="49" t="s">
        <v>388</v>
      </c>
      <c r="F363" s="49" t="s">
        <v>137</v>
      </c>
      <c r="G363" s="49" t="s">
        <v>138</v>
      </c>
      <c r="H363" s="49" t="s">
        <v>1007</v>
      </c>
      <c r="I363" s="49" t="s">
        <v>1008</v>
      </c>
      <c r="J363" s="49" t="s">
        <v>1344</v>
      </c>
      <c r="K363" s="49" t="s">
        <v>1341</v>
      </c>
      <c r="L363" s="49" t="s">
        <v>1342</v>
      </c>
      <c r="M363" s="49" t="s">
        <v>387</v>
      </c>
      <c r="N363" s="50">
        <v>44973</v>
      </c>
      <c r="O363" s="51">
        <v>375</v>
      </c>
      <c r="P363" s="49" t="s">
        <v>102</v>
      </c>
      <c r="Q363" s="51">
        <v>375</v>
      </c>
      <c r="R363" s="49" t="s">
        <v>102</v>
      </c>
      <c r="S363" s="51">
        <v>375</v>
      </c>
      <c r="T363" s="49" t="s">
        <v>102</v>
      </c>
      <c r="U363" s="49" t="s">
        <v>242</v>
      </c>
      <c r="V363" s="49" t="s">
        <v>1197</v>
      </c>
      <c r="W363" s="49" t="s">
        <v>1343</v>
      </c>
      <c r="X363" s="49" t="s">
        <v>431</v>
      </c>
      <c r="Y363" s="52" t="str">
        <f t="shared" si="15"/>
        <v>2-2023</v>
      </c>
      <c r="Z363" s="52" t="str">
        <f t="shared" si="16"/>
        <v>CS.1137.HT10.12.01.001</v>
      </c>
      <c r="AA363" s="52" t="str">
        <f t="shared" si="17"/>
        <v>CS.1137.HT10.12.01.0012-2023</v>
      </c>
      <c r="AB363" s="52" t="str">
        <f>VLOOKUP(Z363,SSPcodes!$B$12:$D$40,3,0)</f>
        <v>STAFF</v>
      </c>
      <c r="AC363" s="52" t="str">
        <f>VLOOKUP(Z363,SSPcodes!$B$12:$E$40,4,0)</f>
        <v>MPTF_07</v>
      </c>
    </row>
    <row r="364" spans="1:29" x14ac:dyDescent="0.3">
      <c r="A364" s="49" t="s">
        <v>231</v>
      </c>
      <c r="B364" s="49" t="s">
        <v>232</v>
      </c>
      <c r="C364" s="49" t="s">
        <v>233</v>
      </c>
      <c r="D364" s="49" t="s">
        <v>139</v>
      </c>
      <c r="E364" s="49" t="s">
        <v>388</v>
      </c>
      <c r="F364" s="49" t="s">
        <v>137</v>
      </c>
      <c r="G364" s="49" t="s">
        <v>138</v>
      </c>
      <c r="H364" s="49" t="s">
        <v>1007</v>
      </c>
      <c r="I364" s="49" t="s">
        <v>1008</v>
      </c>
      <c r="J364" s="49" t="s">
        <v>1344</v>
      </c>
      <c r="K364" s="49" t="s">
        <v>1341</v>
      </c>
      <c r="L364" s="49" t="s">
        <v>1342</v>
      </c>
      <c r="M364" s="49" t="s">
        <v>1345</v>
      </c>
      <c r="N364" s="50">
        <v>44973</v>
      </c>
      <c r="O364" s="51">
        <v>375</v>
      </c>
      <c r="P364" s="49" t="s">
        <v>102</v>
      </c>
      <c r="Q364" s="51">
        <v>375</v>
      </c>
      <c r="R364" s="49" t="s">
        <v>102</v>
      </c>
      <c r="S364" s="51">
        <v>375</v>
      </c>
      <c r="T364" s="49" t="s">
        <v>102</v>
      </c>
      <c r="U364" s="49" t="s">
        <v>242</v>
      </c>
      <c r="V364" s="49" t="s">
        <v>1197</v>
      </c>
      <c r="W364" s="49" t="s">
        <v>1343</v>
      </c>
      <c r="X364" s="49" t="s">
        <v>431</v>
      </c>
      <c r="Y364" s="52" t="str">
        <f t="shared" si="15"/>
        <v>2-2023</v>
      </c>
      <c r="Z364" s="52" t="str">
        <f t="shared" si="16"/>
        <v>CS.1137.HT10.12.01.001</v>
      </c>
      <c r="AA364" s="52" t="str">
        <f t="shared" si="17"/>
        <v>CS.1137.HT10.12.01.0012-2023</v>
      </c>
      <c r="AB364" s="52" t="str">
        <f>VLOOKUP(Z364,SSPcodes!$B$12:$D$40,3,0)</f>
        <v>STAFF</v>
      </c>
      <c r="AC364" s="52" t="str">
        <f>VLOOKUP(Z364,SSPcodes!$B$12:$E$40,4,0)</f>
        <v>MPTF_07</v>
      </c>
    </row>
    <row r="365" spans="1:29" x14ac:dyDescent="0.3">
      <c r="A365" s="49" t="s">
        <v>231</v>
      </c>
      <c r="B365" s="49" t="s">
        <v>232</v>
      </c>
      <c r="C365" s="49" t="s">
        <v>233</v>
      </c>
      <c r="D365" s="49" t="s">
        <v>139</v>
      </c>
      <c r="E365" s="49" t="s">
        <v>388</v>
      </c>
      <c r="F365" s="49" t="s">
        <v>137</v>
      </c>
      <c r="G365" s="49" t="s">
        <v>138</v>
      </c>
      <c r="H365" s="49" t="s">
        <v>1007</v>
      </c>
      <c r="I365" s="49" t="s">
        <v>1008</v>
      </c>
      <c r="J365" s="49" t="s">
        <v>1344</v>
      </c>
      <c r="K365" s="49" t="s">
        <v>1341</v>
      </c>
      <c r="L365" s="49" t="s">
        <v>1342</v>
      </c>
      <c r="M365" s="49" t="s">
        <v>1346</v>
      </c>
      <c r="N365" s="50">
        <v>44973</v>
      </c>
      <c r="O365" s="51">
        <v>375</v>
      </c>
      <c r="P365" s="49" t="s">
        <v>102</v>
      </c>
      <c r="Q365" s="51">
        <v>375</v>
      </c>
      <c r="R365" s="49" t="s">
        <v>102</v>
      </c>
      <c r="S365" s="51">
        <v>375</v>
      </c>
      <c r="T365" s="49" t="s">
        <v>102</v>
      </c>
      <c r="U365" s="49" t="s">
        <v>242</v>
      </c>
      <c r="V365" s="49" t="s">
        <v>1197</v>
      </c>
      <c r="W365" s="49" t="s">
        <v>1343</v>
      </c>
      <c r="X365" s="49" t="s">
        <v>431</v>
      </c>
      <c r="Y365" s="52" t="str">
        <f t="shared" si="15"/>
        <v>2-2023</v>
      </c>
      <c r="Z365" s="52" t="str">
        <f t="shared" si="16"/>
        <v>CS.1137.HT10.12.01.001</v>
      </c>
      <c r="AA365" s="52" t="str">
        <f t="shared" si="17"/>
        <v>CS.1137.HT10.12.01.0012-2023</v>
      </c>
      <c r="AB365" s="52" t="str">
        <f>VLOOKUP(Z365,SSPcodes!$B$12:$D$40,3,0)</f>
        <v>STAFF</v>
      </c>
      <c r="AC365" s="52" t="str">
        <f>VLOOKUP(Z365,SSPcodes!$B$12:$E$40,4,0)</f>
        <v>MPTF_07</v>
      </c>
    </row>
    <row r="366" spans="1:29" x14ac:dyDescent="0.3">
      <c r="A366" s="49" t="s">
        <v>231</v>
      </c>
      <c r="B366" s="49" t="s">
        <v>232</v>
      </c>
      <c r="C366" s="49" t="s">
        <v>233</v>
      </c>
      <c r="D366" s="49" t="s">
        <v>139</v>
      </c>
      <c r="E366" s="49" t="s">
        <v>388</v>
      </c>
      <c r="F366" s="49" t="s">
        <v>137</v>
      </c>
      <c r="G366" s="49" t="s">
        <v>138</v>
      </c>
      <c r="H366" s="49" t="s">
        <v>1007</v>
      </c>
      <c r="I366" s="49" t="s">
        <v>1008</v>
      </c>
      <c r="J366" s="49" t="s">
        <v>1344</v>
      </c>
      <c r="K366" s="49" t="s">
        <v>1341</v>
      </c>
      <c r="L366" s="49" t="s">
        <v>1342</v>
      </c>
      <c r="M366" s="49" t="s">
        <v>1217</v>
      </c>
      <c r="N366" s="50">
        <v>44973</v>
      </c>
      <c r="O366" s="51">
        <v>375</v>
      </c>
      <c r="P366" s="49" t="s">
        <v>102</v>
      </c>
      <c r="Q366" s="51">
        <v>375</v>
      </c>
      <c r="R366" s="49" t="s">
        <v>102</v>
      </c>
      <c r="S366" s="51">
        <v>375</v>
      </c>
      <c r="T366" s="49" t="s">
        <v>102</v>
      </c>
      <c r="U366" s="49" t="s">
        <v>242</v>
      </c>
      <c r="V366" s="49" t="s">
        <v>1197</v>
      </c>
      <c r="W366" s="49" t="s">
        <v>1343</v>
      </c>
      <c r="X366" s="49" t="s">
        <v>431</v>
      </c>
      <c r="Y366" s="52" t="str">
        <f t="shared" si="15"/>
        <v>2-2023</v>
      </c>
      <c r="Z366" s="52" t="str">
        <f t="shared" si="16"/>
        <v>CS.1137.HT10.12.01.001</v>
      </c>
      <c r="AA366" s="52" t="str">
        <f t="shared" si="17"/>
        <v>CS.1137.HT10.12.01.0012-2023</v>
      </c>
      <c r="AB366" s="52" t="str">
        <f>VLOOKUP(Z366,SSPcodes!$B$12:$D$40,3,0)</f>
        <v>STAFF</v>
      </c>
      <c r="AC366" s="52" t="str">
        <f>VLOOKUP(Z366,SSPcodes!$B$12:$E$40,4,0)</f>
        <v>MPTF_07</v>
      </c>
    </row>
    <row r="367" spans="1:29" x14ac:dyDescent="0.3">
      <c r="A367" s="49" t="s">
        <v>231</v>
      </c>
      <c r="B367" s="49" t="s">
        <v>232</v>
      </c>
      <c r="C367" s="49" t="s">
        <v>233</v>
      </c>
      <c r="D367" s="49" t="s">
        <v>139</v>
      </c>
      <c r="E367" s="49" t="s">
        <v>388</v>
      </c>
      <c r="F367" s="49" t="s">
        <v>137</v>
      </c>
      <c r="G367" s="49" t="s">
        <v>138</v>
      </c>
      <c r="H367" s="49" t="s">
        <v>1007</v>
      </c>
      <c r="I367" s="49" t="s">
        <v>1008</v>
      </c>
      <c r="J367" s="49" t="s">
        <v>1344</v>
      </c>
      <c r="K367" s="49" t="s">
        <v>1341</v>
      </c>
      <c r="L367" s="49" t="s">
        <v>1342</v>
      </c>
      <c r="M367" s="49" t="s">
        <v>1347</v>
      </c>
      <c r="N367" s="50">
        <v>44973</v>
      </c>
      <c r="O367" s="51">
        <v>375</v>
      </c>
      <c r="P367" s="49" t="s">
        <v>102</v>
      </c>
      <c r="Q367" s="51">
        <v>375</v>
      </c>
      <c r="R367" s="49" t="s">
        <v>102</v>
      </c>
      <c r="S367" s="51">
        <v>375</v>
      </c>
      <c r="T367" s="49" t="s">
        <v>102</v>
      </c>
      <c r="U367" s="49" t="s">
        <v>242</v>
      </c>
      <c r="V367" s="49" t="s">
        <v>1197</v>
      </c>
      <c r="W367" s="49" t="s">
        <v>1343</v>
      </c>
      <c r="X367" s="49" t="s">
        <v>431</v>
      </c>
      <c r="Y367" s="52" t="str">
        <f t="shared" si="15"/>
        <v>2-2023</v>
      </c>
      <c r="Z367" s="52" t="str">
        <f t="shared" si="16"/>
        <v>CS.1137.HT10.12.01.001</v>
      </c>
      <c r="AA367" s="52" t="str">
        <f t="shared" si="17"/>
        <v>CS.1137.HT10.12.01.0012-2023</v>
      </c>
      <c r="AB367" s="52" t="str">
        <f>VLOOKUP(Z367,SSPcodes!$B$12:$D$40,3,0)</f>
        <v>STAFF</v>
      </c>
      <c r="AC367" s="52" t="str">
        <f>VLOOKUP(Z367,SSPcodes!$B$12:$E$40,4,0)</f>
        <v>MPTF_07</v>
      </c>
    </row>
    <row r="368" spans="1:29" x14ac:dyDescent="0.3">
      <c r="A368" s="49" t="s">
        <v>231</v>
      </c>
      <c r="B368" s="49" t="s">
        <v>232</v>
      </c>
      <c r="C368" s="49" t="s">
        <v>233</v>
      </c>
      <c r="D368" s="49" t="s">
        <v>139</v>
      </c>
      <c r="E368" s="49" t="s">
        <v>388</v>
      </c>
      <c r="F368" s="49" t="s">
        <v>137</v>
      </c>
      <c r="G368" s="49" t="s">
        <v>138</v>
      </c>
      <c r="H368" s="49" t="s">
        <v>1007</v>
      </c>
      <c r="I368" s="49" t="s">
        <v>1008</v>
      </c>
      <c r="J368" s="49" t="s">
        <v>1344</v>
      </c>
      <c r="K368" s="49" t="s">
        <v>1341</v>
      </c>
      <c r="L368" s="49" t="s">
        <v>1342</v>
      </c>
      <c r="M368" s="49" t="s">
        <v>1348</v>
      </c>
      <c r="N368" s="50">
        <v>44973</v>
      </c>
      <c r="O368" s="51">
        <v>375</v>
      </c>
      <c r="P368" s="49" t="s">
        <v>102</v>
      </c>
      <c r="Q368" s="51">
        <v>375</v>
      </c>
      <c r="R368" s="49" t="s">
        <v>102</v>
      </c>
      <c r="S368" s="51">
        <v>375</v>
      </c>
      <c r="T368" s="49" t="s">
        <v>102</v>
      </c>
      <c r="U368" s="49" t="s">
        <v>242</v>
      </c>
      <c r="V368" s="49" t="s">
        <v>1197</v>
      </c>
      <c r="W368" s="49" t="s">
        <v>1343</v>
      </c>
      <c r="X368" s="49" t="s">
        <v>431</v>
      </c>
      <c r="Y368" s="52" t="str">
        <f t="shared" si="15"/>
        <v>2-2023</v>
      </c>
      <c r="Z368" s="52" t="str">
        <f t="shared" si="16"/>
        <v>CS.1137.HT10.12.01.001</v>
      </c>
      <c r="AA368" s="52" t="str">
        <f t="shared" si="17"/>
        <v>CS.1137.HT10.12.01.0012-2023</v>
      </c>
      <c r="AB368" s="52" t="str">
        <f>VLOOKUP(Z368,SSPcodes!$B$12:$D$40,3,0)</f>
        <v>STAFF</v>
      </c>
      <c r="AC368" s="52" t="str">
        <f>VLOOKUP(Z368,SSPcodes!$B$12:$E$40,4,0)</f>
        <v>MPTF_07</v>
      </c>
    </row>
    <row r="369" spans="1:29" x14ac:dyDescent="0.3">
      <c r="A369" s="49" t="s">
        <v>231</v>
      </c>
      <c r="B369" s="49" t="s">
        <v>232</v>
      </c>
      <c r="C369" s="49" t="s">
        <v>233</v>
      </c>
      <c r="D369" s="49" t="s">
        <v>139</v>
      </c>
      <c r="E369" s="49" t="s">
        <v>388</v>
      </c>
      <c r="F369" s="49" t="s">
        <v>137</v>
      </c>
      <c r="G369" s="49" t="s">
        <v>138</v>
      </c>
      <c r="H369" s="49" t="s">
        <v>1007</v>
      </c>
      <c r="I369" s="49" t="s">
        <v>1008</v>
      </c>
      <c r="J369" s="49" t="s">
        <v>1344</v>
      </c>
      <c r="K369" s="49" t="s">
        <v>1341</v>
      </c>
      <c r="L369" s="49" t="s">
        <v>1342</v>
      </c>
      <c r="M369" s="49" t="s">
        <v>1219</v>
      </c>
      <c r="N369" s="50">
        <v>44973</v>
      </c>
      <c r="O369" s="51">
        <v>375</v>
      </c>
      <c r="P369" s="49" t="s">
        <v>102</v>
      </c>
      <c r="Q369" s="51">
        <v>375</v>
      </c>
      <c r="R369" s="49" t="s">
        <v>102</v>
      </c>
      <c r="S369" s="51">
        <v>375</v>
      </c>
      <c r="T369" s="49" t="s">
        <v>102</v>
      </c>
      <c r="U369" s="49" t="s">
        <v>242</v>
      </c>
      <c r="V369" s="49" t="s">
        <v>1197</v>
      </c>
      <c r="W369" s="49" t="s">
        <v>1343</v>
      </c>
      <c r="X369" s="49" t="s">
        <v>431</v>
      </c>
      <c r="Y369" s="52" t="str">
        <f t="shared" si="15"/>
        <v>2-2023</v>
      </c>
      <c r="Z369" s="52" t="str">
        <f t="shared" si="16"/>
        <v>CS.1137.HT10.12.01.001</v>
      </c>
      <c r="AA369" s="52" t="str">
        <f t="shared" si="17"/>
        <v>CS.1137.HT10.12.01.0012-2023</v>
      </c>
      <c r="AB369" s="52" t="str">
        <f>VLOOKUP(Z369,SSPcodes!$B$12:$D$40,3,0)</f>
        <v>STAFF</v>
      </c>
      <c r="AC369" s="52" t="str">
        <f>VLOOKUP(Z369,SSPcodes!$B$12:$E$40,4,0)</f>
        <v>MPTF_07</v>
      </c>
    </row>
    <row r="370" spans="1:29" x14ac:dyDescent="0.3">
      <c r="A370" s="49" t="s">
        <v>231</v>
      </c>
      <c r="B370" s="49" t="s">
        <v>232</v>
      </c>
      <c r="C370" s="49" t="s">
        <v>233</v>
      </c>
      <c r="D370" s="49" t="s">
        <v>139</v>
      </c>
      <c r="E370" s="49" t="s">
        <v>388</v>
      </c>
      <c r="F370" s="49" t="s">
        <v>137</v>
      </c>
      <c r="G370" s="49" t="s">
        <v>138</v>
      </c>
      <c r="H370" s="49" t="s">
        <v>1007</v>
      </c>
      <c r="I370" s="49" t="s">
        <v>1008</v>
      </c>
      <c r="J370" s="49" t="s">
        <v>1344</v>
      </c>
      <c r="K370" s="49" t="s">
        <v>1341</v>
      </c>
      <c r="L370" s="49" t="s">
        <v>1342</v>
      </c>
      <c r="M370" s="49" t="s">
        <v>1349</v>
      </c>
      <c r="N370" s="50">
        <v>44973</v>
      </c>
      <c r="O370" s="51">
        <v>375</v>
      </c>
      <c r="P370" s="49" t="s">
        <v>102</v>
      </c>
      <c r="Q370" s="51">
        <v>375</v>
      </c>
      <c r="R370" s="49" t="s">
        <v>102</v>
      </c>
      <c r="S370" s="51">
        <v>375</v>
      </c>
      <c r="T370" s="49" t="s">
        <v>102</v>
      </c>
      <c r="U370" s="49" t="s">
        <v>242</v>
      </c>
      <c r="V370" s="49" t="s">
        <v>1197</v>
      </c>
      <c r="W370" s="49" t="s">
        <v>1343</v>
      </c>
      <c r="X370" s="49" t="s">
        <v>431</v>
      </c>
      <c r="Y370" s="52" t="str">
        <f t="shared" si="15"/>
        <v>2-2023</v>
      </c>
      <c r="Z370" s="52" t="str">
        <f t="shared" si="16"/>
        <v>CS.1137.HT10.12.01.001</v>
      </c>
      <c r="AA370" s="52" t="str">
        <f t="shared" si="17"/>
        <v>CS.1137.HT10.12.01.0012-2023</v>
      </c>
      <c r="AB370" s="52" t="str">
        <f>VLOOKUP(Z370,SSPcodes!$B$12:$D$40,3,0)</f>
        <v>STAFF</v>
      </c>
      <c r="AC370" s="52" t="str">
        <f>VLOOKUP(Z370,SSPcodes!$B$12:$E$40,4,0)</f>
        <v>MPTF_07</v>
      </c>
    </row>
    <row r="371" spans="1:29" x14ac:dyDescent="0.3">
      <c r="A371" s="49" t="s">
        <v>231</v>
      </c>
      <c r="B371" s="49" t="s">
        <v>232</v>
      </c>
      <c r="C371" s="49" t="s">
        <v>233</v>
      </c>
      <c r="D371" s="49" t="s">
        <v>139</v>
      </c>
      <c r="E371" s="49" t="s">
        <v>388</v>
      </c>
      <c r="F371" s="49" t="s">
        <v>137</v>
      </c>
      <c r="G371" s="49" t="s">
        <v>138</v>
      </c>
      <c r="H371" s="49" t="s">
        <v>1350</v>
      </c>
      <c r="I371" s="49" t="s">
        <v>1351</v>
      </c>
      <c r="J371" s="49" t="s">
        <v>1352</v>
      </c>
      <c r="K371" s="49" t="s">
        <v>1341</v>
      </c>
      <c r="L371" s="49" t="s">
        <v>1342</v>
      </c>
      <c r="M371" s="49" t="s">
        <v>1221</v>
      </c>
      <c r="N371" s="50">
        <v>44973</v>
      </c>
      <c r="O371" s="51">
        <v>80</v>
      </c>
      <c r="P371" s="49" t="s">
        <v>102</v>
      </c>
      <c r="Q371" s="51">
        <v>80</v>
      </c>
      <c r="R371" s="49" t="s">
        <v>102</v>
      </c>
      <c r="S371" s="51">
        <v>80</v>
      </c>
      <c r="T371" s="49" t="s">
        <v>102</v>
      </c>
      <c r="U371" s="49" t="s">
        <v>242</v>
      </c>
      <c r="V371" s="49" t="s">
        <v>1197</v>
      </c>
      <c r="W371" s="49" t="s">
        <v>1343</v>
      </c>
      <c r="X371" s="49" t="s">
        <v>1353</v>
      </c>
      <c r="Y371" s="52" t="str">
        <f t="shared" si="15"/>
        <v>2-2023</v>
      </c>
      <c r="Z371" s="52" t="str">
        <f t="shared" si="16"/>
        <v>CS.1137.HT10.12.01.001</v>
      </c>
      <c r="AA371" s="52" t="str">
        <f t="shared" si="17"/>
        <v>CS.1137.HT10.12.01.0012-2023</v>
      </c>
      <c r="AB371" s="52" t="str">
        <f>VLOOKUP(Z371,SSPcodes!$B$12:$D$40,3,0)</f>
        <v>STAFF</v>
      </c>
      <c r="AC371" s="52" t="str">
        <f>VLOOKUP(Z371,SSPcodes!$B$12:$E$40,4,0)</f>
        <v>MPTF_07</v>
      </c>
    </row>
    <row r="372" spans="1:29" x14ac:dyDescent="0.3">
      <c r="A372" s="49" t="s">
        <v>231</v>
      </c>
      <c r="B372" s="49" t="s">
        <v>232</v>
      </c>
      <c r="C372" s="49" t="s">
        <v>233</v>
      </c>
      <c r="D372" s="49" t="s">
        <v>139</v>
      </c>
      <c r="E372" s="49" t="s">
        <v>388</v>
      </c>
      <c r="F372" s="49" t="s">
        <v>137</v>
      </c>
      <c r="G372" s="49" t="s">
        <v>138</v>
      </c>
      <c r="H372" s="49" t="s">
        <v>1350</v>
      </c>
      <c r="I372" s="49" t="s">
        <v>1351</v>
      </c>
      <c r="J372" s="49" t="s">
        <v>1354</v>
      </c>
      <c r="K372" s="49" t="s">
        <v>1355</v>
      </c>
      <c r="L372" s="49" t="s">
        <v>1356</v>
      </c>
      <c r="M372" s="49" t="s">
        <v>356</v>
      </c>
      <c r="N372" s="50">
        <v>44974</v>
      </c>
      <c r="O372" s="51">
        <v>120</v>
      </c>
      <c r="P372" s="49" t="s">
        <v>102</v>
      </c>
      <c r="Q372" s="51">
        <v>120</v>
      </c>
      <c r="R372" s="49" t="s">
        <v>102</v>
      </c>
      <c r="S372" s="51">
        <v>120</v>
      </c>
      <c r="T372" s="49" t="s">
        <v>102</v>
      </c>
      <c r="U372" s="49" t="s">
        <v>242</v>
      </c>
      <c r="V372" s="49" t="s">
        <v>1197</v>
      </c>
      <c r="W372" s="49" t="s">
        <v>1357</v>
      </c>
      <c r="X372" s="49" t="s">
        <v>1358</v>
      </c>
      <c r="Y372" s="52" t="str">
        <f t="shared" si="15"/>
        <v>2-2023</v>
      </c>
      <c r="Z372" s="52" t="str">
        <f t="shared" si="16"/>
        <v>CS.1137.HT10.12.01.001</v>
      </c>
      <c r="AA372" s="52" t="str">
        <f t="shared" si="17"/>
        <v>CS.1137.HT10.12.01.0012-2023</v>
      </c>
      <c r="AB372" s="52" t="str">
        <f>VLOOKUP(Z372,SSPcodes!$B$12:$D$40,3,0)</f>
        <v>STAFF</v>
      </c>
      <c r="AC372" s="52" t="str">
        <f>VLOOKUP(Z372,SSPcodes!$B$12:$E$40,4,0)</f>
        <v>MPTF_07</v>
      </c>
    </row>
    <row r="373" spans="1:29" x14ac:dyDescent="0.3">
      <c r="A373" s="49" t="s">
        <v>231</v>
      </c>
      <c r="B373" s="49" t="s">
        <v>232</v>
      </c>
      <c r="C373" s="49" t="s">
        <v>233</v>
      </c>
      <c r="D373" s="49" t="s">
        <v>139</v>
      </c>
      <c r="E373" s="49" t="s">
        <v>388</v>
      </c>
      <c r="F373" s="49" t="s">
        <v>137</v>
      </c>
      <c r="G373" s="49" t="s">
        <v>138</v>
      </c>
      <c r="H373" s="49" t="s">
        <v>1350</v>
      </c>
      <c r="I373" s="49" t="s">
        <v>1351</v>
      </c>
      <c r="J373" s="49" t="s">
        <v>1359</v>
      </c>
      <c r="K373" s="49" t="s">
        <v>1355</v>
      </c>
      <c r="L373" s="49" t="s">
        <v>1356</v>
      </c>
      <c r="M373" s="49" t="s">
        <v>363</v>
      </c>
      <c r="N373" s="50">
        <v>44974</v>
      </c>
      <c r="O373" s="51">
        <v>105</v>
      </c>
      <c r="P373" s="49" t="s">
        <v>102</v>
      </c>
      <c r="Q373" s="51">
        <v>105</v>
      </c>
      <c r="R373" s="49" t="s">
        <v>102</v>
      </c>
      <c r="S373" s="51">
        <v>105</v>
      </c>
      <c r="T373" s="49" t="s">
        <v>102</v>
      </c>
      <c r="U373" s="49" t="s">
        <v>242</v>
      </c>
      <c r="V373" s="49" t="s">
        <v>1197</v>
      </c>
      <c r="W373" s="49" t="s">
        <v>1357</v>
      </c>
      <c r="X373" s="49" t="s">
        <v>1358</v>
      </c>
      <c r="Y373" s="52" t="str">
        <f t="shared" si="15"/>
        <v>2-2023</v>
      </c>
      <c r="Z373" s="52" t="str">
        <f t="shared" si="16"/>
        <v>CS.1137.HT10.12.01.001</v>
      </c>
      <c r="AA373" s="52" t="str">
        <f t="shared" si="17"/>
        <v>CS.1137.HT10.12.01.0012-2023</v>
      </c>
      <c r="AB373" s="52" t="str">
        <f>VLOOKUP(Z373,SSPcodes!$B$12:$D$40,3,0)</f>
        <v>STAFF</v>
      </c>
      <c r="AC373" s="52" t="str">
        <f>VLOOKUP(Z373,SSPcodes!$B$12:$E$40,4,0)</f>
        <v>MPTF_07</v>
      </c>
    </row>
    <row r="374" spans="1:29" x14ac:dyDescent="0.3">
      <c r="A374" s="49" t="s">
        <v>231</v>
      </c>
      <c r="B374" s="49" t="s">
        <v>232</v>
      </c>
      <c r="C374" s="49" t="s">
        <v>233</v>
      </c>
      <c r="D374" s="49" t="s">
        <v>139</v>
      </c>
      <c r="E374" s="49" t="s">
        <v>388</v>
      </c>
      <c r="F374" s="49" t="s">
        <v>137</v>
      </c>
      <c r="G374" s="49" t="s">
        <v>138</v>
      </c>
      <c r="H374" s="49" t="s">
        <v>1350</v>
      </c>
      <c r="I374" s="49" t="s">
        <v>1351</v>
      </c>
      <c r="J374" s="49" t="s">
        <v>1360</v>
      </c>
      <c r="K374" s="49" t="s">
        <v>1355</v>
      </c>
      <c r="L374" s="49" t="s">
        <v>1356</v>
      </c>
      <c r="M374" s="49" t="s">
        <v>367</v>
      </c>
      <c r="N374" s="50">
        <v>44974</v>
      </c>
      <c r="O374" s="51">
        <v>380</v>
      </c>
      <c r="P374" s="49" t="s">
        <v>102</v>
      </c>
      <c r="Q374" s="51">
        <v>380</v>
      </c>
      <c r="R374" s="49" t="s">
        <v>102</v>
      </c>
      <c r="S374" s="51">
        <v>380</v>
      </c>
      <c r="T374" s="49" t="s">
        <v>102</v>
      </c>
      <c r="U374" s="49" t="s">
        <v>242</v>
      </c>
      <c r="V374" s="49" t="s">
        <v>1197</v>
      </c>
      <c r="W374" s="49" t="s">
        <v>1357</v>
      </c>
      <c r="X374" s="49" t="s">
        <v>1358</v>
      </c>
      <c r="Y374" s="52" t="str">
        <f t="shared" si="15"/>
        <v>2-2023</v>
      </c>
      <c r="Z374" s="52" t="str">
        <f t="shared" si="16"/>
        <v>CS.1137.HT10.12.01.001</v>
      </c>
      <c r="AA374" s="52" t="str">
        <f t="shared" si="17"/>
        <v>CS.1137.HT10.12.01.0012-2023</v>
      </c>
      <c r="AB374" s="52" t="str">
        <f>VLOOKUP(Z374,SSPcodes!$B$12:$D$40,3,0)</f>
        <v>STAFF</v>
      </c>
      <c r="AC374" s="52" t="str">
        <f>VLOOKUP(Z374,SSPcodes!$B$12:$E$40,4,0)</f>
        <v>MPTF_07</v>
      </c>
    </row>
    <row r="375" spans="1:29" x14ac:dyDescent="0.3">
      <c r="A375" s="49" t="s">
        <v>231</v>
      </c>
      <c r="B375" s="49" t="s">
        <v>232</v>
      </c>
      <c r="C375" s="49" t="s">
        <v>233</v>
      </c>
      <c r="D375" s="49" t="s">
        <v>139</v>
      </c>
      <c r="E375" s="49" t="s">
        <v>388</v>
      </c>
      <c r="F375" s="49" t="s">
        <v>137</v>
      </c>
      <c r="G375" s="49" t="s">
        <v>138</v>
      </c>
      <c r="H375" s="49" t="s">
        <v>1188</v>
      </c>
      <c r="I375" s="49" t="s">
        <v>1189</v>
      </c>
      <c r="J375" s="49" t="s">
        <v>1361</v>
      </c>
      <c r="K375" s="49" t="s">
        <v>1362</v>
      </c>
      <c r="L375" s="49" t="s">
        <v>1363</v>
      </c>
      <c r="M375" s="49" t="s">
        <v>356</v>
      </c>
      <c r="N375" s="50">
        <v>44984</v>
      </c>
      <c r="O375" s="51">
        <v>490</v>
      </c>
      <c r="P375" s="49" t="s">
        <v>102</v>
      </c>
      <c r="Q375" s="51">
        <v>490</v>
      </c>
      <c r="R375" s="49" t="s">
        <v>102</v>
      </c>
      <c r="S375" s="51">
        <v>490</v>
      </c>
      <c r="T375" s="49" t="s">
        <v>102</v>
      </c>
      <c r="U375" s="49" t="s">
        <v>242</v>
      </c>
      <c r="V375" s="49" t="s">
        <v>1197</v>
      </c>
      <c r="W375" s="49" t="s">
        <v>1364</v>
      </c>
      <c r="X375" s="49" t="s">
        <v>1365</v>
      </c>
      <c r="Y375" s="52" t="str">
        <f t="shared" si="15"/>
        <v>2-2023</v>
      </c>
      <c r="Z375" s="52" t="str">
        <f t="shared" si="16"/>
        <v>CS.1137.HT10.12.01.001</v>
      </c>
      <c r="AA375" s="52" t="str">
        <f t="shared" si="17"/>
        <v>CS.1137.HT10.12.01.0012-2023</v>
      </c>
      <c r="AB375" s="52" t="str">
        <f>VLOOKUP(Z375,SSPcodes!$B$12:$D$40,3,0)</f>
        <v>STAFF</v>
      </c>
      <c r="AC375" s="52" t="str">
        <f>VLOOKUP(Z375,SSPcodes!$B$12:$E$40,4,0)</f>
        <v>MPTF_07</v>
      </c>
    </row>
    <row r="376" spans="1:29" x14ac:dyDescent="0.3">
      <c r="A376" s="49" t="s">
        <v>231</v>
      </c>
      <c r="B376" s="49" t="s">
        <v>232</v>
      </c>
      <c r="C376" s="49" t="s">
        <v>233</v>
      </c>
      <c r="D376" s="49" t="s">
        <v>139</v>
      </c>
      <c r="E376" s="49" t="s">
        <v>388</v>
      </c>
      <c r="F376" s="49" t="s">
        <v>137</v>
      </c>
      <c r="G376" s="49" t="s">
        <v>138</v>
      </c>
      <c r="H376" s="49" t="s">
        <v>1286</v>
      </c>
      <c r="I376" s="49" t="s">
        <v>1287</v>
      </c>
      <c r="J376" s="49" t="s">
        <v>1366</v>
      </c>
      <c r="K376" s="49" t="s">
        <v>1367</v>
      </c>
      <c r="L376" s="49" t="s">
        <v>1368</v>
      </c>
      <c r="M376" s="49" t="s">
        <v>356</v>
      </c>
      <c r="N376" s="50">
        <v>44986</v>
      </c>
      <c r="O376" s="51">
        <v>1179.55</v>
      </c>
      <c r="P376" s="49" t="s">
        <v>102</v>
      </c>
      <c r="Q376" s="51">
        <v>1179.55</v>
      </c>
      <c r="R376" s="49" t="s">
        <v>102</v>
      </c>
      <c r="S376" s="51">
        <v>175689.31</v>
      </c>
      <c r="T376" s="49" t="s">
        <v>241</v>
      </c>
      <c r="U376" s="49" t="s">
        <v>242</v>
      </c>
      <c r="V376" s="49" t="s">
        <v>1197</v>
      </c>
      <c r="W376" s="49" t="s">
        <v>1369</v>
      </c>
      <c r="X376" s="49" t="s">
        <v>1370</v>
      </c>
      <c r="Y376" s="52" t="str">
        <f t="shared" si="15"/>
        <v>3-2023</v>
      </c>
      <c r="Z376" s="52" t="str">
        <f t="shared" si="16"/>
        <v>CS.1137.HT10.12.01.001</v>
      </c>
      <c r="AA376" s="52" t="str">
        <f t="shared" si="17"/>
        <v>CS.1137.HT10.12.01.0013-2023</v>
      </c>
      <c r="AB376" s="52" t="str">
        <f>VLOOKUP(Z376,SSPcodes!$B$12:$D$40,3,0)</f>
        <v>STAFF</v>
      </c>
      <c r="AC376" s="52" t="str">
        <f>VLOOKUP(Z376,SSPcodes!$B$12:$E$40,4,0)</f>
        <v>MPTF_07</v>
      </c>
    </row>
    <row r="377" spans="1:29" x14ac:dyDescent="0.3">
      <c r="A377" s="49" t="s">
        <v>231</v>
      </c>
      <c r="B377" s="49" t="s">
        <v>232</v>
      </c>
      <c r="C377" s="49" t="s">
        <v>233</v>
      </c>
      <c r="D377" s="49" t="s">
        <v>139</v>
      </c>
      <c r="E377" s="49" t="s">
        <v>388</v>
      </c>
      <c r="F377" s="49" t="s">
        <v>137</v>
      </c>
      <c r="G377" s="49" t="s">
        <v>138</v>
      </c>
      <c r="H377" s="49" t="s">
        <v>941</v>
      </c>
      <c r="I377" s="49" t="s">
        <v>942</v>
      </c>
      <c r="J377" s="49" t="s">
        <v>1371</v>
      </c>
      <c r="K377" s="49" t="s">
        <v>1372</v>
      </c>
      <c r="L377" s="49" t="s">
        <v>1373</v>
      </c>
      <c r="M377" s="49" t="s">
        <v>356</v>
      </c>
      <c r="N377" s="50">
        <v>44987</v>
      </c>
      <c r="O377" s="51">
        <v>1200</v>
      </c>
      <c r="P377" s="49" t="s">
        <v>102</v>
      </c>
      <c r="Q377" s="51">
        <v>1200</v>
      </c>
      <c r="R377" s="49" t="s">
        <v>102</v>
      </c>
      <c r="S377" s="51">
        <v>1200</v>
      </c>
      <c r="T377" s="49" t="s">
        <v>102</v>
      </c>
      <c r="U377" s="49" t="s">
        <v>242</v>
      </c>
      <c r="V377" s="49" t="s">
        <v>1197</v>
      </c>
      <c r="W377" s="49" t="s">
        <v>1374</v>
      </c>
      <c r="X377" s="49" t="s">
        <v>1375</v>
      </c>
      <c r="Y377" s="52" t="str">
        <f t="shared" si="15"/>
        <v>3-2023</v>
      </c>
      <c r="Z377" s="52" t="str">
        <f t="shared" si="16"/>
        <v>CS.1137.HT10.12.01.001</v>
      </c>
      <c r="AA377" s="52" t="str">
        <f t="shared" si="17"/>
        <v>CS.1137.HT10.12.01.0013-2023</v>
      </c>
      <c r="AB377" s="52" t="str">
        <f>VLOOKUP(Z377,SSPcodes!$B$12:$D$40,3,0)</f>
        <v>STAFF</v>
      </c>
      <c r="AC377" s="52" t="str">
        <f>VLOOKUP(Z377,SSPcodes!$B$12:$E$40,4,0)</f>
        <v>MPTF_07</v>
      </c>
    </row>
    <row r="378" spans="1:29" x14ac:dyDescent="0.3">
      <c r="A378" s="49" t="s">
        <v>231</v>
      </c>
      <c r="B378" s="49" t="s">
        <v>232</v>
      </c>
      <c r="C378" s="49" t="s">
        <v>233</v>
      </c>
      <c r="D378" s="49" t="s">
        <v>139</v>
      </c>
      <c r="E378" s="49" t="s">
        <v>388</v>
      </c>
      <c r="F378" s="49" t="s">
        <v>137</v>
      </c>
      <c r="G378" s="49" t="s">
        <v>138</v>
      </c>
      <c r="H378" s="49" t="s">
        <v>941</v>
      </c>
      <c r="I378" s="49" t="s">
        <v>942</v>
      </c>
      <c r="J378" s="49" t="s">
        <v>1376</v>
      </c>
      <c r="K378" s="49" t="s">
        <v>1372</v>
      </c>
      <c r="L378" s="49" t="s">
        <v>1373</v>
      </c>
      <c r="M378" s="49" t="s">
        <v>376</v>
      </c>
      <c r="N378" s="50">
        <v>44987</v>
      </c>
      <c r="O378" s="51">
        <v>1200</v>
      </c>
      <c r="P378" s="49" t="s">
        <v>102</v>
      </c>
      <c r="Q378" s="51">
        <v>1200</v>
      </c>
      <c r="R378" s="49" t="s">
        <v>102</v>
      </c>
      <c r="S378" s="51">
        <v>1200</v>
      </c>
      <c r="T378" s="49" t="s">
        <v>102</v>
      </c>
      <c r="U378" s="49" t="s">
        <v>242</v>
      </c>
      <c r="V378" s="49" t="s">
        <v>1197</v>
      </c>
      <c r="W378" s="49" t="s">
        <v>1374</v>
      </c>
      <c r="X378" s="49" t="s">
        <v>1375</v>
      </c>
      <c r="Y378" s="52" t="str">
        <f t="shared" si="15"/>
        <v>3-2023</v>
      </c>
      <c r="Z378" s="52" t="str">
        <f t="shared" si="16"/>
        <v>CS.1137.HT10.12.01.001</v>
      </c>
      <c r="AA378" s="52" t="str">
        <f t="shared" si="17"/>
        <v>CS.1137.HT10.12.01.0013-2023</v>
      </c>
      <c r="AB378" s="52" t="str">
        <f>VLOOKUP(Z378,SSPcodes!$B$12:$D$40,3,0)</f>
        <v>STAFF</v>
      </c>
      <c r="AC378" s="52" t="str">
        <f>VLOOKUP(Z378,SSPcodes!$B$12:$E$40,4,0)</f>
        <v>MPTF_07</v>
      </c>
    </row>
    <row r="379" spans="1:29" x14ac:dyDescent="0.3">
      <c r="A379" s="49" t="s">
        <v>231</v>
      </c>
      <c r="B379" s="49" t="s">
        <v>232</v>
      </c>
      <c r="C379" s="49" t="s">
        <v>233</v>
      </c>
      <c r="D379" s="49" t="s">
        <v>139</v>
      </c>
      <c r="E379" s="49" t="s">
        <v>388</v>
      </c>
      <c r="F379" s="49" t="s">
        <v>137</v>
      </c>
      <c r="G379" s="49" t="s">
        <v>138</v>
      </c>
      <c r="H379" s="49" t="s">
        <v>941</v>
      </c>
      <c r="I379" s="49" t="s">
        <v>942</v>
      </c>
      <c r="J379" s="49" t="s">
        <v>1377</v>
      </c>
      <c r="K379" s="49" t="s">
        <v>1372</v>
      </c>
      <c r="L379" s="49" t="s">
        <v>1373</v>
      </c>
      <c r="M379" s="49" t="s">
        <v>387</v>
      </c>
      <c r="N379" s="50">
        <v>44987</v>
      </c>
      <c r="O379" s="51">
        <v>1200</v>
      </c>
      <c r="P379" s="49" t="s">
        <v>102</v>
      </c>
      <c r="Q379" s="51">
        <v>1200</v>
      </c>
      <c r="R379" s="49" t="s">
        <v>102</v>
      </c>
      <c r="S379" s="51">
        <v>1200</v>
      </c>
      <c r="T379" s="49" t="s">
        <v>102</v>
      </c>
      <c r="U379" s="49" t="s">
        <v>242</v>
      </c>
      <c r="V379" s="49" t="s">
        <v>1197</v>
      </c>
      <c r="W379" s="49" t="s">
        <v>1374</v>
      </c>
      <c r="X379" s="49" t="s">
        <v>1375</v>
      </c>
      <c r="Y379" s="52" t="str">
        <f t="shared" si="15"/>
        <v>3-2023</v>
      </c>
      <c r="Z379" s="52" t="str">
        <f t="shared" si="16"/>
        <v>CS.1137.HT10.12.01.001</v>
      </c>
      <c r="AA379" s="52" t="str">
        <f t="shared" si="17"/>
        <v>CS.1137.HT10.12.01.0013-2023</v>
      </c>
      <c r="AB379" s="52" t="str">
        <f>VLOOKUP(Z379,SSPcodes!$B$12:$D$40,3,0)</f>
        <v>STAFF</v>
      </c>
      <c r="AC379" s="52" t="str">
        <f>VLOOKUP(Z379,SSPcodes!$B$12:$E$40,4,0)</f>
        <v>MPTF_07</v>
      </c>
    </row>
    <row r="380" spans="1:29" x14ac:dyDescent="0.3">
      <c r="A380" s="49" t="s">
        <v>231</v>
      </c>
      <c r="B380" s="49" t="s">
        <v>232</v>
      </c>
      <c r="C380" s="49" t="s">
        <v>233</v>
      </c>
      <c r="D380" s="49" t="s">
        <v>128</v>
      </c>
      <c r="E380" s="49" t="s">
        <v>544</v>
      </c>
      <c r="F380" s="49" t="s">
        <v>197</v>
      </c>
      <c r="G380" s="49" t="s">
        <v>198</v>
      </c>
      <c r="H380" s="49" t="s">
        <v>1200</v>
      </c>
      <c r="I380" s="49" t="s">
        <v>1201</v>
      </c>
      <c r="J380" s="49" t="s">
        <v>1378</v>
      </c>
      <c r="K380" s="49" t="s">
        <v>1379</v>
      </c>
      <c r="L380" s="49" t="s">
        <v>1380</v>
      </c>
      <c r="M380" s="49" t="s">
        <v>363</v>
      </c>
      <c r="N380" s="50">
        <v>44987</v>
      </c>
      <c r="O380" s="51">
        <v>5110</v>
      </c>
      <c r="P380" s="49" t="s">
        <v>102</v>
      </c>
      <c r="Q380" s="51">
        <v>5110</v>
      </c>
      <c r="R380" s="49" t="s">
        <v>102</v>
      </c>
      <c r="S380" s="51">
        <v>5110</v>
      </c>
      <c r="T380" s="49" t="s">
        <v>102</v>
      </c>
      <c r="U380" s="49" t="s">
        <v>242</v>
      </c>
      <c r="V380" s="49" t="s">
        <v>1197</v>
      </c>
      <c r="W380" s="49" t="s">
        <v>1381</v>
      </c>
      <c r="X380" s="49" t="s">
        <v>1382</v>
      </c>
      <c r="Y380" s="52" t="str">
        <f t="shared" si="15"/>
        <v>3-2023</v>
      </c>
      <c r="Z380" s="52" t="str">
        <f t="shared" si="16"/>
        <v>CS.1137.HT10.Q1.03.001</v>
      </c>
      <c r="AA380" s="52" t="str">
        <f t="shared" si="17"/>
        <v>CS.1137.HT10.Q1.03.0013-2023</v>
      </c>
      <c r="AB380" s="52" t="str">
        <f>VLOOKUP(Z380,SSPcodes!$B$12:$D$40,3,0)</f>
        <v>MNE</v>
      </c>
      <c r="AC380" s="52" t="str">
        <f>VLOOKUP(Z380,SSPcodes!$B$12:$E$40,4,0)</f>
        <v>MPTF_04</v>
      </c>
    </row>
    <row r="381" spans="1:29" x14ac:dyDescent="0.3">
      <c r="A381" s="49" t="s">
        <v>231</v>
      </c>
      <c r="B381" s="49" t="s">
        <v>232</v>
      </c>
      <c r="C381" s="49" t="s">
        <v>233</v>
      </c>
      <c r="D381" s="49" t="s">
        <v>115</v>
      </c>
      <c r="E381" s="49" t="s">
        <v>234</v>
      </c>
      <c r="F381" s="49" t="s">
        <v>129</v>
      </c>
      <c r="G381" s="49" t="s">
        <v>130</v>
      </c>
      <c r="H381" s="49" t="s">
        <v>1200</v>
      </c>
      <c r="I381" s="49" t="s">
        <v>1201</v>
      </c>
      <c r="J381" s="49" t="s">
        <v>1383</v>
      </c>
      <c r="K381" s="49" t="s">
        <v>1384</v>
      </c>
      <c r="L381" s="49" t="s">
        <v>1385</v>
      </c>
      <c r="M381" s="49" t="s">
        <v>356</v>
      </c>
      <c r="N381" s="50">
        <v>44988</v>
      </c>
      <c r="O381" s="51">
        <v>2200</v>
      </c>
      <c r="P381" s="49" t="s">
        <v>102</v>
      </c>
      <c r="Q381" s="51">
        <v>2200</v>
      </c>
      <c r="R381" s="49" t="s">
        <v>102</v>
      </c>
      <c r="S381" s="51">
        <v>2200</v>
      </c>
      <c r="T381" s="49" t="s">
        <v>102</v>
      </c>
      <c r="U381" s="49" t="s">
        <v>242</v>
      </c>
      <c r="V381" s="49" t="s">
        <v>1197</v>
      </c>
      <c r="W381" s="49" t="s">
        <v>1386</v>
      </c>
      <c r="X381" s="49" t="s">
        <v>1387</v>
      </c>
      <c r="Y381" s="52" t="str">
        <f t="shared" si="15"/>
        <v>3-2023</v>
      </c>
      <c r="Z381" s="52" t="str">
        <f t="shared" si="16"/>
        <v>CS.1137.HT10.11.02.001</v>
      </c>
      <c r="AA381" s="52" t="str">
        <f t="shared" si="17"/>
        <v>CS.1137.HT10.11.02.0013-2023</v>
      </c>
      <c r="AB381" s="52" t="str">
        <f>VLOOKUP(Z381,SSPcodes!$B$12:$D$40,3,0)</f>
        <v>STAFF</v>
      </c>
      <c r="AC381" s="52" t="str">
        <f>VLOOKUP(Z381,SSPcodes!$B$12:$E$40,4,0)</f>
        <v>MPTF_01</v>
      </c>
    </row>
    <row r="382" spans="1:29" x14ac:dyDescent="0.3">
      <c r="A382" s="49" t="s">
        <v>231</v>
      </c>
      <c r="B382" s="49" t="s">
        <v>232</v>
      </c>
      <c r="C382" s="49" t="s">
        <v>233</v>
      </c>
      <c r="D382" s="49" t="s">
        <v>139</v>
      </c>
      <c r="E382" s="49" t="s">
        <v>388</v>
      </c>
      <c r="F382" s="49" t="s">
        <v>137</v>
      </c>
      <c r="G382" s="49" t="s">
        <v>138</v>
      </c>
      <c r="H382" s="49" t="s">
        <v>1188</v>
      </c>
      <c r="I382" s="49" t="s">
        <v>1189</v>
      </c>
      <c r="J382" s="49" t="s">
        <v>1388</v>
      </c>
      <c r="K382" s="49" t="s">
        <v>1389</v>
      </c>
      <c r="L382" s="49" t="s">
        <v>1390</v>
      </c>
      <c r="M382" s="49" t="s">
        <v>356</v>
      </c>
      <c r="N382" s="50">
        <v>44988</v>
      </c>
      <c r="O382" s="51">
        <v>386.91</v>
      </c>
      <c r="P382" s="49" t="s">
        <v>102</v>
      </c>
      <c r="Q382" s="51">
        <v>386.91</v>
      </c>
      <c r="R382" s="49" t="s">
        <v>102</v>
      </c>
      <c r="S382" s="51">
        <v>386.91</v>
      </c>
      <c r="T382" s="49" t="s">
        <v>102</v>
      </c>
      <c r="U382" s="49" t="s">
        <v>242</v>
      </c>
      <c r="V382" s="49" t="s">
        <v>1197</v>
      </c>
      <c r="W382" s="49" t="s">
        <v>1391</v>
      </c>
      <c r="X382" s="49" t="s">
        <v>1392</v>
      </c>
      <c r="Y382" s="52" t="str">
        <f t="shared" si="15"/>
        <v>3-2023</v>
      </c>
      <c r="Z382" s="52" t="str">
        <f t="shared" si="16"/>
        <v>CS.1137.HT10.12.01.001</v>
      </c>
      <c r="AA382" s="52" t="str">
        <f t="shared" si="17"/>
        <v>CS.1137.HT10.12.01.0013-2023</v>
      </c>
      <c r="AB382" s="52" t="str">
        <f>VLOOKUP(Z382,SSPcodes!$B$12:$D$40,3,0)</f>
        <v>STAFF</v>
      </c>
      <c r="AC382" s="52" t="str">
        <f>VLOOKUP(Z382,SSPcodes!$B$12:$E$40,4,0)</f>
        <v>MPTF_07</v>
      </c>
    </row>
    <row r="383" spans="1:29" x14ac:dyDescent="0.3">
      <c r="A383" s="49" t="s">
        <v>231</v>
      </c>
      <c r="B383" s="49" t="s">
        <v>232</v>
      </c>
      <c r="C383" s="49" t="s">
        <v>233</v>
      </c>
      <c r="D383" s="49" t="s">
        <v>139</v>
      </c>
      <c r="E383" s="49" t="s">
        <v>388</v>
      </c>
      <c r="F383" s="49" t="s">
        <v>166</v>
      </c>
      <c r="G383" s="49" t="s">
        <v>167</v>
      </c>
      <c r="H383" s="49" t="s">
        <v>796</v>
      </c>
      <c r="I383" s="49" t="s">
        <v>797</v>
      </c>
      <c r="J383" s="49" t="s">
        <v>1393</v>
      </c>
      <c r="K383" s="49" t="s">
        <v>1394</v>
      </c>
      <c r="L383" s="49" t="s">
        <v>1395</v>
      </c>
      <c r="M383" s="49" t="s">
        <v>356</v>
      </c>
      <c r="N383" s="50">
        <v>44999</v>
      </c>
      <c r="O383" s="51">
        <v>12500</v>
      </c>
      <c r="P383" s="49" t="s">
        <v>102</v>
      </c>
      <c r="Q383" s="51">
        <v>12500</v>
      </c>
      <c r="R383" s="49" t="s">
        <v>102</v>
      </c>
      <c r="S383" s="51">
        <v>12500</v>
      </c>
      <c r="T383" s="49" t="s">
        <v>102</v>
      </c>
      <c r="U383" s="49" t="s">
        <v>242</v>
      </c>
      <c r="V383" s="49" t="s">
        <v>1197</v>
      </c>
      <c r="W383" s="49" t="s">
        <v>1396</v>
      </c>
      <c r="X383" s="49" t="s">
        <v>1397</v>
      </c>
      <c r="Y383" s="52" t="str">
        <f t="shared" si="15"/>
        <v>3-2023</v>
      </c>
      <c r="Z383" s="52" t="str">
        <f t="shared" si="16"/>
        <v>CS.1137.HT10.N1.07.001</v>
      </c>
      <c r="AA383" s="52" t="str">
        <f t="shared" si="17"/>
        <v>CS.1137.HT10.N1.07.0013-2023</v>
      </c>
      <c r="AB383" s="52" t="str">
        <f>VLOOKUP(Z383,SSPcodes!$B$12:$D$40,3,0)</f>
        <v>2.1.2</v>
      </c>
      <c r="AC383" s="52" t="str">
        <f>VLOOKUP(Z383,SSPcodes!$B$12:$E$40,4,0)</f>
        <v>MPTF_07</v>
      </c>
    </row>
    <row r="384" spans="1:29" x14ac:dyDescent="0.3">
      <c r="A384" s="49" t="s">
        <v>231</v>
      </c>
      <c r="B384" s="49" t="s">
        <v>232</v>
      </c>
      <c r="C384" s="49" t="s">
        <v>233</v>
      </c>
      <c r="D384" s="49" t="s">
        <v>139</v>
      </c>
      <c r="E384" s="49" t="s">
        <v>388</v>
      </c>
      <c r="F384" s="49" t="s">
        <v>172</v>
      </c>
      <c r="G384" s="49" t="s">
        <v>173</v>
      </c>
      <c r="H384" s="49" t="s">
        <v>796</v>
      </c>
      <c r="I384" s="49" t="s">
        <v>797</v>
      </c>
      <c r="J384" s="49" t="s">
        <v>1398</v>
      </c>
      <c r="K384" s="49" t="s">
        <v>1394</v>
      </c>
      <c r="L384" s="49" t="s">
        <v>1395</v>
      </c>
      <c r="M384" s="49" t="s">
        <v>363</v>
      </c>
      <c r="N384" s="50">
        <v>44999</v>
      </c>
      <c r="O384" s="51">
        <v>23188.799999999999</v>
      </c>
      <c r="P384" s="49" t="s">
        <v>102</v>
      </c>
      <c r="Q384" s="51">
        <v>23188.799999999999</v>
      </c>
      <c r="R384" s="49" t="s">
        <v>102</v>
      </c>
      <c r="S384" s="51">
        <v>23188.799999999999</v>
      </c>
      <c r="T384" s="49" t="s">
        <v>102</v>
      </c>
      <c r="U384" s="49" t="s">
        <v>242</v>
      </c>
      <c r="V384" s="49" t="s">
        <v>1197</v>
      </c>
      <c r="W384" s="49" t="s">
        <v>1396</v>
      </c>
      <c r="X384" s="49" t="s">
        <v>1397</v>
      </c>
      <c r="Y384" s="52" t="str">
        <f t="shared" si="15"/>
        <v>3-2023</v>
      </c>
      <c r="Z384" s="52" t="str">
        <f t="shared" si="16"/>
        <v>CS.1137.HT10.D4.02.002</v>
      </c>
      <c r="AA384" s="52" t="str">
        <f t="shared" si="17"/>
        <v>CS.1137.HT10.D4.02.0023-2023</v>
      </c>
      <c r="AB384" s="52" t="str">
        <f>VLOOKUP(Z384,SSPcodes!$B$12:$D$40,3,0)</f>
        <v>2.1.4</v>
      </c>
      <c r="AC384" s="52" t="str">
        <f>VLOOKUP(Z384,SSPcodes!$B$12:$E$40,4,0)</f>
        <v>MPTF_07</v>
      </c>
    </row>
    <row r="385" spans="1:29" x14ac:dyDescent="0.3">
      <c r="A385" s="49" t="s">
        <v>231</v>
      </c>
      <c r="B385" s="49" t="s">
        <v>232</v>
      </c>
      <c r="C385" s="49" t="s">
        <v>233</v>
      </c>
      <c r="D385" s="49" t="s">
        <v>139</v>
      </c>
      <c r="E385" s="49" t="s">
        <v>388</v>
      </c>
      <c r="F385" s="49" t="s">
        <v>145</v>
      </c>
      <c r="G385" s="49" t="s">
        <v>146</v>
      </c>
      <c r="H385" s="49" t="s">
        <v>796</v>
      </c>
      <c r="I385" s="49" t="s">
        <v>797</v>
      </c>
      <c r="J385" s="49" t="s">
        <v>1398</v>
      </c>
      <c r="K385" s="49" t="s">
        <v>1394</v>
      </c>
      <c r="L385" s="49" t="s">
        <v>1395</v>
      </c>
      <c r="M385" s="49" t="s">
        <v>367</v>
      </c>
      <c r="N385" s="50">
        <v>44999</v>
      </c>
      <c r="O385" s="51">
        <v>1811.2</v>
      </c>
      <c r="P385" s="49" t="s">
        <v>102</v>
      </c>
      <c r="Q385" s="51">
        <v>1811.2</v>
      </c>
      <c r="R385" s="49" t="s">
        <v>102</v>
      </c>
      <c r="S385" s="51">
        <v>1811.2</v>
      </c>
      <c r="T385" s="49" t="s">
        <v>102</v>
      </c>
      <c r="U385" s="49" t="s">
        <v>242</v>
      </c>
      <c r="V385" s="49" t="s">
        <v>1197</v>
      </c>
      <c r="W385" s="49" t="s">
        <v>1396</v>
      </c>
      <c r="X385" s="49" t="s">
        <v>1397</v>
      </c>
      <c r="Y385" s="52" t="str">
        <f t="shared" si="15"/>
        <v>3-2023</v>
      </c>
      <c r="Z385" s="52" t="str">
        <f t="shared" si="16"/>
        <v>CS.1137.HT10.Q2.05.001</v>
      </c>
      <c r="AA385" s="52" t="str">
        <f t="shared" si="17"/>
        <v>CS.1137.HT10.Q2.05.0013-2023</v>
      </c>
      <c r="AB385" s="52" t="str">
        <f>VLOOKUP(Z385,SSPcodes!$B$12:$D$40,3,0)</f>
        <v>1.1.1</v>
      </c>
      <c r="AC385" s="52" t="str">
        <f>VLOOKUP(Z385,SSPcodes!$B$12:$E$40,4,0)</f>
        <v>MPTF_07</v>
      </c>
    </row>
    <row r="386" spans="1:29" x14ac:dyDescent="0.3">
      <c r="A386" s="49" t="s">
        <v>231</v>
      </c>
      <c r="B386" s="49" t="s">
        <v>232</v>
      </c>
      <c r="C386" s="49" t="s">
        <v>233</v>
      </c>
      <c r="D386" s="49" t="s">
        <v>139</v>
      </c>
      <c r="E386" s="49" t="s">
        <v>388</v>
      </c>
      <c r="F386" s="49" t="s">
        <v>137</v>
      </c>
      <c r="G386" s="49" t="s">
        <v>138</v>
      </c>
      <c r="H386" s="49" t="s">
        <v>1188</v>
      </c>
      <c r="I386" s="49" t="s">
        <v>1189</v>
      </c>
      <c r="J386" s="49" t="s">
        <v>1388</v>
      </c>
      <c r="K386" s="49" t="s">
        <v>1399</v>
      </c>
      <c r="L386" s="49" t="s">
        <v>1400</v>
      </c>
      <c r="M386" s="49" t="s">
        <v>356</v>
      </c>
      <c r="N386" s="50">
        <v>45012</v>
      </c>
      <c r="O386" s="51">
        <v>311.92</v>
      </c>
      <c r="P386" s="49" t="s">
        <v>102</v>
      </c>
      <c r="Q386" s="51">
        <v>311.92</v>
      </c>
      <c r="R386" s="49" t="s">
        <v>102</v>
      </c>
      <c r="S386" s="51">
        <v>311.92</v>
      </c>
      <c r="T386" s="49" t="s">
        <v>102</v>
      </c>
      <c r="U386" s="49" t="s">
        <v>242</v>
      </c>
      <c r="V386" s="49" t="s">
        <v>1197</v>
      </c>
      <c r="W386" s="49" t="s">
        <v>1401</v>
      </c>
      <c r="X386" s="49" t="s">
        <v>1402</v>
      </c>
      <c r="Y386" s="52" t="str">
        <f t="shared" si="15"/>
        <v>3-2023</v>
      </c>
      <c r="Z386" s="52" t="str">
        <f t="shared" si="16"/>
        <v>CS.1137.HT10.12.01.001</v>
      </c>
      <c r="AA386" s="52" t="str">
        <f t="shared" si="17"/>
        <v>CS.1137.HT10.12.01.0013-2023</v>
      </c>
      <c r="AB386" s="52" t="str">
        <f>VLOOKUP(Z386,SSPcodes!$B$12:$D$40,3,0)</f>
        <v>STAFF</v>
      </c>
      <c r="AC386" s="52" t="str">
        <f>VLOOKUP(Z386,SSPcodes!$B$12:$E$40,4,0)</f>
        <v>MPTF_07</v>
      </c>
    </row>
    <row r="387" spans="1:29" x14ac:dyDescent="0.3">
      <c r="A387" s="49" t="s">
        <v>231</v>
      </c>
      <c r="B387" s="49" t="s">
        <v>232</v>
      </c>
      <c r="C387" s="49" t="s">
        <v>233</v>
      </c>
      <c r="D387" s="49" t="s">
        <v>139</v>
      </c>
      <c r="E387" s="49" t="s">
        <v>388</v>
      </c>
      <c r="F387" s="49" t="s">
        <v>137</v>
      </c>
      <c r="G387" s="49" t="s">
        <v>138</v>
      </c>
      <c r="H387" s="49" t="s">
        <v>1188</v>
      </c>
      <c r="I387" s="49" t="s">
        <v>1189</v>
      </c>
      <c r="J387" s="49" t="s">
        <v>1388</v>
      </c>
      <c r="K387" s="49" t="s">
        <v>1399</v>
      </c>
      <c r="L387" s="49" t="s">
        <v>1400</v>
      </c>
      <c r="M387" s="49" t="s">
        <v>371</v>
      </c>
      <c r="N387" s="50">
        <v>45012</v>
      </c>
      <c r="O387" s="51">
        <v>65.989999999999995</v>
      </c>
      <c r="P387" s="49" t="s">
        <v>102</v>
      </c>
      <c r="Q387" s="51">
        <v>65.989999999999995</v>
      </c>
      <c r="R387" s="49" t="s">
        <v>102</v>
      </c>
      <c r="S387" s="51">
        <v>65.989999999999995</v>
      </c>
      <c r="T387" s="49" t="s">
        <v>102</v>
      </c>
      <c r="U387" s="49" t="s">
        <v>242</v>
      </c>
      <c r="V387" s="49" t="s">
        <v>1197</v>
      </c>
      <c r="W387" s="49" t="s">
        <v>1401</v>
      </c>
      <c r="X387" s="49" t="s">
        <v>1402</v>
      </c>
      <c r="Y387" s="52" t="str">
        <f t="shared" ref="Y387:Y450" si="18">MONTH(N387)&amp;"-"&amp;YEAR(N387)</f>
        <v>3-2023</v>
      </c>
      <c r="Z387" s="52" t="str">
        <f t="shared" ref="Z387:Z450" si="19">IF(ISNUMBER(SEARCH("Overhead",I387)),LEFT(F387,13)&amp;"OH",F387)</f>
        <v>CS.1137.HT10.12.01.001</v>
      </c>
      <c r="AA387" s="52" t="str">
        <f t="shared" ref="AA387:AA450" si="20">Z387&amp;Y387</f>
        <v>CS.1137.HT10.12.01.0013-2023</v>
      </c>
      <c r="AB387" s="52" t="str">
        <f>VLOOKUP(Z387,SSPcodes!$B$12:$D$40,3,0)</f>
        <v>STAFF</v>
      </c>
      <c r="AC387" s="52" t="str">
        <f>VLOOKUP(Z387,SSPcodes!$B$12:$E$40,4,0)</f>
        <v>MPTF_07</v>
      </c>
    </row>
    <row r="388" spans="1:29" x14ac:dyDescent="0.3">
      <c r="A388" s="49" t="s">
        <v>231</v>
      </c>
      <c r="B388" s="49" t="s">
        <v>232</v>
      </c>
      <c r="C388" s="49" t="s">
        <v>233</v>
      </c>
      <c r="D388" s="49" t="s">
        <v>139</v>
      </c>
      <c r="E388" s="49" t="s">
        <v>388</v>
      </c>
      <c r="F388" s="49" t="s">
        <v>137</v>
      </c>
      <c r="G388" s="49" t="s">
        <v>138</v>
      </c>
      <c r="H388" s="49" t="s">
        <v>1188</v>
      </c>
      <c r="I388" s="49" t="s">
        <v>1189</v>
      </c>
      <c r="J388" s="49" t="s">
        <v>1388</v>
      </c>
      <c r="K388" s="49" t="s">
        <v>1399</v>
      </c>
      <c r="L388" s="49" t="s">
        <v>1400</v>
      </c>
      <c r="M388" s="49" t="s">
        <v>378</v>
      </c>
      <c r="N388" s="50">
        <v>45012</v>
      </c>
      <c r="O388" s="51">
        <v>9</v>
      </c>
      <c r="P388" s="49" t="s">
        <v>102</v>
      </c>
      <c r="Q388" s="51">
        <v>9</v>
      </c>
      <c r="R388" s="49" t="s">
        <v>102</v>
      </c>
      <c r="S388" s="51">
        <v>9</v>
      </c>
      <c r="T388" s="49" t="s">
        <v>102</v>
      </c>
      <c r="U388" s="49" t="s">
        <v>242</v>
      </c>
      <c r="V388" s="49" t="s">
        <v>1197</v>
      </c>
      <c r="W388" s="49" t="s">
        <v>1401</v>
      </c>
      <c r="X388" s="49" t="s">
        <v>1402</v>
      </c>
      <c r="Y388" s="52" t="str">
        <f t="shared" si="18"/>
        <v>3-2023</v>
      </c>
      <c r="Z388" s="52" t="str">
        <f t="shared" si="19"/>
        <v>CS.1137.HT10.12.01.001</v>
      </c>
      <c r="AA388" s="52" t="str">
        <f t="shared" si="20"/>
        <v>CS.1137.HT10.12.01.0013-2023</v>
      </c>
      <c r="AB388" s="52" t="str">
        <f>VLOOKUP(Z388,SSPcodes!$B$12:$D$40,3,0)</f>
        <v>STAFF</v>
      </c>
      <c r="AC388" s="52" t="str">
        <f>VLOOKUP(Z388,SSPcodes!$B$12:$E$40,4,0)</f>
        <v>MPTF_07</v>
      </c>
    </row>
    <row r="389" spans="1:29" x14ac:dyDescent="0.3">
      <c r="A389" s="49" t="s">
        <v>231</v>
      </c>
      <c r="B389" s="49" t="s">
        <v>232</v>
      </c>
      <c r="C389" s="49" t="s">
        <v>233</v>
      </c>
      <c r="D389" s="49" t="s">
        <v>139</v>
      </c>
      <c r="E389" s="49" t="s">
        <v>388</v>
      </c>
      <c r="F389" s="49" t="s">
        <v>137</v>
      </c>
      <c r="G389" s="49" t="s">
        <v>138</v>
      </c>
      <c r="H389" s="49" t="s">
        <v>1206</v>
      </c>
      <c r="I389" s="49" t="s">
        <v>1207</v>
      </c>
      <c r="J389" s="49" t="s">
        <v>1403</v>
      </c>
      <c r="K389" s="49" t="s">
        <v>1404</v>
      </c>
      <c r="L389" s="49" t="s">
        <v>1405</v>
      </c>
      <c r="M389" s="49" t="s">
        <v>363</v>
      </c>
      <c r="N389" s="50">
        <v>45014</v>
      </c>
      <c r="O389" s="51">
        <v>1981.1</v>
      </c>
      <c r="P389" s="49" t="s">
        <v>102</v>
      </c>
      <c r="Q389" s="51">
        <v>1981.1</v>
      </c>
      <c r="R389" s="49" t="s">
        <v>102</v>
      </c>
      <c r="S389" s="51">
        <v>1981.1</v>
      </c>
      <c r="T389" s="49" t="s">
        <v>102</v>
      </c>
      <c r="U389" s="49" t="s">
        <v>242</v>
      </c>
      <c r="V389" s="49" t="s">
        <v>1197</v>
      </c>
      <c r="W389" s="49" t="s">
        <v>1406</v>
      </c>
      <c r="X389" s="49" t="s">
        <v>1407</v>
      </c>
      <c r="Y389" s="52" t="str">
        <f t="shared" si="18"/>
        <v>3-2023</v>
      </c>
      <c r="Z389" s="52" t="str">
        <f t="shared" si="19"/>
        <v>CS.1137.HT10.12.01.001</v>
      </c>
      <c r="AA389" s="52" t="str">
        <f t="shared" si="20"/>
        <v>CS.1137.HT10.12.01.0013-2023</v>
      </c>
      <c r="AB389" s="52" t="str">
        <f>VLOOKUP(Z389,SSPcodes!$B$12:$D$40,3,0)</f>
        <v>STAFF</v>
      </c>
      <c r="AC389" s="52" t="str">
        <f>VLOOKUP(Z389,SSPcodes!$B$12:$E$40,4,0)</f>
        <v>MPTF_07</v>
      </c>
    </row>
    <row r="390" spans="1:29" x14ac:dyDescent="0.3">
      <c r="A390" s="49" t="s">
        <v>231</v>
      </c>
      <c r="B390" s="49" t="s">
        <v>232</v>
      </c>
      <c r="C390" s="49" t="s">
        <v>233</v>
      </c>
      <c r="D390" s="49" t="s">
        <v>139</v>
      </c>
      <c r="E390" s="49" t="s">
        <v>388</v>
      </c>
      <c r="F390" s="49" t="s">
        <v>137</v>
      </c>
      <c r="G390" s="49" t="s">
        <v>138</v>
      </c>
      <c r="H390" s="49" t="s">
        <v>1206</v>
      </c>
      <c r="I390" s="49" t="s">
        <v>1207</v>
      </c>
      <c r="J390" s="49" t="s">
        <v>1403</v>
      </c>
      <c r="K390" s="49" t="s">
        <v>1404</v>
      </c>
      <c r="L390" s="49" t="s">
        <v>1405</v>
      </c>
      <c r="M390" s="49" t="s">
        <v>371</v>
      </c>
      <c r="N390" s="50">
        <v>45014</v>
      </c>
      <c r="O390" s="51">
        <v>2971.65</v>
      </c>
      <c r="P390" s="49" t="s">
        <v>102</v>
      </c>
      <c r="Q390" s="51">
        <v>2971.65</v>
      </c>
      <c r="R390" s="49" t="s">
        <v>102</v>
      </c>
      <c r="S390" s="51">
        <v>2971.65</v>
      </c>
      <c r="T390" s="49" t="s">
        <v>102</v>
      </c>
      <c r="U390" s="49" t="s">
        <v>242</v>
      </c>
      <c r="V390" s="49" t="s">
        <v>1197</v>
      </c>
      <c r="W390" s="49" t="s">
        <v>1406</v>
      </c>
      <c r="X390" s="49" t="s">
        <v>1407</v>
      </c>
      <c r="Y390" s="52" t="str">
        <f t="shared" si="18"/>
        <v>3-2023</v>
      </c>
      <c r="Z390" s="52" t="str">
        <f t="shared" si="19"/>
        <v>CS.1137.HT10.12.01.001</v>
      </c>
      <c r="AA390" s="52" t="str">
        <f t="shared" si="20"/>
        <v>CS.1137.HT10.12.01.0013-2023</v>
      </c>
      <c r="AB390" s="52" t="str">
        <f>VLOOKUP(Z390,SSPcodes!$B$12:$D$40,3,0)</f>
        <v>STAFF</v>
      </c>
      <c r="AC390" s="52" t="str">
        <f>VLOOKUP(Z390,SSPcodes!$B$12:$E$40,4,0)</f>
        <v>MPTF_07</v>
      </c>
    </row>
    <row r="391" spans="1:29" x14ac:dyDescent="0.3">
      <c r="A391" s="49" t="s">
        <v>231</v>
      </c>
      <c r="B391" s="49" t="s">
        <v>232</v>
      </c>
      <c r="C391" s="49" t="s">
        <v>233</v>
      </c>
      <c r="D391" s="49" t="s">
        <v>139</v>
      </c>
      <c r="E391" s="49" t="s">
        <v>388</v>
      </c>
      <c r="F391" s="49" t="s">
        <v>137</v>
      </c>
      <c r="G391" s="49" t="s">
        <v>138</v>
      </c>
      <c r="H391" s="49" t="s">
        <v>1286</v>
      </c>
      <c r="I391" s="49" t="s">
        <v>1287</v>
      </c>
      <c r="J391" s="49" t="s">
        <v>1408</v>
      </c>
      <c r="K391" s="49" t="s">
        <v>1409</v>
      </c>
      <c r="L391" s="49" t="s">
        <v>1410</v>
      </c>
      <c r="M391" s="49" t="s">
        <v>356</v>
      </c>
      <c r="N391" s="50">
        <v>45015</v>
      </c>
      <c r="O391" s="51">
        <v>1034.42</v>
      </c>
      <c r="P391" s="49" t="s">
        <v>102</v>
      </c>
      <c r="Q391" s="51">
        <v>1034.42</v>
      </c>
      <c r="R391" s="49" t="s">
        <v>102</v>
      </c>
      <c r="S391" s="51">
        <v>156177.34</v>
      </c>
      <c r="T391" s="49" t="s">
        <v>241</v>
      </c>
      <c r="U391" s="49" t="s">
        <v>242</v>
      </c>
      <c r="V391" s="49" t="s">
        <v>1197</v>
      </c>
      <c r="W391" s="49" t="s">
        <v>1411</v>
      </c>
      <c r="X391" s="49" t="s">
        <v>1412</v>
      </c>
      <c r="Y391" s="52" t="str">
        <f t="shared" si="18"/>
        <v>3-2023</v>
      </c>
      <c r="Z391" s="52" t="str">
        <f t="shared" si="19"/>
        <v>CS.1137.HT10.12.01.001</v>
      </c>
      <c r="AA391" s="52" t="str">
        <f t="shared" si="20"/>
        <v>CS.1137.HT10.12.01.0013-2023</v>
      </c>
      <c r="AB391" s="52" t="str">
        <f>VLOOKUP(Z391,SSPcodes!$B$12:$D$40,3,0)</f>
        <v>STAFF</v>
      </c>
      <c r="AC391" s="52" t="str">
        <f>VLOOKUP(Z391,SSPcodes!$B$12:$E$40,4,0)</f>
        <v>MPTF_07</v>
      </c>
    </row>
    <row r="392" spans="1:29" x14ac:dyDescent="0.3">
      <c r="A392" s="49" t="s">
        <v>231</v>
      </c>
      <c r="B392" s="49" t="s">
        <v>232</v>
      </c>
      <c r="C392" s="49" t="s">
        <v>233</v>
      </c>
      <c r="D392" s="49" t="s">
        <v>128</v>
      </c>
      <c r="E392" s="49" t="s">
        <v>544</v>
      </c>
      <c r="F392" s="49" t="s">
        <v>197</v>
      </c>
      <c r="G392" s="49" t="s">
        <v>198</v>
      </c>
      <c r="H392" s="49" t="s">
        <v>728</v>
      </c>
      <c r="I392" s="49" t="s">
        <v>729</v>
      </c>
      <c r="J392" s="49" t="s">
        <v>1413</v>
      </c>
      <c r="K392" s="49" t="s">
        <v>1414</v>
      </c>
      <c r="L392" s="49" t="s">
        <v>1415</v>
      </c>
      <c r="M392" s="49" t="s">
        <v>356</v>
      </c>
      <c r="N392" s="50">
        <v>45020</v>
      </c>
      <c r="O392" s="51">
        <v>450</v>
      </c>
      <c r="P392" s="49" t="s">
        <v>102</v>
      </c>
      <c r="Q392" s="51">
        <v>450</v>
      </c>
      <c r="R392" s="49" t="s">
        <v>102</v>
      </c>
      <c r="S392" s="51">
        <v>450</v>
      </c>
      <c r="T392" s="49" t="s">
        <v>102</v>
      </c>
      <c r="U392" s="49" t="s">
        <v>242</v>
      </c>
      <c r="V392" s="49" t="s">
        <v>1197</v>
      </c>
      <c r="W392" s="49" t="s">
        <v>1416</v>
      </c>
      <c r="X392" s="49" t="s">
        <v>1417</v>
      </c>
      <c r="Y392" s="52" t="str">
        <f t="shared" si="18"/>
        <v>4-2023</v>
      </c>
      <c r="Z392" s="52" t="str">
        <f t="shared" si="19"/>
        <v>CS.1137.HT10.Q1.03.001</v>
      </c>
      <c r="AA392" s="52" t="str">
        <f t="shared" si="20"/>
        <v>CS.1137.HT10.Q1.03.0014-2023</v>
      </c>
      <c r="AB392" s="52" t="str">
        <f>VLOOKUP(Z392,SSPcodes!$B$12:$D$40,3,0)</f>
        <v>MNE</v>
      </c>
      <c r="AC392" s="52" t="str">
        <f>VLOOKUP(Z392,SSPcodes!$B$12:$E$40,4,0)</f>
        <v>MPTF_04</v>
      </c>
    </row>
    <row r="393" spans="1:29" x14ac:dyDescent="0.3">
      <c r="A393" s="49" t="s">
        <v>231</v>
      </c>
      <c r="B393" s="49" t="s">
        <v>232</v>
      </c>
      <c r="C393" s="49" t="s">
        <v>233</v>
      </c>
      <c r="D393" s="49" t="s">
        <v>139</v>
      </c>
      <c r="E393" s="49" t="s">
        <v>388</v>
      </c>
      <c r="F393" s="49" t="s">
        <v>137</v>
      </c>
      <c r="G393" s="49" t="s">
        <v>138</v>
      </c>
      <c r="H393" s="49" t="s">
        <v>1188</v>
      </c>
      <c r="I393" s="49" t="s">
        <v>1189</v>
      </c>
      <c r="J393" s="49" t="s">
        <v>1418</v>
      </c>
      <c r="K393" s="49" t="s">
        <v>1419</v>
      </c>
      <c r="L393" s="49" t="s">
        <v>1420</v>
      </c>
      <c r="M393" s="49" t="s">
        <v>356</v>
      </c>
      <c r="N393" s="50">
        <v>45026</v>
      </c>
      <c r="O393" s="51">
        <v>490</v>
      </c>
      <c r="P393" s="49" t="s">
        <v>102</v>
      </c>
      <c r="Q393" s="51">
        <v>490</v>
      </c>
      <c r="R393" s="49" t="s">
        <v>102</v>
      </c>
      <c r="S393" s="51">
        <v>490</v>
      </c>
      <c r="T393" s="49" t="s">
        <v>102</v>
      </c>
      <c r="U393" s="49" t="s">
        <v>242</v>
      </c>
      <c r="V393" s="49" t="s">
        <v>1197</v>
      </c>
      <c r="W393" s="49" t="s">
        <v>1421</v>
      </c>
      <c r="X393" s="49" t="s">
        <v>1422</v>
      </c>
      <c r="Y393" s="52" t="str">
        <f t="shared" si="18"/>
        <v>4-2023</v>
      </c>
      <c r="Z393" s="52" t="str">
        <f t="shared" si="19"/>
        <v>CS.1137.HT10.12.01.001</v>
      </c>
      <c r="AA393" s="52" t="str">
        <f t="shared" si="20"/>
        <v>CS.1137.HT10.12.01.0014-2023</v>
      </c>
      <c r="AB393" s="52" t="str">
        <f>VLOOKUP(Z393,SSPcodes!$B$12:$D$40,3,0)</f>
        <v>STAFF</v>
      </c>
      <c r="AC393" s="52" t="str">
        <f>VLOOKUP(Z393,SSPcodes!$B$12:$E$40,4,0)</f>
        <v>MPTF_07</v>
      </c>
    </row>
    <row r="394" spans="1:29" x14ac:dyDescent="0.3">
      <c r="A394" s="49" t="s">
        <v>231</v>
      </c>
      <c r="B394" s="49" t="s">
        <v>232</v>
      </c>
      <c r="C394" s="49" t="s">
        <v>233</v>
      </c>
      <c r="D394" s="49" t="s">
        <v>128</v>
      </c>
      <c r="E394" s="49" t="s">
        <v>544</v>
      </c>
      <c r="F394" s="49" t="s">
        <v>197</v>
      </c>
      <c r="G394" s="49" t="s">
        <v>198</v>
      </c>
      <c r="H394" s="49" t="s">
        <v>1200</v>
      </c>
      <c r="I394" s="49" t="s">
        <v>1201</v>
      </c>
      <c r="J394" s="49" t="s">
        <v>1423</v>
      </c>
      <c r="K394" s="49" t="s">
        <v>1424</v>
      </c>
      <c r="L394" s="49" t="s">
        <v>1425</v>
      </c>
      <c r="M394" s="49" t="s">
        <v>363</v>
      </c>
      <c r="N394" s="50">
        <v>45026</v>
      </c>
      <c r="O394" s="51">
        <v>5110</v>
      </c>
      <c r="P394" s="49" t="s">
        <v>102</v>
      </c>
      <c r="Q394" s="51">
        <v>5110</v>
      </c>
      <c r="R394" s="49" t="s">
        <v>102</v>
      </c>
      <c r="S394" s="51">
        <v>5110</v>
      </c>
      <c r="T394" s="49" t="s">
        <v>102</v>
      </c>
      <c r="U394" s="49" t="s">
        <v>242</v>
      </c>
      <c r="V394" s="49" t="s">
        <v>1197</v>
      </c>
      <c r="W394" s="49" t="s">
        <v>1426</v>
      </c>
      <c r="X394" s="49" t="s">
        <v>1427</v>
      </c>
      <c r="Y394" s="52" t="str">
        <f t="shared" si="18"/>
        <v>4-2023</v>
      </c>
      <c r="Z394" s="52" t="str">
        <f t="shared" si="19"/>
        <v>CS.1137.HT10.Q1.03.001</v>
      </c>
      <c r="AA394" s="52" t="str">
        <f t="shared" si="20"/>
        <v>CS.1137.HT10.Q1.03.0014-2023</v>
      </c>
      <c r="AB394" s="52" t="str">
        <f>VLOOKUP(Z394,SSPcodes!$B$12:$D$40,3,0)</f>
        <v>MNE</v>
      </c>
      <c r="AC394" s="52" t="str">
        <f>VLOOKUP(Z394,SSPcodes!$B$12:$E$40,4,0)</f>
        <v>MPTF_04</v>
      </c>
    </row>
    <row r="395" spans="1:29" x14ac:dyDescent="0.3">
      <c r="A395" s="49" t="s">
        <v>231</v>
      </c>
      <c r="B395" s="49" t="s">
        <v>232</v>
      </c>
      <c r="C395" s="49" t="s">
        <v>233</v>
      </c>
      <c r="D395" s="49" t="s">
        <v>139</v>
      </c>
      <c r="E395" s="49" t="s">
        <v>388</v>
      </c>
      <c r="F395" s="49" t="s">
        <v>195</v>
      </c>
      <c r="G395" s="49" t="s">
        <v>196</v>
      </c>
      <c r="H395" s="49" t="s">
        <v>1177</v>
      </c>
      <c r="I395" s="49" t="s">
        <v>1178</v>
      </c>
      <c r="J395" s="49" t="s">
        <v>1428</v>
      </c>
      <c r="K395" s="49" t="s">
        <v>1429</v>
      </c>
      <c r="L395" s="49" t="s">
        <v>1430</v>
      </c>
      <c r="M395" s="49" t="s">
        <v>356</v>
      </c>
      <c r="N395" s="50">
        <v>45028</v>
      </c>
      <c r="O395" s="51">
        <v>8000</v>
      </c>
      <c r="P395" s="49" t="s">
        <v>102</v>
      </c>
      <c r="Q395" s="51">
        <v>8000</v>
      </c>
      <c r="R395" s="49" t="s">
        <v>102</v>
      </c>
      <c r="S395" s="51">
        <v>8000</v>
      </c>
      <c r="T395" s="49" t="s">
        <v>102</v>
      </c>
      <c r="U395" s="49" t="s">
        <v>242</v>
      </c>
      <c r="V395" s="49" t="s">
        <v>1197</v>
      </c>
      <c r="W395" s="49" t="s">
        <v>1431</v>
      </c>
      <c r="X395" s="49" t="s">
        <v>1432</v>
      </c>
      <c r="Y395" s="52" t="str">
        <f t="shared" si="18"/>
        <v>4-2023</v>
      </c>
      <c r="Z395" s="52" t="str">
        <f t="shared" si="19"/>
        <v>CS.1137.HT10.Q2.01.005</v>
      </c>
      <c r="AA395" s="52" t="str">
        <f t="shared" si="20"/>
        <v>CS.1137.HT10.Q2.01.0054-2023</v>
      </c>
      <c r="AB395" s="52" t="str">
        <f>VLOOKUP(Z395,SSPcodes!$B$12:$D$40,3,0)</f>
        <v>3.3.2</v>
      </c>
      <c r="AC395" s="52" t="str">
        <f>VLOOKUP(Z395,SSPcodes!$B$12:$E$40,4,0)</f>
        <v>MPTF_07</v>
      </c>
    </row>
    <row r="396" spans="1:29" x14ac:dyDescent="0.3">
      <c r="A396" s="49" t="s">
        <v>231</v>
      </c>
      <c r="B396" s="49" t="s">
        <v>232</v>
      </c>
      <c r="C396" s="49" t="s">
        <v>233</v>
      </c>
      <c r="D396" s="49" t="s">
        <v>139</v>
      </c>
      <c r="E396" s="49" t="s">
        <v>388</v>
      </c>
      <c r="F396" s="49" t="s">
        <v>137</v>
      </c>
      <c r="G396" s="49" t="s">
        <v>138</v>
      </c>
      <c r="H396" s="49" t="s">
        <v>1286</v>
      </c>
      <c r="I396" s="49" t="s">
        <v>1287</v>
      </c>
      <c r="J396" s="49" t="s">
        <v>1433</v>
      </c>
      <c r="K396" s="49" t="s">
        <v>1434</v>
      </c>
      <c r="L396" s="49" t="s">
        <v>1435</v>
      </c>
      <c r="M396" s="49" t="s">
        <v>356</v>
      </c>
      <c r="N396" s="50">
        <v>45019</v>
      </c>
      <c r="O396" s="51">
        <v>1195.17</v>
      </c>
      <c r="P396" s="49" t="s">
        <v>102</v>
      </c>
      <c r="Q396" s="51">
        <v>1195.17</v>
      </c>
      <c r="R396" s="49" t="s">
        <v>102</v>
      </c>
      <c r="S396" s="51">
        <v>183650.99</v>
      </c>
      <c r="T396" s="49" t="s">
        <v>241</v>
      </c>
      <c r="U396" s="49" t="s">
        <v>242</v>
      </c>
      <c r="V396" s="49" t="s">
        <v>1197</v>
      </c>
      <c r="W396" s="49" t="s">
        <v>1436</v>
      </c>
      <c r="X396" s="49" t="s">
        <v>1437</v>
      </c>
      <c r="Y396" s="52" t="str">
        <f t="shared" si="18"/>
        <v>4-2023</v>
      </c>
      <c r="Z396" s="52" t="str">
        <f t="shared" si="19"/>
        <v>CS.1137.HT10.12.01.001</v>
      </c>
      <c r="AA396" s="52" t="str">
        <f t="shared" si="20"/>
        <v>CS.1137.HT10.12.01.0014-2023</v>
      </c>
      <c r="AB396" s="52" t="str">
        <f>VLOOKUP(Z396,SSPcodes!$B$12:$D$40,3,0)</f>
        <v>STAFF</v>
      </c>
      <c r="AC396" s="52" t="str">
        <f>VLOOKUP(Z396,SSPcodes!$B$12:$E$40,4,0)</f>
        <v>MPTF_07</v>
      </c>
    </row>
    <row r="397" spans="1:29" x14ac:dyDescent="0.3">
      <c r="A397" s="49" t="s">
        <v>231</v>
      </c>
      <c r="B397" s="49" t="s">
        <v>232</v>
      </c>
      <c r="C397" s="49" t="s">
        <v>233</v>
      </c>
      <c r="D397" s="49" t="s">
        <v>139</v>
      </c>
      <c r="E397" s="49" t="s">
        <v>388</v>
      </c>
      <c r="F397" s="49" t="s">
        <v>137</v>
      </c>
      <c r="G397" s="49" t="s">
        <v>138</v>
      </c>
      <c r="H397" s="49" t="s">
        <v>1188</v>
      </c>
      <c r="I397" s="49" t="s">
        <v>1189</v>
      </c>
      <c r="J397" s="49" t="s">
        <v>1388</v>
      </c>
      <c r="K397" s="49" t="s">
        <v>1438</v>
      </c>
      <c r="L397" s="49" t="s">
        <v>1439</v>
      </c>
      <c r="M397" s="49" t="s">
        <v>356</v>
      </c>
      <c r="N397" s="50">
        <v>45034</v>
      </c>
      <c r="O397" s="51">
        <v>311.92</v>
      </c>
      <c r="P397" s="49" t="s">
        <v>102</v>
      </c>
      <c r="Q397" s="51">
        <v>311.92</v>
      </c>
      <c r="R397" s="49" t="s">
        <v>102</v>
      </c>
      <c r="S397" s="51">
        <v>311.92</v>
      </c>
      <c r="T397" s="49" t="s">
        <v>102</v>
      </c>
      <c r="U397" s="49" t="s">
        <v>242</v>
      </c>
      <c r="V397" s="49" t="s">
        <v>1197</v>
      </c>
      <c r="W397" s="49" t="s">
        <v>1440</v>
      </c>
      <c r="X397" s="49" t="s">
        <v>1441</v>
      </c>
      <c r="Y397" s="52" t="str">
        <f t="shared" si="18"/>
        <v>4-2023</v>
      </c>
      <c r="Z397" s="52" t="str">
        <f t="shared" si="19"/>
        <v>CS.1137.HT10.12.01.001</v>
      </c>
      <c r="AA397" s="52" t="str">
        <f t="shared" si="20"/>
        <v>CS.1137.HT10.12.01.0014-2023</v>
      </c>
      <c r="AB397" s="52" t="str">
        <f>VLOOKUP(Z397,SSPcodes!$B$12:$D$40,3,0)</f>
        <v>STAFF</v>
      </c>
      <c r="AC397" s="52" t="str">
        <f>VLOOKUP(Z397,SSPcodes!$B$12:$E$40,4,0)</f>
        <v>MPTF_07</v>
      </c>
    </row>
    <row r="398" spans="1:29" x14ac:dyDescent="0.3">
      <c r="A398" s="49" t="s">
        <v>231</v>
      </c>
      <c r="B398" s="49" t="s">
        <v>232</v>
      </c>
      <c r="C398" s="49" t="s">
        <v>233</v>
      </c>
      <c r="D398" s="49" t="s">
        <v>139</v>
      </c>
      <c r="E398" s="49" t="s">
        <v>388</v>
      </c>
      <c r="F398" s="49" t="s">
        <v>137</v>
      </c>
      <c r="G398" s="49" t="s">
        <v>138</v>
      </c>
      <c r="H398" s="49" t="s">
        <v>1188</v>
      </c>
      <c r="I398" s="49" t="s">
        <v>1189</v>
      </c>
      <c r="J398" s="49" t="s">
        <v>1388</v>
      </c>
      <c r="K398" s="49" t="s">
        <v>1438</v>
      </c>
      <c r="L398" s="49" t="s">
        <v>1439</v>
      </c>
      <c r="M398" s="49" t="s">
        <v>371</v>
      </c>
      <c r="N398" s="50">
        <v>45034</v>
      </c>
      <c r="O398" s="51">
        <v>65.989999999999995</v>
      </c>
      <c r="P398" s="49" t="s">
        <v>102</v>
      </c>
      <c r="Q398" s="51">
        <v>65.989999999999995</v>
      </c>
      <c r="R398" s="49" t="s">
        <v>102</v>
      </c>
      <c r="S398" s="51">
        <v>65.989999999999995</v>
      </c>
      <c r="T398" s="49" t="s">
        <v>102</v>
      </c>
      <c r="U398" s="49" t="s">
        <v>242</v>
      </c>
      <c r="V398" s="49" t="s">
        <v>1197</v>
      </c>
      <c r="W398" s="49" t="s">
        <v>1440</v>
      </c>
      <c r="X398" s="49" t="s">
        <v>1441</v>
      </c>
      <c r="Y398" s="52" t="str">
        <f t="shared" si="18"/>
        <v>4-2023</v>
      </c>
      <c r="Z398" s="52" t="str">
        <f t="shared" si="19"/>
        <v>CS.1137.HT10.12.01.001</v>
      </c>
      <c r="AA398" s="52" t="str">
        <f t="shared" si="20"/>
        <v>CS.1137.HT10.12.01.0014-2023</v>
      </c>
      <c r="AB398" s="52" t="str">
        <f>VLOOKUP(Z398,SSPcodes!$B$12:$D$40,3,0)</f>
        <v>STAFF</v>
      </c>
      <c r="AC398" s="52" t="str">
        <f>VLOOKUP(Z398,SSPcodes!$B$12:$E$40,4,0)</f>
        <v>MPTF_07</v>
      </c>
    </row>
    <row r="399" spans="1:29" x14ac:dyDescent="0.3">
      <c r="A399" s="49" t="s">
        <v>231</v>
      </c>
      <c r="B399" s="49" t="s">
        <v>232</v>
      </c>
      <c r="C399" s="49" t="s">
        <v>233</v>
      </c>
      <c r="D399" s="49" t="s">
        <v>139</v>
      </c>
      <c r="E399" s="49" t="s">
        <v>388</v>
      </c>
      <c r="F399" s="49" t="s">
        <v>137</v>
      </c>
      <c r="G399" s="49" t="s">
        <v>138</v>
      </c>
      <c r="H399" s="49" t="s">
        <v>1188</v>
      </c>
      <c r="I399" s="49" t="s">
        <v>1189</v>
      </c>
      <c r="J399" s="49" t="s">
        <v>1388</v>
      </c>
      <c r="K399" s="49" t="s">
        <v>1438</v>
      </c>
      <c r="L399" s="49" t="s">
        <v>1439</v>
      </c>
      <c r="M399" s="49" t="s">
        <v>378</v>
      </c>
      <c r="N399" s="50">
        <v>45034</v>
      </c>
      <c r="O399" s="51">
        <v>9</v>
      </c>
      <c r="P399" s="49" t="s">
        <v>102</v>
      </c>
      <c r="Q399" s="51">
        <v>9</v>
      </c>
      <c r="R399" s="49" t="s">
        <v>102</v>
      </c>
      <c r="S399" s="51">
        <v>9</v>
      </c>
      <c r="T399" s="49" t="s">
        <v>102</v>
      </c>
      <c r="U399" s="49" t="s">
        <v>242</v>
      </c>
      <c r="V399" s="49" t="s">
        <v>1197</v>
      </c>
      <c r="W399" s="49" t="s">
        <v>1440</v>
      </c>
      <c r="X399" s="49" t="s">
        <v>1441</v>
      </c>
      <c r="Y399" s="52" t="str">
        <f t="shared" si="18"/>
        <v>4-2023</v>
      </c>
      <c r="Z399" s="52" t="str">
        <f t="shared" si="19"/>
        <v>CS.1137.HT10.12.01.001</v>
      </c>
      <c r="AA399" s="52" t="str">
        <f t="shared" si="20"/>
        <v>CS.1137.HT10.12.01.0014-2023</v>
      </c>
      <c r="AB399" s="52" t="str">
        <f>VLOOKUP(Z399,SSPcodes!$B$12:$D$40,3,0)</f>
        <v>STAFF</v>
      </c>
      <c r="AC399" s="52" t="str">
        <f>VLOOKUP(Z399,SSPcodes!$B$12:$E$40,4,0)</f>
        <v>MPTF_07</v>
      </c>
    </row>
    <row r="400" spans="1:29" x14ac:dyDescent="0.3">
      <c r="A400" s="49" t="s">
        <v>231</v>
      </c>
      <c r="B400" s="49" t="s">
        <v>232</v>
      </c>
      <c r="C400" s="49" t="s">
        <v>233</v>
      </c>
      <c r="D400" s="49" t="s">
        <v>139</v>
      </c>
      <c r="E400" s="49" t="s">
        <v>388</v>
      </c>
      <c r="F400" s="49" t="s">
        <v>137</v>
      </c>
      <c r="G400" s="49" t="s">
        <v>138</v>
      </c>
      <c r="H400" s="49" t="s">
        <v>1007</v>
      </c>
      <c r="I400" s="49" t="s">
        <v>1008</v>
      </c>
      <c r="J400" s="49" t="s">
        <v>1442</v>
      </c>
      <c r="K400" s="49" t="s">
        <v>1443</v>
      </c>
      <c r="L400" s="49" t="s">
        <v>1444</v>
      </c>
      <c r="M400" s="49" t="s">
        <v>356</v>
      </c>
      <c r="N400" s="50">
        <v>45041</v>
      </c>
      <c r="O400" s="51">
        <v>53.7</v>
      </c>
      <c r="P400" s="49" t="s">
        <v>102</v>
      </c>
      <c r="Q400" s="51">
        <v>53.7</v>
      </c>
      <c r="R400" s="49" t="s">
        <v>102</v>
      </c>
      <c r="S400" s="51">
        <v>53.7</v>
      </c>
      <c r="T400" s="49" t="s">
        <v>102</v>
      </c>
      <c r="U400" s="49" t="s">
        <v>242</v>
      </c>
      <c r="V400" s="49" t="s">
        <v>1197</v>
      </c>
      <c r="W400" s="49" t="s">
        <v>1445</v>
      </c>
      <c r="X400" s="49" t="s">
        <v>431</v>
      </c>
      <c r="Y400" s="52" t="str">
        <f t="shared" si="18"/>
        <v>4-2023</v>
      </c>
      <c r="Z400" s="52" t="str">
        <f t="shared" si="19"/>
        <v>CS.1137.HT10.12.01.001</v>
      </c>
      <c r="AA400" s="52" t="str">
        <f t="shared" si="20"/>
        <v>CS.1137.HT10.12.01.0014-2023</v>
      </c>
      <c r="AB400" s="52" t="str">
        <f>VLOOKUP(Z400,SSPcodes!$B$12:$D$40,3,0)</f>
        <v>STAFF</v>
      </c>
      <c r="AC400" s="52" t="str">
        <f>VLOOKUP(Z400,SSPcodes!$B$12:$E$40,4,0)</f>
        <v>MPTF_07</v>
      </c>
    </row>
    <row r="401" spans="1:29" x14ac:dyDescent="0.3">
      <c r="A401" s="49" t="s">
        <v>231</v>
      </c>
      <c r="B401" s="49" t="s">
        <v>232</v>
      </c>
      <c r="C401" s="49" t="s">
        <v>233</v>
      </c>
      <c r="D401" s="49" t="s">
        <v>139</v>
      </c>
      <c r="E401" s="49" t="s">
        <v>388</v>
      </c>
      <c r="F401" s="49" t="s">
        <v>137</v>
      </c>
      <c r="G401" s="49" t="s">
        <v>138</v>
      </c>
      <c r="H401" s="49" t="s">
        <v>1007</v>
      </c>
      <c r="I401" s="49" t="s">
        <v>1008</v>
      </c>
      <c r="J401" s="49" t="s">
        <v>1442</v>
      </c>
      <c r="K401" s="49" t="s">
        <v>1443</v>
      </c>
      <c r="L401" s="49" t="s">
        <v>1444</v>
      </c>
      <c r="M401" s="49" t="s">
        <v>374</v>
      </c>
      <c r="N401" s="50">
        <v>45041</v>
      </c>
      <c r="O401" s="51">
        <v>53.7</v>
      </c>
      <c r="P401" s="49" t="s">
        <v>102</v>
      </c>
      <c r="Q401" s="51">
        <v>53.7</v>
      </c>
      <c r="R401" s="49" t="s">
        <v>102</v>
      </c>
      <c r="S401" s="51">
        <v>53.7</v>
      </c>
      <c r="T401" s="49" t="s">
        <v>102</v>
      </c>
      <c r="U401" s="49" t="s">
        <v>242</v>
      </c>
      <c r="V401" s="49" t="s">
        <v>1197</v>
      </c>
      <c r="W401" s="49" t="s">
        <v>1445</v>
      </c>
      <c r="X401" s="49" t="s">
        <v>431</v>
      </c>
      <c r="Y401" s="52" t="str">
        <f t="shared" si="18"/>
        <v>4-2023</v>
      </c>
      <c r="Z401" s="52" t="str">
        <f t="shared" si="19"/>
        <v>CS.1137.HT10.12.01.001</v>
      </c>
      <c r="AA401" s="52" t="str">
        <f t="shared" si="20"/>
        <v>CS.1137.HT10.12.01.0014-2023</v>
      </c>
      <c r="AB401" s="52" t="str">
        <f>VLOOKUP(Z401,SSPcodes!$B$12:$D$40,3,0)</f>
        <v>STAFF</v>
      </c>
      <c r="AC401" s="52" t="str">
        <f>VLOOKUP(Z401,SSPcodes!$B$12:$E$40,4,0)</f>
        <v>MPTF_07</v>
      </c>
    </row>
    <row r="402" spans="1:29" x14ac:dyDescent="0.3">
      <c r="A402" s="49" t="s">
        <v>231</v>
      </c>
      <c r="B402" s="49" t="s">
        <v>232</v>
      </c>
      <c r="C402" s="49" t="s">
        <v>233</v>
      </c>
      <c r="D402" s="49" t="s">
        <v>139</v>
      </c>
      <c r="E402" s="49" t="s">
        <v>388</v>
      </c>
      <c r="F402" s="49" t="s">
        <v>137</v>
      </c>
      <c r="G402" s="49" t="s">
        <v>138</v>
      </c>
      <c r="H402" s="49" t="s">
        <v>1007</v>
      </c>
      <c r="I402" s="49" t="s">
        <v>1008</v>
      </c>
      <c r="J402" s="49" t="s">
        <v>1442</v>
      </c>
      <c r="K402" s="49" t="s">
        <v>1443</v>
      </c>
      <c r="L402" s="49" t="s">
        <v>1444</v>
      </c>
      <c r="M402" s="49" t="s">
        <v>383</v>
      </c>
      <c r="N402" s="50">
        <v>45041</v>
      </c>
      <c r="O402" s="51">
        <v>53.7</v>
      </c>
      <c r="P402" s="49" t="s">
        <v>102</v>
      </c>
      <c r="Q402" s="51">
        <v>53.7</v>
      </c>
      <c r="R402" s="49" t="s">
        <v>102</v>
      </c>
      <c r="S402" s="51">
        <v>53.7</v>
      </c>
      <c r="T402" s="49" t="s">
        <v>102</v>
      </c>
      <c r="U402" s="49" t="s">
        <v>242</v>
      </c>
      <c r="V402" s="49" t="s">
        <v>1197</v>
      </c>
      <c r="W402" s="49" t="s">
        <v>1445</v>
      </c>
      <c r="X402" s="49" t="s">
        <v>431</v>
      </c>
      <c r="Y402" s="52" t="str">
        <f t="shared" si="18"/>
        <v>4-2023</v>
      </c>
      <c r="Z402" s="52" t="str">
        <f t="shared" si="19"/>
        <v>CS.1137.HT10.12.01.001</v>
      </c>
      <c r="AA402" s="52" t="str">
        <f t="shared" si="20"/>
        <v>CS.1137.HT10.12.01.0014-2023</v>
      </c>
      <c r="AB402" s="52" t="str">
        <f>VLOOKUP(Z402,SSPcodes!$B$12:$D$40,3,0)</f>
        <v>STAFF</v>
      </c>
      <c r="AC402" s="52" t="str">
        <f>VLOOKUP(Z402,SSPcodes!$B$12:$E$40,4,0)</f>
        <v>MPTF_07</v>
      </c>
    </row>
    <row r="403" spans="1:29" x14ac:dyDescent="0.3">
      <c r="A403" s="49" t="s">
        <v>231</v>
      </c>
      <c r="B403" s="49" t="s">
        <v>232</v>
      </c>
      <c r="C403" s="49" t="s">
        <v>233</v>
      </c>
      <c r="D403" s="49" t="s">
        <v>139</v>
      </c>
      <c r="E403" s="49" t="s">
        <v>388</v>
      </c>
      <c r="F403" s="49" t="s">
        <v>137</v>
      </c>
      <c r="G403" s="49" t="s">
        <v>138</v>
      </c>
      <c r="H403" s="49" t="s">
        <v>1007</v>
      </c>
      <c r="I403" s="49" t="s">
        <v>1008</v>
      </c>
      <c r="J403" s="49" t="s">
        <v>1442</v>
      </c>
      <c r="K403" s="49" t="s">
        <v>1443</v>
      </c>
      <c r="L403" s="49" t="s">
        <v>1444</v>
      </c>
      <c r="M403" s="49" t="s">
        <v>1346</v>
      </c>
      <c r="N403" s="50">
        <v>45041</v>
      </c>
      <c r="O403" s="51">
        <v>53.7</v>
      </c>
      <c r="P403" s="49" t="s">
        <v>102</v>
      </c>
      <c r="Q403" s="51">
        <v>53.7</v>
      </c>
      <c r="R403" s="49" t="s">
        <v>102</v>
      </c>
      <c r="S403" s="51">
        <v>53.7</v>
      </c>
      <c r="T403" s="49" t="s">
        <v>102</v>
      </c>
      <c r="U403" s="49" t="s">
        <v>242</v>
      </c>
      <c r="V403" s="49" t="s">
        <v>1197</v>
      </c>
      <c r="W403" s="49" t="s">
        <v>1445</v>
      </c>
      <c r="X403" s="49" t="s">
        <v>431</v>
      </c>
      <c r="Y403" s="52" t="str">
        <f t="shared" si="18"/>
        <v>4-2023</v>
      </c>
      <c r="Z403" s="52" t="str">
        <f t="shared" si="19"/>
        <v>CS.1137.HT10.12.01.001</v>
      </c>
      <c r="AA403" s="52" t="str">
        <f t="shared" si="20"/>
        <v>CS.1137.HT10.12.01.0014-2023</v>
      </c>
      <c r="AB403" s="52" t="str">
        <f>VLOOKUP(Z403,SSPcodes!$B$12:$D$40,3,0)</f>
        <v>STAFF</v>
      </c>
      <c r="AC403" s="52" t="str">
        <f>VLOOKUP(Z403,SSPcodes!$B$12:$E$40,4,0)</f>
        <v>MPTF_07</v>
      </c>
    </row>
    <row r="404" spans="1:29" x14ac:dyDescent="0.3">
      <c r="A404" s="49" t="s">
        <v>231</v>
      </c>
      <c r="B404" s="49" t="s">
        <v>232</v>
      </c>
      <c r="C404" s="49" t="s">
        <v>233</v>
      </c>
      <c r="D404" s="49" t="s">
        <v>139</v>
      </c>
      <c r="E404" s="49" t="s">
        <v>388</v>
      </c>
      <c r="F404" s="49" t="s">
        <v>137</v>
      </c>
      <c r="G404" s="49" t="s">
        <v>138</v>
      </c>
      <c r="H404" s="49" t="s">
        <v>1007</v>
      </c>
      <c r="I404" s="49" t="s">
        <v>1008</v>
      </c>
      <c r="J404" s="49" t="s">
        <v>1442</v>
      </c>
      <c r="K404" s="49" t="s">
        <v>1443</v>
      </c>
      <c r="L404" s="49" t="s">
        <v>1444</v>
      </c>
      <c r="M404" s="49" t="s">
        <v>1219</v>
      </c>
      <c r="N404" s="50">
        <v>45041</v>
      </c>
      <c r="O404" s="51">
        <v>53.7</v>
      </c>
      <c r="P404" s="49" t="s">
        <v>102</v>
      </c>
      <c r="Q404" s="51">
        <v>53.7</v>
      </c>
      <c r="R404" s="49" t="s">
        <v>102</v>
      </c>
      <c r="S404" s="51">
        <v>53.7</v>
      </c>
      <c r="T404" s="49" t="s">
        <v>102</v>
      </c>
      <c r="U404" s="49" t="s">
        <v>242</v>
      </c>
      <c r="V404" s="49" t="s">
        <v>1197</v>
      </c>
      <c r="W404" s="49" t="s">
        <v>1445</v>
      </c>
      <c r="X404" s="49" t="s">
        <v>431</v>
      </c>
      <c r="Y404" s="52" t="str">
        <f t="shared" si="18"/>
        <v>4-2023</v>
      </c>
      <c r="Z404" s="52" t="str">
        <f t="shared" si="19"/>
        <v>CS.1137.HT10.12.01.001</v>
      </c>
      <c r="AA404" s="52" t="str">
        <f t="shared" si="20"/>
        <v>CS.1137.HT10.12.01.0014-2023</v>
      </c>
      <c r="AB404" s="52" t="str">
        <f>VLOOKUP(Z404,SSPcodes!$B$12:$D$40,3,0)</f>
        <v>STAFF</v>
      </c>
      <c r="AC404" s="52" t="str">
        <f>VLOOKUP(Z404,SSPcodes!$B$12:$E$40,4,0)</f>
        <v>MPTF_07</v>
      </c>
    </row>
    <row r="405" spans="1:29" x14ac:dyDescent="0.3">
      <c r="A405" s="49" t="s">
        <v>231</v>
      </c>
      <c r="B405" s="49" t="s">
        <v>232</v>
      </c>
      <c r="C405" s="49" t="s">
        <v>233</v>
      </c>
      <c r="D405" s="49" t="s">
        <v>139</v>
      </c>
      <c r="E405" s="49" t="s">
        <v>388</v>
      </c>
      <c r="F405" s="49" t="s">
        <v>137</v>
      </c>
      <c r="G405" s="49" t="s">
        <v>138</v>
      </c>
      <c r="H405" s="49" t="s">
        <v>1007</v>
      </c>
      <c r="I405" s="49" t="s">
        <v>1008</v>
      </c>
      <c r="J405" s="49" t="s">
        <v>1442</v>
      </c>
      <c r="K405" s="49" t="s">
        <v>1443</v>
      </c>
      <c r="L405" s="49" t="s">
        <v>1444</v>
      </c>
      <c r="M405" s="49" t="s">
        <v>1446</v>
      </c>
      <c r="N405" s="50">
        <v>45041</v>
      </c>
      <c r="O405" s="51">
        <v>53.7</v>
      </c>
      <c r="P405" s="49" t="s">
        <v>102</v>
      </c>
      <c r="Q405" s="51">
        <v>53.7</v>
      </c>
      <c r="R405" s="49" t="s">
        <v>102</v>
      </c>
      <c r="S405" s="51">
        <v>53.7</v>
      </c>
      <c r="T405" s="49" t="s">
        <v>102</v>
      </c>
      <c r="U405" s="49" t="s">
        <v>242</v>
      </c>
      <c r="V405" s="49" t="s">
        <v>1197</v>
      </c>
      <c r="W405" s="49" t="s">
        <v>1445</v>
      </c>
      <c r="X405" s="49" t="s">
        <v>431</v>
      </c>
      <c r="Y405" s="52" t="str">
        <f t="shared" si="18"/>
        <v>4-2023</v>
      </c>
      <c r="Z405" s="52" t="str">
        <f t="shared" si="19"/>
        <v>CS.1137.HT10.12.01.001</v>
      </c>
      <c r="AA405" s="52" t="str">
        <f t="shared" si="20"/>
        <v>CS.1137.HT10.12.01.0014-2023</v>
      </c>
      <c r="AB405" s="52" t="str">
        <f>VLOOKUP(Z405,SSPcodes!$B$12:$D$40,3,0)</f>
        <v>STAFF</v>
      </c>
      <c r="AC405" s="52" t="str">
        <f>VLOOKUP(Z405,SSPcodes!$B$12:$E$40,4,0)</f>
        <v>MPTF_07</v>
      </c>
    </row>
    <row r="406" spans="1:29" x14ac:dyDescent="0.3">
      <c r="A406" s="49" t="s">
        <v>231</v>
      </c>
      <c r="B406" s="49" t="s">
        <v>232</v>
      </c>
      <c r="C406" s="49" t="s">
        <v>233</v>
      </c>
      <c r="D406" s="49" t="s">
        <v>139</v>
      </c>
      <c r="E406" s="49" t="s">
        <v>388</v>
      </c>
      <c r="F406" s="49" t="s">
        <v>137</v>
      </c>
      <c r="G406" s="49" t="s">
        <v>138</v>
      </c>
      <c r="H406" s="49" t="s">
        <v>1007</v>
      </c>
      <c r="I406" s="49" t="s">
        <v>1008</v>
      </c>
      <c r="J406" s="49" t="s">
        <v>1442</v>
      </c>
      <c r="K406" s="49" t="s">
        <v>1443</v>
      </c>
      <c r="L406" s="49" t="s">
        <v>1444</v>
      </c>
      <c r="M406" s="49" t="s">
        <v>1018</v>
      </c>
      <c r="N406" s="50">
        <v>45041</v>
      </c>
      <c r="O406" s="51">
        <v>53.7</v>
      </c>
      <c r="P406" s="49" t="s">
        <v>102</v>
      </c>
      <c r="Q406" s="51">
        <v>53.7</v>
      </c>
      <c r="R406" s="49" t="s">
        <v>102</v>
      </c>
      <c r="S406" s="51">
        <v>53.7</v>
      </c>
      <c r="T406" s="49" t="s">
        <v>102</v>
      </c>
      <c r="U406" s="49" t="s">
        <v>242</v>
      </c>
      <c r="V406" s="49" t="s">
        <v>1197</v>
      </c>
      <c r="W406" s="49" t="s">
        <v>1445</v>
      </c>
      <c r="X406" s="49" t="s">
        <v>431</v>
      </c>
      <c r="Y406" s="52" t="str">
        <f t="shared" si="18"/>
        <v>4-2023</v>
      </c>
      <c r="Z406" s="52" t="str">
        <f t="shared" si="19"/>
        <v>CS.1137.HT10.12.01.001</v>
      </c>
      <c r="AA406" s="52" t="str">
        <f t="shared" si="20"/>
        <v>CS.1137.HT10.12.01.0014-2023</v>
      </c>
      <c r="AB406" s="52" t="str">
        <f>VLOOKUP(Z406,SSPcodes!$B$12:$D$40,3,0)</f>
        <v>STAFF</v>
      </c>
      <c r="AC406" s="52" t="str">
        <f>VLOOKUP(Z406,SSPcodes!$B$12:$E$40,4,0)</f>
        <v>MPTF_07</v>
      </c>
    </row>
    <row r="407" spans="1:29" x14ac:dyDescent="0.3">
      <c r="A407" s="49" t="s">
        <v>231</v>
      </c>
      <c r="B407" s="49" t="s">
        <v>232</v>
      </c>
      <c r="C407" s="49" t="s">
        <v>233</v>
      </c>
      <c r="D407" s="49" t="s">
        <v>139</v>
      </c>
      <c r="E407" s="49" t="s">
        <v>388</v>
      </c>
      <c r="F407" s="49" t="s">
        <v>137</v>
      </c>
      <c r="G407" s="49" t="s">
        <v>138</v>
      </c>
      <c r="H407" s="49" t="s">
        <v>1007</v>
      </c>
      <c r="I407" s="49" t="s">
        <v>1008</v>
      </c>
      <c r="J407" s="49" t="s">
        <v>1442</v>
      </c>
      <c r="K407" s="49" t="s">
        <v>1443</v>
      </c>
      <c r="L407" s="49" t="s">
        <v>1444</v>
      </c>
      <c r="M407" s="49" t="s">
        <v>1225</v>
      </c>
      <c r="N407" s="50">
        <v>45041</v>
      </c>
      <c r="O407" s="51">
        <v>53.7</v>
      </c>
      <c r="P407" s="49" t="s">
        <v>102</v>
      </c>
      <c r="Q407" s="51">
        <v>53.7</v>
      </c>
      <c r="R407" s="49" t="s">
        <v>102</v>
      </c>
      <c r="S407" s="51">
        <v>53.7</v>
      </c>
      <c r="T407" s="49" t="s">
        <v>102</v>
      </c>
      <c r="U407" s="49" t="s">
        <v>242</v>
      </c>
      <c r="V407" s="49" t="s">
        <v>1197</v>
      </c>
      <c r="W407" s="49" t="s">
        <v>1445</v>
      </c>
      <c r="X407" s="49" t="s">
        <v>431</v>
      </c>
      <c r="Y407" s="52" t="str">
        <f t="shared" si="18"/>
        <v>4-2023</v>
      </c>
      <c r="Z407" s="52" t="str">
        <f t="shared" si="19"/>
        <v>CS.1137.HT10.12.01.001</v>
      </c>
      <c r="AA407" s="52" t="str">
        <f t="shared" si="20"/>
        <v>CS.1137.HT10.12.01.0014-2023</v>
      </c>
      <c r="AB407" s="52" t="str">
        <f>VLOOKUP(Z407,SSPcodes!$B$12:$D$40,3,0)</f>
        <v>STAFF</v>
      </c>
      <c r="AC407" s="52" t="str">
        <f>VLOOKUP(Z407,SSPcodes!$B$12:$E$40,4,0)</f>
        <v>MPTF_07</v>
      </c>
    </row>
    <row r="408" spans="1:29" x14ac:dyDescent="0.3">
      <c r="A408" s="49" t="s">
        <v>231</v>
      </c>
      <c r="B408" s="49" t="s">
        <v>232</v>
      </c>
      <c r="C408" s="49" t="s">
        <v>233</v>
      </c>
      <c r="D408" s="49" t="s">
        <v>139</v>
      </c>
      <c r="E408" s="49" t="s">
        <v>388</v>
      </c>
      <c r="F408" s="49" t="s">
        <v>137</v>
      </c>
      <c r="G408" s="49" t="s">
        <v>138</v>
      </c>
      <c r="H408" s="49" t="s">
        <v>1007</v>
      </c>
      <c r="I408" s="49" t="s">
        <v>1008</v>
      </c>
      <c r="J408" s="49" t="s">
        <v>1442</v>
      </c>
      <c r="K408" s="49" t="s">
        <v>1443</v>
      </c>
      <c r="L408" s="49" t="s">
        <v>1444</v>
      </c>
      <c r="M408" s="49" t="s">
        <v>1447</v>
      </c>
      <c r="N408" s="50">
        <v>45041</v>
      </c>
      <c r="O408" s="51">
        <v>53.7</v>
      </c>
      <c r="P408" s="49" t="s">
        <v>102</v>
      </c>
      <c r="Q408" s="51">
        <v>53.7</v>
      </c>
      <c r="R408" s="49" t="s">
        <v>102</v>
      </c>
      <c r="S408" s="51">
        <v>53.7</v>
      </c>
      <c r="T408" s="49" t="s">
        <v>102</v>
      </c>
      <c r="U408" s="49" t="s">
        <v>242</v>
      </c>
      <c r="V408" s="49" t="s">
        <v>1197</v>
      </c>
      <c r="W408" s="49" t="s">
        <v>1445</v>
      </c>
      <c r="X408" s="49" t="s">
        <v>431</v>
      </c>
      <c r="Y408" s="52" t="str">
        <f t="shared" si="18"/>
        <v>4-2023</v>
      </c>
      <c r="Z408" s="52" t="str">
        <f t="shared" si="19"/>
        <v>CS.1137.HT10.12.01.001</v>
      </c>
      <c r="AA408" s="52" t="str">
        <f t="shared" si="20"/>
        <v>CS.1137.HT10.12.01.0014-2023</v>
      </c>
      <c r="AB408" s="52" t="str">
        <f>VLOOKUP(Z408,SSPcodes!$B$12:$D$40,3,0)</f>
        <v>STAFF</v>
      </c>
      <c r="AC408" s="52" t="str">
        <f>VLOOKUP(Z408,SSPcodes!$B$12:$E$40,4,0)</f>
        <v>MPTF_07</v>
      </c>
    </row>
    <row r="409" spans="1:29" x14ac:dyDescent="0.3">
      <c r="A409" s="49" t="s">
        <v>231</v>
      </c>
      <c r="B409" s="49" t="s">
        <v>232</v>
      </c>
      <c r="C409" s="49" t="s">
        <v>233</v>
      </c>
      <c r="D409" s="49" t="s">
        <v>139</v>
      </c>
      <c r="E409" s="49" t="s">
        <v>388</v>
      </c>
      <c r="F409" s="49" t="s">
        <v>137</v>
      </c>
      <c r="G409" s="49" t="s">
        <v>138</v>
      </c>
      <c r="H409" s="49" t="s">
        <v>1007</v>
      </c>
      <c r="I409" s="49" t="s">
        <v>1008</v>
      </c>
      <c r="J409" s="49" t="s">
        <v>1442</v>
      </c>
      <c r="K409" s="49" t="s">
        <v>1443</v>
      </c>
      <c r="L409" s="49" t="s">
        <v>1444</v>
      </c>
      <c r="M409" s="49" t="s">
        <v>317</v>
      </c>
      <c r="N409" s="50">
        <v>45041</v>
      </c>
      <c r="O409" s="51">
        <v>53.7</v>
      </c>
      <c r="P409" s="49" t="s">
        <v>102</v>
      </c>
      <c r="Q409" s="51">
        <v>53.7</v>
      </c>
      <c r="R409" s="49" t="s">
        <v>102</v>
      </c>
      <c r="S409" s="51">
        <v>53.7</v>
      </c>
      <c r="T409" s="49" t="s">
        <v>102</v>
      </c>
      <c r="U409" s="49" t="s">
        <v>242</v>
      </c>
      <c r="V409" s="49" t="s">
        <v>1197</v>
      </c>
      <c r="W409" s="49" t="s">
        <v>1445</v>
      </c>
      <c r="X409" s="49" t="s">
        <v>431</v>
      </c>
      <c r="Y409" s="52" t="str">
        <f t="shared" si="18"/>
        <v>4-2023</v>
      </c>
      <c r="Z409" s="52" t="str">
        <f t="shared" si="19"/>
        <v>CS.1137.HT10.12.01.001</v>
      </c>
      <c r="AA409" s="52" t="str">
        <f t="shared" si="20"/>
        <v>CS.1137.HT10.12.01.0014-2023</v>
      </c>
      <c r="AB409" s="52" t="str">
        <f>VLOOKUP(Z409,SSPcodes!$B$12:$D$40,3,0)</f>
        <v>STAFF</v>
      </c>
      <c r="AC409" s="52" t="str">
        <f>VLOOKUP(Z409,SSPcodes!$B$12:$E$40,4,0)</f>
        <v>MPTF_07</v>
      </c>
    </row>
    <row r="410" spans="1:29" x14ac:dyDescent="0.3">
      <c r="A410" s="49" t="s">
        <v>231</v>
      </c>
      <c r="B410" s="49" t="s">
        <v>232</v>
      </c>
      <c r="C410" s="49" t="s">
        <v>233</v>
      </c>
      <c r="D410" s="49" t="s">
        <v>139</v>
      </c>
      <c r="E410" s="49" t="s">
        <v>388</v>
      </c>
      <c r="F410" s="49" t="s">
        <v>137</v>
      </c>
      <c r="G410" s="49" t="s">
        <v>138</v>
      </c>
      <c r="H410" s="49" t="s">
        <v>1007</v>
      </c>
      <c r="I410" s="49" t="s">
        <v>1008</v>
      </c>
      <c r="J410" s="49" t="s">
        <v>1442</v>
      </c>
      <c r="K410" s="49" t="s">
        <v>1443</v>
      </c>
      <c r="L410" s="49" t="s">
        <v>1444</v>
      </c>
      <c r="M410" s="49" t="s">
        <v>1448</v>
      </c>
      <c r="N410" s="50">
        <v>45041</v>
      </c>
      <c r="O410" s="51">
        <v>53.71</v>
      </c>
      <c r="P410" s="49" t="s">
        <v>102</v>
      </c>
      <c r="Q410" s="51">
        <v>53.71</v>
      </c>
      <c r="R410" s="49" t="s">
        <v>102</v>
      </c>
      <c r="S410" s="51">
        <v>53.71</v>
      </c>
      <c r="T410" s="49" t="s">
        <v>102</v>
      </c>
      <c r="U410" s="49" t="s">
        <v>242</v>
      </c>
      <c r="V410" s="49" t="s">
        <v>1197</v>
      </c>
      <c r="W410" s="49" t="s">
        <v>1445</v>
      </c>
      <c r="X410" s="49" t="s">
        <v>431</v>
      </c>
      <c r="Y410" s="52" t="str">
        <f t="shared" si="18"/>
        <v>4-2023</v>
      </c>
      <c r="Z410" s="52" t="str">
        <f t="shared" si="19"/>
        <v>CS.1137.HT10.12.01.001</v>
      </c>
      <c r="AA410" s="52" t="str">
        <f t="shared" si="20"/>
        <v>CS.1137.HT10.12.01.0014-2023</v>
      </c>
      <c r="AB410" s="52" t="str">
        <f>VLOOKUP(Z410,SSPcodes!$B$12:$D$40,3,0)</f>
        <v>STAFF</v>
      </c>
      <c r="AC410" s="52" t="str">
        <f>VLOOKUP(Z410,SSPcodes!$B$12:$E$40,4,0)</f>
        <v>MPTF_07</v>
      </c>
    </row>
    <row r="411" spans="1:29" x14ac:dyDescent="0.3">
      <c r="A411" s="49" t="s">
        <v>231</v>
      </c>
      <c r="B411" s="49" t="s">
        <v>232</v>
      </c>
      <c r="C411" s="49" t="s">
        <v>233</v>
      </c>
      <c r="D411" s="49" t="s">
        <v>139</v>
      </c>
      <c r="E411" s="49" t="s">
        <v>388</v>
      </c>
      <c r="F411" s="49" t="s">
        <v>137</v>
      </c>
      <c r="G411" s="49" t="s">
        <v>138</v>
      </c>
      <c r="H411" s="49" t="s">
        <v>1007</v>
      </c>
      <c r="I411" s="49" t="s">
        <v>1008</v>
      </c>
      <c r="J411" s="49" t="s">
        <v>1442</v>
      </c>
      <c r="K411" s="49" t="s">
        <v>1443</v>
      </c>
      <c r="L411" s="49" t="s">
        <v>1444</v>
      </c>
      <c r="M411" s="49" t="s">
        <v>1449</v>
      </c>
      <c r="N411" s="50">
        <v>45041</v>
      </c>
      <c r="O411" s="51">
        <v>53.71</v>
      </c>
      <c r="P411" s="49" t="s">
        <v>102</v>
      </c>
      <c r="Q411" s="51">
        <v>53.71</v>
      </c>
      <c r="R411" s="49" t="s">
        <v>102</v>
      </c>
      <c r="S411" s="51">
        <v>53.71</v>
      </c>
      <c r="T411" s="49" t="s">
        <v>102</v>
      </c>
      <c r="U411" s="49" t="s">
        <v>242</v>
      </c>
      <c r="V411" s="49" t="s">
        <v>1197</v>
      </c>
      <c r="W411" s="49" t="s">
        <v>1445</v>
      </c>
      <c r="X411" s="49" t="s">
        <v>431</v>
      </c>
      <c r="Y411" s="52" t="str">
        <f t="shared" si="18"/>
        <v>4-2023</v>
      </c>
      <c r="Z411" s="52" t="str">
        <f t="shared" si="19"/>
        <v>CS.1137.HT10.12.01.001</v>
      </c>
      <c r="AA411" s="52" t="str">
        <f t="shared" si="20"/>
        <v>CS.1137.HT10.12.01.0014-2023</v>
      </c>
      <c r="AB411" s="52" t="str">
        <f>VLOOKUP(Z411,SSPcodes!$B$12:$D$40,3,0)</f>
        <v>STAFF</v>
      </c>
      <c r="AC411" s="52" t="str">
        <f>VLOOKUP(Z411,SSPcodes!$B$12:$E$40,4,0)</f>
        <v>MPTF_07</v>
      </c>
    </row>
    <row r="412" spans="1:29" x14ac:dyDescent="0.3">
      <c r="A412" s="49" t="s">
        <v>231</v>
      </c>
      <c r="B412" s="49" t="s">
        <v>232</v>
      </c>
      <c r="C412" s="49" t="s">
        <v>233</v>
      </c>
      <c r="D412" s="49" t="s">
        <v>139</v>
      </c>
      <c r="E412" s="49" t="s">
        <v>388</v>
      </c>
      <c r="F412" s="49" t="s">
        <v>137</v>
      </c>
      <c r="G412" s="49" t="s">
        <v>138</v>
      </c>
      <c r="H412" s="49" t="s">
        <v>1007</v>
      </c>
      <c r="I412" s="49" t="s">
        <v>1008</v>
      </c>
      <c r="J412" s="49" t="s">
        <v>1442</v>
      </c>
      <c r="K412" s="49" t="s">
        <v>1443</v>
      </c>
      <c r="L412" s="49" t="s">
        <v>1444</v>
      </c>
      <c r="M412" s="49" t="s">
        <v>1450</v>
      </c>
      <c r="N412" s="50">
        <v>45041</v>
      </c>
      <c r="O412" s="51">
        <v>53.71</v>
      </c>
      <c r="P412" s="49" t="s">
        <v>102</v>
      </c>
      <c r="Q412" s="51">
        <v>53.71</v>
      </c>
      <c r="R412" s="49" t="s">
        <v>102</v>
      </c>
      <c r="S412" s="51">
        <v>53.71</v>
      </c>
      <c r="T412" s="49" t="s">
        <v>102</v>
      </c>
      <c r="U412" s="49" t="s">
        <v>242</v>
      </c>
      <c r="V412" s="49" t="s">
        <v>1197</v>
      </c>
      <c r="W412" s="49" t="s">
        <v>1445</v>
      </c>
      <c r="X412" s="49" t="s">
        <v>431</v>
      </c>
      <c r="Y412" s="52" t="str">
        <f t="shared" si="18"/>
        <v>4-2023</v>
      </c>
      <c r="Z412" s="52" t="str">
        <f t="shared" si="19"/>
        <v>CS.1137.HT10.12.01.001</v>
      </c>
      <c r="AA412" s="52" t="str">
        <f t="shared" si="20"/>
        <v>CS.1137.HT10.12.01.0014-2023</v>
      </c>
      <c r="AB412" s="52" t="str">
        <f>VLOOKUP(Z412,SSPcodes!$B$12:$D$40,3,0)</f>
        <v>STAFF</v>
      </c>
      <c r="AC412" s="52" t="str">
        <f>VLOOKUP(Z412,SSPcodes!$B$12:$E$40,4,0)</f>
        <v>MPTF_07</v>
      </c>
    </row>
    <row r="413" spans="1:29" x14ac:dyDescent="0.3">
      <c r="A413" s="49" t="s">
        <v>231</v>
      </c>
      <c r="B413" s="49" t="s">
        <v>232</v>
      </c>
      <c r="C413" s="49" t="s">
        <v>233</v>
      </c>
      <c r="D413" s="49" t="s">
        <v>139</v>
      </c>
      <c r="E413" s="49" t="s">
        <v>388</v>
      </c>
      <c r="F413" s="49" t="s">
        <v>137</v>
      </c>
      <c r="G413" s="49" t="s">
        <v>138</v>
      </c>
      <c r="H413" s="49" t="s">
        <v>1007</v>
      </c>
      <c r="I413" s="49" t="s">
        <v>1008</v>
      </c>
      <c r="J413" s="49" t="s">
        <v>1442</v>
      </c>
      <c r="K413" s="49" t="s">
        <v>1443</v>
      </c>
      <c r="L413" s="49" t="s">
        <v>1444</v>
      </c>
      <c r="M413" s="49" t="s">
        <v>1451</v>
      </c>
      <c r="N413" s="50">
        <v>45041</v>
      </c>
      <c r="O413" s="51">
        <v>53.71</v>
      </c>
      <c r="P413" s="49" t="s">
        <v>102</v>
      </c>
      <c r="Q413" s="51">
        <v>53.71</v>
      </c>
      <c r="R413" s="49" t="s">
        <v>102</v>
      </c>
      <c r="S413" s="51">
        <v>53.71</v>
      </c>
      <c r="T413" s="49" t="s">
        <v>102</v>
      </c>
      <c r="U413" s="49" t="s">
        <v>242</v>
      </c>
      <c r="V413" s="49" t="s">
        <v>1197</v>
      </c>
      <c r="W413" s="49" t="s">
        <v>1445</v>
      </c>
      <c r="X413" s="49" t="s">
        <v>431</v>
      </c>
      <c r="Y413" s="52" t="str">
        <f t="shared" si="18"/>
        <v>4-2023</v>
      </c>
      <c r="Z413" s="52" t="str">
        <f t="shared" si="19"/>
        <v>CS.1137.HT10.12.01.001</v>
      </c>
      <c r="AA413" s="52" t="str">
        <f t="shared" si="20"/>
        <v>CS.1137.HT10.12.01.0014-2023</v>
      </c>
      <c r="AB413" s="52" t="str">
        <f>VLOOKUP(Z413,SSPcodes!$B$12:$D$40,3,0)</f>
        <v>STAFF</v>
      </c>
      <c r="AC413" s="52" t="str">
        <f>VLOOKUP(Z413,SSPcodes!$B$12:$E$40,4,0)</f>
        <v>MPTF_07</v>
      </c>
    </row>
    <row r="414" spans="1:29" x14ac:dyDescent="0.3">
      <c r="A414" s="49" t="s">
        <v>231</v>
      </c>
      <c r="B414" s="49" t="s">
        <v>232</v>
      </c>
      <c r="C414" s="49" t="s">
        <v>233</v>
      </c>
      <c r="D414" s="49" t="s">
        <v>139</v>
      </c>
      <c r="E414" s="49" t="s">
        <v>388</v>
      </c>
      <c r="F414" s="49" t="s">
        <v>137</v>
      </c>
      <c r="G414" s="49" t="s">
        <v>138</v>
      </c>
      <c r="H414" s="49" t="s">
        <v>1007</v>
      </c>
      <c r="I414" s="49" t="s">
        <v>1008</v>
      </c>
      <c r="J414" s="49" t="s">
        <v>1442</v>
      </c>
      <c r="K414" s="49" t="s">
        <v>1443</v>
      </c>
      <c r="L414" s="49" t="s">
        <v>1444</v>
      </c>
      <c r="M414" s="49" t="s">
        <v>1452</v>
      </c>
      <c r="N414" s="50">
        <v>45041</v>
      </c>
      <c r="O414" s="51">
        <v>53.71</v>
      </c>
      <c r="P414" s="49" t="s">
        <v>102</v>
      </c>
      <c r="Q414" s="51">
        <v>53.71</v>
      </c>
      <c r="R414" s="49" t="s">
        <v>102</v>
      </c>
      <c r="S414" s="51">
        <v>53.71</v>
      </c>
      <c r="T414" s="49" t="s">
        <v>102</v>
      </c>
      <c r="U414" s="49" t="s">
        <v>242</v>
      </c>
      <c r="V414" s="49" t="s">
        <v>1197</v>
      </c>
      <c r="W414" s="49" t="s">
        <v>1445</v>
      </c>
      <c r="X414" s="49" t="s">
        <v>431</v>
      </c>
      <c r="Y414" s="52" t="str">
        <f t="shared" si="18"/>
        <v>4-2023</v>
      </c>
      <c r="Z414" s="52" t="str">
        <f t="shared" si="19"/>
        <v>CS.1137.HT10.12.01.001</v>
      </c>
      <c r="AA414" s="52" t="str">
        <f t="shared" si="20"/>
        <v>CS.1137.HT10.12.01.0014-2023</v>
      </c>
      <c r="AB414" s="52" t="str">
        <f>VLOOKUP(Z414,SSPcodes!$B$12:$D$40,3,0)</f>
        <v>STAFF</v>
      </c>
      <c r="AC414" s="52" t="str">
        <f>VLOOKUP(Z414,SSPcodes!$B$12:$E$40,4,0)</f>
        <v>MPTF_07</v>
      </c>
    </row>
    <row r="415" spans="1:29" x14ac:dyDescent="0.3">
      <c r="A415" s="49" t="s">
        <v>231</v>
      </c>
      <c r="B415" s="49" t="s">
        <v>232</v>
      </c>
      <c r="C415" s="49" t="s">
        <v>233</v>
      </c>
      <c r="D415" s="49" t="s">
        <v>139</v>
      </c>
      <c r="E415" s="49" t="s">
        <v>388</v>
      </c>
      <c r="F415" s="49" t="s">
        <v>137</v>
      </c>
      <c r="G415" s="49" t="s">
        <v>138</v>
      </c>
      <c r="H415" s="49" t="s">
        <v>1007</v>
      </c>
      <c r="I415" s="49" t="s">
        <v>1008</v>
      </c>
      <c r="J415" s="49" t="s">
        <v>1442</v>
      </c>
      <c r="K415" s="49" t="s">
        <v>1443</v>
      </c>
      <c r="L415" s="49" t="s">
        <v>1444</v>
      </c>
      <c r="M415" s="49" t="s">
        <v>252</v>
      </c>
      <c r="N415" s="50">
        <v>45041</v>
      </c>
      <c r="O415" s="51">
        <v>53.71</v>
      </c>
      <c r="P415" s="49" t="s">
        <v>102</v>
      </c>
      <c r="Q415" s="51">
        <v>53.71</v>
      </c>
      <c r="R415" s="49" t="s">
        <v>102</v>
      </c>
      <c r="S415" s="51">
        <v>53.71</v>
      </c>
      <c r="T415" s="49" t="s">
        <v>102</v>
      </c>
      <c r="U415" s="49" t="s">
        <v>242</v>
      </c>
      <c r="V415" s="49" t="s">
        <v>1197</v>
      </c>
      <c r="W415" s="49" t="s">
        <v>1445</v>
      </c>
      <c r="X415" s="49" t="s">
        <v>431</v>
      </c>
      <c r="Y415" s="52" t="str">
        <f t="shared" si="18"/>
        <v>4-2023</v>
      </c>
      <c r="Z415" s="52" t="str">
        <f t="shared" si="19"/>
        <v>CS.1137.HT10.12.01.001</v>
      </c>
      <c r="AA415" s="52" t="str">
        <f t="shared" si="20"/>
        <v>CS.1137.HT10.12.01.0014-2023</v>
      </c>
      <c r="AB415" s="52" t="str">
        <f>VLOOKUP(Z415,SSPcodes!$B$12:$D$40,3,0)</f>
        <v>STAFF</v>
      </c>
      <c r="AC415" s="52" t="str">
        <f>VLOOKUP(Z415,SSPcodes!$B$12:$E$40,4,0)</f>
        <v>MPTF_07</v>
      </c>
    </row>
    <row r="416" spans="1:29" x14ac:dyDescent="0.3">
      <c r="A416" s="49" t="s">
        <v>231</v>
      </c>
      <c r="B416" s="49" t="s">
        <v>232</v>
      </c>
      <c r="C416" s="49" t="s">
        <v>233</v>
      </c>
      <c r="D416" s="49" t="s">
        <v>139</v>
      </c>
      <c r="E416" s="49" t="s">
        <v>388</v>
      </c>
      <c r="F416" s="49" t="s">
        <v>137</v>
      </c>
      <c r="G416" s="49" t="s">
        <v>138</v>
      </c>
      <c r="H416" s="49" t="s">
        <v>1007</v>
      </c>
      <c r="I416" s="49" t="s">
        <v>1008</v>
      </c>
      <c r="J416" s="49" t="s">
        <v>1442</v>
      </c>
      <c r="K416" s="49" t="s">
        <v>1443</v>
      </c>
      <c r="L416" s="49" t="s">
        <v>1444</v>
      </c>
      <c r="M416" s="49" t="s">
        <v>1453</v>
      </c>
      <c r="N416" s="50">
        <v>45041</v>
      </c>
      <c r="O416" s="51">
        <v>53.71</v>
      </c>
      <c r="P416" s="49" t="s">
        <v>102</v>
      </c>
      <c r="Q416" s="51">
        <v>53.71</v>
      </c>
      <c r="R416" s="49" t="s">
        <v>102</v>
      </c>
      <c r="S416" s="51">
        <v>53.71</v>
      </c>
      <c r="T416" s="49" t="s">
        <v>102</v>
      </c>
      <c r="U416" s="49" t="s">
        <v>242</v>
      </c>
      <c r="V416" s="49" t="s">
        <v>1197</v>
      </c>
      <c r="W416" s="49" t="s">
        <v>1445</v>
      </c>
      <c r="X416" s="49" t="s">
        <v>431</v>
      </c>
      <c r="Y416" s="52" t="str">
        <f t="shared" si="18"/>
        <v>4-2023</v>
      </c>
      <c r="Z416" s="52" t="str">
        <f t="shared" si="19"/>
        <v>CS.1137.HT10.12.01.001</v>
      </c>
      <c r="AA416" s="52" t="str">
        <f t="shared" si="20"/>
        <v>CS.1137.HT10.12.01.0014-2023</v>
      </c>
      <c r="AB416" s="52" t="str">
        <f>VLOOKUP(Z416,SSPcodes!$B$12:$D$40,3,0)</f>
        <v>STAFF</v>
      </c>
      <c r="AC416" s="52" t="str">
        <f>VLOOKUP(Z416,SSPcodes!$B$12:$E$40,4,0)</f>
        <v>MPTF_07</v>
      </c>
    </row>
    <row r="417" spans="1:29" x14ac:dyDescent="0.3">
      <c r="A417" s="49" t="s">
        <v>231</v>
      </c>
      <c r="B417" s="49" t="s">
        <v>232</v>
      </c>
      <c r="C417" s="49" t="s">
        <v>233</v>
      </c>
      <c r="D417" s="49" t="s">
        <v>139</v>
      </c>
      <c r="E417" s="49" t="s">
        <v>388</v>
      </c>
      <c r="F417" s="49" t="s">
        <v>137</v>
      </c>
      <c r="G417" s="49" t="s">
        <v>138</v>
      </c>
      <c r="H417" s="49" t="s">
        <v>1007</v>
      </c>
      <c r="I417" s="49" t="s">
        <v>1008</v>
      </c>
      <c r="J417" s="49" t="s">
        <v>1442</v>
      </c>
      <c r="K417" s="49" t="s">
        <v>1443</v>
      </c>
      <c r="L417" s="49" t="s">
        <v>1444</v>
      </c>
      <c r="M417" s="49" t="s">
        <v>1454</v>
      </c>
      <c r="N417" s="50">
        <v>45041</v>
      </c>
      <c r="O417" s="51">
        <v>53.71</v>
      </c>
      <c r="P417" s="49" t="s">
        <v>102</v>
      </c>
      <c r="Q417" s="51">
        <v>53.71</v>
      </c>
      <c r="R417" s="49" t="s">
        <v>102</v>
      </c>
      <c r="S417" s="51">
        <v>53.71</v>
      </c>
      <c r="T417" s="49" t="s">
        <v>102</v>
      </c>
      <c r="U417" s="49" t="s">
        <v>242</v>
      </c>
      <c r="V417" s="49" t="s">
        <v>1197</v>
      </c>
      <c r="W417" s="49" t="s">
        <v>1445</v>
      </c>
      <c r="X417" s="49" t="s">
        <v>431</v>
      </c>
      <c r="Y417" s="52" t="str">
        <f t="shared" si="18"/>
        <v>4-2023</v>
      </c>
      <c r="Z417" s="52" t="str">
        <f t="shared" si="19"/>
        <v>CS.1137.HT10.12.01.001</v>
      </c>
      <c r="AA417" s="52" t="str">
        <f t="shared" si="20"/>
        <v>CS.1137.HT10.12.01.0014-2023</v>
      </c>
      <c r="AB417" s="52" t="str">
        <f>VLOOKUP(Z417,SSPcodes!$B$12:$D$40,3,0)</f>
        <v>STAFF</v>
      </c>
      <c r="AC417" s="52" t="str">
        <f>VLOOKUP(Z417,SSPcodes!$B$12:$E$40,4,0)</f>
        <v>MPTF_07</v>
      </c>
    </row>
    <row r="418" spans="1:29" x14ac:dyDescent="0.3">
      <c r="A418" s="49" t="s">
        <v>231</v>
      </c>
      <c r="B418" s="49" t="s">
        <v>232</v>
      </c>
      <c r="C418" s="49" t="s">
        <v>233</v>
      </c>
      <c r="D418" s="49" t="s">
        <v>139</v>
      </c>
      <c r="E418" s="49" t="s">
        <v>388</v>
      </c>
      <c r="F418" s="49" t="s">
        <v>137</v>
      </c>
      <c r="G418" s="49" t="s">
        <v>138</v>
      </c>
      <c r="H418" s="49" t="s">
        <v>1007</v>
      </c>
      <c r="I418" s="49" t="s">
        <v>1008</v>
      </c>
      <c r="J418" s="49" t="s">
        <v>1442</v>
      </c>
      <c r="K418" s="49" t="s">
        <v>1443</v>
      </c>
      <c r="L418" s="49" t="s">
        <v>1444</v>
      </c>
      <c r="M418" s="49" t="s">
        <v>1455</v>
      </c>
      <c r="N418" s="50">
        <v>45041</v>
      </c>
      <c r="O418" s="51">
        <v>53.71</v>
      </c>
      <c r="P418" s="49" t="s">
        <v>102</v>
      </c>
      <c r="Q418" s="51">
        <v>53.71</v>
      </c>
      <c r="R418" s="49" t="s">
        <v>102</v>
      </c>
      <c r="S418" s="51">
        <v>53.71</v>
      </c>
      <c r="T418" s="49" t="s">
        <v>102</v>
      </c>
      <c r="U418" s="49" t="s">
        <v>242</v>
      </c>
      <c r="V418" s="49" t="s">
        <v>1197</v>
      </c>
      <c r="W418" s="49" t="s">
        <v>1445</v>
      </c>
      <c r="X418" s="49" t="s">
        <v>431</v>
      </c>
      <c r="Y418" s="52" t="str">
        <f t="shared" si="18"/>
        <v>4-2023</v>
      </c>
      <c r="Z418" s="52" t="str">
        <f t="shared" si="19"/>
        <v>CS.1137.HT10.12.01.001</v>
      </c>
      <c r="AA418" s="52" t="str">
        <f t="shared" si="20"/>
        <v>CS.1137.HT10.12.01.0014-2023</v>
      </c>
      <c r="AB418" s="52" t="str">
        <f>VLOOKUP(Z418,SSPcodes!$B$12:$D$40,3,0)</f>
        <v>STAFF</v>
      </c>
      <c r="AC418" s="52" t="str">
        <f>VLOOKUP(Z418,SSPcodes!$B$12:$E$40,4,0)</f>
        <v>MPTF_07</v>
      </c>
    </row>
    <row r="419" spans="1:29" x14ac:dyDescent="0.3">
      <c r="A419" s="49" t="s">
        <v>231</v>
      </c>
      <c r="B419" s="49" t="s">
        <v>232</v>
      </c>
      <c r="C419" s="49" t="s">
        <v>233</v>
      </c>
      <c r="D419" s="49" t="s">
        <v>139</v>
      </c>
      <c r="E419" s="49" t="s">
        <v>388</v>
      </c>
      <c r="F419" s="49" t="s">
        <v>137</v>
      </c>
      <c r="G419" s="49" t="s">
        <v>138</v>
      </c>
      <c r="H419" s="49" t="s">
        <v>1007</v>
      </c>
      <c r="I419" s="49" t="s">
        <v>1008</v>
      </c>
      <c r="J419" s="49" t="s">
        <v>1442</v>
      </c>
      <c r="K419" s="49" t="s">
        <v>1443</v>
      </c>
      <c r="L419" s="49" t="s">
        <v>1444</v>
      </c>
      <c r="M419" s="49" t="s">
        <v>1456</v>
      </c>
      <c r="N419" s="50">
        <v>45041</v>
      </c>
      <c r="O419" s="51">
        <v>53.71</v>
      </c>
      <c r="P419" s="49" t="s">
        <v>102</v>
      </c>
      <c r="Q419" s="51">
        <v>53.71</v>
      </c>
      <c r="R419" s="49" t="s">
        <v>102</v>
      </c>
      <c r="S419" s="51">
        <v>53.71</v>
      </c>
      <c r="T419" s="49" t="s">
        <v>102</v>
      </c>
      <c r="U419" s="49" t="s">
        <v>242</v>
      </c>
      <c r="V419" s="49" t="s">
        <v>1197</v>
      </c>
      <c r="W419" s="49" t="s">
        <v>1445</v>
      </c>
      <c r="X419" s="49" t="s">
        <v>431</v>
      </c>
      <c r="Y419" s="52" t="str">
        <f t="shared" si="18"/>
        <v>4-2023</v>
      </c>
      <c r="Z419" s="52" t="str">
        <f t="shared" si="19"/>
        <v>CS.1137.HT10.12.01.001</v>
      </c>
      <c r="AA419" s="52" t="str">
        <f t="shared" si="20"/>
        <v>CS.1137.HT10.12.01.0014-2023</v>
      </c>
      <c r="AB419" s="52" t="str">
        <f>VLOOKUP(Z419,SSPcodes!$B$12:$D$40,3,0)</f>
        <v>STAFF</v>
      </c>
      <c r="AC419" s="52" t="str">
        <f>VLOOKUP(Z419,SSPcodes!$B$12:$E$40,4,0)</f>
        <v>MPTF_07</v>
      </c>
    </row>
    <row r="420" spans="1:29" x14ac:dyDescent="0.3">
      <c r="A420" s="49" t="s">
        <v>231</v>
      </c>
      <c r="B420" s="49" t="s">
        <v>232</v>
      </c>
      <c r="C420" s="49" t="s">
        <v>233</v>
      </c>
      <c r="D420" s="49" t="s">
        <v>139</v>
      </c>
      <c r="E420" s="49" t="s">
        <v>388</v>
      </c>
      <c r="F420" s="49" t="s">
        <v>137</v>
      </c>
      <c r="G420" s="49" t="s">
        <v>138</v>
      </c>
      <c r="H420" s="49" t="s">
        <v>1007</v>
      </c>
      <c r="I420" s="49" t="s">
        <v>1008</v>
      </c>
      <c r="J420" s="49" t="s">
        <v>1457</v>
      </c>
      <c r="K420" s="49" t="s">
        <v>1443</v>
      </c>
      <c r="L420" s="49" t="s">
        <v>1444</v>
      </c>
      <c r="M420" s="49" t="s">
        <v>1458</v>
      </c>
      <c r="N420" s="50">
        <v>45041</v>
      </c>
      <c r="O420" s="51">
        <v>95.64</v>
      </c>
      <c r="P420" s="49" t="s">
        <v>102</v>
      </c>
      <c r="Q420" s="51">
        <v>95.64</v>
      </c>
      <c r="R420" s="49" t="s">
        <v>102</v>
      </c>
      <c r="S420" s="51">
        <v>95.64</v>
      </c>
      <c r="T420" s="49" t="s">
        <v>102</v>
      </c>
      <c r="U420" s="49" t="s">
        <v>242</v>
      </c>
      <c r="V420" s="49" t="s">
        <v>1197</v>
      </c>
      <c r="W420" s="49" t="s">
        <v>1445</v>
      </c>
      <c r="X420" s="49" t="s">
        <v>431</v>
      </c>
      <c r="Y420" s="52" t="str">
        <f t="shared" si="18"/>
        <v>4-2023</v>
      </c>
      <c r="Z420" s="52" t="str">
        <f t="shared" si="19"/>
        <v>CS.1137.HT10.12.01.001</v>
      </c>
      <c r="AA420" s="52" t="str">
        <f t="shared" si="20"/>
        <v>CS.1137.HT10.12.01.0014-2023</v>
      </c>
      <c r="AB420" s="52" t="str">
        <f>VLOOKUP(Z420,SSPcodes!$B$12:$D$40,3,0)</f>
        <v>STAFF</v>
      </c>
      <c r="AC420" s="52" t="str">
        <f>VLOOKUP(Z420,SSPcodes!$B$12:$E$40,4,0)</f>
        <v>MPTF_07</v>
      </c>
    </row>
    <row r="421" spans="1:29" x14ac:dyDescent="0.3">
      <c r="A421" s="49" t="s">
        <v>231</v>
      </c>
      <c r="B421" s="49" t="s">
        <v>232</v>
      </c>
      <c r="C421" s="49" t="s">
        <v>233</v>
      </c>
      <c r="D421" s="49" t="s">
        <v>139</v>
      </c>
      <c r="E421" s="49" t="s">
        <v>388</v>
      </c>
      <c r="F421" s="49" t="s">
        <v>137</v>
      </c>
      <c r="G421" s="49" t="s">
        <v>138</v>
      </c>
      <c r="H421" s="49" t="s">
        <v>1007</v>
      </c>
      <c r="I421" s="49" t="s">
        <v>1008</v>
      </c>
      <c r="J421" s="49" t="s">
        <v>1457</v>
      </c>
      <c r="K421" s="49" t="s">
        <v>1443</v>
      </c>
      <c r="L421" s="49" t="s">
        <v>1444</v>
      </c>
      <c r="M421" s="49" t="s">
        <v>1459</v>
      </c>
      <c r="N421" s="50">
        <v>45041</v>
      </c>
      <c r="O421" s="51">
        <v>95.64</v>
      </c>
      <c r="P421" s="49" t="s">
        <v>102</v>
      </c>
      <c r="Q421" s="51">
        <v>95.64</v>
      </c>
      <c r="R421" s="49" t="s">
        <v>102</v>
      </c>
      <c r="S421" s="51">
        <v>95.64</v>
      </c>
      <c r="T421" s="49" t="s">
        <v>102</v>
      </c>
      <c r="U421" s="49" t="s">
        <v>242</v>
      </c>
      <c r="V421" s="49" t="s">
        <v>1197</v>
      </c>
      <c r="W421" s="49" t="s">
        <v>1445</v>
      </c>
      <c r="X421" s="49" t="s">
        <v>431</v>
      </c>
      <c r="Y421" s="52" t="str">
        <f t="shared" si="18"/>
        <v>4-2023</v>
      </c>
      <c r="Z421" s="52" t="str">
        <f t="shared" si="19"/>
        <v>CS.1137.HT10.12.01.001</v>
      </c>
      <c r="AA421" s="52" t="str">
        <f t="shared" si="20"/>
        <v>CS.1137.HT10.12.01.0014-2023</v>
      </c>
      <c r="AB421" s="52" t="str">
        <f>VLOOKUP(Z421,SSPcodes!$B$12:$D$40,3,0)</f>
        <v>STAFF</v>
      </c>
      <c r="AC421" s="52" t="str">
        <f>VLOOKUP(Z421,SSPcodes!$B$12:$E$40,4,0)</f>
        <v>MPTF_07</v>
      </c>
    </row>
    <row r="422" spans="1:29" x14ac:dyDescent="0.3">
      <c r="A422" s="49" t="s">
        <v>231</v>
      </c>
      <c r="B422" s="49" t="s">
        <v>232</v>
      </c>
      <c r="C422" s="49" t="s">
        <v>233</v>
      </c>
      <c r="D422" s="49" t="s">
        <v>139</v>
      </c>
      <c r="E422" s="49" t="s">
        <v>388</v>
      </c>
      <c r="F422" s="49" t="s">
        <v>137</v>
      </c>
      <c r="G422" s="49" t="s">
        <v>138</v>
      </c>
      <c r="H422" s="49" t="s">
        <v>1007</v>
      </c>
      <c r="I422" s="49" t="s">
        <v>1008</v>
      </c>
      <c r="J422" s="49" t="s">
        <v>1457</v>
      </c>
      <c r="K422" s="49" t="s">
        <v>1443</v>
      </c>
      <c r="L422" s="49" t="s">
        <v>1444</v>
      </c>
      <c r="M422" s="49" t="s">
        <v>1460</v>
      </c>
      <c r="N422" s="50">
        <v>45041</v>
      </c>
      <c r="O422" s="51">
        <v>95.64</v>
      </c>
      <c r="P422" s="49" t="s">
        <v>102</v>
      </c>
      <c r="Q422" s="51">
        <v>95.64</v>
      </c>
      <c r="R422" s="49" t="s">
        <v>102</v>
      </c>
      <c r="S422" s="51">
        <v>95.64</v>
      </c>
      <c r="T422" s="49" t="s">
        <v>102</v>
      </c>
      <c r="U422" s="49" t="s">
        <v>242</v>
      </c>
      <c r="V422" s="49" t="s">
        <v>1197</v>
      </c>
      <c r="W422" s="49" t="s">
        <v>1445</v>
      </c>
      <c r="X422" s="49" t="s">
        <v>431</v>
      </c>
      <c r="Y422" s="52" t="str">
        <f t="shared" si="18"/>
        <v>4-2023</v>
      </c>
      <c r="Z422" s="52" t="str">
        <f t="shared" si="19"/>
        <v>CS.1137.HT10.12.01.001</v>
      </c>
      <c r="AA422" s="52" t="str">
        <f t="shared" si="20"/>
        <v>CS.1137.HT10.12.01.0014-2023</v>
      </c>
      <c r="AB422" s="52" t="str">
        <f>VLOOKUP(Z422,SSPcodes!$B$12:$D$40,3,0)</f>
        <v>STAFF</v>
      </c>
      <c r="AC422" s="52" t="str">
        <f>VLOOKUP(Z422,SSPcodes!$B$12:$E$40,4,0)</f>
        <v>MPTF_07</v>
      </c>
    </row>
    <row r="423" spans="1:29" x14ac:dyDescent="0.3">
      <c r="A423" s="49" t="s">
        <v>231</v>
      </c>
      <c r="B423" s="49" t="s">
        <v>232</v>
      </c>
      <c r="C423" s="49" t="s">
        <v>233</v>
      </c>
      <c r="D423" s="49" t="s">
        <v>139</v>
      </c>
      <c r="E423" s="49" t="s">
        <v>388</v>
      </c>
      <c r="F423" s="49" t="s">
        <v>137</v>
      </c>
      <c r="G423" s="49" t="s">
        <v>138</v>
      </c>
      <c r="H423" s="49" t="s">
        <v>1007</v>
      </c>
      <c r="I423" s="49" t="s">
        <v>1008</v>
      </c>
      <c r="J423" s="49" t="s">
        <v>1457</v>
      </c>
      <c r="K423" s="49" t="s">
        <v>1443</v>
      </c>
      <c r="L423" s="49" t="s">
        <v>1444</v>
      </c>
      <c r="M423" s="49" t="s">
        <v>1461</v>
      </c>
      <c r="N423" s="50">
        <v>45041</v>
      </c>
      <c r="O423" s="51">
        <v>95.64</v>
      </c>
      <c r="P423" s="49" t="s">
        <v>102</v>
      </c>
      <c r="Q423" s="51">
        <v>95.64</v>
      </c>
      <c r="R423" s="49" t="s">
        <v>102</v>
      </c>
      <c r="S423" s="51">
        <v>95.64</v>
      </c>
      <c r="T423" s="49" t="s">
        <v>102</v>
      </c>
      <c r="U423" s="49" t="s">
        <v>242</v>
      </c>
      <c r="V423" s="49" t="s">
        <v>1197</v>
      </c>
      <c r="W423" s="49" t="s">
        <v>1445</v>
      </c>
      <c r="X423" s="49" t="s">
        <v>431</v>
      </c>
      <c r="Y423" s="52" t="str">
        <f t="shared" si="18"/>
        <v>4-2023</v>
      </c>
      <c r="Z423" s="52" t="str">
        <f t="shared" si="19"/>
        <v>CS.1137.HT10.12.01.001</v>
      </c>
      <c r="AA423" s="52" t="str">
        <f t="shared" si="20"/>
        <v>CS.1137.HT10.12.01.0014-2023</v>
      </c>
      <c r="AB423" s="52" t="str">
        <f>VLOOKUP(Z423,SSPcodes!$B$12:$D$40,3,0)</f>
        <v>STAFF</v>
      </c>
      <c r="AC423" s="52" t="str">
        <f>VLOOKUP(Z423,SSPcodes!$B$12:$E$40,4,0)</f>
        <v>MPTF_07</v>
      </c>
    </row>
    <row r="424" spans="1:29" x14ac:dyDescent="0.3">
      <c r="A424" s="49" t="s">
        <v>231</v>
      </c>
      <c r="B424" s="49" t="s">
        <v>232</v>
      </c>
      <c r="C424" s="49" t="s">
        <v>233</v>
      </c>
      <c r="D424" s="49" t="s">
        <v>139</v>
      </c>
      <c r="E424" s="49" t="s">
        <v>388</v>
      </c>
      <c r="F424" s="49" t="s">
        <v>137</v>
      </c>
      <c r="G424" s="49" t="s">
        <v>138</v>
      </c>
      <c r="H424" s="49" t="s">
        <v>1007</v>
      </c>
      <c r="I424" s="49" t="s">
        <v>1008</v>
      </c>
      <c r="J424" s="49" t="s">
        <v>1457</v>
      </c>
      <c r="K424" s="49" t="s">
        <v>1443</v>
      </c>
      <c r="L424" s="49" t="s">
        <v>1444</v>
      </c>
      <c r="M424" s="49" t="s">
        <v>1462</v>
      </c>
      <c r="N424" s="50">
        <v>45041</v>
      </c>
      <c r="O424" s="51">
        <v>95.64</v>
      </c>
      <c r="P424" s="49" t="s">
        <v>102</v>
      </c>
      <c r="Q424" s="51">
        <v>95.64</v>
      </c>
      <c r="R424" s="49" t="s">
        <v>102</v>
      </c>
      <c r="S424" s="51">
        <v>95.64</v>
      </c>
      <c r="T424" s="49" t="s">
        <v>102</v>
      </c>
      <c r="U424" s="49" t="s">
        <v>242</v>
      </c>
      <c r="V424" s="49" t="s">
        <v>1197</v>
      </c>
      <c r="W424" s="49" t="s">
        <v>1445</v>
      </c>
      <c r="X424" s="49" t="s">
        <v>431</v>
      </c>
      <c r="Y424" s="52" t="str">
        <f t="shared" si="18"/>
        <v>4-2023</v>
      </c>
      <c r="Z424" s="52" t="str">
        <f t="shared" si="19"/>
        <v>CS.1137.HT10.12.01.001</v>
      </c>
      <c r="AA424" s="52" t="str">
        <f t="shared" si="20"/>
        <v>CS.1137.HT10.12.01.0014-2023</v>
      </c>
      <c r="AB424" s="52" t="str">
        <f>VLOOKUP(Z424,SSPcodes!$B$12:$D$40,3,0)</f>
        <v>STAFF</v>
      </c>
      <c r="AC424" s="52" t="str">
        <f>VLOOKUP(Z424,SSPcodes!$B$12:$E$40,4,0)</f>
        <v>MPTF_07</v>
      </c>
    </row>
    <row r="425" spans="1:29" x14ac:dyDescent="0.3">
      <c r="A425" s="49" t="s">
        <v>231</v>
      </c>
      <c r="B425" s="49" t="s">
        <v>232</v>
      </c>
      <c r="C425" s="49" t="s">
        <v>233</v>
      </c>
      <c r="D425" s="49" t="s">
        <v>139</v>
      </c>
      <c r="E425" s="49" t="s">
        <v>388</v>
      </c>
      <c r="F425" s="49" t="s">
        <v>137</v>
      </c>
      <c r="G425" s="49" t="s">
        <v>138</v>
      </c>
      <c r="H425" s="49" t="s">
        <v>1007</v>
      </c>
      <c r="I425" s="49" t="s">
        <v>1008</v>
      </c>
      <c r="J425" s="49" t="s">
        <v>1457</v>
      </c>
      <c r="K425" s="49" t="s">
        <v>1443</v>
      </c>
      <c r="L425" s="49" t="s">
        <v>1444</v>
      </c>
      <c r="M425" s="49" t="s">
        <v>1463</v>
      </c>
      <c r="N425" s="50">
        <v>45041</v>
      </c>
      <c r="O425" s="51">
        <v>95.64</v>
      </c>
      <c r="P425" s="49" t="s">
        <v>102</v>
      </c>
      <c r="Q425" s="51">
        <v>95.64</v>
      </c>
      <c r="R425" s="49" t="s">
        <v>102</v>
      </c>
      <c r="S425" s="51">
        <v>95.64</v>
      </c>
      <c r="T425" s="49" t="s">
        <v>102</v>
      </c>
      <c r="U425" s="49" t="s">
        <v>242</v>
      </c>
      <c r="V425" s="49" t="s">
        <v>1197</v>
      </c>
      <c r="W425" s="49" t="s">
        <v>1445</v>
      </c>
      <c r="X425" s="49" t="s">
        <v>431</v>
      </c>
      <c r="Y425" s="52" t="str">
        <f t="shared" si="18"/>
        <v>4-2023</v>
      </c>
      <c r="Z425" s="52" t="str">
        <f t="shared" si="19"/>
        <v>CS.1137.HT10.12.01.001</v>
      </c>
      <c r="AA425" s="52" t="str">
        <f t="shared" si="20"/>
        <v>CS.1137.HT10.12.01.0014-2023</v>
      </c>
      <c r="AB425" s="52" t="str">
        <f>VLOOKUP(Z425,SSPcodes!$B$12:$D$40,3,0)</f>
        <v>STAFF</v>
      </c>
      <c r="AC425" s="52" t="str">
        <f>VLOOKUP(Z425,SSPcodes!$B$12:$E$40,4,0)</f>
        <v>MPTF_07</v>
      </c>
    </row>
    <row r="426" spans="1:29" x14ac:dyDescent="0.3">
      <c r="A426" s="49" t="s">
        <v>231</v>
      </c>
      <c r="B426" s="49" t="s">
        <v>232</v>
      </c>
      <c r="C426" s="49" t="s">
        <v>233</v>
      </c>
      <c r="D426" s="49" t="s">
        <v>139</v>
      </c>
      <c r="E426" s="49" t="s">
        <v>388</v>
      </c>
      <c r="F426" s="49" t="s">
        <v>137</v>
      </c>
      <c r="G426" s="49" t="s">
        <v>138</v>
      </c>
      <c r="H426" s="49" t="s">
        <v>1007</v>
      </c>
      <c r="I426" s="49" t="s">
        <v>1008</v>
      </c>
      <c r="J426" s="49" t="s">
        <v>1457</v>
      </c>
      <c r="K426" s="49" t="s">
        <v>1443</v>
      </c>
      <c r="L426" s="49" t="s">
        <v>1444</v>
      </c>
      <c r="M426" s="49" t="s">
        <v>1464</v>
      </c>
      <c r="N426" s="50">
        <v>45041</v>
      </c>
      <c r="O426" s="51">
        <v>95.64</v>
      </c>
      <c r="P426" s="49" t="s">
        <v>102</v>
      </c>
      <c r="Q426" s="51">
        <v>95.64</v>
      </c>
      <c r="R426" s="49" t="s">
        <v>102</v>
      </c>
      <c r="S426" s="51">
        <v>95.64</v>
      </c>
      <c r="T426" s="49" t="s">
        <v>102</v>
      </c>
      <c r="U426" s="49" t="s">
        <v>242</v>
      </c>
      <c r="V426" s="49" t="s">
        <v>1197</v>
      </c>
      <c r="W426" s="49" t="s">
        <v>1445</v>
      </c>
      <c r="X426" s="49" t="s">
        <v>431</v>
      </c>
      <c r="Y426" s="52" t="str">
        <f t="shared" si="18"/>
        <v>4-2023</v>
      </c>
      <c r="Z426" s="52" t="str">
        <f t="shared" si="19"/>
        <v>CS.1137.HT10.12.01.001</v>
      </c>
      <c r="AA426" s="52" t="str">
        <f t="shared" si="20"/>
        <v>CS.1137.HT10.12.01.0014-2023</v>
      </c>
      <c r="AB426" s="52" t="str">
        <f>VLOOKUP(Z426,SSPcodes!$B$12:$D$40,3,0)</f>
        <v>STAFF</v>
      </c>
      <c r="AC426" s="52" t="str">
        <f>VLOOKUP(Z426,SSPcodes!$B$12:$E$40,4,0)</f>
        <v>MPTF_07</v>
      </c>
    </row>
    <row r="427" spans="1:29" x14ac:dyDescent="0.3">
      <c r="A427" s="49" t="s">
        <v>231</v>
      </c>
      <c r="B427" s="49" t="s">
        <v>232</v>
      </c>
      <c r="C427" s="49" t="s">
        <v>233</v>
      </c>
      <c r="D427" s="49" t="s">
        <v>139</v>
      </c>
      <c r="E427" s="49" t="s">
        <v>388</v>
      </c>
      <c r="F427" s="49" t="s">
        <v>137</v>
      </c>
      <c r="G427" s="49" t="s">
        <v>138</v>
      </c>
      <c r="H427" s="49" t="s">
        <v>1007</v>
      </c>
      <c r="I427" s="49" t="s">
        <v>1008</v>
      </c>
      <c r="J427" s="49" t="s">
        <v>1457</v>
      </c>
      <c r="K427" s="49" t="s">
        <v>1443</v>
      </c>
      <c r="L427" s="49" t="s">
        <v>1444</v>
      </c>
      <c r="M427" s="49" t="s">
        <v>1465</v>
      </c>
      <c r="N427" s="50">
        <v>45041</v>
      </c>
      <c r="O427" s="51">
        <v>95.64</v>
      </c>
      <c r="P427" s="49" t="s">
        <v>102</v>
      </c>
      <c r="Q427" s="51">
        <v>95.64</v>
      </c>
      <c r="R427" s="49" t="s">
        <v>102</v>
      </c>
      <c r="S427" s="51">
        <v>95.64</v>
      </c>
      <c r="T427" s="49" t="s">
        <v>102</v>
      </c>
      <c r="U427" s="49" t="s">
        <v>242</v>
      </c>
      <c r="V427" s="49" t="s">
        <v>1197</v>
      </c>
      <c r="W427" s="49" t="s">
        <v>1445</v>
      </c>
      <c r="X427" s="49" t="s">
        <v>431</v>
      </c>
      <c r="Y427" s="52" t="str">
        <f t="shared" si="18"/>
        <v>4-2023</v>
      </c>
      <c r="Z427" s="52" t="str">
        <f t="shared" si="19"/>
        <v>CS.1137.HT10.12.01.001</v>
      </c>
      <c r="AA427" s="52" t="str">
        <f t="shared" si="20"/>
        <v>CS.1137.HT10.12.01.0014-2023</v>
      </c>
      <c r="AB427" s="52" t="str">
        <f>VLOOKUP(Z427,SSPcodes!$B$12:$D$40,3,0)</f>
        <v>STAFF</v>
      </c>
      <c r="AC427" s="52" t="str">
        <f>VLOOKUP(Z427,SSPcodes!$B$12:$E$40,4,0)</f>
        <v>MPTF_07</v>
      </c>
    </row>
    <row r="428" spans="1:29" x14ac:dyDescent="0.3">
      <c r="A428" s="49" t="s">
        <v>231</v>
      </c>
      <c r="B428" s="49" t="s">
        <v>232</v>
      </c>
      <c r="C428" s="49" t="s">
        <v>233</v>
      </c>
      <c r="D428" s="49" t="s">
        <v>139</v>
      </c>
      <c r="E428" s="49" t="s">
        <v>388</v>
      </c>
      <c r="F428" s="49" t="s">
        <v>137</v>
      </c>
      <c r="G428" s="49" t="s">
        <v>138</v>
      </c>
      <c r="H428" s="49" t="s">
        <v>1007</v>
      </c>
      <c r="I428" s="49" t="s">
        <v>1008</v>
      </c>
      <c r="J428" s="49" t="s">
        <v>1457</v>
      </c>
      <c r="K428" s="49" t="s">
        <v>1443</v>
      </c>
      <c r="L428" s="49" t="s">
        <v>1444</v>
      </c>
      <c r="M428" s="49" t="s">
        <v>1466</v>
      </c>
      <c r="N428" s="50">
        <v>45041</v>
      </c>
      <c r="O428" s="51">
        <v>95.64</v>
      </c>
      <c r="P428" s="49" t="s">
        <v>102</v>
      </c>
      <c r="Q428" s="51">
        <v>95.64</v>
      </c>
      <c r="R428" s="49" t="s">
        <v>102</v>
      </c>
      <c r="S428" s="51">
        <v>95.64</v>
      </c>
      <c r="T428" s="49" t="s">
        <v>102</v>
      </c>
      <c r="U428" s="49" t="s">
        <v>242</v>
      </c>
      <c r="V428" s="49" t="s">
        <v>1197</v>
      </c>
      <c r="W428" s="49" t="s">
        <v>1445</v>
      </c>
      <c r="X428" s="49" t="s">
        <v>431</v>
      </c>
      <c r="Y428" s="52" t="str">
        <f t="shared" si="18"/>
        <v>4-2023</v>
      </c>
      <c r="Z428" s="52" t="str">
        <f t="shared" si="19"/>
        <v>CS.1137.HT10.12.01.001</v>
      </c>
      <c r="AA428" s="52" t="str">
        <f t="shared" si="20"/>
        <v>CS.1137.HT10.12.01.0014-2023</v>
      </c>
      <c r="AB428" s="52" t="str">
        <f>VLOOKUP(Z428,SSPcodes!$B$12:$D$40,3,0)</f>
        <v>STAFF</v>
      </c>
      <c r="AC428" s="52" t="str">
        <f>VLOOKUP(Z428,SSPcodes!$B$12:$E$40,4,0)</f>
        <v>MPTF_07</v>
      </c>
    </row>
    <row r="429" spans="1:29" x14ac:dyDescent="0.3">
      <c r="A429" s="49" t="s">
        <v>231</v>
      </c>
      <c r="B429" s="49" t="s">
        <v>232</v>
      </c>
      <c r="C429" s="49" t="s">
        <v>233</v>
      </c>
      <c r="D429" s="49" t="s">
        <v>139</v>
      </c>
      <c r="E429" s="49" t="s">
        <v>388</v>
      </c>
      <c r="F429" s="49" t="s">
        <v>137</v>
      </c>
      <c r="G429" s="49" t="s">
        <v>138</v>
      </c>
      <c r="H429" s="49" t="s">
        <v>1007</v>
      </c>
      <c r="I429" s="49" t="s">
        <v>1008</v>
      </c>
      <c r="J429" s="49" t="s">
        <v>1457</v>
      </c>
      <c r="K429" s="49" t="s">
        <v>1443</v>
      </c>
      <c r="L429" s="49" t="s">
        <v>1444</v>
      </c>
      <c r="M429" s="49" t="s">
        <v>1467</v>
      </c>
      <c r="N429" s="50">
        <v>45041</v>
      </c>
      <c r="O429" s="51">
        <v>95.64</v>
      </c>
      <c r="P429" s="49" t="s">
        <v>102</v>
      </c>
      <c r="Q429" s="51">
        <v>95.64</v>
      </c>
      <c r="R429" s="49" t="s">
        <v>102</v>
      </c>
      <c r="S429" s="51">
        <v>95.64</v>
      </c>
      <c r="T429" s="49" t="s">
        <v>102</v>
      </c>
      <c r="U429" s="49" t="s">
        <v>242</v>
      </c>
      <c r="V429" s="49" t="s">
        <v>1197</v>
      </c>
      <c r="W429" s="49" t="s">
        <v>1445</v>
      </c>
      <c r="X429" s="49" t="s">
        <v>431</v>
      </c>
      <c r="Y429" s="52" t="str">
        <f t="shared" si="18"/>
        <v>4-2023</v>
      </c>
      <c r="Z429" s="52" t="str">
        <f t="shared" si="19"/>
        <v>CS.1137.HT10.12.01.001</v>
      </c>
      <c r="AA429" s="52" t="str">
        <f t="shared" si="20"/>
        <v>CS.1137.HT10.12.01.0014-2023</v>
      </c>
      <c r="AB429" s="52" t="str">
        <f>VLOOKUP(Z429,SSPcodes!$B$12:$D$40,3,0)</f>
        <v>STAFF</v>
      </c>
      <c r="AC429" s="52" t="str">
        <f>VLOOKUP(Z429,SSPcodes!$B$12:$E$40,4,0)</f>
        <v>MPTF_07</v>
      </c>
    </row>
    <row r="430" spans="1:29" x14ac:dyDescent="0.3">
      <c r="A430" s="49" t="s">
        <v>231</v>
      </c>
      <c r="B430" s="49" t="s">
        <v>232</v>
      </c>
      <c r="C430" s="49" t="s">
        <v>233</v>
      </c>
      <c r="D430" s="49" t="s">
        <v>139</v>
      </c>
      <c r="E430" s="49" t="s">
        <v>388</v>
      </c>
      <c r="F430" s="49" t="s">
        <v>137</v>
      </c>
      <c r="G430" s="49" t="s">
        <v>138</v>
      </c>
      <c r="H430" s="49" t="s">
        <v>1007</v>
      </c>
      <c r="I430" s="49" t="s">
        <v>1008</v>
      </c>
      <c r="J430" s="49" t="s">
        <v>1442</v>
      </c>
      <c r="K430" s="49" t="s">
        <v>1443</v>
      </c>
      <c r="L430" s="49" t="s">
        <v>1444</v>
      </c>
      <c r="M430" s="49" t="s">
        <v>1468</v>
      </c>
      <c r="N430" s="50">
        <v>45041</v>
      </c>
      <c r="O430" s="51">
        <v>53.7</v>
      </c>
      <c r="P430" s="49" t="s">
        <v>102</v>
      </c>
      <c r="Q430" s="51">
        <v>53.7</v>
      </c>
      <c r="R430" s="49" t="s">
        <v>102</v>
      </c>
      <c r="S430" s="51">
        <v>53.7</v>
      </c>
      <c r="T430" s="49" t="s">
        <v>102</v>
      </c>
      <c r="U430" s="49" t="s">
        <v>242</v>
      </c>
      <c r="V430" s="49" t="s">
        <v>1197</v>
      </c>
      <c r="W430" s="49" t="s">
        <v>1445</v>
      </c>
      <c r="X430" s="49" t="s">
        <v>431</v>
      </c>
      <c r="Y430" s="52" t="str">
        <f t="shared" si="18"/>
        <v>4-2023</v>
      </c>
      <c r="Z430" s="52" t="str">
        <f t="shared" si="19"/>
        <v>CS.1137.HT10.12.01.001</v>
      </c>
      <c r="AA430" s="52" t="str">
        <f t="shared" si="20"/>
        <v>CS.1137.HT10.12.01.0014-2023</v>
      </c>
      <c r="AB430" s="52" t="str">
        <f>VLOOKUP(Z430,SSPcodes!$B$12:$D$40,3,0)</f>
        <v>STAFF</v>
      </c>
      <c r="AC430" s="52" t="str">
        <f>VLOOKUP(Z430,SSPcodes!$B$12:$E$40,4,0)</f>
        <v>MPTF_07</v>
      </c>
    </row>
    <row r="431" spans="1:29" x14ac:dyDescent="0.3">
      <c r="A431" s="49" t="s">
        <v>231</v>
      </c>
      <c r="B431" s="49" t="s">
        <v>232</v>
      </c>
      <c r="C431" s="49" t="s">
        <v>233</v>
      </c>
      <c r="D431" s="49" t="s">
        <v>139</v>
      </c>
      <c r="E431" s="49" t="s">
        <v>388</v>
      </c>
      <c r="F431" s="49" t="s">
        <v>137</v>
      </c>
      <c r="G431" s="49" t="s">
        <v>138</v>
      </c>
      <c r="H431" s="49" t="s">
        <v>1007</v>
      </c>
      <c r="I431" s="49" t="s">
        <v>1008</v>
      </c>
      <c r="J431" s="49" t="s">
        <v>1442</v>
      </c>
      <c r="K431" s="49" t="s">
        <v>1443</v>
      </c>
      <c r="L431" s="49" t="s">
        <v>1444</v>
      </c>
      <c r="M431" s="49" t="s">
        <v>1469</v>
      </c>
      <c r="N431" s="50">
        <v>45041</v>
      </c>
      <c r="O431" s="51">
        <v>53.7</v>
      </c>
      <c r="P431" s="49" t="s">
        <v>102</v>
      </c>
      <c r="Q431" s="51">
        <v>53.7</v>
      </c>
      <c r="R431" s="49" t="s">
        <v>102</v>
      </c>
      <c r="S431" s="51">
        <v>53.7</v>
      </c>
      <c r="T431" s="49" t="s">
        <v>102</v>
      </c>
      <c r="U431" s="49" t="s">
        <v>242</v>
      </c>
      <c r="V431" s="49" t="s">
        <v>1197</v>
      </c>
      <c r="W431" s="49" t="s">
        <v>1445</v>
      </c>
      <c r="X431" s="49" t="s">
        <v>431</v>
      </c>
      <c r="Y431" s="52" t="str">
        <f t="shared" si="18"/>
        <v>4-2023</v>
      </c>
      <c r="Z431" s="52" t="str">
        <f t="shared" si="19"/>
        <v>CS.1137.HT10.12.01.001</v>
      </c>
      <c r="AA431" s="52" t="str">
        <f t="shared" si="20"/>
        <v>CS.1137.HT10.12.01.0014-2023</v>
      </c>
      <c r="AB431" s="52" t="str">
        <f>VLOOKUP(Z431,SSPcodes!$B$12:$D$40,3,0)</f>
        <v>STAFF</v>
      </c>
      <c r="AC431" s="52" t="str">
        <f>VLOOKUP(Z431,SSPcodes!$B$12:$E$40,4,0)</f>
        <v>MPTF_07</v>
      </c>
    </row>
    <row r="432" spans="1:29" x14ac:dyDescent="0.3">
      <c r="A432" s="49" t="s">
        <v>231</v>
      </c>
      <c r="B432" s="49" t="s">
        <v>232</v>
      </c>
      <c r="C432" s="49" t="s">
        <v>233</v>
      </c>
      <c r="D432" s="49" t="s">
        <v>139</v>
      </c>
      <c r="E432" s="49" t="s">
        <v>388</v>
      </c>
      <c r="F432" s="49" t="s">
        <v>137</v>
      </c>
      <c r="G432" s="49" t="s">
        <v>138</v>
      </c>
      <c r="H432" s="49" t="s">
        <v>1007</v>
      </c>
      <c r="I432" s="49" t="s">
        <v>1008</v>
      </c>
      <c r="J432" s="49" t="s">
        <v>1442</v>
      </c>
      <c r="K432" s="49" t="s">
        <v>1443</v>
      </c>
      <c r="L432" s="49" t="s">
        <v>1444</v>
      </c>
      <c r="M432" s="49" t="s">
        <v>1470</v>
      </c>
      <c r="N432" s="50">
        <v>45041</v>
      </c>
      <c r="O432" s="51">
        <v>53.7</v>
      </c>
      <c r="P432" s="49" t="s">
        <v>102</v>
      </c>
      <c r="Q432" s="51">
        <v>53.7</v>
      </c>
      <c r="R432" s="49" t="s">
        <v>102</v>
      </c>
      <c r="S432" s="51">
        <v>53.7</v>
      </c>
      <c r="T432" s="49" t="s">
        <v>102</v>
      </c>
      <c r="U432" s="49" t="s">
        <v>242</v>
      </c>
      <c r="V432" s="49" t="s">
        <v>1197</v>
      </c>
      <c r="W432" s="49" t="s">
        <v>1445</v>
      </c>
      <c r="X432" s="49" t="s">
        <v>431</v>
      </c>
      <c r="Y432" s="52" t="str">
        <f t="shared" si="18"/>
        <v>4-2023</v>
      </c>
      <c r="Z432" s="52" t="str">
        <f t="shared" si="19"/>
        <v>CS.1137.HT10.12.01.001</v>
      </c>
      <c r="AA432" s="52" t="str">
        <f t="shared" si="20"/>
        <v>CS.1137.HT10.12.01.0014-2023</v>
      </c>
      <c r="AB432" s="52" t="str">
        <f>VLOOKUP(Z432,SSPcodes!$B$12:$D$40,3,0)</f>
        <v>STAFF</v>
      </c>
      <c r="AC432" s="52" t="str">
        <f>VLOOKUP(Z432,SSPcodes!$B$12:$E$40,4,0)</f>
        <v>MPTF_07</v>
      </c>
    </row>
    <row r="433" spans="1:29" x14ac:dyDescent="0.3">
      <c r="A433" s="49" t="s">
        <v>231</v>
      </c>
      <c r="B433" s="49" t="s">
        <v>232</v>
      </c>
      <c r="C433" s="49" t="s">
        <v>233</v>
      </c>
      <c r="D433" s="49" t="s">
        <v>139</v>
      </c>
      <c r="E433" s="49" t="s">
        <v>388</v>
      </c>
      <c r="F433" s="49" t="s">
        <v>137</v>
      </c>
      <c r="G433" s="49" t="s">
        <v>138</v>
      </c>
      <c r="H433" s="49" t="s">
        <v>1007</v>
      </c>
      <c r="I433" s="49" t="s">
        <v>1008</v>
      </c>
      <c r="J433" s="49" t="s">
        <v>1442</v>
      </c>
      <c r="K433" s="49" t="s">
        <v>1443</v>
      </c>
      <c r="L433" s="49" t="s">
        <v>1444</v>
      </c>
      <c r="M433" s="49" t="s">
        <v>1471</v>
      </c>
      <c r="N433" s="50">
        <v>45041</v>
      </c>
      <c r="O433" s="51">
        <v>53.7</v>
      </c>
      <c r="P433" s="49" t="s">
        <v>102</v>
      </c>
      <c r="Q433" s="51">
        <v>53.7</v>
      </c>
      <c r="R433" s="49" t="s">
        <v>102</v>
      </c>
      <c r="S433" s="51">
        <v>53.7</v>
      </c>
      <c r="T433" s="49" t="s">
        <v>102</v>
      </c>
      <c r="U433" s="49" t="s">
        <v>242</v>
      </c>
      <c r="V433" s="49" t="s">
        <v>1197</v>
      </c>
      <c r="W433" s="49" t="s">
        <v>1445</v>
      </c>
      <c r="X433" s="49" t="s">
        <v>431</v>
      </c>
      <c r="Y433" s="52" t="str">
        <f t="shared" si="18"/>
        <v>4-2023</v>
      </c>
      <c r="Z433" s="52" t="str">
        <f t="shared" si="19"/>
        <v>CS.1137.HT10.12.01.001</v>
      </c>
      <c r="AA433" s="52" t="str">
        <f t="shared" si="20"/>
        <v>CS.1137.HT10.12.01.0014-2023</v>
      </c>
      <c r="AB433" s="52" t="str">
        <f>VLOOKUP(Z433,SSPcodes!$B$12:$D$40,3,0)</f>
        <v>STAFF</v>
      </c>
      <c r="AC433" s="52" t="str">
        <f>VLOOKUP(Z433,SSPcodes!$B$12:$E$40,4,0)</f>
        <v>MPTF_07</v>
      </c>
    </row>
    <row r="434" spans="1:29" x14ac:dyDescent="0.3">
      <c r="A434" s="49" t="s">
        <v>231</v>
      </c>
      <c r="B434" s="49" t="s">
        <v>232</v>
      </c>
      <c r="C434" s="49" t="s">
        <v>233</v>
      </c>
      <c r="D434" s="49" t="s">
        <v>139</v>
      </c>
      <c r="E434" s="49" t="s">
        <v>388</v>
      </c>
      <c r="F434" s="49" t="s">
        <v>137</v>
      </c>
      <c r="G434" s="49" t="s">
        <v>138</v>
      </c>
      <c r="H434" s="49" t="s">
        <v>1007</v>
      </c>
      <c r="I434" s="49" t="s">
        <v>1008</v>
      </c>
      <c r="J434" s="49" t="s">
        <v>1442</v>
      </c>
      <c r="K434" s="49" t="s">
        <v>1443</v>
      </c>
      <c r="L434" s="49" t="s">
        <v>1444</v>
      </c>
      <c r="M434" s="49" t="s">
        <v>1472</v>
      </c>
      <c r="N434" s="50">
        <v>45041</v>
      </c>
      <c r="O434" s="51">
        <v>53.7</v>
      </c>
      <c r="P434" s="49" t="s">
        <v>102</v>
      </c>
      <c r="Q434" s="51">
        <v>53.7</v>
      </c>
      <c r="R434" s="49" t="s">
        <v>102</v>
      </c>
      <c r="S434" s="51">
        <v>53.7</v>
      </c>
      <c r="T434" s="49" t="s">
        <v>102</v>
      </c>
      <c r="U434" s="49" t="s">
        <v>242</v>
      </c>
      <c r="V434" s="49" t="s">
        <v>1197</v>
      </c>
      <c r="W434" s="49" t="s">
        <v>1445</v>
      </c>
      <c r="X434" s="49" t="s">
        <v>431</v>
      </c>
      <c r="Y434" s="52" t="str">
        <f t="shared" si="18"/>
        <v>4-2023</v>
      </c>
      <c r="Z434" s="52" t="str">
        <f t="shared" si="19"/>
        <v>CS.1137.HT10.12.01.001</v>
      </c>
      <c r="AA434" s="52" t="str">
        <f t="shared" si="20"/>
        <v>CS.1137.HT10.12.01.0014-2023</v>
      </c>
      <c r="AB434" s="52" t="str">
        <f>VLOOKUP(Z434,SSPcodes!$B$12:$D$40,3,0)</f>
        <v>STAFF</v>
      </c>
      <c r="AC434" s="52" t="str">
        <f>VLOOKUP(Z434,SSPcodes!$B$12:$E$40,4,0)</f>
        <v>MPTF_07</v>
      </c>
    </row>
    <row r="435" spans="1:29" x14ac:dyDescent="0.3">
      <c r="A435" s="49" t="s">
        <v>231</v>
      </c>
      <c r="B435" s="49" t="s">
        <v>232</v>
      </c>
      <c r="C435" s="49" t="s">
        <v>233</v>
      </c>
      <c r="D435" s="49" t="s">
        <v>139</v>
      </c>
      <c r="E435" s="49" t="s">
        <v>388</v>
      </c>
      <c r="F435" s="49" t="s">
        <v>137</v>
      </c>
      <c r="G435" s="49" t="s">
        <v>138</v>
      </c>
      <c r="H435" s="49" t="s">
        <v>1007</v>
      </c>
      <c r="I435" s="49" t="s">
        <v>1008</v>
      </c>
      <c r="J435" s="49" t="s">
        <v>1442</v>
      </c>
      <c r="K435" s="49" t="s">
        <v>1443</v>
      </c>
      <c r="L435" s="49" t="s">
        <v>1444</v>
      </c>
      <c r="M435" s="49" t="s">
        <v>1473</v>
      </c>
      <c r="N435" s="50">
        <v>45041</v>
      </c>
      <c r="O435" s="51">
        <v>53.7</v>
      </c>
      <c r="P435" s="49" t="s">
        <v>102</v>
      </c>
      <c r="Q435" s="51">
        <v>53.7</v>
      </c>
      <c r="R435" s="49" t="s">
        <v>102</v>
      </c>
      <c r="S435" s="51">
        <v>53.7</v>
      </c>
      <c r="T435" s="49" t="s">
        <v>102</v>
      </c>
      <c r="U435" s="49" t="s">
        <v>242</v>
      </c>
      <c r="V435" s="49" t="s">
        <v>1197</v>
      </c>
      <c r="W435" s="49" t="s">
        <v>1445</v>
      </c>
      <c r="X435" s="49" t="s">
        <v>431</v>
      </c>
      <c r="Y435" s="52" t="str">
        <f t="shared" si="18"/>
        <v>4-2023</v>
      </c>
      <c r="Z435" s="52" t="str">
        <f t="shared" si="19"/>
        <v>CS.1137.HT10.12.01.001</v>
      </c>
      <c r="AA435" s="52" t="str">
        <f t="shared" si="20"/>
        <v>CS.1137.HT10.12.01.0014-2023</v>
      </c>
      <c r="AB435" s="52" t="str">
        <f>VLOOKUP(Z435,SSPcodes!$B$12:$D$40,3,0)</f>
        <v>STAFF</v>
      </c>
      <c r="AC435" s="52" t="str">
        <f>VLOOKUP(Z435,SSPcodes!$B$12:$E$40,4,0)</f>
        <v>MPTF_07</v>
      </c>
    </row>
    <row r="436" spans="1:29" x14ac:dyDescent="0.3">
      <c r="A436" s="49" t="s">
        <v>231</v>
      </c>
      <c r="B436" s="49" t="s">
        <v>232</v>
      </c>
      <c r="C436" s="49" t="s">
        <v>233</v>
      </c>
      <c r="D436" s="49" t="s">
        <v>139</v>
      </c>
      <c r="E436" s="49" t="s">
        <v>388</v>
      </c>
      <c r="F436" s="49" t="s">
        <v>137</v>
      </c>
      <c r="G436" s="49" t="s">
        <v>138</v>
      </c>
      <c r="H436" s="49" t="s">
        <v>1007</v>
      </c>
      <c r="I436" s="49" t="s">
        <v>1008</v>
      </c>
      <c r="J436" s="49" t="s">
        <v>1442</v>
      </c>
      <c r="K436" s="49" t="s">
        <v>1443</v>
      </c>
      <c r="L436" s="49" t="s">
        <v>1444</v>
      </c>
      <c r="M436" s="49" t="s">
        <v>1474</v>
      </c>
      <c r="N436" s="50">
        <v>45041</v>
      </c>
      <c r="O436" s="51">
        <v>53.7</v>
      </c>
      <c r="P436" s="49" t="s">
        <v>102</v>
      </c>
      <c r="Q436" s="51">
        <v>53.7</v>
      </c>
      <c r="R436" s="49" t="s">
        <v>102</v>
      </c>
      <c r="S436" s="51">
        <v>53.7</v>
      </c>
      <c r="T436" s="49" t="s">
        <v>102</v>
      </c>
      <c r="U436" s="49" t="s">
        <v>242</v>
      </c>
      <c r="V436" s="49" t="s">
        <v>1197</v>
      </c>
      <c r="W436" s="49" t="s">
        <v>1445</v>
      </c>
      <c r="X436" s="49" t="s">
        <v>431</v>
      </c>
      <c r="Y436" s="52" t="str">
        <f t="shared" si="18"/>
        <v>4-2023</v>
      </c>
      <c r="Z436" s="52" t="str">
        <f t="shared" si="19"/>
        <v>CS.1137.HT10.12.01.001</v>
      </c>
      <c r="AA436" s="52" t="str">
        <f t="shared" si="20"/>
        <v>CS.1137.HT10.12.01.0014-2023</v>
      </c>
      <c r="AB436" s="52" t="str">
        <f>VLOOKUP(Z436,SSPcodes!$B$12:$D$40,3,0)</f>
        <v>STAFF</v>
      </c>
      <c r="AC436" s="52" t="str">
        <f>VLOOKUP(Z436,SSPcodes!$B$12:$E$40,4,0)</f>
        <v>MPTF_07</v>
      </c>
    </row>
    <row r="437" spans="1:29" x14ac:dyDescent="0.3">
      <c r="A437" s="49" t="s">
        <v>231</v>
      </c>
      <c r="B437" s="49" t="s">
        <v>232</v>
      </c>
      <c r="C437" s="49" t="s">
        <v>233</v>
      </c>
      <c r="D437" s="49" t="s">
        <v>139</v>
      </c>
      <c r="E437" s="49" t="s">
        <v>388</v>
      </c>
      <c r="F437" s="49" t="s">
        <v>137</v>
      </c>
      <c r="G437" s="49" t="s">
        <v>138</v>
      </c>
      <c r="H437" s="49" t="s">
        <v>1007</v>
      </c>
      <c r="I437" s="49" t="s">
        <v>1008</v>
      </c>
      <c r="J437" s="49" t="s">
        <v>1442</v>
      </c>
      <c r="K437" s="49" t="s">
        <v>1443</v>
      </c>
      <c r="L437" s="49" t="s">
        <v>1444</v>
      </c>
      <c r="M437" s="49" t="s">
        <v>1475</v>
      </c>
      <c r="N437" s="50">
        <v>45041</v>
      </c>
      <c r="O437" s="51">
        <v>53.7</v>
      </c>
      <c r="P437" s="49" t="s">
        <v>102</v>
      </c>
      <c r="Q437" s="51">
        <v>53.7</v>
      </c>
      <c r="R437" s="49" t="s">
        <v>102</v>
      </c>
      <c r="S437" s="51">
        <v>53.7</v>
      </c>
      <c r="T437" s="49" t="s">
        <v>102</v>
      </c>
      <c r="U437" s="49" t="s">
        <v>242</v>
      </c>
      <c r="V437" s="49" t="s">
        <v>1197</v>
      </c>
      <c r="W437" s="49" t="s">
        <v>1445</v>
      </c>
      <c r="X437" s="49" t="s">
        <v>431</v>
      </c>
      <c r="Y437" s="52" t="str">
        <f t="shared" si="18"/>
        <v>4-2023</v>
      </c>
      <c r="Z437" s="52" t="str">
        <f t="shared" si="19"/>
        <v>CS.1137.HT10.12.01.001</v>
      </c>
      <c r="AA437" s="52" t="str">
        <f t="shared" si="20"/>
        <v>CS.1137.HT10.12.01.0014-2023</v>
      </c>
      <c r="AB437" s="52" t="str">
        <f>VLOOKUP(Z437,SSPcodes!$B$12:$D$40,3,0)</f>
        <v>STAFF</v>
      </c>
      <c r="AC437" s="52" t="str">
        <f>VLOOKUP(Z437,SSPcodes!$B$12:$E$40,4,0)</f>
        <v>MPTF_07</v>
      </c>
    </row>
    <row r="438" spans="1:29" x14ac:dyDescent="0.3">
      <c r="A438" s="49" t="s">
        <v>231</v>
      </c>
      <c r="B438" s="49" t="s">
        <v>232</v>
      </c>
      <c r="C438" s="49" t="s">
        <v>233</v>
      </c>
      <c r="D438" s="49" t="s">
        <v>139</v>
      </c>
      <c r="E438" s="49" t="s">
        <v>388</v>
      </c>
      <c r="F438" s="49" t="s">
        <v>137</v>
      </c>
      <c r="G438" s="49" t="s">
        <v>138</v>
      </c>
      <c r="H438" s="49" t="s">
        <v>1007</v>
      </c>
      <c r="I438" s="49" t="s">
        <v>1008</v>
      </c>
      <c r="J438" s="49" t="s">
        <v>1442</v>
      </c>
      <c r="K438" s="49" t="s">
        <v>1443</v>
      </c>
      <c r="L438" s="49" t="s">
        <v>1444</v>
      </c>
      <c r="M438" s="49" t="s">
        <v>1476</v>
      </c>
      <c r="N438" s="50">
        <v>45041</v>
      </c>
      <c r="O438" s="51">
        <v>53.7</v>
      </c>
      <c r="P438" s="49" t="s">
        <v>102</v>
      </c>
      <c r="Q438" s="51">
        <v>53.7</v>
      </c>
      <c r="R438" s="49" t="s">
        <v>102</v>
      </c>
      <c r="S438" s="51">
        <v>53.7</v>
      </c>
      <c r="T438" s="49" t="s">
        <v>102</v>
      </c>
      <c r="U438" s="49" t="s">
        <v>242</v>
      </c>
      <c r="V438" s="49" t="s">
        <v>1197</v>
      </c>
      <c r="W438" s="49" t="s">
        <v>1445</v>
      </c>
      <c r="X438" s="49" t="s">
        <v>431</v>
      </c>
      <c r="Y438" s="52" t="str">
        <f t="shared" si="18"/>
        <v>4-2023</v>
      </c>
      <c r="Z438" s="52" t="str">
        <f t="shared" si="19"/>
        <v>CS.1137.HT10.12.01.001</v>
      </c>
      <c r="AA438" s="52" t="str">
        <f t="shared" si="20"/>
        <v>CS.1137.HT10.12.01.0014-2023</v>
      </c>
      <c r="AB438" s="52" t="str">
        <f>VLOOKUP(Z438,SSPcodes!$B$12:$D$40,3,0)</f>
        <v>STAFF</v>
      </c>
      <c r="AC438" s="52" t="str">
        <f>VLOOKUP(Z438,SSPcodes!$B$12:$E$40,4,0)</f>
        <v>MPTF_07</v>
      </c>
    </row>
    <row r="439" spans="1:29" x14ac:dyDescent="0.3">
      <c r="A439" s="49" t="s">
        <v>231</v>
      </c>
      <c r="B439" s="49" t="s">
        <v>232</v>
      </c>
      <c r="C439" s="49" t="s">
        <v>233</v>
      </c>
      <c r="D439" s="49" t="s">
        <v>139</v>
      </c>
      <c r="E439" s="49" t="s">
        <v>388</v>
      </c>
      <c r="F439" s="49" t="s">
        <v>137</v>
      </c>
      <c r="G439" s="49" t="s">
        <v>138</v>
      </c>
      <c r="H439" s="49" t="s">
        <v>1007</v>
      </c>
      <c r="I439" s="49" t="s">
        <v>1008</v>
      </c>
      <c r="J439" s="49" t="s">
        <v>1442</v>
      </c>
      <c r="K439" s="49" t="s">
        <v>1443</v>
      </c>
      <c r="L439" s="49" t="s">
        <v>1444</v>
      </c>
      <c r="M439" s="49" t="s">
        <v>1477</v>
      </c>
      <c r="N439" s="50">
        <v>45041</v>
      </c>
      <c r="O439" s="51">
        <v>53.7</v>
      </c>
      <c r="P439" s="49" t="s">
        <v>102</v>
      </c>
      <c r="Q439" s="51">
        <v>53.7</v>
      </c>
      <c r="R439" s="49" t="s">
        <v>102</v>
      </c>
      <c r="S439" s="51">
        <v>53.7</v>
      </c>
      <c r="T439" s="49" t="s">
        <v>102</v>
      </c>
      <c r="U439" s="49" t="s">
        <v>242</v>
      </c>
      <c r="V439" s="49" t="s">
        <v>1197</v>
      </c>
      <c r="W439" s="49" t="s">
        <v>1445</v>
      </c>
      <c r="X439" s="49" t="s">
        <v>431</v>
      </c>
      <c r="Y439" s="52" t="str">
        <f t="shared" si="18"/>
        <v>4-2023</v>
      </c>
      <c r="Z439" s="52" t="str">
        <f t="shared" si="19"/>
        <v>CS.1137.HT10.12.01.001</v>
      </c>
      <c r="AA439" s="52" t="str">
        <f t="shared" si="20"/>
        <v>CS.1137.HT10.12.01.0014-2023</v>
      </c>
      <c r="AB439" s="52" t="str">
        <f>VLOOKUP(Z439,SSPcodes!$B$12:$D$40,3,0)</f>
        <v>STAFF</v>
      </c>
      <c r="AC439" s="52" t="str">
        <f>VLOOKUP(Z439,SSPcodes!$B$12:$E$40,4,0)</f>
        <v>MPTF_07</v>
      </c>
    </row>
    <row r="440" spans="1:29" x14ac:dyDescent="0.3">
      <c r="A440" s="49" t="s">
        <v>231</v>
      </c>
      <c r="B440" s="49" t="s">
        <v>232</v>
      </c>
      <c r="C440" s="49" t="s">
        <v>233</v>
      </c>
      <c r="D440" s="49" t="s">
        <v>139</v>
      </c>
      <c r="E440" s="49" t="s">
        <v>388</v>
      </c>
      <c r="F440" s="49" t="s">
        <v>137</v>
      </c>
      <c r="G440" s="49" t="s">
        <v>138</v>
      </c>
      <c r="H440" s="49" t="s">
        <v>1007</v>
      </c>
      <c r="I440" s="49" t="s">
        <v>1008</v>
      </c>
      <c r="J440" s="49" t="s">
        <v>1442</v>
      </c>
      <c r="K440" s="49" t="s">
        <v>1443</v>
      </c>
      <c r="L440" s="49" t="s">
        <v>1444</v>
      </c>
      <c r="M440" s="49" t="s">
        <v>1478</v>
      </c>
      <c r="N440" s="50">
        <v>45041</v>
      </c>
      <c r="O440" s="51">
        <v>53.71</v>
      </c>
      <c r="P440" s="49" t="s">
        <v>102</v>
      </c>
      <c r="Q440" s="51">
        <v>53.71</v>
      </c>
      <c r="R440" s="49" t="s">
        <v>102</v>
      </c>
      <c r="S440" s="51">
        <v>53.71</v>
      </c>
      <c r="T440" s="49" t="s">
        <v>102</v>
      </c>
      <c r="U440" s="49" t="s">
        <v>242</v>
      </c>
      <c r="V440" s="49" t="s">
        <v>1197</v>
      </c>
      <c r="W440" s="49" t="s">
        <v>1445</v>
      </c>
      <c r="X440" s="49" t="s">
        <v>431</v>
      </c>
      <c r="Y440" s="52" t="str">
        <f t="shared" si="18"/>
        <v>4-2023</v>
      </c>
      <c r="Z440" s="52" t="str">
        <f t="shared" si="19"/>
        <v>CS.1137.HT10.12.01.001</v>
      </c>
      <c r="AA440" s="52" t="str">
        <f t="shared" si="20"/>
        <v>CS.1137.HT10.12.01.0014-2023</v>
      </c>
      <c r="AB440" s="52" t="str">
        <f>VLOOKUP(Z440,SSPcodes!$B$12:$D$40,3,0)</f>
        <v>STAFF</v>
      </c>
      <c r="AC440" s="52" t="str">
        <f>VLOOKUP(Z440,SSPcodes!$B$12:$E$40,4,0)</f>
        <v>MPTF_07</v>
      </c>
    </row>
    <row r="441" spans="1:29" x14ac:dyDescent="0.3">
      <c r="A441" s="49" t="s">
        <v>231</v>
      </c>
      <c r="B441" s="49" t="s">
        <v>232</v>
      </c>
      <c r="C441" s="49" t="s">
        <v>233</v>
      </c>
      <c r="D441" s="49" t="s">
        <v>139</v>
      </c>
      <c r="E441" s="49" t="s">
        <v>388</v>
      </c>
      <c r="F441" s="49" t="s">
        <v>137</v>
      </c>
      <c r="G441" s="49" t="s">
        <v>138</v>
      </c>
      <c r="H441" s="49" t="s">
        <v>1007</v>
      </c>
      <c r="I441" s="49" t="s">
        <v>1008</v>
      </c>
      <c r="J441" s="49" t="s">
        <v>1442</v>
      </c>
      <c r="K441" s="49" t="s">
        <v>1443</v>
      </c>
      <c r="L441" s="49" t="s">
        <v>1444</v>
      </c>
      <c r="M441" s="49" t="s">
        <v>240</v>
      </c>
      <c r="N441" s="50">
        <v>45041</v>
      </c>
      <c r="O441" s="51">
        <v>53.71</v>
      </c>
      <c r="P441" s="49" t="s">
        <v>102</v>
      </c>
      <c r="Q441" s="51">
        <v>53.71</v>
      </c>
      <c r="R441" s="49" t="s">
        <v>102</v>
      </c>
      <c r="S441" s="51">
        <v>53.71</v>
      </c>
      <c r="T441" s="49" t="s">
        <v>102</v>
      </c>
      <c r="U441" s="49" t="s">
        <v>242</v>
      </c>
      <c r="V441" s="49" t="s">
        <v>1197</v>
      </c>
      <c r="W441" s="49" t="s">
        <v>1445</v>
      </c>
      <c r="X441" s="49" t="s">
        <v>431</v>
      </c>
      <c r="Y441" s="52" t="str">
        <f t="shared" si="18"/>
        <v>4-2023</v>
      </c>
      <c r="Z441" s="52" t="str">
        <f t="shared" si="19"/>
        <v>CS.1137.HT10.12.01.001</v>
      </c>
      <c r="AA441" s="52" t="str">
        <f t="shared" si="20"/>
        <v>CS.1137.HT10.12.01.0014-2023</v>
      </c>
      <c r="AB441" s="52" t="str">
        <f>VLOOKUP(Z441,SSPcodes!$B$12:$D$40,3,0)</f>
        <v>STAFF</v>
      </c>
      <c r="AC441" s="52" t="str">
        <f>VLOOKUP(Z441,SSPcodes!$B$12:$E$40,4,0)</f>
        <v>MPTF_07</v>
      </c>
    </row>
    <row r="442" spans="1:29" x14ac:dyDescent="0.3">
      <c r="A442" s="49" t="s">
        <v>231</v>
      </c>
      <c r="B442" s="49" t="s">
        <v>232</v>
      </c>
      <c r="C442" s="49" t="s">
        <v>233</v>
      </c>
      <c r="D442" s="49" t="s">
        <v>139</v>
      </c>
      <c r="E442" s="49" t="s">
        <v>388</v>
      </c>
      <c r="F442" s="49" t="s">
        <v>137</v>
      </c>
      <c r="G442" s="49" t="s">
        <v>138</v>
      </c>
      <c r="H442" s="49" t="s">
        <v>1007</v>
      </c>
      <c r="I442" s="49" t="s">
        <v>1008</v>
      </c>
      <c r="J442" s="49" t="s">
        <v>1442</v>
      </c>
      <c r="K442" s="49" t="s">
        <v>1443</v>
      </c>
      <c r="L442" s="49" t="s">
        <v>1444</v>
      </c>
      <c r="M442" s="49" t="s">
        <v>258</v>
      </c>
      <c r="N442" s="50">
        <v>45041</v>
      </c>
      <c r="O442" s="51">
        <v>53.71</v>
      </c>
      <c r="P442" s="49" t="s">
        <v>102</v>
      </c>
      <c r="Q442" s="51">
        <v>53.71</v>
      </c>
      <c r="R442" s="49" t="s">
        <v>102</v>
      </c>
      <c r="S442" s="51">
        <v>53.71</v>
      </c>
      <c r="T442" s="49" t="s">
        <v>102</v>
      </c>
      <c r="U442" s="49" t="s">
        <v>242</v>
      </c>
      <c r="V442" s="49" t="s">
        <v>1197</v>
      </c>
      <c r="W442" s="49" t="s">
        <v>1445</v>
      </c>
      <c r="X442" s="49" t="s">
        <v>431</v>
      </c>
      <c r="Y442" s="52" t="str">
        <f t="shared" si="18"/>
        <v>4-2023</v>
      </c>
      <c r="Z442" s="52" t="str">
        <f t="shared" si="19"/>
        <v>CS.1137.HT10.12.01.001</v>
      </c>
      <c r="AA442" s="52" t="str">
        <f t="shared" si="20"/>
        <v>CS.1137.HT10.12.01.0014-2023</v>
      </c>
      <c r="AB442" s="52" t="str">
        <f>VLOOKUP(Z442,SSPcodes!$B$12:$D$40,3,0)</f>
        <v>STAFF</v>
      </c>
      <c r="AC442" s="52" t="str">
        <f>VLOOKUP(Z442,SSPcodes!$B$12:$E$40,4,0)</f>
        <v>MPTF_07</v>
      </c>
    </row>
    <row r="443" spans="1:29" x14ac:dyDescent="0.3">
      <c r="A443" s="49" t="s">
        <v>231</v>
      </c>
      <c r="B443" s="49" t="s">
        <v>232</v>
      </c>
      <c r="C443" s="49" t="s">
        <v>233</v>
      </c>
      <c r="D443" s="49" t="s">
        <v>139</v>
      </c>
      <c r="E443" s="49" t="s">
        <v>388</v>
      </c>
      <c r="F443" s="49" t="s">
        <v>137</v>
      </c>
      <c r="G443" s="49" t="s">
        <v>138</v>
      </c>
      <c r="H443" s="49" t="s">
        <v>1007</v>
      </c>
      <c r="I443" s="49" t="s">
        <v>1008</v>
      </c>
      <c r="J443" s="49" t="s">
        <v>1442</v>
      </c>
      <c r="K443" s="49" t="s">
        <v>1443</v>
      </c>
      <c r="L443" s="49" t="s">
        <v>1444</v>
      </c>
      <c r="M443" s="49" t="s">
        <v>1479</v>
      </c>
      <c r="N443" s="50">
        <v>45041</v>
      </c>
      <c r="O443" s="51">
        <v>53.71</v>
      </c>
      <c r="P443" s="49" t="s">
        <v>102</v>
      </c>
      <c r="Q443" s="51">
        <v>53.71</v>
      </c>
      <c r="R443" s="49" t="s">
        <v>102</v>
      </c>
      <c r="S443" s="51">
        <v>53.71</v>
      </c>
      <c r="T443" s="49" t="s">
        <v>102</v>
      </c>
      <c r="U443" s="49" t="s">
        <v>242</v>
      </c>
      <c r="V443" s="49" t="s">
        <v>1197</v>
      </c>
      <c r="W443" s="49" t="s">
        <v>1445</v>
      </c>
      <c r="X443" s="49" t="s">
        <v>431</v>
      </c>
      <c r="Y443" s="52" t="str">
        <f t="shared" si="18"/>
        <v>4-2023</v>
      </c>
      <c r="Z443" s="52" t="str">
        <f t="shared" si="19"/>
        <v>CS.1137.HT10.12.01.001</v>
      </c>
      <c r="AA443" s="52" t="str">
        <f t="shared" si="20"/>
        <v>CS.1137.HT10.12.01.0014-2023</v>
      </c>
      <c r="AB443" s="52" t="str">
        <f>VLOOKUP(Z443,SSPcodes!$B$12:$D$40,3,0)</f>
        <v>STAFF</v>
      </c>
      <c r="AC443" s="52" t="str">
        <f>VLOOKUP(Z443,SSPcodes!$B$12:$E$40,4,0)</f>
        <v>MPTF_07</v>
      </c>
    </row>
    <row r="444" spans="1:29" x14ac:dyDescent="0.3">
      <c r="A444" s="49" t="s">
        <v>231</v>
      </c>
      <c r="B444" s="49" t="s">
        <v>232</v>
      </c>
      <c r="C444" s="49" t="s">
        <v>233</v>
      </c>
      <c r="D444" s="49" t="s">
        <v>139</v>
      </c>
      <c r="E444" s="49" t="s">
        <v>388</v>
      </c>
      <c r="F444" s="49" t="s">
        <v>137</v>
      </c>
      <c r="G444" s="49" t="s">
        <v>138</v>
      </c>
      <c r="H444" s="49" t="s">
        <v>1007</v>
      </c>
      <c r="I444" s="49" t="s">
        <v>1008</v>
      </c>
      <c r="J444" s="49" t="s">
        <v>1442</v>
      </c>
      <c r="K444" s="49" t="s">
        <v>1443</v>
      </c>
      <c r="L444" s="49" t="s">
        <v>1444</v>
      </c>
      <c r="M444" s="49" t="s">
        <v>1480</v>
      </c>
      <c r="N444" s="50">
        <v>45041</v>
      </c>
      <c r="O444" s="51">
        <v>53.71</v>
      </c>
      <c r="P444" s="49" t="s">
        <v>102</v>
      </c>
      <c r="Q444" s="51">
        <v>53.71</v>
      </c>
      <c r="R444" s="49" t="s">
        <v>102</v>
      </c>
      <c r="S444" s="51">
        <v>53.71</v>
      </c>
      <c r="T444" s="49" t="s">
        <v>102</v>
      </c>
      <c r="U444" s="49" t="s">
        <v>242</v>
      </c>
      <c r="V444" s="49" t="s">
        <v>1197</v>
      </c>
      <c r="W444" s="49" t="s">
        <v>1445</v>
      </c>
      <c r="X444" s="49" t="s">
        <v>431</v>
      </c>
      <c r="Y444" s="52" t="str">
        <f t="shared" si="18"/>
        <v>4-2023</v>
      </c>
      <c r="Z444" s="52" t="str">
        <f t="shared" si="19"/>
        <v>CS.1137.HT10.12.01.001</v>
      </c>
      <c r="AA444" s="52" t="str">
        <f t="shared" si="20"/>
        <v>CS.1137.HT10.12.01.0014-2023</v>
      </c>
      <c r="AB444" s="52" t="str">
        <f>VLOOKUP(Z444,SSPcodes!$B$12:$D$40,3,0)</f>
        <v>STAFF</v>
      </c>
      <c r="AC444" s="52" t="str">
        <f>VLOOKUP(Z444,SSPcodes!$B$12:$E$40,4,0)</f>
        <v>MPTF_07</v>
      </c>
    </row>
    <row r="445" spans="1:29" x14ac:dyDescent="0.3">
      <c r="A445" s="49" t="s">
        <v>231</v>
      </c>
      <c r="B445" s="49" t="s">
        <v>232</v>
      </c>
      <c r="C445" s="49" t="s">
        <v>233</v>
      </c>
      <c r="D445" s="49" t="s">
        <v>139</v>
      </c>
      <c r="E445" s="49" t="s">
        <v>388</v>
      </c>
      <c r="F445" s="49" t="s">
        <v>137</v>
      </c>
      <c r="G445" s="49" t="s">
        <v>138</v>
      </c>
      <c r="H445" s="49" t="s">
        <v>1007</v>
      </c>
      <c r="I445" s="49" t="s">
        <v>1008</v>
      </c>
      <c r="J445" s="49" t="s">
        <v>1442</v>
      </c>
      <c r="K445" s="49" t="s">
        <v>1443</v>
      </c>
      <c r="L445" s="49" t="s">
        <v>1444</v>
      </c>
      <c r="M445" s="49" t="s">
        <v>1481</v>
      </c>
      <c r="N445" s="50">
        <v>45041</v>
      </c>
      <c r="O445" s="51">
        <v>53.71</v>
      </c>
      <c r="P445" s="49" t="s">
        <v>102</v>
      </c>
      <c r="Q445" s="51">
        <v>53.71</v>
      </c>
      <c r="R445" s="49" t="s">
        <v>102</v>
      </c>
      <c r="S445" s="51">
        <v>53.71</v>
      </c>
      <c r="T445" s="49" t="s">
        <v>102</v>
      </c>
      <c r="U445" s="49" t="s">
        <v>242</v>
      </c>
      <c r="V445" s="49" t="s">
        <v>1197</v>
      </c>
      <c r="W445" s="49" t="s">
        <v>1445</v>
      </c>
      <c r="X445" s="49" t="s">
        <v>431</v>
      </c>
      <c r="Y445" s="52" t="str">
        <f t="shared" si="18"/>
        <v>4-2023</v>
      </c>
      <c r="Z445" s="52" t="str">
        <f t="shared" si="19"/>
        <v>CS.1137.HT10.12.01.001</v>
      </c>
      <c r="AA445" s="52" t="str">
        <f t="shared" si="20"/>
        <v>CS.1137.HT10.12.01.0014-2023</v>
      </c>
      <c r="AB445" s="52" t="str">
        <f>VLOOKUP(Z445,SSPcodes!$B$12:$D$40,3,0)</f>
        <v>STAFF</v>
      </c>
      <c r="AC445" s="52" t="str">
        <f>VLOOKUP(Z445,SSPcodes!$B$12:$E$40,4,0)</f>
        <v>MPTF_07</v>
      </c>
    </row>
    <row r="446" spans="1:29" x14ac:dyDescent="0.3">
      <c r="A446" s="49" t="s">
        <v>231</v>
      </c>
      <c r="B446" s="49" t="s">
        <v>232</v>
      </c>
      <c r="C446" s="49" t="s">
        <v>233</v>
      </c>
      <c r="D446" s="49" t="s">
        <v>139</v>
      </c>
      <c r="E446" s="49" t="s">
        <v>388</v>
      </c>
      <c r="F446" s="49" t="s">
        <v>137</v>
      </c>
      <c r="G446" s="49" t="s">
        <v>138</v>
      </c>
      <c r="H446" s="49" t="s">
        <v>1007</v>
      </c>
      <c r="I446" s="49" t="s">
        <v>1008</v>
      </c>
      <c r="J446" s="49" t="s">
        <v>1442</v>
      </c>
      <c r="K446" s="49" t="s">
        <v>1443</v>
      </c>
      <c r="L446" s="49" t="s">
        <v>1444</v>
      </c>
      <c r="M446" s="49" t="s">
        <v>1482</v>
      </c>
      <c r="N446" s="50">
        <v>45041</v>
      </c>
      <c r="O446" s="51">
        <v>53.71</v>
      </c>
      <c r="P446" s="49" t="s">
        <v>102</v>
      </c>
      <c r="Q446" s="51">
        <v>53.71</v>
      </c>
      <c r="R446" s="49" t="s">
        <v>102</v>
      </c>
      <c r="S446" s="51">
        <v>53.71</v>
      </c>
      <c r="T446" s="49" t="s">
        <v>102</v>
      </c>
      <c r="U446" s="49" t="s">
        <v>242</v>
      </c>
      <c r="V446" s="49" t="s">
        <v>1197</v>
      </c>
      <c r="W446" s="49" t="s">
        <v>1445</v>
      </c>
      <c r="X446" s="49" t="s">
        <v>431</v>
      </c>
      <c r="Y446" s="52" t="str">
        <f t="shared" si="18"/>
        <v>4-2023</v>
      </c>
      <c r="Z446" s="52" t="str">
        <f t="shared" si="19"/>
        <v>CS.1137.HT10.12.01.001</v>
      </c>
      <c r="AA446" s="52" t="str">
        <f t="shared" si="20"/>
        <v>CS.1137.HT10.12.01.0014-2023</v>
      </c>
      <c r="AB446" s="52" t="str">
        <f>VLOOKUP(Z446,SSPcodes!$B$12:$D$40,3,0)</f>
        <v>STAFF</v>
      </c>
      <c r="AC446" s="52" t="str">
        <f>VLOOKUP(Z446,SSPcodes!$B$12:$E$40,4,0)</f>
        <v>MPTF_07</v>
      </c>
    </row>
    <row r="447" spans="1:29" x14ac:dyDescent="0.3">
      <c r="A447" s="49" t="s">
        <v>231</v>
      </c>
      <c r="B447" s="49" t="s">
        <v>232</v>
      </c>
      <c r="C447" s="49" t="s">
        <v>233</v>
      </c>
      <c r="D447" s="49" t="s">
        <v>139</v>
      </c>
      <c r="E447" s="49" t="s">
        <v>388</v>
      </c>
      <c r="F447" s="49" t="s">
        <v>137</v>
      </c>
      <c r="G447" s="49" t="s">
        <v>138</v>
      </c>
      <c r="H447" s="49" t="s">
        <v>1007</v>
      </c>
      <c r="I447" s="49" t="s">
        <v>1008</v>
      </c>
      <c r="J447" s="49" t="s">
        <v>1442</v>
      </c>
      <c r="K447" s="49" t="s">
        <v>1443</v>
      </c>
      <c r="L447" s="49" t="s">
        <v>1444</v>
      </c>
      <c r="M447" s="49" t="s">
        <v>1483</v>
      </c>
      <c r="N447" s="50">
        <v>45041</v>
      </c>
      <c r="O447" s="51">
        <v>53.71</v>
      </c>
      <c r="P447" s="49" t="s">
        <v>102</v>
      </c>
      <c r="Q447" s="51">
        <v>53.71</v>
      </c>
      <c r="R447" s="49" t="s">
        <v>102</v>
      </c>
      <c r="S447" s="51">
        <v>53.71</v>
      </c>
      <c r="T447" s="49" t="s">
        <v>102</v>
      </c>
      <c r="U447" s="49" t="s">
        <v>242</v>
      </c>
      <c r="V447" s="49" t="s">
        <v>1197</v>
      </c>
      <c r="W447" s="49" t="s">
        <v>1445</v>
      </c>
      <c r="X447" s="49" t="s">
        <v>431</v>
      </c>
      <c r="Y447" s="52" t="str">
        <f t="shared" si="18"/>
        <v>4-2023</v>
      </c>
      <c r="Z447" s="52" t="str">
        <f t="shared" si="19"/>
        <v>CS.1137.HT10.12.01.001</v>
      </c>
      <c r="AA447" s="52" t="str">
        <f t="shared" si="20"/>
        <v>CS.1137.HT10.12.01.0014-2023</v>
      </c>
      <c r="AB447" s="52" t="str">
        <f>VLOOKUP(Z447,SSPcodes!$B$12:$D$40,3,0)</f>
        <v>STAFF</v>
      </c>
      <c r="AC447" s="52" t="str">
        <f>VLOOKUP(Z447,SSPcodes!$B$12:$E$40,4,0)</f>
        <v>MPTF_07</v>
      </c>
    </row>
    <row r="448" spans="1:29" x14ac:dyDescent="0.3">
      <c r="A448" s="49" t="s">
        <v>231</v>
      </c>
      <c r="B448" s="49" t="s">
        <v>232</v>
      </c>
      <c r="C448" s="49" t="s">
        <v>233</v>
      </c>
      <c r="D448" s="49" t="s">
        <v>139</v>
      </c>
      <c r="E448" s="49" t="s">
        <v>388</v>
      </c>
      <c r="F448" s="49" t="s">
        <v>137</v>
      </c>
      <c r="G448" s="49" t="s">
        <v>138</v>
      </c>
      <c r="H448" s="49" t="s">
        <v>1007</v>
      </c>
      <c r="I448" s="49" t="s">
        <v>1008</v>
      </c>
      <c r="J448" s="49" t="s">
        <v>1442</v>
      </c>
      <c r="K448" s="49" t="s">
        <v>1443</v>
      </c>
      <c r="L448" s="49" t="s">
        <v>1444</v>
      </c>
      <c r="M448" s="49" t="s">
        <v>1484</v>
      </c>
      <c r="N448" s="50">
        <v>45041</v>
      </c>
      <c r="O448" s="51">
        <v>53.71</v>
      </c>
      <c r="P448" s="49" t="s">
        <v>102</v>
      </c>
      <c r="Q448" s="51">
        <v>53.71</v>
      </c>
      <c r="R448" s="49" t="s">
        <v>102</v>
      </c>
      <c r="S448" s="51">
        <v>53.71</v>
      </c>
      <c r="T448" s="49" t="s">
        <v>102</v>
      </c>
      <c r="U448" s="49" t="s">
        <v>242</v>
      </c>
      <c r="V448" s="49" t="s">
        <v>1197</v>
      </c>
      <c r="W448" s="49" t="s">
        <v>1445</v>
      </c>
      <c r="X448" s="49" t="s">
        <v>431</v>
      </c>
      <c r="Y448" s="52" t="str">
        <f t="shared" si="18"/>
        <v>4-2023</v>
      </c>
      <c r="Z448" s="52" t="str">
        <f t="shared" si="19"/>
        <v>CS.1137.HT10.12.01.001</v>
      </c>
      <c r="AA448" s="52" t="str">
        <f t="shared" si="20"/>
        <v>CS.1137.HT10.12.01.0014-2023</v>
      </c>
      <c r="AB448" s="52" t="str">
        <f>VLOOKUP(Z448,SSPcodes!$B$12:$D$40,3,0)</f>
        <v>STAFF</v>
      </c>
      <c r="AC448" s="52" t="str">
        <f>VLOOKUP(Z448,SSPcodes!$B$12:$E$40,4,0)</f>
        <v>MPTF_07</v>
      </c>
    </row>
    <row r="449" spans="1:29" x14ac:dyDescent="0.3">
      <c r="A449" s="49" t="s">
        <v>231</v>
      </c>
      <c r="B449" s="49" t="s">
        <v>232</v>
      </c>
      <c r="C449" s="49" t="s">
        <v>233</v>
      </c>
      <c r="D449" s="49" t="s">
        <v>139</v>
      </c>
      <c r="E449" s="49" t="s">
        <v>388</v>
      </c>
      <c r="F449" s="49" t="s">
        <v>137</v>
      </c>
      <c r="G449" s="49" t="s">
        <v>138</v>
      </c>
      <c r="H449" s="49" t="s">
        <v>1007</v>
      </c>
      <c r="I449" s="49" t="s">
        <v>1008</v>
      </c>
      <c r="J449" s="49" t="s">
        <v>1442</v>
      </c>
      <c r="K449" s="49" t="s">
        <v>1443</v>
      </c>
      <c r="L449" s="49" t="s">
        <v>1444</v>
      </c>
      <c r="M449" s="49" t="s">
        <v>1485</v>
      </c>
      <c r="N449" s="50">
        <v>45041</v>
      </c>
      <c r="O449" s="51">
        <v>53.71</v>
      </c>
      <c r="P449" s="49" t="s">
        <v>102</v>
      </c>
      <c r="Q449" s="51">
        <v>53.71</v>
      </c>
      <c r="R449" s="49" t="s">
        <v>102</v>
      </c>
      <c r="S449" s="51">
        <v>53.71</v>
      </c>
      <c r="T449" s="49" t="s">
        <v>102</v>
      </c>
      <c r="U449" s="49" t="s">
        <v>242</v>
      </c>
      <c r="V449" s="49" t="s">
        <v>1197</v>
      </c>
      <c r="W449" s="49" t="s">
        <v>1445</v>
      </c>
      <c r="X449" s="49" t="s">
        <v>431</v>
      </c>
      <c r="Y449" s="52" t="str">
        <f t="shared" si="18"/>
        <v>4-2023</v>
      </c>
      <c r="Z449" s="52" t="str">
        <f t="shared" si="19"/>
        <v>CS.1137.HT10.12.01.001</v>
      </c>
      <c r="AA449" s="52" t="str">
        <f t="shared" si="20"/>
        <v>CS.1137.HT10.12.01.0014-2023</v>
      </c>
      <c r="AB449" s="52" t="str">
        <f>VLOOKUP(Z449,SSPcodes!$B$12:$D$40,3,0)</f>
        <v>STAFF</v>
      </c>
      <c r="AC449" s="52" t="str">
        <f>VLOOKUP(Z449,SSPcodes!$B$12:$E$40,4,0)</f>
        <v>MPTF_07</v>
      </c>
    </row>
    <row r="450" spans="1:29" x14ac:dyDescent="0.3">
      <c r="A450" s="49" t="s">
        <v>231</v>
      </c>
      <c r="B450" s="49" t="s">
        <v>232</v>
      </c>
      <c r="C450" s="49" t="s">
        <v>233</v>
      </c>
      <c r="D450" s="49" t="s">
        <v>139</v>
      </c>
      <c r="E450" s="49" t="s">
        <v>388</v>
      </c>
      <c r="F450" s="49" t="s">
        <v>137</v>
      </c>
      <c r="G450" s="49" t="s">
        <v>138</v>
      </c>
      <c r="H450" s="49" t="s">
        <v>421</v>
      </c>
      <c r="I450" s="49" t="s">
        <v>422</v>
      </c>
      <c r="J450" s="49" t="s">
        <v>1486</v>
      </c>
      <c r="K450" s="49" t="s">
        <v>1443</v>
      </c>
      <c r="L450" s="49" t="s">
        <v>1444</v>
      </c>
      <c r="M450" s="49" t="s">
        <v>1487</v>
      </c>
      <c r="N450" s="50">
        <v>45041</v>
      </c>
      <c r="O450" s="51">
        <v>292.5</v>
      </c>
      <c r="P450" s="49" t="s">
        <v>102</v>
      </c>
      <c r="Q450" s="51">
        <v>292.5</v>
      </c>
      <c r="R450" s="49" t="s">
        <v>102</v>
      </c>
      <c r="S450" s="51">
        <v>292.5</v>
      </c>
      <c r="T450" s="49" t="s">
        <v>102</v>
      </c>
      <c r="U450" s="49" t="s">
        <v>242</v>
      </c>
      <c r="V450" s="49" t="s">
        <v>1197</v>
      </c>
      <c r="W450" s="49" t="s">
        <v>1445</v>
      </c>
      <c r="X450" s="49" t="s">
        <v>1488</v>
      </c>
      <c r="Y450" s="52" t="str">
        <f t="shared" si="18"/>
        <v>4-2023</v>
      </c>
      <c r="Z450" s="52" t="str">
        <f t="shared" si="19"/>
        <v>CS.1137.HT10.12.01.001</v>
      </c>
      <c r="AA450" s="52" t="str">
        <f t="shared" si="20"/>
        <v>CS.1137.HT10.12.01.0014-2023</v>
      </c>
      <c r="AB450" s="52" t="str">
        <f>VLOOKUP(Z450,SSPcodes!$B$12:$D$40,3,0)</f>
        <v>STAFF</v>
      </c>
      <c r="AC450" s="52" t="str">
        <f>VLOOKUP(Z450,SSPcodes!$B$12:$E$40,4,0)</f>
        <v>MPTF_07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C9CEA-C30F-4F2C-95D1-80F7249999CD}">
  <dimension ref="A1:AC30"/>
  <sheetViews>
    <sheetView workbookViewId="0">
      <selection activeCell="G43" sqref="G43"/>
    </sheetView>
  </sheetViews>
  <sheetFormatPr defaultColWidth="8.88671875" defaultRowHeight="14.4" x14ac:dyDescent="0.3"/>
  <cols>
    <col min="1" max="1" width="16.88671875" customWidth="1"/>
    <col min="6" max="6" width="25.88671875" customWidth="1"/>
    <col min="14" max="14" width="11.44140625" customWidth="1"/>
    <col min="26" max="26" width="22" customWidth="1"/>
    <col min="27" max="27" width="30" customWidth="1"/>
    <col min="28" max="28" width="17.88671875" customWidth="1"/>
    <col min="29" max="29" width="13.88671875" customWidth="1"/>
  </cols>
  <sheetData>
    <row r="1" spans="1:29" ht="79.2" x14ac:dyDescent="0.3">
      <c r="A1" s="53" t="s">
        <v>203</v>
      </c>
      <c r="B1" s="56" t="s">
        <v>204</v>
      </c>
      <c r="C1" s="56" t="s">
        <v>205</v>
      </c>
      <c r="D1" s="56" t="s">
        <v>206</v>
      </c>
      <c r="E1" s="53" t="s">
        <v>207</v>
      </c>
      <c r="F1" s="53" t="s">
        <v>208</v>
      </c>
      <c r="G1" s="53" t="s">
        <v>209</v>
      </c>
      <c r="H1" s="53" t="s">
        <v>210</v>
      </c>
      <c r="I1" s="53" t="s">
        <v>211</v>
      </c>
      <c r="J1" s="53" t="s">
        <v>212</v>
      </c>
      <c r="K1" s="53" t="s">
        <v>213</v>
      </c>
      <c r="L1" s="56" t="s">
        <v>214</v>
      </c>
      <c r="M1" s="56" t="s">
        <v>215</v>
      </c>
      <c r="N1" s="53" t="s">
        <v>216</v>
      </c>
      <c r="O1" s="53" t="s">
        <v>217</v>
      </c>
      <c r="P1" s="56" t="s">
        <v>218</v>
      </c>
      <c r="Q1" s="56" t="s">
        <v>219</v>
      </c>
      <c r="R1" s="56" t="s">
        <v>220</v>
      </c>
      <c r="S1" s="56" t="s">
        <v>221</v>
      </c>
      <c r="T1" s="53" t="s">
        <v>222</v>
      </c>
      <c r="U1" s="53" t="s">
        <v>223</v>
      </c>
      <c r="V1" s="53" t="s">
        <v>224</v>
      </c>
      <c r="W1" s="53" t="s">
        <v>225</v>
      </c>
      <c r="X1" s="56" t="s">
        <v>226</v>
      </c>
      <c r="Y1" s="57" t="s">
        <v>227</v>
      </c>
      <c r="Z1" s="57" t="s">
        <v>110</v>
      </c>
      <c r="AA1" s="57" t="s">
        <v>228</v>
      </c>
      <c r="AB1" s="58" t="s">
        <v>229</v>
      </c>
      <c r="AC1" s="58" t="s">
        <v>230</v>
      </c>
    </row>
    <row r="2" spans="1:29" x14ac:dyDescent="0.3">
      <c r="A2" s="52" t="s">
        <v>231</v>
      </c>
      <c r="B2" s="52" t="s">
        <v>232</v>
      </c>
      <c r="C2" s="52" t="s">
        <v>233</v>
      </c>
      <c r="D2" s="52" t="s">
        <v>132</v>
      </c>
      <c r="E2" s="52" t="s">
        <v>519</v>
      </c>
      <c r="F2" s="52" t="s">
        <v>141</v>
      </c>
      <c r="G2" s="52" t="s">
        <v>142</v>
      </c>
      <c r="H2" s="52" t="s">
        <v>360</v>
      </c>
      <c r="I2" s="52" t="s">
        <v>361</v>
      </c>
      <c r="J2" s="52" t="s">
        <v>1489</v>
      </c>
      <c r="K2" s="52" t="s">
        <v>1490</v>
      </c>
      <c r="L2" s="52" t="s">
        <v>1491</v>
      </c>
      <c r="M2" s="52" t="s">
        <v>356</v>
      </c>
      <c r="N2" s="54">
        <v>44886</v>
      </c>
      <c r="O2" s="55">
        <v>83.95</v>
      </c>
      <c r="P2" s="52" t="s">
        <v>102</v>
      </c>
      <c r="Q2" s="55">
        <v>83.95</v>
      </c>
      <c r="R2" s="52" t="s">
        <v>102</v>
      </c>
      <c r="S2" s="55">
        <v>0</v>
      </c>
      <c r="T2" s="52" t="s">
        <v>431</v>
      </c>
      <c r="U2" s="52" t="s">
        <v>1453</v>
      </c>
      <c r="V2" s="52" t="s">
        <v>1492</v>
      </c>
      <c r="W2" s="52" t="s">
        <v>431</v>
      </c>
      <c r="X2" s="52" t="s">
        <v>431</v>
      </c>
      <c r="Y2" s="52" t="str">
        <f>MONTH(N2)&amp;"-"&amp;YEAR(N2)</f>
        <v>11-2022</v>
      </c>
      <c r="Z2" s="52" t="str">
        <f>IF(ISNUMBER(SEARCH("Overhead",I2)),LEFT(F2,13)&amp;"OH",F2)</f>
        <v>CS.1137.HT10.12.02.001</v>
      </c>
      <c r="AA2" s="52" t="str">
        <f>Z2&amp;Y2</f>
        <v>CS.1137.HT10.12.02.00111-2022</v>
      </c>
      <c r="AB2" s="52" t="str">
        <f>VLOOKUP(Z2,SSPcodes!$B$12:$D$40,3,0)</f>
        <v>STAFF</v>
      </c>
      <c r="AC2" s="52" t="str">
        <f>VLOOKUP(Z2,SSPcodes!$B$12:$E$40,4,0)</f>
        <v>MPTF_05</v>
      </c>
    </row>
    <row r="3" spans="1:29" x14ac:dyDescent="0.3">
      <c r="A3" s="52" t="s">
        <v>431</v>
      </c>
      <c r="B3" s="52" t="s">
        <v>431</v>
      </c>
      <c r="C3" s="52" t="s">
        <v>1493</v>
      </c>
      <c r="D3" s="52" t="s">
        <v>430</v>
      </c>
      <c r="E3" s="52" t="s">
        <v>202</v>
      </c>
      <c r="F3" s="52" t="s">
        <v>201</v>
      </c>
      <c r="G3" s="52" t="s">
        <v>431</v>
      </c>
      <c r="H3" s="52" t="s">
        <v>431</v>
      </c>
      <c r="I3" s="52" t="s">
        <v>431</v>
      </c>
      <c r="J3" s="52" t="s">
        <v>431</v>
      </c>
      <c r="K3" s="52" t="s">
        <v>431</v>
      </c>
      <c r="L3" s="52" t="s">
        <v>431</v>
      </c>
      <c r="M3" s="52" t="s">
        <v>1494</v>
      </c>
      <c r="N3" s="54"/>
      <c r="O3" s="55">
        <v>6913.49</v>
      </c>
      <c r="P3" s="52" t="s">
        <v>102</v>
      </c>
      <c r="Q3" s="55">
        <v>6913.49</v>
      </c>
      <c r="R3" s="52" t="s">
        <v>431</v>
      </c>
      <c r="S3" s="55">
        <v>0</v>
      </c>
      <c r="T3" s="52" t="s">
        <v>431</v>
      </c>
      <c r="U3" s="52" t="s">
        <v>1495</v>
      </c>
      <c r="V3" s="52" t="s">
        <v>431</v>
      </c>
      <c r="W3" s="52" t="s">
        <v>431</v>
      </c>
      <c r="X3" s="52" t="s">
        <v>431</v>
      </c>
      <c r="Y3" s="52" t="str">
        <f t="shared" ref="Y3:Y30" si="0">MONTH(N3)&amp;"-"&amp;YEAR(N3)</f>
        <v>1-1900</v>
      </c>
      <c r="Z3" s="52" t="str">
        <f t="shared" ref="Z3:Z30" si="1">IF(ISNUMBER(SEARCH("Overhead",I3)),LEFT(F3,13)&amp;"OH",F3)</f>
        <v>CS.1137.HT10.OH</v>
      </c>
      <c r="AA3" s="52" t="str">
        <f t="shared" ref="AA3:AA30" si="2">Z3&amp;Y3</f>
        <v>CS.1137.HT10.OH1-1900</v>
      </c>
      <c r="AB3" s="52" t="str">
        <f>VLOOKUP(Z3,SSPcodes!$B$12:$D$40,3,0)</f>
        <v>OH</v>
      </c>
      <c r="AC3" s="52" t="str">
        <f>VLOOKUP(Z3,SSPcodes!$B$12:$E$40,4,0)</f>
        <v>OH</v>
      </c>
    </row>
    <row r="4" spans="1:29" x14ac:dyDescent="0.3">
      <c r="A4" s="52" t="s">
        <v>231</v>
      </c>
      <c r="B4" s="52" t="s">
        <v>232</v>
      </c>
      <c r="C4" s="52" t="s">
        <v>233</v>
      </c>
      <c r="D4" s="52" t="s">
        <v>132</v>
      </c>
      <c r="E4" s="52" t="s">
        <v>519</v>
      </c>
      <c r="F4" s="52" t="s">
        <v>141</v>
      </c>
      <c r="G4" s="52" t="s">
        <v>142</v>
      </c>
      <c r="H4" s="52" t="s">
        <v>816</v>
      </c>
      <c r="I4" s="52" t="s">
        <v>817</v>
      </c>
      <c r="J4" s="52" t="s">
        <v>1496</v>
      </c>
      <c r="K4" s="52" t="s">
        <v>1490</v>
      </c>
      <c r="L4" s="52" t="s">
        <v>1491</v>
      </c>
      <c r="M4" s="52" t="s">
        <v>363</v>
      </c>
      <c r="N4" s="54">
        <v>44886</v>
      </c>
      <c r="O4" s="55">
        <v>100</v>
      </c>
      <c r="P4" s="52" t="s">
        <v>102</v>
      </c>
      <c r="Q4" s="55">
        <v>100</v>
      </c>
      <c r="R4" s="52" t="s">
        <v>102</v>
      </c>
      <c r="S4" s="55">
        <v>0</v>
      </c>
      <c r="T4" s="52" t="s">
        <v>431</v>
      </c>
      <c r="U4" s="52" t="s">
        <v>1453</v>
      </c>
      <c r="V4" s="52" t="s">
        <v>1492</v>
      </c>
      <c r="W4" s="52" t="s">
        <v>431</v>
      </c>
      <c r="X4" s="52" t="s">
        <v>431</v>
      </c>
      <c r="Y4" s="52" t="str">
        <f t="shared" si="0"/>
        <v>11-2022</v>
      </c>
      <c r="Z4" s="52" t="str">
        <f t="shared" si="1"/>
        <v>CS.1137.HT10.12.02.001</v>
      </c>
      <c r="AA4" s="52" t="str">
        <f t="shared" si="2"/>
        <v>CS.1137.HT10.12.02.00111-2022</v>
      </c>
      <c r="AB4" s="52" t="str">
        <f>VLOOKUP(Z4,SSPcodes!$B$12:$D$40,3,0)</f>
        <v>STAFF</v>
      </c>
      <c r="AC4" s="52" t="str">
        <f>VLOOKUP(Z4,SSPcodes!$B$12:$E$40,4,0)</f>
        <v>MPTF_05</v>
      </c>
    </row>
    <row r="5" spans="1:29" x14ac:dyDescent="0.3">
      <c r="A5" s="52" t="s">
        <v>231</v>
      </c>
      <c r="B5" s="52" t="s">
        <v>232</v>
      </c>
      <c r="C5" s="52" t="s">
        <v>233</v>
      </c>
      <c r="D5" s="52" t="s">
        <v>115</v>
      </c>
      <c r="E5" s="52" t="s">
        <v>234</v>
      </c>
      <c r="F5" s="52" t="s">
        <v>117</v>
      </c>
      <c r="G5" s="52" t="s">
        <v>118</v>
      </c>
      <c r="H5" s="52" t="s">
        <v>365</v>
      </c>
      <c r="I5" s="52" t="s">
        <v>366</v>
      </c>
      <c r="J5" s="52" t="s">
        <v>1497</v>
      </c>
      <c r="K5" s="52" t="s">
        <v>1498</v>
      </c>
      <c r="L5" s="52" t="s">
        <v>1499</v>
      </c>
      <c r="M5" s="52" t="s">
        <v>385</v>
      </c>
      <c r="N5" s="54">
        <v>44782</v>
      </c>
      <c r="O5" s="55">
        <v>97.02</v>
      </c>
      <c r="P5" s="52" t="s">
        <v>102</v>
      </c>
      <c r="Q5" s="55">
        <v>97.02</v>
      </c>
      <c r="R5" s="52" t="s">
        <v>102</v>
      </c>
      <c r="S5" s="55">
        <v>0</v>
      </c>
      <c r="T5" s="52" t="s">
        <v>431</v>
      </c>
      <c r="U5" s="52" t="s">
        <v>1495</v>
      </c>
      <c r="V5" s="52" t="s">
        <v>1166</v>
      </c>
      <c r="W5" s="52" t="s">
        <v>431</v>
      </c>
      <c r="X5" s="52" t="s">
        <v>1256</v>
      </c>
      <c r="Y5" s="52" t="str">
        <f t="shared" si="0"/>
        <v>8-2022</v>
      </c>
      <c r="Z5" s="52" t="str">
        <f t="shared" si="1"/>
        <v>CS.1137.HT10.10.01.001</v>
      </c>
      <c r="AA5" s="52" t="str">
        <f t="shared" si="2"/>
        <v>CS.1137.HT10.10.01.0018-2022</v>
      </c>
      <c r="AB5" s="52" t="str">
        <f>VLOOKUP(Z5,SSPcodes!$B$12:$D$40,3,0)</f>
        <v>STAFF</v>
      </c>
      <c r="AC5" s="52" t="str">
        <f>VLOOKUP(Z5,SSPcodes!$B$12:$E$40,4,0)</f>
        <v>MPTF_01</v>
      </c>
    </row>
    <row r="6" spans="1:29" x14ac:dyDescent="0.3">
      <c r="A6" s="52" t="s">
        <v>231</v>
      </c>
      <c r="B6" s="52" t="s">
        <v>232</v>
      </c>
      <c r="C6" s="52" t="s">
        <v>233</v>
      </c>
      <c r="D6" s="52" t="s">
        <v>115</v>
      </c>
      <c r="E6" s="52" t="s">
        <v>234</v>
      </c>
      <c r="F6" s="52" t="s">
        <v>117</v>
      </c>
      <c r="G6" s="52" t="s">
        <v>118</v>
      </c>
      <c r="H6" s="52" t="s">
        <v>365</v>
      </c>
      <c r="I6" s="52" t="s">
        <v>366</v>
      </c>
      <c r="J6" s="52" t="s">
        <v>1497</v>
      </c>
      <c r="K6" s="52" t="s">
        <v>1500</v>
      </c>
      <c r="L6" s="52" t="s">
        <v>1499</v>
      </c>
      <c r="M6" s="52" t="s">
        <v>385</v>
      </c>
      <c r="N6" s="54">
        <v>44811</v>
      </c>
      <c r="O6" s="55">
        <v>-97.02</v>
      </c>
      <c r="P6" s="52" t="s">
        <v>102</v>
      </c>
      <c r="Q6" s="55">
        <v>-97.02</v>
      </c>
      <c r="R6" s="52" t="s">
        <v>102</v>
      </c>
      <c r="S6" s="55">
        <v>0</v>
      </c>
      <c r="T6" s="52" t="s">
        <v>431</v>
      </c>
      <c r="U6" s="52" t="s">
        <v>1495</v>
      </c>
      <c r="V6" s="52" t="s">
        <v>1166</v>
      </c>
      <c r="W6" s="52" t="s">
        <v>431</v>
      </c>
      <c r="X6" s="52" t="s">
        <v>1256</v>
      </c>
      <c r="Y6" s="52" t="str">
        <f t="shared" si="0"/>
        <v>9-2022</v>
      </c>
      <c r="Z6" s="52" t="str">
        <f t="shared" si="1"/>
        <v>CS.1137.HT10.10.01.001</v>
      </c>
      <c r="AA6" s="52" t="str">
        <f t="shared" si="2"/>
        <v>CS.1137.HT10.10.01.0019-2022</v>
      </c>
      <c r="AB6" s="52" t="str">
        <f>VLOOKUP(Z6,SSPcodes!$B$12:$D$40,3,0)</f>
        <v>STAFF</v>
      </c>
      <c r="AC6" s="52" t="str">
        <f>VLOOKUP(Z6,SSPcodes!$B$12:$E$40,4,0)</f>
        <v>MPTF_01</v>
      </c>
    </row>
    <row r="7" spans="1:29" x14ac:dyDescent="0.3">
      <c r="A7" s="52" t="s">
        <v>231</v>
      </c>
      <c r="B7" s="52" t="s">
        <v>232</v>
      </c>
      <c r="C7" s="52" t="s">
        <v>233</v>
      </c>
      <c r="D7" s="52" t="s">
        <v>115</v>
      </c>
      <c r="E7" s="52" t="s">
        <v>234</v>
      </c>
      <c r="F7" s="52" t="s">
        <v>117</v>
      </c>
      <c r="G7" s="52" t="s">
        <v>118</v>
      </c>
      <c r="H7" s="52" t="s">
        <v>365</v>
      </c>
      <c r="I7" s="52" t="s">
        <v>366</v>
      </c>
      <c r="J7" s="52" t="s">
        <v>1497</v>
      </c>
      <c r="K7" s="52" t="s">
        <v>1501</v>
      </c>
      <c r="L7" s="52" t="s">
        <v>1502</v>
      </c>
      <c r="M7" s="52" t="s">
        <v>385</v>
      </c>
      <c r="N7" s="54">
        <v>44782</v>
      </c>
      <c r="O7" s="55">
        <v>228.18</v>
      </c>
      <c r="P7" s="52" t="s">
        <v>102</v>
      </c>
      <c r="Q7" s="55">
        <v>228.18</v>
      </c>
      <c r="R7" s="52" t="s">
        <v>102</v>
      </c>
      <c r="S7" s="55">
        <v>0</v>
      </c>
      <c r="T7" s="52" t="s">
        <v>431</v>
      </c>
      <c r="U7" s="52" t="s">
        <v>1495</v>
      </c>
      <c r="V7" s="52" t="s">
        <v>1166</v>
      </c>
      <c r="W7" s="52" t="s">
        <v>431</v>
      </c>
      <c r="X7" s="52" t="s">
        <v>1256</v>
      </c>
      <c r="Y7" s="52" t="str">
        <f t="shared" si="0"/>
        <v>8-2022</v>
      </c>
      <c r="Z7" s="52" t="str">
        <f t="shared" si="1"/>
        <v>CS.1137.HT10.10.01.001</v>
      </c>
      <c r="AA7" s="52" t="str">
        <f t="shared" si="2"/>
        <v>CS.1137.HT10.10.01.0018-2022</v>
      </c>
      <c r="AB7" s="52" t="str">
        <f>VLOOKUP(Z7,SSPcodes!$B$12:$D$40,3,0)</f>
        <v>STAFF</v>
      </c>
      <c r="AC7" s="52" t="str">
        <f>VLOOKUP(Z7,SSPcodes!$B$12:$E$40,4,0)</f>
        <v>MPTF_01</v>
      </c>
    </row>
    <row r="8" spans="1:29" x14ac:dyDescent="0.3">
      <c r="A8" s="52" t="s">
        <v>231</v>
      </c>
      <c r="B8" s="52" t="s">
        <v>232</v>
      </c>
      <c r="C8" s="52" t="s">
        <v>233</v>
      </c>
      <c r="D8" s="52" t="s">
        <v>115</v>
      </c>
      <c r="E8" s="52" t="s">
        <v>234</v>
      </c>
      <c r="F8" s="52" t="s">
        <v>117</v>
      </c>
      <c r="G8" s="52" t="s">
        <v>118</v>
      </c>
      <c r="H8" s="52" t="s">
        <v>365</v>
      </c>
      <c r="I8" s="52" t="s">
        <v>366</v>
      </c>
      <c r="J8" s="52" t="s">
        <v>1497</v>
      </c>
      <c r="K8" s="52" t="s">
        <v>1503</v>
      </c>
      <c r="L8" s="52" t="s">
        <v>1502</v>
      </c>
      <c r="M8" s="52" t="s">
        <v>385</v>
      </c>
      <c r="N8" s="54">
        <v>44811</v>
      </c>
      <c r="O8" s="55">
        <v>-228.18</v>
      </c>
      <c r="P8" s="52" t="s">
        <v>102</v>
      </c>
      <c r="Q8" s="55">
        <v>-228.18</v>
      </c>
      <c r="R8" s="52" t="s">
        <v>102</v>
      </c>
      <c r="S8" s="55">
        <v>0</v>
      </c>
      <c r="T8" s="52" t="s">
        <v>431</v>
      </c>
      <c r="U8" s="52" t="s">
        <v>1495</v>
      </c>
      <c r="V8" s="52" t="s">
        <v>1166</v>
      </c>
      <c r="W8" s="52" t="s">
        <v>431</v>
      </c>
      <c r="X8" s="52" t="s">
        <v>1256</v>
      </c>
      <c r="Y8" s="52" t="str">
        <f t="shared" si="0"/>
        <v>9-2022</v>
      </c>
      <c r="Z8" s="52" t="str">
        <f t="shared" si="1"/>
        <v>CS.1137.HT10.10.01.001</v>
      </c>
      <c r="AA8" s="52" t="str">
        <f t="shared" si="2"/>
        <v>CS.1137.HT10.10.01.0019-2022</v>
      </c>
      <c r="AB8" s="52" t="str">
        <f>VLOOKUP(Z8,SSPcodes!$B$12:$D$40,3,0)</f>
        <v>STAFF</v>
      </c>
      <c r="AC8" s="52" t="str">
        <f>VLOOKUP(Z8,SSPcodes!$B$12:$E$40,4,0)</f>
        <v>MPTF_01</v>
      </c>
    </row>
    <row r="9" spans="1:29" x14ac:dyDescent="0.3">
      <c r="A9" s="52" t="s">
        <v>231</v>
      </c>
      <c r="B9" s="52" t="s">
        <v>232</v>
      </c>
      <c r="C9" s="52" t="s">
        <v>233</v>
      </c>
      <c r="D9" s="52" t="s">
        <v>115</v>
      </c>
      <c r="E9" s="52" t="s">
        <v>234</v>
      </c>
      <c r="F9" s="52" t="s">
        <v>117</v>
      </c>
      <c r="G9" s="52" t="s">
        <v>118</v>
      </c>
      <c r="H9" s="52" t="s">
        <v>365</v>
      </c>
      <c r="I9" s="52" t="s">
        <v>366</v>
      </c>
      <c r="J9" s="52" t="s">
        <v>1497</v>
      </c>
      <c r="K9" s="52" t="s">
        <v>1504</v>
      </c>
      <c r="L9" s="52" t="s">
        <v>1505</v>
      </c>
      <c r="M9" s="52" t="s">
        <v>385</v>
      </c>
      <c r="N9" s="54">
        <v>44782</v>
      </c>
      <c r="O9" s="55">
        <v>538.29</v>
      </c>
      <c r="P9" s="52" t="s">
        <v>102</v>
      </c>
      <c r="Q9" s="55">
        <v>538.29</v>
      </c>
      <c r="R9" s="52" t="s">
        <v>102</v>
      </c>
      <c r="S9" s="55">
        <v>0</v>
      </c>
      <c r="T9" s="52" t="s">
        <v>431</v>
      </c>
      <c r="U9" s="52" t="s">
        <v>1495</v>
      </c>
      <c r="V9" s="52" t="s">
        <v>1166</v>
      </c>
      <c r="W9" s="52" t="s">
        <v>431</v>
      </c>
      <c r="X9" s="52" t="s">
        <v>1256</v>
      </c>
      <c r="Y9" s="52" t="str">
        <f t="shared" si="0"/>
        <v>8-2022</v>
      </c>
      <c r="Z9" s="52" t="str">
        <f t="shared" si="1"/>
        <v>CS.1137.HT10.10.01.001</v>
      </c>
      <c r="AA9" s="52" t="str">
        <f t="shared" si="2"/>
        <v>CS.1137.HT10.10.01.0018-2022</v>
      </c>
      <c r="AB9" s="52" t="str">
        <f>VLOOKUP(Z9,SSPcodes!$B$12:$D$40,3,0)</f>
        <v>STAFF</v>
      </c>
      <c r="AC9" s="52" t="str">
        <f>VLOOKUP(Z9,SSPcodes!$B$12:$E$40,4,0)</f>
        <v>MPTF_01</v>
      </c>
    </row>
    <row r="10" spans="1:29" x14ac:dyDescent="0.3">
      <c r="A10" s="52" t="s">
        <v>231</v>
      </c>
      <c r="B10" s="52" t="s">
        <v>232</v>
      </c>
      <c r="C10" s="52" t="s">
        <v>233</v>
      </c>
      <c r="D10" s="52" t="s">
        <v>115</v>
      </c>
      <c r="E10" s="52" t="s">
        <v>234</v>
      </c>
      <c r="F10" s="52" t="s">
        <v>117</v>
      </c>
      <c r="G10" s="52" t="s">
        <v>118</v>
      </c>
      <c r="H10" s="52" t="s">
        <v>365</v>
      </c>
      <c r="I10" s="52" t="s">
        <v>366</v>
      </c>
      <c r="J10" s="52" t="s">
        <v>1497</v>
      </c>
      <c r="K10" s="52" t="s">
        <v>1506</v>
      </c>
      <c r="L10" s="52" t="s">
        <v>1505</v>
      </c>
      <c r="M10" s="52" t="s">
        <v>385</v>
      </c>
      <c r="N10" s="54">
        <v>44785</v>
      </c>
      <c r="O10" s="55">
        <v>406.16</v>
      </c>
      <c r="P10" s="52" t="s">
        <v>102</v>
      </c>
      <c r="Q10" s="55">
        <v>406.16</v>
      </c>
      <c r="R10" s="52" t="s">
        <v>102</v>
      </c>
      <c r="S10" s="55">
        <v>0</v>
      </c>
      <c r="T10" s="52" t="s">
        <v>431</v>
      </c>
      <c r="U10" s="52" t="s">
        <v>1495</v>
      </c>
      <c r="V10" s="52" t="s">
        <v>1507</v>
      </c>
      <c r="W10" s="52" t="s">
        <v>431</v>
      </c>
      <c r="X10" s="52" t="s">
        <v>1256</v>
      </c>
      <c r="Y10" s="52" t="str">
        <f t="shared" si="0"/>
        <v>8-2022</v>
      </c>
      <c r="Z10" s="52" t="str">
        <f t="shared" si="1"/>
        <v>CS.1137.HT10.10.01.001</v>
      </c>
      <c r="AA10" s="52" t="str">
        <f t="shared" si="2"/>
        <v>CS.1137.HT10.10.01.0018-2022</v>
      </c>
      <c r="AB10" s="52" t="str">
        <f>VLOOKUP(Z10,SSPcodes!$B$12:$D$40,3,0)</f>
        <v>STAFF</v>
      </c>
      <c r="AC10" s="52" t="str">
        <f>VLOOKUP(Z10,SSPcodes!$B$12:$E$40,4,0)</f>
        <v>MPTF_01</v>
      </c>
    </row>
    <row r="11" spans="1:29" x14ac:dyDescent="0.3">
      <c r="A11" s="52" t="s">
        <v>231</v>
      </c>
      <c r="B11" s="52" t="s">
        <v>232</v>
      </c>
      <c r="C11" s="52" t="s">
        <v>233</v>
      </c>
      <c r="D11" s="52" t="s">
        <v>115</v>
      </c>
      <c r="E11" s="52" t="s">
        <v>234</v>
      </c>
      <c r="F11" s="52" t="s">
        <v>117</v>
      </c>
      <c r="G11" s="52" t="s">
        <v>118</v>
      </c>
      <c r="H11" s="52" t="s">
        <v>365</v>
      </c>
      <c r="I11" s="52" t="s">
        <v>366</v>
      </c>
      <c r="J11" s="52" t="s">
        <v>1497</v>
      </c>
      <c r="K11" s="52" t="s">
        <v>1508</v>
      </c>
      <c r="L11" s="52" t="s">
        <v>1505</v>
      </c>
      <c r="M11" s="52" t="s">
        <v>385</v>
      </c>
      <c r="N11" s="54">
        <v>44811</v>
      </c>
      <c r="O11" s="55">
        <v>-944.45</v>
      </c>
      <c r="P11" s="52" t="s">
        <v>102</v>
      </c>
      <c r="Q11" s="55">
        <v>-944.45</v>
      </c>
      <c r="R11" s="52" t="s">
        <v>102</v>
      </c>
      <c r="S11" s="55">
        <v>0</v>
      </c>
      <c r="T11" s="52" t="s">
        <v>431</v>
      </c>
      <c r="U11" s="52" t="s">
        <v>1495</v>
      </c>
      <c r="V11" s="52" t="s">
        <v>1166</v>
      </c>
      <c r="W11" s="52" t="s">
        <v>431</v>
      </c>
      <c r="X11" s="52" t="s">
        <v>1256</v>
      </c>
      <c r="Y11" s="52" t="str">
        <f t="shared" si="0"/>
        <v>9-2022</v>
      </c>
      <c r="Z11" s="52" t="str">
        <f t="shared" si="1"/>
        <v>CS.1137.HT10.10.01.001</v>
      </c>
      <c r="AA11" s="52" t="str">
        <f t="shared" si="2"/>
        <v>CS.1137.HT10.10.01.0019-2022</v>
      </c>
      <c r="AB11" s="52" t="str">
        <f>VLOOKUP(Z11,SSPcodes!$B$12:$D$40,3,0)</f>
        <v>STAFF</v>
      </c>
      <c r="AC11" s="52" t="str">
        <f>VLOOKUP(Z11,SSPcodes!$B$12:$E$40,4,0)</f>
        <v>MPTF_01</v>
      </c>
    </row>
    <row r="12" spans="1:29" x14ac:dyDescent="0.3">
      <c r="A12" s="52" t="s">
        <v>231</v>
      </c>
      <c r="B12" s="52" t="s">
        <v>232</v>
      </c>
      <c r="C12" s="52" t="s">
        <v>233</v>
      </c>
      <c r="D12" s="52" t="s">
        <v>139</v>
      </c>
      <c r="E12" s="52" t="s">
        <v>388</v>
      </c>
      <c r="F12" s="52" t="s">
        <v>154</v>
      </c>
      <c r="G12" s="52" t="s">
        <v>155</v>
      </c>
      <c r="H12" s="52" t="s">
        <v>933</v>
      </c>
      <c r="I12" s="52" t="s">
        <v>934</v>
      </c>
      <c r="J12" s="52" t="s">
        <v>1509</v>
      </c>
      <c r="K12" s="52" t="s">
        <v>1510</v>
      </c>
      <c r="L12" s="52" t="s">
        <v>1511</v>
      </c>
      <c r="M12" s="52" t="s">
        <v>1335</v>
      </c>
      <c r="N12" s="54">
        <v>44726</v>
      </c>
      <c r="O12" s="55">
        <v>3494.69</v>
      </c>
      <c r="P12" s="52" t="s">
        <v>102</v>
      </c>
      <c r="Q12" s="55">
        <v>3494.69</v>
      </c>
      <c r="R12" s="52" t="s">
        <v>102</v>
      </c>
      <c r="S12" s="55">
        <v>0</v>
      </c>
      <c r="T12" s="52" t="s">
        <v>431</v>
      </c>
      <c r="U12" s="52" t="s">
        <v>1495</v>
      </c>
      <c r="V12" s="52" t="s">
        <v>1013</v>
      </c>
      <c r="W12" s="52" t="s">
        <v>431</v>
      </c>
      <c r="X12" s="52" t="s">
        <v>431</v>
      </c>
      <c r="Y12" s="52" t="str">
        <f t="shared" si="0"/>
        <v>6-2022</v>
      </c>
      <c r="Z12" s="52" t="str">
        <f t="shared" si="1"/>
        <v>CS.1137.HT10.D4.04.001</v>
      </c>
      <c r="AA12" s="52" t="str">
        <f t="shared" si="2"/>
        <v>CS.1137.HT10.D4.04.0016-2022</v>
      </c>
      <c r="AB12" s="52" t="str">
        <f>VLOOKUP(Z12,SSPcodes!$B$12:$D$40,3,0)</f>
        <v>1.2.2</v>
      </c>
      <c r="AC12" s="52" t="str">
        <f>VLOOKUP(Z12,SSPcodes!$B$12:$E$40,4,0)</f>
        <v>MPTF_07</v>
      </c>
    </row>
    <row r="13" spans="1:29" x14ac:dyDescent="0.3">
      <c r="A13" s="52" t="s">
        <v>231</v>
      </c>
      <c r="B13" s="52" t="s">
        <v>232</v>
      </c>
      <c r="C13" s="52" t="s">
        <v>233</v>
      </c>
      <c r="D13" s="52" t="s">
        <v>139</v>
      </c>
      <c r="E13" s="52" t="s">
        <v>388</v>
      </c>
      <c r="F13" s="52" t="s">
        <v>160</v>
      </c>
      <c r="G13" s="52" t="s">
        <v>161</v>
      </c>
      <c r="H13" s="52" t="s">
        <v>933</v>
      </c>
      <c r="I13" s="52" t="s">
        <v>934</v>
      </c>
      <c r="J13" s="52" t="s">
        <v>1509</v>
      </c>
      <c r="K13" s="52" t="s">
        <v>1510</v>
      </c>
      <c r="L13" s="52" t="s">
        <v>1511</v>
      </c>
      <c r="M13" s="52" t="s">
        <v>1335</v>
      </c>
      <c r="N13" s="54">
        <v>44726</v>
      </c>
      <c r="O13" s="55">
        <v>537.65</v>
      </c>
      <c r="P13" s="52" t="s">
        <v>102</v>
      </c>
      <c r="Q13" s="55">
        <v>537.65</v>
      </c>
      <c r="R13" s="52" t="s">
        <v>102</v>
      </c>
      <c r="S13" s="55">
        <v>0</v>
      </c>
      <c r="T13" s="52" t="s">
        <v>431</v>
      </c>
      <c r="U13" s="52" t="s">
        <v>1495</v>
      </c>
      <c r="V13" s="52" t="s">
        <v>1013</v>
      </c>
      <c r="W13" s="52" t="s">
        <v>431</v>
      </c>
      <c r="X13" s="52" t="s">
        <v>431</v>
      </c>
      <c r="Y13" s="52" t="str">
        <f t="shared" si="0"/>
        <v>6-2022</v>
      </c>
      <c r="Z13" s="52" t="str">
        <f t="shared" si="1"/>
        <v>CS.1137.HT10.Q2.01.002</v>
      </c>
      <c r="AA13" s="52" t="str">
        <f t="shared" si="2"/>
        <v>CS.1137.HT10.Q2.01.0026-2022</v>
      </c>
      <c r="AB13" s="52" t="str">
        <f>VLOOKUP(Z13,SSPcodes!$B$12:$D$40,3,0)</f>
        <v>1.2.4</v>
      </c>
      <c r="AC13" s="52" t="str">
        <f>VLOOKUP(Z13,SSPcodes!$B$12:$E$40,4,0)</f>
        <v>MPTF_07</v>
      </c>
    </row>
    <row r="14" spans="1:29" x14ac:dyDescent="0.3">
      <c r="A14" s="52" t="s">
        <v>231</v>
      </c>
      <c r="B14" s="52" t="s">
        <v>232</v>
      </c>
      <c r="C14" s="52" t="s">
        <v>233</v>
      </c>
      <c r="D14" s="52" t="s">
        <v>139</v>
      </c>
      <c r="E14" s="52" t="s">
        <v>388</v>
      </c>
      <c r="F14" s="52" t="s">
        <v>157</v>
      </c>
      <c r="G14" s="52" t="s">
        <v>158</v>
      </c>
      <c r="H14" s="52" t="s">
        <v>933</v>
      </c>
      <c r="I14" s="52" t="s">
        <v>934</v>
      </c>
      <c r="J14" s="52" t="s">
        <v>1509</v>
      </c>
      <c r="K14" s="52" t="s">
        <v>1510</v>
      </c>
      <c r="L14" s="52" t="s">
        <v>1511</v>
      </c>
      <c r="M14" s="52" t="s">
        <v>1335</v>
      </c>
      <c r="N14" s="54">
        <v>44726</v>
      </c>
      <c r="O14" s="55">
        <v>22849.91</v>
      </c>
      <c r="P14" s="52" t="s">
        <v>102</v>
      </c>
      <c r="Q14" s="55">
        <v>22849.91</v>
      </c>
      <c r="R14" s="52" t="s">
        <v>102</v>
      </c>
      <c r="S14" s="55">
        <v>0</v>
      </c>
      <c r="T14" s="52" t="s">
        <v>431</v>
      </c>
      <c r="U14" s="52" t="s">
        <v>1495</v>
      </c>
      <c r="V14" s="52" t="s">
        <v>1013</v>
      </c>
      <c r="W14" s="52" t="s">
        <v>431</v>
      </c>
      <c r="X14" s="52" t="s">
        <v>431</v>
      </c>
      <c r="Y14" s="52" t="str">
        <f t="shared" si="0"/>
        <v>6-2022</v>
      </c>
      <c r="Z14" s="52" t="str">
        <f t="shared" si="1"/>
        <v>CS.1137.HT10.Q2.05.002</v>
      </c>
      <c r="AA14" s="52" t="str">
        <f t="shared" si="2"/>
        <v>CS.1137.HT10.Q2.05.0026-2022</v>
      </c>
      <c r="AB14" s="52" t="str">
        <f>VLOOKUP(Z14,SSPcodes!$B$12:$D$40,3,0)</f>
        <v>1.2.3</v>
      </c>
      <c r="AC14" s="52" t="str">
        <f>VLOOKUP(Z14,SSPcodes!$B$12:$E$40,4,0)</f>
        <v>MPTF_07</v>
      </c>
    </row>
    <row r="15" spans="1:29" x14ac:dyDescent="0.3">
      <c r="A15" s="52" t="s">
        <v>231</v>
      </c>
      <c r="B15" s="52" t="s">
        <v>232</v>
      </c>
      <c r="C15" s="52" t="s">
        <v>233</v>
      </c>
      <c r="D15" s="52" t="s">
        <v>139</v>
      </c>
      <c r="E15" s="52" t="s">
        <v>388</v>
      </c>
      <c r="F15" s="52" t="s">
        <v>195</v>
      </c>
      <c r="G15" s="52" t="s">
        <v>196</v>
      </c>
      <c r="H15" s="52" t="s">
        <v>1177</v>
      </c>
      <c r="I15" s="52" t="s">
        <v>1178</v>
      </c>
      <c r="J15" s="52" t="s">
        <v>1178</v>
      </c>
      <c r="K15" s="52" t="s">
        <v>1512</v>
      </c>
      <c r="L15" s="52" t="s">
        <v>1513</v>
      </c>
      <c r="M15" s="52" t="s">
        <v>305</v>
      </c>
      <c r="N15" s="54">
        <v>44728</v>
      </c>
      <c r="O15" s="55">
        <v>9500</v>
      </c>
      <c r="P15" s="52" t="s">
        <v>102</v>
      </c>
      <c r="Q15" s="55">
        <v>9500</v>
      </c>
      <c r="R15" s="52" t="s">
        <v>102</v>
      </c>
      <c r="S15" s="55">
        <v>0</v>
      </c>
      <c r="T15" s="52" t="s">
        <v>431</v>
      </c>
      <c r="U15" s="52" t="s">
        <v>1495</v>
      </c>
      <c r="V15" s="52" t="s">
        <v>1514</v>
      </c>
      <c r="W15" s="52" t="s">
        <v>431</v>
      </c>
      <c r="X15" s="52" t="s">
        <v>431</v>
      </c>
      <c r="Y15" s="52" t="str">
        <f t="shared" si="0"/>
        <v>6-2022</v>
      </c>
      <c r="Z15" s="52" t="str">
        <f t="shared" si="1"/>
        <v>CS.1137.HT10.Q2.01.005</v>
      </c>
      <c r="AA15" s="52" t="str">
        <f t="shared" si="2"/>
        <v>CS.1137.HT10.Q2.01.0056-2022</v>
      </c>
      <c r="AB15" s="52" t="str">
        <f>VLOOKUP(Z15,SSPcodes!$B$12:$D$40,3,0)</f>
        <v>3.3.2</v>
      </c>
      <c r="AC15" s="52" t="str">
        <f>VLOOKUP(Z15,SSPcodes!$B$12:$E$40,4,0)</f>
        <v>MPTF_07</v>
      </c>
    </row>
    <row r="16" spans="1:29" x14ac:dyDescent="0.3">
      <c r="A16" s="52" t="s">
        <v>231</v>
      </c>
      <c r="B16" s="52" t="s">
        <v>232</v>
      </c>
      <c r="C16" s="52" t="s">
        <v>233</v>
      </c>
      <c r="D16" s="52" t="s">
        <v>139</v>
      </c>
      <c r="E16" s="52" t="s">
        <v>388</v>
      </c>
      <c r="F16" s="52" t="s">
        <v>169</v>
      </c>
      <c r="G16" s="52" t="s">
        <v>170</v>
      </c>
      <c r="H16" s="52" t="s">
        <v>708</v>
      </c>
      <c r="I16" s="52" t="s">
        <v>709</v>
      </c>
      <c r="J16" s="52" t="s">
        <v>1515</v>
      </c>
      <c r="K16" s="52" t="s">
        <v>1516</v>
      </c>
      <c r="L16" s="52" t="s">
        <v>1517</v>
      </c>
      <c r="M16" s="52" t="s">
        <v>385</v>
      </c>
      <c r="N16" s="54">
        <v>44959</v>
      </c>
      <c r="O16" s="55">
        <v>10031</v>
      </c>
      <c r="P16" s="52" t="s">
        <v>102</v>
      </c>
      <c r="Q16" s="55">
        <v>10031</v>
      </c>
      <c r="R16" s="52" t="s">
        <v>102</v>
      </c>
      <c r="S16" s="55">
        <v>0</v>
      </c>
      <c r="T16" s="52" t="s">
        <v>431</v>
      </c>
      <c r="U16" s="52" t="s">
        <v>1495</v>
      </c>
      <c r="V16" s="52" t="s">
        <v>1013</v>
      </c>
      <c r="W16" s="52" t="s">
        <v>431</v>
      </c>
      <c r="X16" s="52" t="s">
        <v>431</v>
      </c>
      <c r="Y16" s="52" t="str">
        <f t="shared" si="0"/>
        <v>2-2023</v>
      </c>
      <c r="Z16" s="52" t="str">
        <f t="shared" si="1"/>
        <v>CS.1137.HT10.N1.07.002</v>
      </c>
      <c r="AA16" s="52" t="str">
        <f t="shared" si="2"/>
        <v>CS.1137.HT10.N1.07.0022-2023</v>
      </c>
      <c r="AB16" s="52" t="str">
        <f>VLOOKUP(Z16,SSPcodes!$B$12:$D$40,3,0)</f>
        <v>2.1.3</v>
      </c>
      <c r="AC16" s="52" t="str">
        <f>VLOOKUP(Z16,SSPcodes!$B$12:$E$40,4,0)</f>
        <v>MPTF_07</v>
      </c>
    </row>
    <row r="17" spans="1:29" x14ac:dyDescent="0.3">
      <c r="A17" s="52" t="s">
        <v>231</v>
      </c>
      <c r="B17" s="52" t="s">
        <v>232</v>
      </c>
      <c r="C17" s="52" t="s">
        <v>233</v>
      </c>
      <c r="D17" s="52" t="s">
        <v>139</v>
      </c>
      <c r="E17" s="52" t="s">
        <v>388</v>
      </c>
      <c r="F17" s="52" t="s">
        <v>145</v>
      </c>
      <c r="G17" s="52" t="s">
        <v>146</v>
      </c>
      <c r="H17" s="52" t="s">
        <v>708</v>
      </c>
      <c r="I17" s="52" t="s">
        <v>709</v>
      </c>
      <c r="J17" s="52" t="s">
        <v>1515</v>
      </c>
      <c r="K17" s="52" t="s">
        <v>1516</v>
      </c>
      <c r="L17" s="52" t="s">
        <v>1517</v>
      </c>
      <c r="M17" s="52" t="s">
        <v>385</v>
      </c>
      <c r="N17" s="54">
        <v>44959</v>
      </c>
      <c r="O17" s="55">
        <v>2393</v>
      </c>
      <c r="P17" s="52" t="s">
        <v>102</v>
      </c>
      <c r="Q17" s="55">
        <v>2393</v>
      </c>
      <c r="R17" s="52" t="s">
        <v>102</v>
      </c>
      <c r="S17" s="55">
        <v>0</v>
      </c>
      <c r="T17" s="52" t="s">
        <v>431</v>
      </c>
      <c r="U17" s="52" t="s">
        <v>1495</v>
      </c>
      <c r="V17" s="52" t="s">
        <v>1013</v>
      </c>
      <c r="W17" s="52" t="s">
        <v>431</v>
      </c>
      <c r="X17" s="52" t="s">
        <v>431</v>
      </c>
      <c r="Y17" s="52" t="str">
        <f t="shared" si="0"/>
        <v>2-2023</v>
      </c>
      <c r="Z17" s="52" t="str">
        <f t="shared" si="1"/>
        <v>CS.1137.HT10.Q2.05.001</v>
      </c>
      <c r="AA17" s="52" t="str">
        <f t="shared" si="2"/>
        <v>CS.1137.HT10.Q2.05.0012-2023</v>
      </c>
      <c r="AB17" s="52" t="str">
        <f>VLOOKUP(Z17,SSPcodes!$B$12:$D$40,3,0)</f>
        <v>1.1.1</v>
      </c>
      <c r="AC17" s="52" t="str">
        <f>VLOOKUP(Z17,SSPcodes!$B$12:$E$40,4,0)</f>
        <v>MPTF_07</v>
      </c>
    </row>
    <row r="18" spans="1:29" x14ac:dyDescent="0.3">
      <c r="A18" s="52" t="s">
        <v>231</v>
      </c>
      <c r="B18" s="52" t="s">
        <v>232</v>
      </c>
      <c r="C18" s="52" t="s">
        <v>233</v>
      </c>
      <c r="D18" s="52" t="s">
        <v>139</v>
      </c>
      <c r="E18" s="52" t="s">
        <v>388</v>
      </c>
      <c r="F18" s="52" t="s">
        <v>145</v>
      </c>
      <c r="G18" s="52" t="s">
        <v>146</v>
      </c>
      <c r="H18" s="52" t="s">
        <v>708</v>
      </c>
      <c r="I18" s="52" t="s">
        <v>709</v>
      </c>
      <c r="J18" s="52" t="s">
        <v>1515</v>
      </c>
      <c r="K18" s="52" t="s">
        <v>1518</v>
      </c>
      <c r="L18" s="52" t="s">
        <v>1517</v>
      </c>
      <c r="M18" s="52" t="s">
        <v>385</v>
      </c>
      <c r="N18" s="54">
        <v>44967</v>
      </c>
      <c r="O18" s="55">
        <v>949.2</v>
      </c>
      <c r="P18" s="52" t="s">
        <v>102</v>
      </c>
      <c r="Q18" s="55">
        <v>949.2</v>
      </c>
      <c r="R18" s="52" t="s">
        <v>102</v>
      </c>
      <c r="S18" s="55">
        <v>0</v>
      </c>
      <c r="T18" s="52" t="s">
        <v>431</v>
      </c>
      <c r="U18" s="52" t="s">
        <v>1495</v>
      </c>
      <c r="V18" s="52" t="s">
        <v>1197</v>
      </c>
      <c r="W18" s="52" t="s">
        <v>431</v>
      </c>
      <c r="X18" s="52" t="s">
        <v>431</v>
      </c>
      <c r="Y18" s="52" t="str">
        <f t="shared" si="0"/>
        <v>2-2023</v>
      </c>
      <c r="Z18" s="52" t="str">
        <f t="shared" si="1"/>
        <v>CS.1137.HT10.Q2.05.001</v>
      </c>
      <c r="AA18" s="52" t="str">
        <f t="shared" si="2"/>
        <v>CS.1137.HT10.Q2.05.0012-2023</v>
      </c>
      <c r="AB18" s="52" t="str">
        <f>VLOOKUP(Z18,SSPcodes!$B$12:$D$40,3,0)</f>
        <v>1.1.1</v>
      </c>
      <c r="AC18" s="52" t="str">
        <f>VLOOKUP(Z18,SSPcodes!$B$12:$E$40,4,0)</f>
        <v>MPTF_07</v>
      </c>
    </row>
    <row r="19" spans="1:29" x14ac:dyDescent="0.3">
      <c r="A19" s="52" t="s">
        <v>231</v>
      </c>
      <c r="B19" s="52" t="s">
        <v>232</v>
      </c>
      <c r="C19" s="52" t="s">
        <v>233</v>
      </c>
      <c r="D19" s="52" t="s">
        <v>139</v>
      </c>
      <c r="E19" s="52" t="s">
        <v>388</v>
      </c>
      <c r="F19" s="52" t="s">
        <v>169</v>
      </c>
      <c r="G19" s="52" t="s">
        <v>170</v>
      </c>
      <c r="H19" s="52" t="s">
        <v>708</v>
      </c>
      <c r="I19" s="52" t="s">
        <v>709</v>
      </c>
      <c r="J19" s="52" t="s">
        <v>1515</v>
      </c>
      <c r="K19" s="52" t="s">
        <v>1518</v>
      </c>
      <c r="L19" s="52" t="s">
        <v>1517</v>
      </c>
      <c r="M19" s="52" t="s">
        <v>385</v>
      </c>
      <c r="N19" s="54">
        <v>44967</v>
      </c>
      <c r="O19" s="55">
        <v>-948.7</v>
      </c>
      <c r="P19" s="52" t="s">
        <v>102</v>
      </c>
      <c r="Q19" s="55">
        <v>-948.7</v>
      </c>
      <c r="R19" s="52" t="s">
        <v>102</v>
      </c>
      <c r="S19" s="55">
        <v>0</v>
      </c>
      <c r="T19" s="52" t="s">
        <v>431</v>
      </c>
      <c r="U19" s="52" t="s">
        <v>1495</v>
      </c>
      <c r="V19" s="52" t="s">
        <v>1197</v>
      </c>
      <c r="W19" s="52" t="s">
        <v>431</v>
      </c>
      <c r="X19" s="52" t="s">
        <v>431</v>
      </c>
      <c r="Y19" s="52" t="str">
        <f t="shared" si="0"/>
        <v>2-2023</v>
      </c>
      <c r="Z19" s="52" t="str">
        <f t="shared" si="1"/>
        <v>CS.1137.HT10.N1.07.002</v>
      </c>
      <c r="AA19" s="52" t="str">
        <f t="shared" si="2"/>
        <v>CS.1137.HT10.N1.07.0022-2023</v>
      </c>
      <c r="AB19" s="52" t="str">
        <f>VLOOKUP(Z19,SSPcodes!$B$12:$D$40,3,0)</f>
        <v>2.1.3</v>
      </c>
      <c r="AC19" s="52" t="str">
        <f>VLOOKUP(Z19,SSPcodes!$B$12:$E$40,4,0)</f>
        <v>MPTF_07</v>
      </c>
    </row>
    <row r="20" spans="1:29" x14ac:dyDescent="0.3">
      <c r="A20" s="52" t="s">
        <v>231</v>
      </c>
      <c r="B20" s="52" t="s">
        <v>232</v>
      </c>
      <c r="C20" s="52" t="s">
        <v>233</v>
      </c>
      <c r="D20" s="52" t="s">
        <v>139</v>
      </c>
      <c r="E20" s="52" t="s">
        <v>388</v>
      </c>
      <c r="F20" s="52" t="s">
        <v>169</v>
      </c>
      <c r="G20" s="52" t="s">
        <v>170</v>
      </c>
      <c r="H20" s="52" t="s">
        <v>708</v>
      </c>
      <c r="I20" s="52" t="s">
        <v>709</v>
      </c>
      <c r="J20" s="52" t="s">
        <v>1515</v>
      </c>
      <c r="K20" s="52" t="s">
        <v>1516</v>
      </c>
      <c r="L20" s="52" t="s">
        <v>1517</v>
      </c>
      <c r="M20" s="52" t="s">
        <v>1221</v>
      </c>
      <c r="N20" s="54">
        <v>44959</v>
      </c>
      <c r="O20" s="55">
        <v>24850</v>
      </c>
      <c r="P20" s="52" t="s">
        <v>102</v>
      </c>
      <c r="Q20" s="55">
        <v>24850</v>
      </c>
      <c r="R20" s="52" t="s">
        <v>102</v>
      </c>
      <c r="S20" s="55">
        <v>0</v>
      </c>
      <c r="T20" s="52" t="s">
        <v>431</v>
      </c>
      <c r="U20" s="52" t="s">
        <v>1495</v>
      </c>
      <c r="V20" s="52" t="s">
        <v>1013</v>
      </c>
      <c r="W20" s="52" t="s">
        <v>431</v>
      </c>
      <c r="X20" s="52" t="s">
        <v>431</v>
      </c>
      <c r="Y20" s="52" t="str">
        <f t="shared" si="0"/>
        <v>2-2023</v>
      </c>
      <c r="Z20" s="52" t="str">
        <f t="shared" si="1"/>
        <v>CS.1137.HT10.N1.07.002</v>
      </c>
      <c r="AA20" s="52" t="str">
        <f t="shared" si="2"/>
        <v>CS.1137.HT10.N1.07.0022-2023</v>
      </c>
      <c r="AB20" s="52" t="str">
        <f>VLOOKUP(Z20,SSPcodes!$B$12:$D$40,3,0)</f>
        <v>2.1.3</v>
      </c>
      <c r="AC20" s="52" t="str">
        <f>VLOOKUP(Z20,SSPcodes!$B$12:$E$40,4,0)</f>
        <v>MPTF_07</v>
      </c>
    </row>
    <row r="21" spans="1:29" x14ac:dyDescent="0.3">
      <c r="A21" s="52" t="s">
        <v>231</v>
      </c>
      <c r="B21" s="52" t="s">
        <v>232</v>
      </c>
      <c r="C21" s="52" t="s">
        <v>233</v>
      </c>
      <c r="D21" s="52" t="s">
        <v>139</v>
      </c>
      <c r="E21" s="52" t="s">
        <v>388</v>
      </c>
      <c r="F21" s="52" t="s">
        <v>169</v>
      </c>
      <c r="G21" s="52" t="s">
        <v>170</v>
      </c>
      <c r="H21" s="52" t="s">
        <v>708</v>
      </c>
      <c r="I21" s="52" t="s">
        <v>709</v>
      </c>
      <c r="J21" s="52" t="s">
        <v>1515</v>
      </c>
      <c r="K21" s="52" t="s">
        <v>1518</v>
      </c>
      <c r="L21" s="52" t="s">
        <v>1517</v>
      </c>
      <c r="M21" s="52" t="s">
        <v>1221</v>
      </c>
      <c r="N21" s="54">
        <v>44967</v>
      </c>
      <c r="O21" s="55">
        <v>-1</v>
      </c>
      <c r="P21" s="52" t="s">
        <v>102</v>
      </c>
      <c r="Q21" s="55">
        <v>-1</v>
      </c>
      <c r="R21" s="52" t="s">
        <v>102</v>
      </c>
      <c r="S21" s="55">
        <v>0</v>
      </c>
      <c r="T21" s="52" t="s">
        <v>431</v>
      </c>
      <c r="U21" s="52" t="s">
        <v>1495</v>
      </c>
      <c r="V21" s="52" t="s">
        <v>1197</v>
      </c>
      <c r="W21" s="52" t="s">
        <v>431</v>
      </c>
      <c r="X21" s="52" t="s">
        <v>431</v>
      </c>
      <c r="Y21" s="52" t="str">
        <f t="shared" si="0"/>
        <v>2-2023</v>
      </c>
      <c r="Z21" s="52" t="str">
        <f t="shared" si="1"/>
        <v>CS.1137.HT10.N1.07.002</v>
      </c>
      <c r="AA21" s="52" t="str">
        <f t="shared" si="2"/>
        <v>CS.1137.HT10.N1.07.0022-2023</v>
      </c>
      <c r="AB21" s="52" t="str">
        <f>VLOOKUP(Z21,SSPcodes!$B$12:$D$40,3,0)</f>
        <v>2.1.3</v>
      </c>
      <c r="AC21" s="52" t="str">
        <f>VLOOKUP(Z21,SSPcodes!$B$12:$E$40,4,0)</f>
        <v>MPTF_07</v>
      </c>
    </row>
    <row r="22" spans="1:29" x14ac:dyDescent="0.3">
      <c r="A22" s="52" t="s">
        <v>231</v>
      </c>
      <c r="B22" s="52" t="s">
        <v>232</v>
      </c>
      <c r="C22" s="52" t="s">
        <v>233</v>
      </c>
      <c r="D22" s="52" t="s">
        <v>139</v>
      </c>
      <c r="E22" s="52" t="s">
        <v>388</v>
      </c>
      <c r="F22" s="52" t="s">
        <v>148</v>
      </c>
      <c r="G22" s="52" t="s">
        <v>149</v>
      </c>
      <c r="H22" s="52" t="s">
        <v>708</v>
      </c>
      <c r="I22" s="52" t="s">
        <v>709</v>
      </c>
      <c r="J22" s="52" t="s">
        <v>1515</v>
      </c>
      <c r="K22" s="52" t="s">
        <v>1516</v>
      </c>
      <c r="L22" s="52" t="s">
        <v>1517</v>
      </c>
      <c r="M22" s="52" t="s">
        <v>1519</v>
      </c>
      <c r="N22" s="54">
        <v>44959</v>
      </c>
      <c r="O22" s="55">
        <v>9087.25</v>
      </c>
      <c r="P22" s="52" t="s">
        <v>102</v>
      </c>
      <c r="Q22" s="55">
        <v>9087.25</v>
      </c>
      <c r="R22" s="52" t="s">
        <v>102</v>
      </c>
      <c r="S22" s="55">
        <v>0</v>
      </c>
      <c r="T22" s="52" t="s">
        <v>431</v>
      </c>
      <c r="U22" s="52" t="s">
        <v>1495</v>
      </c>
      <c r="V22" s="52" t="s">
        <v>1013</v>
      </c>
      <c r="W22" s="52" t="s">
        <v>431</v>
      </c>
      <c r="X22" s="52" t="s">
        <v>431</v>
      </c>
      <c r="Y22" s="52" t="str">
        <f t="shared" si="0"/>
        <v>2-2023</v>
      </c>
      <c r="Z22" s="52" t="str">
        <f t="shared" si="1"/>
        <v>CS.1137.HT10.D4.02.001</v>
      </c>
      <c r="AA22" s="52" t="str">
        <f t="shared" si="2"/>
        <v>CS.1137.HT10.D4.02.0012-2023</v>
      </c>
      <c r="AB22" s="52" t="str">
        <f>VLOOKUP(Z22,SSPcodes!$B$12:$D$40,3,0)</f>
        <v>1.1.2</v>
      </c>
      <c r="AC22" s="52" t="str">
        <f>VLOOKUP(Z22,SSPcodes!$B$12:$E$40,4,0)</f>
        <v>MPTF_07</v>
      </c>
    </row>
    <row r="23" spans="1:29" x14ac:dyDescent="0.3">
      <c r="A23" s="52" t="s">
        <v>231</v>
      </c>
      <c r="B23" s="52" t="s">
        <v>232</v>
      </c>
      <c r="C23" s="52" t="s">
        <v>233</v>
      </c>
      <c r="D23" s="52" t="s">
        <v>139</v>
      </c>
      <c r="E23" s="52" t="s">
        <v>388</v>
      </c>
      <c r="F23" s="52" t="s">
        <v>145</v>
      </c>
      <c r="G23" s="52" t="s">
        <v>146</v>
      </c>
      <c r="H23" s="52" t="s">
        <v>708</v>
      </c>
      <c r="I23" s="52" t="s">
        <v>709</v>
      </c>
      <c r="J23" s="52" t="s">
        <v>1515</v>
      </c>
      <c r="K23" s="52" t="s">
        <v>1516</v>
      </c>
      <c r="L23" s="52" t="s">
        <v>1517</v>
      </c>
      <c r="M23" s="52" t="s">
        <v>1519</v>
      </c>
      <c r="N23" s="54">
        <v>44959</v>
      </c>
      <c r="O23" s="55">
        <v>3336.75</v>
      </c>
      <c r="P23" s="52" t="s">
        <v>102</v>
      </c>
      <c r="Q23" s="55">
        <v>3336.75</v>
      </c>
      <c r="R23" s="52" t="s">
        <v>102</v>
      </c>
      <c r="S23" s="55">
        <v>0</v>
      </c>
      <c r="T23" s="52" t="s">
        <v>431</v>
      </c>
      <c r="U23" s="52" t="s">
        <v>1495</v>
      </c>
      <c r="V23" s="52" t="s">
        <v>1013</v>
      </c>
      <c r="W23" s="52" t="s">
        <v>431</v>
      </c>
      <c r="X23" s="52" t="s">
        <v>431</v>
      </c>
      <c r="Y23" s="52" t="str">
        <f t="shared" si="0"/>
        <v>2-2023</v>
      </c>
      <c r="Z23" s="52" t="str">
        <f t="shared" si="1"/>
        <v>CS.1137.HT10.Q2.05.001</v>
      </c>
      <c r="AA23" s="52" t="str">
        <f t="shared" si="2"/>
        <v>CS.1137.HT10.Q2.05.0012-2023</v>
      </c>
      <c r="AB23" s="52" t="str">
        <f>VLOOKUP(Z23,SSPcodes!$B$12:$D$40,3,0)</f>
        <v>1.1.1</v>
      </c>
      <c r="AC23" s="52" t="str">
        <f>VLOOKUP(Z23,SSPcodes!$B$12:$E$40,4,0)</f>
        <v>MPTF_07</v>
      </c>
    </row>
    <row r="24" spans="1:29" x14ac:dyDescent="0.3">
      <c r="A24" s="52" t="s">
        <v>231</v>
      </c>
      <c r="B24" s="52" t="s">
        <v>232</v>
      </c>
      <c r="C24" s="52" t="s">
        <v>233</v>
      </c>
      <c r="D24" s="52" t="s">
        <v>139</v>
      </c>
      <c r="E24" s="52" t="s">
        <v>388</v>
      </c>
      <c r="F24" s="52" t="s">
        <v>148</v>
      </c>
      <c r="G24" s="52" t="s">
        <v>149</v>
      </c>
      <c r="H24" s="52" t="s">
        <v>708</v>
      </c>
      <c r="I24" s="52" t="s">
        <v>709</v>
      </c>
      <c r="J24" s="52" t="s">
        <v>1515</v>
      </c>
      <c r="K24" s="52" t="s">
        <v>1518</v>
      </c>
      <c r="L24" s="52" t="s">
        <v>1517</v>
      </c>
      <c r="M24" s="52" t="s">
        <v>1519</v>
      </c>
      <c r="N24" s="54">
        <v>44967</v>
      </c>
      <c r="O24" s="55">
        <v>-4.95</v>
      </c>
      <c r="P24" s="52" t="s">
        <v>102</v>
      </c>
      <c r="Q24" s="55">
        <v>-4.95</v>
      </c>
      <c r="R24" s="52" t="s">
        <v>102</v>
      </c>
      <c r="S24" s="55">
        <v>0</v>
      </c>
      <c r="T24" s="52" t="s">
        <v>431</v>
      </c>
      <c r="U24" s="52" t="s">
        <v>1495</v>
      </c>
      <c r="V24" s="52" t="s">
        <v>1197</v>
      </c>
      <c r="W24" s="52" t="s">
        <v>431</v>
      </c>
      <c r="X24" s="52" t="s">
        <v>431</v>
      </c>
      <c r="Y24" s="52" t="str">
        <f t="shared" si="0"/>
        <v>2-2023</v>
      </c>
      <c r="Z24" s="52" t="str">
        <f t="shared" si="1"/>
        <v>CS.1137.HT10.D4.02.001</v>
      </c>
      <c r="AA24" s="52" t="str">
        <f t="shared" si="2"/>
        <v>CS.1137.HT10.D4.02.0012-2023</v>
      </c>
      <c r="AB24" s="52" t="str">
        <f>VLOOKUP(Z24,SSPcodes!$B$12:$D$40,3,0)</f>
        <v>1.1.2</v>
      </c>
      <c r="AC24" s="52" t="str">
        <f>VLOOKUP(Z24,SSPcodes!$B$12:$E$40,4,0)</f>
        <v>MPTF_07</v>
      </c>
    </row>
    <row r="25" spans="1:29" x14ac:dyDescent="0.3">
      <c r="A25" s="52" t="s">
        <v>231</v>
      </c>
      <c r="B25" s="52" t="s">
        <v>232</v>
      </c>
      <c r="C25" s="52" t="s">
        <v>233</v>
      </c>
      <c r="D25" s="52" t="s">
        <v>139</v>
      </c>
      <c r="E25" s="52" t="s">
        <v>388</v>
      </c>
      <c r="F25" s="52" t="s">
        <v>145</v>
      </c>
      <c r="G25" s="52" t="s">
        <v>146</v>
      </c>
      <c r="H25" s="52" t="s">
        <v>708</v>
      </c>
      <c r="I25" s="52" t="s">
        <v>709</v>
      </c>
      <c r="J25" s="52" t="s">
        <v>1515</v>
      </c>
      <c r="K25" s="52" t="s">
        <v>1518</v>
      </c>
      <c r="L25" s="52" t="s">
        <v>1517</v>
      </c>
      <c r="M25" s="52" t="s">
        <v>1519</v>
      </c>
      <c r="N25" s="54">
        <v>44967</v>
      </c>
      <c r="O25" s="55">
        <v>5.45</v>
      </c>
      <c r="P25" s="52" t="s">
        <v>102</v>
      </c>
      <c r="Q25" s="55">
        <v>5.45</v>
      </c>
      <c r="R25" s="52" t="s">
        <v>102</v>
      </c>
      <c r="S25" s="55">
        <v>0</v>
      </c>
      <c r="T25" s="52" t="s">
        <v>431</v>
      </c>
      <c r="U25" s="52" t="s">
        <v>1495</v>
      </c>
      <c r="V25" s="52" t="s">
        <v>1197</v>
      </c>
      <c r="W25" s="52" t="s">
        <v>431</v>
      </c>
      <c r="X25" s="52" t="s">
        <v>431</v>
      </c>
      <c r="Y25" s="52" t="str">
        <f t="shared" si="0"/>
        <v>2-2023</v>
      </c>
      <c r="Z25" s="52" t="str">
        <f t="shared" si="1"/>
        <v>CS.1137.HT10.Q2.05.001</v>
      </c>
      <c r="AA25" s="52" t="str">
        <f t="shared" si="2"/>
        <v>CS.1137.HT10.Q2.05.0012-2023</v>
      </c>
      <c r="AB25" s="52" t="str">
        <f>VLOOKUP(Z25,SSPcodes!$B$12:$D$40,3,0)</f>
        <v>1.1.1</v>
      </c>
      <c r="AC25" s="52" t="str">
        <f>VLOOKUP(Z25,SSPcodes!$B$12:$E$40,4,0)</f>
        <v>MPTF_07</v>
      </c>
    </row>
    <row r="26" spans="1:29" x14ac:dyDescent="0.3">
      <c r="A26" s="52" t="s">
        <v>231</v>
      </c>
      <c r="B26" s="52" t="s">
        <v>232</v>
      </c>
      <c r="C26" s="52" t="s">
        <v>233</v>
      </c>
      <c r="D26" s="52" t="s">
        <v>139</v>
      </c>
      <c r="E26" s="52" t="s">
        <v>388</v>
      </c>
      <c r="F26" s="52" t="s">
        <v>166</v>
      </c>
      <c r="G26" s="52" t="s">
        <v>167</v>
      </c>
      <c r="H26" s="52" t="s">
        <v>796</v>
      </c>
      <c r="I26" s="52" t="s">
        <v>797</v>
      </c>
      <c r="J26" s="52" t="s">
        <v>1520</v>
      </c>
      <c r="K26" s="52" t="s">
        <v>1521</v>
      </c>
      <c r="L26" s="52" t="s">
        <v>1522</v>
      </c>
      <c r="M26" s="52" t="s">
        <v>1519</v>
      </c>
      <c r="N26" s="54">
        <v>44963</v>
      </c>
      <c r="O26" s="55">
        <v>12500</v>
      </c>
      <c r="P26" s="52" t="s">
        <v>102</v>
      </c>
      <c r="Q26" s="55">
        <v>12500</v>
      </c>
      <c r="R26" s="52" t="s">
        <v>102</v>
      </c>
      <c r="S26" s="55">
        <v>0</v>
      </c>
      <c r="T26" s="52" t="s">
        <v>431</v>
      </c>
      <c r="U26" s="52" t="s">
        <v>1495</v>
      </c>
      <c r="V26" s="52" t="s">
        <v>1013</v>
      </c>
      <c r="W26" s="52" t="s">
        <v>431</v>
      </c>
      <c r="X26" s="52" t="s">
        <v>431</v>
      </c>
      <c r="Y26" s="52" t="str">
        <f t="shared" si="0"/>
        <v>2-2023</v>
      </c>
      <c r="Z26" s="52" t="str">
        <f t="shared" si="1"/>
        <v>CS.1137.HT10.N1.07.001</v>
      </c>
      <c r="AA26" s="52" t="str">
        <f t="shared" si="2"/>
        <v>CS.1137.HT10.N1.07.0012-2023</v>
      </c>
      <c r="AB26" s="52" t="str">
        <f>VLOOKUP(Z26,SSPcodes!$B$12:$D$40,3,0)</f>
        <v>2.1.2</v>
      </c>
      <c r="AC26" s="52" t="str">
        <f>VLOOKUP(Z26,SSPcodes!$B$12:$E$40,4,0)</f>
        <v>MPTF_07</v>
      </c>
    </row>
    <row r="27" spans="1:29" x14ac:dyDescent="0.3">
      <c r="A27" s="49" t="s">
        <v>231</v>
      </c>
      <c r="B27" s="49" t="s">
        <v>232</v>
      </c>
      <c r="C27" s="49" t="s">
        <v>233</v>
      </c>
      <c r="D27" s="49" t="s">
        <v>139</v>
      </c>
      <c r="E27" s="49" t="s">
        <v>388</v>
      </c>
      <c r="F27" s="49" t="s">
        <v>166</v>
      </c>
      <c r="G27" s="49" t="s">
        <v>167</v>
      </c>
      <c r="H27" s="49" t="s">
        <v>708</v>
      </c>
      <c r="I27" s="49" t="s">
        <v>709</v>
      </c>
      <c r="J27" s="49" t="s">
        <v>920</v>
      </c>
      <c r="K27" s="49" t="s">
        <v>1523</v>
      </c>
      <c r="L27" s="49" t="s">
        <v>1524</v>
      </c>
      <c r="M27" s="49" t="s">
        <v>385</v>
      </c>
      <c r="N27" s="50">
        <v>44669</v>
      </c>
      <c r="O27" s="51">
        <v>150</v>
      </c>
      <c r="P27" s="49" t="s">
        <v>102</v>
      </c>
      <c r="Q27" s="51">
        <v>150</v>
      </c>
      <c r="R27" s="49" t="s">
        <v>102</v>
      </c>
      <c r="S27" s="51">
        <v>0</v>
      </c>
      <c r="T27" s="49" t="s">
        <v>431</v>
      </c>
      <c r="U27" s="49" t="s">
        <v>305</v>
      </c>
      <c r="V27" s="49" t="s">
        <v>1492</v>
      </c>
      <c r="W27" s="49" t="s">
        <v>431</v>
      </c>
      <c r="X27" s="49" t="s">
        <v>431</v>
      </c>
      <c r="Y27" s="52" t="str">
        <f t="shared" si="0"/>
        <v>4-2022</v>
      </c>
      <c r="Z27" s="52" t="str">
        <f t="shared" si="1"/>
        <v>CS.1137.HT10.N1.07.001</v>
      </c>
      <c r="AA27" s="52" t="str">
        <f t="shared" si="2"/>
        <v>CS.1137.HT10.N1.07.0014-2022</v>
      </c>
      <c r="AB27" s="52" t="str">
        <f>VLOOKUP(Z27,SSPcodes!$B$12:$D$40,3,0)</f>
        <v>2.1.2</v>
      </c>
      <c r="AC27" s="52" t="str">
        <f>VLOOKUP(Z27,SSPcodes!$B$12:$E$40,4,0)</f>
        <v>MPTF_07</v>
      </c>
    </row>
    <row r="28" spans="1:29" x14ac:dyDescent="0.3">
      <c r="A28" s="49" t="s">
        <v>431</v>
      </c>
      <c r="B28" s="49" t="s">
        <v>431</v>
      </c>
      <c r="C28" s="49" t="s">
        <v>1493</v>
      </c>
      <c r="D28" s="49" t="s">
        <v>430</v>
      </c>
      <c r="E28" s="49" t="s">
        <v>202</v>
      </c>
      <c r="F28" s="49" t="s">
        <v>201</v>
      </c>
      <c r="G28" s="49" t="s">
        <v>431</v>
      </c>
      <c r="H28" s="49" t="s">
        <v>431</v>
      </c>
      <c r="I28" s="49" t="s">
        <v>431</v>
      </c>
      <c r="J28" s="49" t="s">
        <v>431</v>
      </c>
      <c r="K28" s="49" t="s">
        <v>431</v>
      </c>
      <c r="L28" s="49" t="s">
        <v>431</v>
      </c>
      <c r="M28" s="49" t="s">
        <v>1494</v>
      </c>
      <c r="N28" s="50"/>
      <c r="O28" s="51">
        <v>10.5</v>
      </c>
      <c r="P28" s="49" t="s">
        <v>102</v>
      </c>
      <c r="Q28" s="51">
        <v>10.5</v>
      </c>
      <c r="R28" s="49" t="s">
        <v>431</v>
      </c>
      <c r="S28" s="51">
        <v>0</v>
      </c>
      <c r="T28" s="49" t="s">
        <v>431</v>
      </c>
      <c r="U28" s="49" t="s">
        <v>305</v>
      </c>
      <c r="V28" s="49" t="s">
        <v>431</v>
      </c>
      <c r="W28" s="49" t="s">
        <v>431</v>
      </c>
      <c r="X28" s="49" t="s">
        <v>431</v>
      </c>
      <c r="Y28" s="52" t="str">
        <f t="shared" si="0"/>
        <v>1-1900</v>
      </c>
      <c r="Z28" s="52" t="str">
        <f t="shared" si="1"/>
        <v>CS.1137.HT10.OH</v>
      </c>
      <c r="AA28" s="52" t="str">
        <f t="shared" si="2"/>
        <v>CS.1137.HT10.OH1-1900</v>
      </c>
      <c r="AB28" s="52" t="str">
        <f>VLOOKUP(Z28,SSPcodes!$B$12:$D$40,3,0)</f>
        <v>OH</v>
      </c>
      <c r="AC28" s="52" t="str">
        <f>VLOOKUP(Z28,SSPcodes!$B$12:$E$40,4,0)</f>
        <v>OH</v>
      </c>
    </row>
    <row r="29" spans="1:29" x14ac:dyDescent="0.3">
      <c r="A29" s="49" t="s">
        <v>231</v>
      </c>
      <c r="B29" s="49" t="s">
        <v>232</v>
      </c>
      <c r="C29" s="49" t="s">
        <v>233</v>
      </c>
      <c r="D29" s="49" t="s">
        <v>139</v>
      </c>
      <c r="E29" s="49" t="s">
        <v>388</v>
      </c>
      <c r="F29" s="49" t="s">
        <v>166</v>
      </c>
      <c r="G29" s="49" t="s">
        <v>167</v>
      </c>
      <c r="H29" s="49" t="s">
        <v>708</v>
      </c>
      <c r="I29" s="49" t="s">
        <v>709</v>
      </c>
      <c r="J29" s="49" t="s">
        <v>920</v>
      </c>
      <c r="K29" s="49" t="s">
        <v>1525</v>
      </c>
      <c r="L29" s="49" t="s">
        <v>1524</v>
      </c>
      <c r="M29" s="49" t="s">
        <v>385</v>
      </c>
      <c r="N29" s="50">
        <v>44779</v>
      </c>
      <c r="O29" s="51">
        <v>-150</v>
      </c>
      <c r="P29" s="49" t="s">
        <v>102</v>
      </c>
      <c r="Q29" s="51">
        <v>-150</v>
      </c>
      <c r="R29" s="49" t="s">
        <v>102</v>
      </c>
      <c r="S29" s="51">
        <v>0</v>
      </c>
      <c r="T29" s="49" t="s">
        <v>431</v>
      </c>
      <c r="U29" s="49" t="s">
        <v>305</v>
      </c>
      <c r="V29" s="49" t="s">
        <v>1492</v>
      </c>
      <c r="W29" s="49" t="s">
        <v>431</v>
      </c>
      <c r="X29" s="49" t="s">
        <v>431</v>
      </c>
      <c r="Y29" s="52" t="str">
        <f t="shared" si="0"/>
        <v>8-2022</v>
      </c>
      <c r="Z29" s="52" t="str">
        <f t="shared" si="1"/>
        <v>CS.1137.HT10.N1.07.001</v>
      </c>
      <c r="AA29" s="52" t="str">
        <f t="shared" si="2"/>
        <v>CS.1137.HT10.N1.07.0018-2022</v>
      </c>
      <c r="AB29" s="52" t="str">
        <f>VLOOKUP(Z29,SSPcodes!$B$12:$D$40,3,0)</f>
        <v>2.1.2</v>
      </c>
      <c r="AC29" s="52" t="str">
        <f>VLOOKUP(Z29,SSPcodes!$B$12:$E$40,4,0)</f>
        <v>MPTF_07</v>
      </c>
    </row>
    <row r="30" spans="1:29" x14ac:dyDescent="0.3">
      <c r="A30" s="49" t="s">
        <v>231</v>
      </c>
      <c r="B30" s="49" t="s">
        <v>232</v>
      </c>
      <c r="C30" s="49" t="s">
        <v>233</v>
      </c>
      <c r="D30" s="49" t="s">
        <v>139</v>
      </c>
      <c r="E30" s="49" t="s">
        <v>388</v>
      </c>
      <c r="F30" s="49" t="s">
        <v>166</v>
      </c>
      <c r="G30" s="49" t="s">
        <v>167</v>
      </c>
      <c r="H30" s="49" t="s">
        <v>708</v>
      </c>
      <c r="I30" s="49" t="s">
        <v>709</v>
      </c>
      <c r="J30" s="49" t="s">
        <v>920</v>
      </c>
      <c r="K30" s="49" t="s">
        <v>1526</v>
      </c>
      <c r="L30" s="49" t="s">
        <v>1524</v>
      </c>
      <c r="M30" s="49" t="s">
        <v>385</v>
      </c>
      <c r="N30" s="50">
        <v>44873</v>
      </c>
      <c r="O30" s="51">
        <v>150</v>
      </c>
      <c r="P30" s="49" t="s">
        <v>102</v>
      </c>
      <c r="Q30" s="51">
        <v>150</v>
      </c>
      <c r="R30" s="49" t="s">
        <v>102</v>
      </c>
      <c r="S30" s="51">
        <v>0</v>
      </c>
      <c r="T30" s="49" t="s">
        <v>431</v>
      </c>
      <c r="U30" s="49" t="s">
        <v>305</v>
      </c>
      <c r="V30" s="49" t="s">
        <v>1527</v>
      </c>
      <c r="W30" s="49" t="s">
        <v>431</v>
      </c>
      <c r="X30" s="49" t="s">
        <v>431</v>
      </c>
      <c r="Y30" s="52" t="str">
        <f t="shared" si="0"/>
        <v>11-2022</v>
      </c>
      <c r="Z30" s="52" t="str">
        <f t="shared" si="1"/>
        <v>CS.1137.HT10.N1.07.001</v>
      </c>
      <c r="AA30" s="52" t="str">
        <f t="shared" si="2"/>
        <v>CS.1137.HT10.N1.07.00111-2022</v>
      </c>
      <c r="AB30" s="52" t="str">
        <f>VLOOKUP(Z30,SSPcodes!$B$12:$D$40,3,0)</f>
        <v>2.1.2</v>
      </c>
      <c r="AC30" s="52" t="str">
        <f>VLOOKUP(Z30,SSPcodes!$B$12:$E$40,4,0)</f>
        <v>MPTF_07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5C55E-BDCA-4C2E-904A-A9B80235B53B}">
  <dimension ref="A1:Y69"/>
  <sheetViews>
    <sheetView workbookViewId="0">
      <selection activeCell="F21" sqref="F21"/>
    </sheetView>
  </sheetViews>
  <sheetFormatPr defaultColWidth="8.88671875" defaultRowHeight="14.4" x14ac:dyDescent="0.3"/>
  <cols>
    <col min="1" max="1" width="12.6640625" bestFit="1" customWidth="1"/>
    <col min="2" max="2" width="17.5546875" bestFit="1" customWidth="1"/>
    <col min="3" max="3" width="21.44140625" bestFit="1" customWidth="1"/>
    <col min="4" max="4" width="36.5546875" bestFit="1" customWidth="1"/>
    <col min="5" max="5" width="12.109375" bestFit="1" customWidth="1"/>
    <col min="6" max="6" width="36.5546875" bestFit="1" customWidth="1"/>
    <col min="7" max="7" width="12.5546875" bestFit="1" customWidth="1"/>
    <col min="8" max="8" width="11.33203125" bestFit="1" customWidth="1"/>
    <col min="9" max="9" width="50.6640625" bestFit="1" customWidth="1"/>
    <col min="10" max="10" width="34.6640625" bestFit="1" customWidth="1"/>
    <col min="11" max="11" width="15.6640625" bestFit="1" customWidth="1"/>
    <col min="12" max="12" width="19.33203125" bestFit="1" customWidth="1"/>
    <col min="13" max="13" width="13.33203125" bestFit="1" customWidth="1"/>
    <col min="14" max="14" width="6.5546875" bestFit="1" customWidth="1"/>
    <col min="15" max="15" width="9.6640625" bestFit="1" customWidth="1"/>
    <col min="16" max="16" width="10.44140625" bestFit="1" customWidth="1"/>
    <col min="17" max="17" width="8.33203125" bestFit="1" customWidth="1"/>
    <col min="18" max="18" width="16.44140625" bestFit="1" customWidth="1"/>
    <col min="19" max="19" width="10.88671875" bestFit="1" customWidth="1"/>
    <col min="20" max="20" width="13.88671875" bestFit="1" customWidth="1"/>
    <col min="21" max="21" width="4.33203125" bestFit="1" customWidth="1"/>
    <col min="22" max="22" width="13.6640625" bestFit="1" customWidth="1"/>
    <col min="23" max="23" width="5.44140625" bestFit="1" customWidth="1"/>
    <col min="24" max="24" width="11.44140625" bestFit="1" customWidth="1"/>
    <col min="25" max="25" width="11.5546875" bestFit="1" customWidth="1"/>
  </cols>
  <sheetData>
    <row r="1" spans="1:25" x14ac:dyDescent="0.3">
      <c r="A1" s="37" t="s">
        <v>1528</v>
      </c>
      <c r="B1" s="37" t="s">
        <v>1529</v>
      </c>
      <c r="C1" s="37" t="s">
        <v>1530</v>
      </c>
      <c r="D1" s="37" t="s">
        <v>1531</v>
      </c>
      <c r="E1" s="37" t="s">
        <v>1532</v>
      </c>
      <c r="F1" s="37" t="s">
        <v>1533</v>
      </c>
      <c r="G1" s="37" t="s">
        <v>1534</v>
      </c>
      <c r="H1" s="37" t="s">
        <v>1535</v>
      </c>
      <c r="I1" s="37" t="s">
        <v>1536</v>
      </c>
      <c r="J1" s="37" t="s">
        <v>1537</v>
      </c>
      <c r="K1" s="37" t="s">
        <v>1538</v>
      </c>
      <c r="L1" s="37" t="s">
        <v>1539</v>
      </c>
      <c r="M1" s="37" t="s">
        <v>1540</v>
      </c>
      <c r="N1" s="37" t="s">
        <v>227</v>
      </c>
      <c r="O1" s="37" t="s">
        <v>1541</v>
      </c>
      <c r="P1" s="37" t="s">
        <v>1542</v>
      </c>
      <c r="Q1" s="37" t="s">
        <v>1543</v>
      </c>
      <c r="R1" s="38" t="s">
        <v>1544</v>
      </c>
      <c r="S1" s="38" t="s">
        <v>1545</v>
      </c>
      <c r="T1" s="38" t="s">
        <v>1546</v>
      </c>
      <c r="U1" s="38" t="s">
        <v>102</v>
      </c>
      <c r="V1" s="38" t="s">
        <v>1547</v>
      </c>
      <c r="W1" s="38" t="s">
        <v>1548</v>
      </c>
      <c r="X1" s="38" t="s">
        <v>1549</v>
      </c>
      <c r="Y1" s="38" t="s">
        <v>216</v>
      </c>
    </row>
    <row r="2" spans="1:25" x14ac:dyDescent="0.3">
      <c r="A2" s="39" t="s">
        <v>1550</v>
      </c>
      <c r="B2" s="39" t="s">
        <v>1551</v>
      </c>
      <c r="C2" s="39" t="s">
        <v>233</v>
      </c>
      <c r="D2" s="39" t="s">
        <v>1552</v>
      </c>
      <c r="E2" s="39" t="s">
        <v>1553</v>
      </c>
      <c r="F2" s="39" t="s">
        <v>1554</v>
      </c>
      <c r="G2" s="39" t="s">
        <v>1555</v>
      </c>
      <c r="H2" s="39" t="s">
        <v>1556</v>
      </c>
      <c r="I2" s="39" t="s">
        <v>1557</v>
      </c>
      <c r="J2" s="39" t="s">
        <v>431</v>
      </c>
      <c r="K2" s="39" t="s">
        <v>1558</v>
      </c>
      <c r="L2" s="39" t="s">
        <v>233</v>
      </c>
      <c r="M2" s="39" t="s">
        <v>1559</v>
      </c>
      <c r="N2" s="39" t="s">
        <v>1560</v>
      </c>
      <c r="O2" s="39" t="s">
        <v>1561</v>
      </c>
      <c r="P2" s="39" t="s">
        <v>431</v>
      </c>
      <c r="Q2" s="39" t="s">
        <v>431</v>
      </c>
      <c r="R2" s="40">
        <v>-385000</v>
      </c>
      <c r="S2" s="41" t="s">
        <v>102</v>
      </c>
      <c r="T2" s="40">
        <v>-385000</v>
      </c>
      <c r="U2" s="41" t="s">
        <v>102</v>
      </c>
      <c r="V2" s="40">
        <v>-385000</v>
      </c>
      <c r="W2" s="41" t="s">
        <v>102</v>
      </c>
      <c r="X2" s="42">
        <v>44440</v>
      </c>
      <c r="Y2" s="42">
        <v>44440</v>
      </c>
    </row>
    <row r="3" spans="1:25" x14ac:dyDescent="0.3">
      <c r="A3" s="39" t="s">
        <v>1550</v>
      </c>
      <c r="B3" s="39" t="s">
        <v>1550</v>
      </c>
      <c r="C3" s="39" t="s">
        <v>117</v>
      </c>
      <c r="D3" s="39" t="s">
        <v>118</v>
      </c>
      <c r="E3" s="39" t="s">
        <v>365</v>
      </c>
      <c r="F3" s="39" t="s">
        <v>366</v>
      </c>
      <c r="G3" s="39" t="s">
        <v>698</v>
      </c>
      <c r="H3" s="39" t="s">
        <v>698</v>
      </c>
      <c r="I3" s="39" t="s">
        <v>696</v>
      </c>
      <c r="J3" s="39" t="s">
        <v>1562</v>
      </c>
      <c r="K3" s="39" t="s">
        <v>699</v>
      </c>
      <c r="L3" s="39" t="s">
        <v>700</v>
      </c>
      <c r="M3" s="39" t="s">
        <v>654</v>
      </c>
      <c r="N3" s="39" t="s">
        <v>1563</v>
      </c>
      <c r="O3" s="39" t="s">
        <v>1561</v>
      </c>
      <c r="P3" s="39" t="s">
        <v>431</v>
      </c>
      <c r="Q3" s="39" t="s">
        <v>431</v>
      </c>
      <c r="R3" s="40">
        <v>400</v>
      </c>
      <c r="S3" s="41" t="s">
        <v>102</v>
      </c>
      <c r="T3" s="40">
        <v>400</v>
      </c>
      <c r="U3" s="41" t="s">
        <v>102</v>
      </c>
      <c r="V3" s="40">
        <v>400</v>
      </c>
      <c r="W3" s="41" t="s">
        <v>102</v>
      </c>
      <c r="X3" s="42">
        <v>44475</v>
      </c>
      <c r="Y3" s="42">
        <v>44483</v>
      </c>
    </row>
    <row r="4" spans="1:25" x14ac:dyDescent="0.3">
      <c r="A4" s="39" t="s">
        <v>1550</v>
      </c>
      <c r="B4" s="39" t="s">
        <v>1550</v>
      </c>
      <c r="C4" s="39" t="s">
        <v>117</v>
      </c>
      <c r="D4" s="39" t="s">
        <v>118</v>
      </c>
      <c r="E4" s="39" t="s">
        <v>360</v>
      </c>
      <c r="F4" s="39" t="s">
        <v>361</v>
      </c>
      <c r="G4" s="39" t="s">
        <v>698</v>
      </c>
      <c r="H4" s="39" t="s">
        <v>698</v>
      </c>
      <c r="I4" s="39" t="s">
        <v>696</v>
      </c>
      <c r="J4" s="39" t="s">
        <v>1562</v>
      </c>
      <c r="K4" s="39" t="s">
        <v>699</v>
      </c>
      <c r="L4" s="39" t="s">
        <v>699</v>
      </c>
      <c r="M4" s="39" t="s">
        <v>654</v>
      </c>
      <c r="N4" s="39" t="s">
        <v>1563</v>
      </c>
      <c r="O4" s="39" t="s">
        <v>1561</v>
      </c>
      <c r="P4" s="39" t="s">
        <v>431</v>
      </c>
      <c r="Q4" s="39" t="s">
        <v>431</v>
      </c>
      <c r="R4" s="40">
        <v>750</v>
      </c>
      <c r="S4" s="41" t="s">
        <v>102</v>
      </c>
      <c r="T4" s="40">
        <v>750</v>
      </c>
      <c r="U4" s="41" t="s">
        <v>102</v>
      </c>
      <c r="V4" s="40">
        <v>750</v>
      </c>
      <c r="W4" s="41" t="s">
        <v>102</v>
      </c>
      <c r="X4" s="42">
        <v>44475</v>
      </c>
      <c r="Y4" s="42">
        <v>44483</v>
      </c>
    </row>
    <row r="5" spans="1:25" x14ac:dyDescent="0.3">
      <c r="A5" s="39" t="s">
        <v>1550</v>
      </c>
      <c r="B5" s="39" t="s">
        <v>1551</v>
      </c>
      <c r="C5" s="39" t="s">
        <v>117</v>
      </c>
      <c r="D5" s="39" t="s">
        <v>118</v>
      </c>
      <c r="E5" s="39" t="s">
        <v>248</v>
      </c>
      <c r="F5" s="39" t="s">
        <v>249</v>
      </c>
      <c r="G5" s="39" t="s">
        <v>254</v>
      </c>
      <c r="H5" s="39" t="s">
        <v>1564</v>
      </c>
      <c r="I5" s="39" t="s">
        <v>237</v>
      </c>
      <c r="J5" s="39" t="s">
        <v>431</v>
      </c>
      <c r="K5" s="39" t="s">
        <v>1565</v>
      </c>
      <c r="L5" s="39" t="s">
        <v>255</v>
      </c>
      <c r="M5" s="39" t="s">
        <v>253</v>
      </c>
      <c r="N5" s="39" t="s">
        <v>1560</v>
      </c>
      <c r="O5" s="39" t="s">
        <v>1561</v>
      </c>
      <c r="P5" s="39" t="s">
        <v>431</v>
      </c>
      <c r="Q5" s="39" t="s">
        <v>431</v>
      </c>
      <c r="R5" s="40">
        <v>7139.91</v>
      </c>
      <c r="S5" s="41" t="s">
        <v>102</v>
      </c>
      <c r="T5" s="40">
        <v>7139.91</v>
      </c>
      <c r="U5" s="41" t="s">
        <v>102</v>
      </c>
      <c r="V5" s="40">
        <v>7139.91</v>
      </c>
      <c r="W5" s="41" t="s">
        <v>102</v>
      </c>
      <c r="X5" s="42">
        <v>44462</v>
      </c>
      <c r="Y5" s="42">
        <v>44462</v>
      </c>
    </row>
    <row r="6" spans="1:25" x14ac:dyDescent="0.3">
      <c r="A6" s="39" t="s">
        <v>1550</v>
      </c>
      <c r="B6" s="39" t="s">
        <v>1566</v>
      </c>
      <c r="C6" s="39" t="s">
        <v>117</v>
      </c>
      <c r="D6" s="39" t="s">
        <v>118</v>
      </c>
      <c r="E6" s="39" t="s">
        <v>351</v>
      </c>
      <c r="F6" s="39" t="s">
        <v>352</v>
      </c>
      <c r="G6" s="39" t="s">
        <v>1567</v>
      </c>
      <c r="H6" s="39" t="s">
        <v>1567</v>
      </c>
      <c r="I6" s="39" t="s">
        <v>353</v>
      </c>
      <c r="J6" s="39" t="s">
        <v>431</v>
      </c>
      <c r="K6" s="39" t="s">
        <v>1568</v>
      </c>
      <c r="L6" s="39" t="s">
        <v>359</v>
      </c>
      <c r="M6" s="39" t="s">
        <v>358</v>
      </c>
      <c r="N6" s="39" t="s">
        <v>1569</v>
      </c>
      <c r="O6" s="39" t="s">
        <v>1561</v>
      </c>
      <c r="P6" s="39" t="s">
        <v>431</v>
      </c>
      <c r="Q6" s="39" t="s">
        <v>431</v>
      </c>
      <c r="R6" s="40">
        <v>440</v>
      </c>
      <c r="S6" s="41" t="s">
        <v>102</v>
      </c>
      <c r="T6" s="40">
        <v>440</v>
      </c>
      <c r="U6" s="41" t="s">
        <v>102</v>
      </c>
      <c r="V6" s="40">
        <v>440</v>
      </c>
      <c r="W6" s="41" t="s">
        <v>102</v>
      </c>
      <c r="X6" s="42">
        <v>44515</v>
      </c>
      <c r="Y6" s="42">
        <v>44515</v>
      </c>
    </row>
    <row r="7" spans="1:25" x14ac:dyDescent="0.3">
      <c r="A7" s="39" t="s">
        <v>1550</v>
      </c>
      <c r="B7" s="39" t="s">
        <v>1566</v>
      </c>
      <c r="C7" s="39" t="s">
        <v>117</v>
      </c>
      <c r="D7" s="39" t="s">
        <v>118</v>
      </c>
      <c r="E7" s="39" t="s">
        <v>351</v>
      </c>
      <c r="F7" s="39" t="s">
        <v>352</v>
      </c>
      <c r="G7" s="39" t="s">
        <v>1567</v>
      </c>
      <c r="H7" s="39" t="s">
        <v>1567</v>
      </c>
      <c r="I7" s="39" t="s">
        <v>384</v>
      </c>
      <c r="J7" s="39" t="s">
        <v>431</v>
      </c>
      <c r="K7" s="39" t="s">
        <v>1568</v>
      </c>
      <c r="L7" s="39" t="s">
        <v>386</v>
      </c>
      <c r="M7" s="39" t="s">
        <v>358</v>
      </c>
      <c r="N7" s="39" t="s">
        <v>1569</v>
      </c>
      <c r="O7" s="39" t="s">
        <v>1561</v>
      </c>
      <c r="P7" s="39" t="s">
        <v>431</v>
      </c>
      <c r="Q7" s="39" t="s">
        <v>431</v>
      </c>
      <c r="R7" s="40">
        <v>880</v>
      </c>
      <c r="S7" s="41" t="s">
        <v>102</v>
      </c>
      <c r="T7" s="40">
        <v>880</v>
      </c>
      <c r="U7" s="41" t="s">
        <v>102</v>
      </c>
      <c r="V7" s="40">
        <v>880</v>
      </c>
      <c r="W7" s="41" t="s">
        <v>102</v>
      </c>
      <c r="X7" s="42">
        <v>44515</v>
      </c>
      <c r="Y7" s="42">
        <v>44515</v>
      </c>
    </row>
    <row r="8" spans="1:25" x14ac:dyDescent="0.3">
      <c r="A8" s="39" t="s">
        <v>1550</v>
      </c>
      <c r="B8" s="39" t="s">
        <v>1566</v>
      </c>
      <c r="C8" s="39" t="s">
        <v>117</v>
      </c>
      <c r="D8" s="39" t="s">
        <v>118</v>
      </c>
      <c r="E8" s="39" t="s">
        <v>360</v>
      </c>
      <c r="F8" s="39" t="s">
        <v>361</v>
      </c>
      <c r="G8" s="39" t="s">
        <v>1567</v>
      </c>
      <c r="H8" s="39" t="s">
        <v>1567</v>
      </c>
      <c r="I8" s="39" t="s">
        <v>380</v>
      </c>
      <c r="J8" s="39" t="s">
        <v>431</v>
      </c>
      <c r="K8" s="39" t="s">
        <v>1568</v>
      </c>
      <c r="L8" s="39" t="s">
        <v>382</v>
      </c>
      <c r="M8" s="39" t="s">
        <v>358</v>
      </c>
      <c r="N8" s="39" t="s">
        <v>1569</v>
      </c>
      <c r="O8" s="39" t="s">
        <v>1561</v>
      </c>
      <c r="P8" s="39" t="s">
        <v>431</v>
      </c>
      <c r="Q8" s="39" t="s">
        <v>431</v>
      </c>
      <c r="R8" s="40">
        <v>750</v>
      </c>
      <c r="S8" s="41" t="s">
        <v>102</v>
      </c>
      <c r="T8" s="40">
        <v>750</v>
      </c>
      <c r="U8" s="41" t="s">
        <v>102</v>
      </c>
      <c r="V8" s="40">
        <v>750</v>
      </c>
      <c r="W8" s="41" t="s">
        <v>102</v>
      </c>
      <c r="X8" s="42">
        <v>44515</v>
      </c>
      <c r="Y8" s="42">
        <v>44515</v>
      </c>
    </row>
    <row r="9" spans="1:25" x14ac:dyDescent="0.3">
      <c r="A9" s="39" t="s">
        <v>1550</v>
      </c>
      <c r="B9" s="39" t="s">
        <v>1566</v>
      </c>
      <c r="C9" s="39" t="s">
        <v>117</v>
      </c>
      <c r="D9" s="39" t="s">
        <v>118</v>
      </c>
      <c r="E9" s="39" t="s">
        <v>365</v>
      </c>
      <c r="F9" s="39" t="s">
        <v>366</v>
      </c>
      <c r="G9" s="39" t="s">
        <v>1567</v>
      </c>
      <c r="H9" s="39" t="s">
        <v>1567</v>
      </c>
      <c r="I9" s="39" t="s">
        <v>380</v>
      </c>
      <c r="J9" s="39" t="s">
        <v>431</v>
      </c>
      <c r="K9" s="39" t="s">
        <v>1568</v>
      </c>
      <c r="L9" s="39" t="s">
        <v>382</v>
      </c>
      <c r="M9" s="39" t="s">
        <v>358</v>
      </c>
      <c r="N9" s="39" t="s">
        <v>1569</v>
      </c>
      <c r="O9" s="39" t="s">
        <v>1561</v>
      </c>
      <c r="P9" s="39" t="s">
        <v>431</v>
      </c>
      <c r="Q9" s="39" t="s">
        <v>431</v>
      </c>
      <c r="R9" s="40">
        <v>400</v>
      </c>
      <c r="S9" s="41" t="s">
        <v>102</v>
      </c>
      <c r="T9" s="40">
        <v>400</v>
      </c>
      <c r="U9" s="41" t="s">
        <v>102</v>
      </c>
      <c r="V9" s="40">
        <v>400</v>
      </c>
      <c r="W9" s="41" t="s">
        <v>102</v>
      </c>
      <c r="X9" s="42">
        <v>44515</v>
      </c>
      <c r="Y9" s="42">
        <v>44515</v>
      </c>
    </row>
    <row r="10" spans="1:25" x14ac:dyDescent="0.3">
      <c r="A10" s="39" t="s">
        <v>1550</v>
      </c>
      <c r="B10" s="39" t="s">
        <v>1566</v>
      </c>
      <c r="C10" s="39" t="s">
        <v>117</v>
      </c>
      <c r="D10" s="39" t="s">
        <v>118</v>
      </c>
      <c r="E10" s="39" t="s">
        <v>368</v>
      </c>
      <c r="F10" s="39" t="s">
        <v>369</v>
      </c>
      <c r="G10" s="39" t="s">
        <v>1567</v>
      </c>
      <c r="H10" s="39" t="s">
        <v>1567</v>
      </c>
      <c r="I10" s="39" t="s">
        <v>377</v>
      </c>
      <c r="J10" s="39" t="s">
        <v>431</v>
      </c>
      <c r="K10" s="39" t="s">
        <v>1568</v>
      </c>
      <c r="L10" s="39" t="s">
        <v>379</v>
      </c>
      <c r="M10" s="39" t="s">
        <v>358</v>
      </c>
      <c r="N10" s="39" t="s">
        <v>1569</v>
      </c>
      <c r="O10" s="39" t="s">
        <v>1561</v>
      </c>
      <c r="P10" s="39" t="s">
        <v>431</v>
      </c>
      <c r="Q10" s="39" t="s">
        <v>431</v>
      </c>
      <c r="R10" s="40">
        <v>950</v>
      </c>
      <c r="S10" s="41" t="s">
        <v>102</v>
      </c>
      <c r="T10" s="40">
        <v>950</v>
      </c>
      <c r="U10" s="41" t="s">
        <v>102</v>
      </c>
      <c r="V10" s="40">
        <v>950</v>
      </c>
      <c r="W10" s="41" t="s">
        <v>102</v>
      </c>
      <c r="X10" s="42">
        <v>44515</v>
      </c>
      <c r="Y10" s="42">
        <v>44515</v>
      </c>
    </row>
    <row r="11" spans="1:25" x14ac:dyDescent="0.3">
      <c r="A11" s="39" t="s">
        <v>1550</v>
      </c>
      <c r="B11" s="39" t="s">
        <v>1566</v>
      </c>
      <c r="C11" s="39" t="s">
        <v>117</v>
      </c>
      <c r="D11" s="39" t="s">
        <v>118</v>
      </c>
      <c r="E11" s="39" t="s">
        <v>365</v>
      </c>
      <c r="F11" s="39" t="s">
        <v>366</v>
      </c>
      <c r="G11" s="39" t="s">
        <v>1567</v>
      </c>
      <c r="H11" s="39" t="s">
        <v>1567</v>
      </c>
      <c r="I11" s="39" t="s">
        <v>373</v>
      </c>
      <c r="J11" s="39" t="s">
        <v>431</v>
      </c>
      <c r="K11" s="39" t="s">
        <v>1568</v>
      </c>
      <c r="L11" s="39" t="s">
        <v>375</v>
      </c>
      <c r="M11" s="39" t="s">
        <v>358</v>
      </c>
      <c r="N11" s="39" t="s">
        <v>1569</v>
      </c>
      <c r="O11" s="39" t="s">
        <v>1561</v>
      </c>
      <c r="P11" s="39" t="s">
        <v>431</v>
      </c>
      <c r="Q11" s="39" t="s">
        <v>431</v>
      </c>
      <c r="R11" s="40">
        <v>143.75</v>
      </c>
      <c r="S11" s="41" t="s">
        <v>102</v>
      </c>
      <c r="T11" s="40">
        <v>143.75</v>
      </c>
      <c r="U11" s="41" t="s">
        <v>102</v>
      </c>
      <c r="V11" s="40">
        <v>143.75</v>
      </c>
      <c r="W11" s="41" t="s">
        <v>102</v>
      </c>
      <c r="X11" s="42">
        <v>44515</v>
      </c>
      <c r="Y11" s="42">
        <v>44515</v>
      </c>
    </row>
    <row r="12" spans="1:25" x14ac:dyDescent="0.3">
      <c r="A12" s="39" t="s">
        <v>1550</v>
      </c>
      <c r="B12" s="39" t="s">
        <v>1566</v>
      </c>
      <c r="C12" s="39" t="s">
        <v>117</v>
      </c>
      <c r="D12" s="39" t="s">
        <v>118</v>
      </c>
      <c r="E12" s="39" t="s">
        <v>360</v>
      </c>
      <c r="F12" s="39" t="s">
        <v>361</v>
      </c>
      <c r="G12" s="39" t="s">
        <v>1567</v>
      </c>
      <c r="H12" s="39" t="s">
        <v>1567</v>
      </c>
      <c r="I12" s="39" t="s">
        <v>373</v>
      </c>
      <c r="J12" s="39" t="s">
        <v>431</v>
      </c>
      <c r="K12" s="39" t="s">
        <v>1568</v>
      </c>
      <c r="L12" s="39" t="s">
        <v>375</v>
      </c>
      <c r="M12" s="39" t="s">
        <v>358</v>
      </c>
      <c r="N12" s="39" t="s">
        <v>1569</v>
      </c>
      <c r="O12" s="39" t="s">
        <v>1561</v>
      </c>
      <c r="P12" s="39" t="s">
        <v>431</v>
      </c>
      <c r="Q12" s="39" t="s">
        <v>431</v>
      </c>
      <c r="R12" s="40">
        <v>143.75</v>
      </c>
      <c r="S12" s="41" t="s">
        <v>102</v>
      </c>
      <c r="T12" s="40">
        <v>143.75</v>
      </c>
      <c r="U12" s="41" t="s">
        <v>102</v>
      </c>
      <c r="V12" s="40">
        <v>143.75</v>
      </c>
      <c r="W12" s="41" t="s">
        <v>102</v>
      </c>
      <c r="X12" s="42">
        <v>44515</v>
      </c>
      <c r="Y12" s="42">
        <v>44515</v>
      </c>
    </row>
    <row r="13" spans="1:25" x14ac:dyDescent="0.3">
      <c r="A13" s="39" t="s">
        <v>1550</v>
      </c>
      <c r="B13" s="39" t="s">
        <v>1566</v>
      </c>
      <c r="C13" s="39" t="s">
        <v>117</v>
      </c>
      <c r="D13" s="39" t="s">
        <v>118</v>
      </c>
      <c r="E13" s="39" t="s">
        <v>368</v>
      </c>
      <c r="F13" s="39" t="s">
        <v>369</v>
      </c>
      <c r="G13" s="39" t="s">
        <v>1567</v>
      </c>
      <c r="H13" s="39" t="s">
        <v>1567</v>
      </c>
      <c r="I13" s="39" t="s">
        <v>370</v>
      </c>
      <c r="J13" s="39" t="s">
        <v>431</v>
      </c>
      <c r="K13" s="39" t="s">
        <v>1568</v>
      </c>
      <c r="L13" s="39" t="s">
        <v>372</v>
      </c>
      <c r="M13" s="39" t="s">
        <v>358</v>
      </c>
      <c r="N13" s="39" t="s">
        <v>1569</v>
      </c>
      <c r="O13" s="39" t="s">
        <v>1561</v>
      </c>
      <c r="P13" s="39" t="s">
        <v>431</v>
      </c>
      <c r="Q13" s="39" t="s">
        <v>431</v>
      </c>
      <c r="R13" s="40">
        <v>622</v>
      </c>
      <c r="S13" s="41" t="s">
        <v>102</v>
      </c>
      <c r="T13" s="40">
        <v>622</v>
      </c>
      <c r="U13" s="41" t="s">
        <v>102</v>
      </c>
      <c r="V13" s="40">
        <v>622</v>
      </c>
      <c r="W13" s="41" t="s">
        <v>102</v>
      </c>
      <c r="X13" s="42">
        <v>44515</v>
      </c>
      <c r="Y13" s="42">
        <v>44515</v>
      </c>
    </row>
    <row r="14" spans="1:25" x14ac:dyDescent="0.3">
      <c r="A14" s="39" t="s">
        <v>1550</v>
      </c>
      <c r="B14" s="39" t="s">
        <v>1566</v>
      </c>
      <c r="C14" s="39" t="s">
        <v>117</v>
      </c>
      <c r="D14" s="39" t="s">
        <v>118</v>
      </c>
      <c r="E14" s="39" t="s">
        <v>365</v>
      </c>
      <c r="F14" s="39" t="s">
        <v>366</v>
      </c>
      <c r="G14" s="39" t="s">
        <v>1567</v>
      </c>
      <c r="H14" s="39" t="s">
        <v>1567</v>
      </c>
      <c r="I14" s="39" t="s">
        <v>362</v>
      </c>
      <c r="J14" s="39" t="s">
        <v>431</v>
      </c>
      <c r="K14" s="39" t="s">
        <v>1568</v>
      </c>
      <c r="L14" s="39" t="s">
        <v>364</v>
      </c>
      <c r="M14" s="39" t="s">
        <v>358</v>
      </c>
      <c r="N14" s="39" t="s">
        <v>1569</v>
      </c>
      <c r="O14" s="39" t="s">
        <v>1561</v>
      </c>
      <c r="P14" s="39" t="s">
        <v>431</v>
      </c>
      <c r="Q14" s="39" t="s">
        <v>431</v>
      </c>
      <c r="R14" s="40">
        <v>143.75</v>
      </c>
      <c r="S14" s="41" t="s">
        <v>102</v>
      </c>
      <c r="T14" s="40">
        <v>143.75</v>
      </c>
      <c r="U14" s="41" t="s">
        <v>102</v>
      </c>
      <c r="V14" s="40">
        <v>143.75</v>
      </c>
      <c r="W14" s="41" t="s">
        <v>102</v>
      </c>
      <c r="X14" s="42">
        <v>44515</v>
      </c>
      <c r="Y14" s="42">
        <v>44515</v>
      </c>
    </row>
    <row r="15" spans="1:25" x14ac:dyDescent="0.3">
      <c r="A15" s="39" t="s">
        <v>1550</v>
      </c>
      <c r="B15" s="39" t="s">
        <v>1566</v>
      </c>
      <c r="C15" s="39" t="s">
        <v>117</v>
      </c>
      <c r="D15" s="39" t="s">
        <v>118</v>
      </c>
      <c r="E15" s="39" t="s">
        <v>360</v>
      </c>
      <c r="F15" s="39" t="s">
        <v>361</v>
      </c>
      <c r="G15" s="39" t="s">
        <v>1567</v>
      </c>
      <c r="H15" s="39" t="s">
        <v>1567</v>
      </c>
      <c r="I15" s="39" t="s">
        <v>362</v>
      </c>
      <c r="J15" s="39" t="s">
        <v>431</v>
      </c>
      <c r="K15" s="39" t="s">
        <v>1568</v>
      </c>
      <c r="L15" s="39" t="s">
        <v>364</v>
      </c>
      <c r="M15" s="39" t="s">
        <v>358</v>
      </c>
      <c r="N15" s="39" t="s">
        <v>1569</v>
      </c>
      <c r="O15" s="39" t="s">
        <v>1561</v>
      </c>
      <c r="P15" s="39" t="s">
        <v>431</v>
      </c>
      <c r="Q15" s="39" t="s">
        <v>431</v>
      </c>
      <c r="R15" s="40">
        <v>143.75</v>
      </c>
      <c r="S15" s="41" t="s">
        <v>102</v>
      </c>
      <c r="T15" s="40">
        <v>143.75</v>
      </c>
      <c r="U15" s="41" t="s">
        <v>102</v>
      </c>
      <c r="V15" s="40">
        <v>143.75</v>
      </c>
      <c r="W15" s="41" t="s">
        <v>102</v>
      </c>
      <c r="X15" s="42">
        <v>44515</v>
      </c>
      <c r="Y15" s="42">
        <v>44515</v>
      </c>
    </row>
    <row r="16" spans="1:25" x14ac:dyDescent="0.3">
      <c r="A16" s="39" t="s">
        <v>1550</v>
      </c>
      <c r="B16" s="39" t="s">
        <v>1566</v>
      </c>
      <c r="C16" s="39" t="s">
        <v>117</v>
      </c>
      <c r="D16" s="39" t="s">
        <v>118</v>
      </c>
      <c r="E16" s="39" t="s">
        <v>351</v>
      </c>
      <c r="F16" s="39" t="s">
        <v>352</v>
      </c>
      <c r="G16" s="39" t="s">
        <v>1567</v>
      </c>
      <c r="H16" s="39" t="s">
        <v>1567</v>
      </c>
      <c r="I16" s="39" t="s">
        <v>353</v>
      </c>
      <c r="J16" s="39" t="s">
        <v>431</v>
      </c>
      <c r="K16" s="39" t="s">
        <v>1568</v>
      </c>
      <c r="L16" s="39" t="s">
        <v>359</v>
      </c>
      <c r="M16" s="39" t="s">
        <v>358</v>
      </c>
      <c r="N16" s="39" t="s">
        <v>1569</v>
      </c>
      <c r="O16" s="39" t="s">
        <v>1561</v>
      </c>
      <c r="P16" s="39" t="s">
        <v>431</v>
      </c>
      <c r="Q16" s="39" t="s">
        <v>431</v>
      </c>
      <c r="R16" s="40">
        <v>440</v>
      </c>
      <c r="S16" s="41" t="s">
        <v>102</v>
      </c>
      <c r="T16" s="40">
        <v>440</v>
      </c>
      <c r="U16" s="41" t="s">
        <v>102</v>
      </c>
      <c r="V16" s="40">
        <v>440</v>
      </c>
      <c r="W16" s="41" t="s">
        <v>102</v>
      </c>
      <c r="X16" s="42">
        <v>44515</v>
      </c>
      <c r="Y16" s="42">
        <v>44515</v>
      </c>
    </row>
    <row r="17" spans="1:25" x14ac:dyDescent="0.3">
      <c r="A17" s="39" t="s">
        <v>1550</v>
      </c>
      <c r="B17" s="39" t="s">
        <v>1551</v>
      </c>
      <c r="C17" s="39" t="s">
        <v>117</v>
      </c>
      <c r="D17" s="39" t="s">
        <v>118</v>
      </c>
      <c r="E17" s="39" t="s">
        <v>248</v>
      </c>
      <c r="F17" s="39" t="s">
        <v>249</v>
      </c>
      <c r="G17" s="39" t="s">
        <v>271</v>
      </c>
      <c r="H17" s="39" t="s">
        <v>1570</v>
      </c>
      <c r="I17" s="39" t="s">
        <v>267</v>
      </c>
      <c r="J17" s="39" t="s">
        <v>431</v>
      </c>
      <c r="K17" s="39" t="s">
        <v>1571</v>
      </c>
      <c r="L17" s="39" t="s">
        <v>272</v>
      </c>
      <c r="M17" s="39" t="s">
        <v>253</v>
      </c>
      <c r="N17" s="39" t="s">
        <v>1569</v>
      </c>
      <c r="O17" s="39" t="s">
        <v>1561</v>
      </c>
      <c r="P17" s="39" t="s">
        <v>431</v>
      </c>
      <c r="Q17" s="39" t="s">
        <v>431</v>
      </c>
      <c r="R17" s="40">
        <v>11344.64</v>
      </c>
      <c r="S17" s="41" t="s">
        <v>102</v>
      </c>
      <c r="T17" s="40">
        <v>11344.64</v>
      </c>
      <c r="U17" s="41" t="s">
        <v>102</v>
      </c>
      <c r="V17" s="40">
        <v>11344.64</v>
      </c>
      <c r="W17" s="41" t="s">
        <v>102</v>
      </c>
      <c r="X17" s="42">
        <v>44523</v>
      </c>
      <c r="Y17" s="42">
        <v>44523</v>
      </c>
    </row>
    <row r="18" spans="1:25" x14ac:dyDescent="0.3">
      <c r="A18" s="39" t="s">
        <v>1550</v>
      </c>
      <c r="B18" s="39" t="s">
        <v>1551</v>
      </c>
      <c r="C18" s="39" t="s">
        <v>117</v>
      </c>
      <c r="D18" s="39" t="s">
        <v>118</v>
      </c>
      <c r="E18" s="39" t="s">
        <v>248</v>
      </c>
      <c r="F18" s="39" t="s">
        <v>249</v>
      </c>
      <c r="G18" s="39" t="s">
        <v>276</v>
      </c>
      <c r="H18" s="39" t="s">
        <v>1572</v>
      </c>
      <c r="I18" s="39" t="s">
        <v>267</v>
      </c>
      <c r="J18" s="39" t="s">
        <v>431</v>
      </c>
      <c r="K18" s="39" t="s">
        <v>1573</v>
      </c>
      <c r="L18" s="39" t="s">
        <v>277</v>
      </c>
      <c r="M18" s="39" t="s">
        <v>253</v>
      </c>
      <c r="N18" s="39" t="s">
        <v>1569</v>
      </c>
      <c r="O18" s="39" t="s">
        <v>1561</v>
      </c>
      <c r="P18" s="39" t="s">
        <v>431</v>
      </c>
      <c r="Q18" s="39" t="s">
        <v>431</v>
      </c>
      <c r="R18" s="40">
        <v>16497.740000000002</v>
      </c>
      <c r="S18" s="41" t="s">
        <v>102</v>
      </c>
      <c r="T18" s="40">
        <v>16497.740000000002</v>
      </c>
      <c r="U18" s="41" t="s">
        <v>102</v>
      </c>
      <c r="V18" s="40">
        <v>16497.740000000002</v>
      </c>
      <c r="W18" s="41" t="s">
        <v>102</v>
      </c>
      <c r="X18" s="42">
        <v>44523</v>
      </c>
      <c r="Y18" s="42">
        <v>44523</v>
      </c>
    </row>
    <row r="19" spans="1:25" x14ac:dyDescent="0.3">
      <c r="A19" s="39" t="s">
        <v>1550</v>
      </c>
      <c r="B19" s="39" t="s">
        <v>1551</v>
      </c>
      <c r="C19" s="39" t="s">
        <v>117</v>
      </c>
      <c r="D19" s="39" t="s">
        <v>118</v>
      </c>
      <c r="E19" s="39" t="s">
        <v>248</v>
      </c>
      <c r="F19" s="39" t="s">
        <v>249</v>
      </c>
      <c r="G19" s="39" t="s">
        <v>281</v>
      </c>
      <c r="H19" s="39" t="s">
        <v>1574</v>
      </c>
      <c r="I19" s="39" t="s">
        <v>267</v>
      </c>
      <c r="J19" s="39" t="s">
        <v>431</v>
      </c>
      <c r="K19" s="39" t="s">
        <v>1575</v>
      </c>
      <c r="L19" s="39" t="s">
        <v>255</v>
      </c>
      <c r="M19" s="39" t="s">
        <v>253</v>
      </c>
      <c r="N19" s="39" t="s">
        <v>1569</v>
      </c>
      <c r="O19" s="39" t="s">
        <v>1561</v>
      </c>
      <c r="P19" s="39" t="s">
        <v>431</v>
      </c>
      <c r="Q19" s="39" t="s">
        <v>431</v>
      </c>
      <c r="R19" s="40">
        <v>9179.9</v>
      </c>
      <c r="S19" s="41" t="s">
        <v>102</v>
      </c>
      <c r="T19" s="40">
        <v>9179.9</v>
      </c>
      <c r="U19" s="41" t="s">
        <v>102</v>
      </c>
      <c r="V19" s="40">
        <v>9179.9</v>
      </c>
      <c r="W19" s="41" t="s">
        <v>102</v>
      </c>
      <c r="X19" s="42">
        <v>44523</v>
      </c>
      <c r="Y19" s="42">
        <v>44523</v>
      </c>
    </row>
    <row r="20" spans="1:25" x14ac:dyDescent="0.3">
      <c r="A20" s="39" t="s">
        <v>1550</v>
      </c>
      <c r="B20" s="39" t="s">
        <v>1550</v>
      </c>
      <c r="C20" s="39" t="s">
        <v>133</v>
      </c>
      <c r="D20" s="39" t="s">
        <v>134</v>
      </c>
      <c r="E20" s="39" t="s">
        <v>235</v>
      </c>
      <c r="F20" s="39" t="s">
        <v>236</v>
      </c>
      <c r="G20" s="39" t="s">
        <v>244</v>
      </c>
      <c r="H20" s="39" t="s">
        <v>1576</v>
      </c>
      <c r="I20" s="39" t="s">
        <v>237</v>
      </c>
      <c r="J20" s="39" t="s">
        <v>431</v>
      </c>
      <c r="K20" s="39" t="s">
        <v>1577</v>
      </c>
      <c r="L20" s="39" t="s">
        <v>247</v>
      </c>
      <c r="M20" s="39" t="s">
        <v>243</v>
      </c>
      <c r="N20" s="39" t="s">
        <v>1578</v>
      </c>
      <c r="O20" s="39" t="s">
        <v>1561</v>
      </c>
      <c r="P20" s="39" t="s">
        <v>431</v>
      </c>
      <c r="Q20" s="39" t="s">
        <v>431</v>
      </c>
      <c r="R20" s="40">
        <v>1531.48</v>
      </c>
      <c r="S20" s="41" t="s">
        <v>102</v>
      </c>
      <c r="T20" s="40">
        <v>1531.48</v>
      </c>
      <c r="U20" s="41" t="s">
        <v>102</v>
      </c>
      <c r="V20" s="40">
        <v>143332.54</v>
      </c>
      <c r="W20" s="41" t="s">
        <v>241</v>
      </c>
      <c r="X20" s="42">
        <v>44439</v>
      </c>
      <c r="Y20" s="42">
        <v>44439</v>
      </c>
    </row>
    <row r="21" spans="1:25" x14ac:dyDescent="0.3">
      <c r="A21" s="39" t="s">
        <v>1550</v>
      </c>
      <c r="B21" s="39" t="s">
        <v>1550</v>
      </c>
      <c r="C21" s="39" t="s">
        <v>133</v>
      </c>
      <c r="D21" s="39" t="s">
        <v>134</v>
      </c>
      <c r="E21" s="39" t="s">
        <v>235</v>
      </c>
      <c r="F21" s="39" t="s">
        <v>236</v>
      </c>
      <c r="G21" s="39" t="s">
        <v>244</v>
      </c>
      <c r="H21" s="39" t="s">
        <v>1576</v>
      </c>
      <c r="I21" s="39" t="s">
        <v>237</v>
      </c>
      <c r="J21" s="39" t="s">
        <v>431</v>
      </c>
      <c r="K21" s="39" t="s">
        <v>1577</v>
      </c>
      <c r="L21" s="39" t="s">
        <v>245</v>
      </c>
      <c r="M21" s="39" t="s">
        <v>243</v>
      </c>
      <c r="N21" s="39" t="s">
        <v>1578</v>
      </c>
      <c r="O21" s="39" t="s">
        <v>1561</v>
      </c>
      <c r="P21" s="39" t="s">
        <v>431</v>
      </c>
      <c r="Q21" s="39" t="s">
        <v>431</v>
      </c>
      <c r="R21" s="40">
        <v>1986.77</v>
      </c>
      <c r="S21" s="41" t="s">
        <v>102</v>
      </c>
      <c r="T21" s="40">
        <v>1986.77</v>
      </c>
      <c r="U21" s="41" t="s">
        <v>102</v>
      </c>
      <c r="V21" s="40">
        <v>185944.22</v>
      </c>
      <c r="W21" s="41" t="s">
        <v>241</v>
      </c>
      <c r="X21" s="42">
        <v>44439</v>
      </c>
      <c r="Y21" s="42">
        <v>44439</v>
      </c>
    </row>
    <row r="22" spans="1:25" x14ac:dyDescent="0.3">
      <c r="A22" s="39" t="s">
        <v>1550</v>
      </c>
      <c r="B22" s="39" t="s">
        <v>1550</v>
      </c>
      <c r="C22" s="39" t="s">
        <v>133</v>
      </c>
      <c r="D22" s="39" t="s">
        <v>134</v>
      </c>
      <c r="E22" s="39" t="s">
        <v>682</v>
      </c>
      <c r="F22" s="39" t="s">
        <v>683</v>
      </c>
      <c r="G22" s="39" t="s">
        <v>694</v>
      </c>
      <c r="H22" s="39" t="s">
        <v>694</v>
      </c>
      <c r="I22" s="39" t="s">
        <v>692</v>
      </c>
      <c r="J22" s="39" t="s">
        <v>1579</v>
      </c>
      <c r="K22" s="39" t="s">
        <v>1580</v>
      </c>
      <c r="L22" s="39" t="s">
        <v>1581</v>
      </c>
      <c r="M22" s="39" t="s">
        <v>654</v>
      </c>
      <c r="N22" s="39" t="s">
        <v>1560</v>
      </c>
      <c r="O22" s="39" t="s">
        <v>1561</v>
      </c>
      <c r="P22" s="39" t="s">
        <v>431</v>
      </c>
      <c r="Q22" s="39" t="s">
        <v>431</v>
      </c>
      <c r="R22" s="40">
        <v>209.32</v>
      </c>
      <c r="S22" s="41" t="s">
        <v>102</v>
      </c>
      <c r="T22" s="40">
        <v>209.32</v>
      </c>
      <c r="U22" s="41" t="s">
        <v>102</v>
      </c>
      <c r="V22" s="40">
        <v>20000</v>
      </c>
      <c r="W22" s="41" t="s">
        <v>241</v>
      </c>
      <c r="X22" s="42">
        <v>44469</v>
      </c>
      <c r="Y22" s="42">
        <v>44469</v>
      </c>
    </row>
    <row r="23" spans="1:25" x14ac:dyDescent="0.3">
      <c r="A23" s="39" t="s">
        <v>1550</v>
      </c>
      <c r="B23" s="39" t="s">
        <v>1550</v>
      </c>
      <c r="C23" s="39" t="s">
        <v>133</v>
      </c>
      <c r="D23" s="39" t="s">
        <v>134</v>
      </c>
      <c r="E23" s="39" t="s">
        <v>235</v>
      </c>
      <c r="F23" s="39" t="s">
        <v>236</v>
      </c>
      <c r="G23" s="39" t="s">
        <v>259</v>
      </c>
      <c r="H23" s="39" t="s">
        <v>1582</v>
      </c>
      <c r="I23" s="39" t="s">
        <v>237</v>
      </c>
      <c r="J23" s="39" t="s">
        <v>431</v>
      </c>
      <c r="K23" s="39" t="s">
        <v>1577</v>
      </c>
      <c r="L23" s="39" t="s">
        <v>247</v>
      </c>
      <c r="M23" s="39" t="s">
        <v>243</v>
      </c>
      <c r="N23" s="39" t="s">
        <v>1560</v>
      </c>
      <c r="O23" s="39" t="s">
        <v>1561</v>
      </c>
      <c r="P23" s="39" t="s">
        <v>431</v>
      </c>
      <c r="Q23" s="39" t="s">
        <v>431</v>
      </c>
      <c r="R23" s="40">
        <v>1501.08</v>
      </c>
      <c r="S23" s="41" t="s">
        <v>102</v>
      </c>
      <c r="T23" s="40">
        <v>1501.08</v>
      </c>
      <c r="U23" s="41" t="s">
        <v>102</v>
      </c>
      <c r="V23" s="40">
        <v>143422.48000000001</v>
      </c>
      <c r="W23" s="41" t="s">
        <v>241</v>
      </c>
      <c r="X23" s="42">
        <v>44470</v>
      </c>
      <c r="Y23" s="42">
        <v>44469</v>
      </c>
    </row>
    <row r="24" spans="1:25" x14ac:dyDescent="0.3">
      <c r="A24" s="39" t="s">
        <v>1550</v>
      </c>
      <c r="B24" s="39" t="s">
        <v>1550</v>
      </c>
      <c r="C24" s="39" t="s">
        <v>133</v>
      </c>
      <c r="D24" s="39" t="s">
        <v>134</v>
      </c>
      <c r="E24" s="39" t="s">
        <v>235</v>
      </c>
      <c r="F24" s="39" t="s">
        <v>236</v>
      </c>
      <c r="G24" s="39" t="s">
        <v>259</v>
      </c>
      <c r="H24" s="39" t="s">
        <v>1582</v>
      </c>
      <c r="I24" s="39" t="s">
        <v>237</v>
      </c>
      <c r="J24" s="39" t="s">
        <v>431</v>
      </c>
      <c r="K24" s="39" t="s">
        <v>1577</v>
      </c>
      <c r="L24" s="39" t="s">
        <v>245</v>
      </c>
      <c r="M24" s="39" t="s">
        <v>243</v>
      </c>
      <c r="N24" s="39" t="s">
        <v>1560</v>
      </c>
      <c r="O24" s="39" t="s">
        <v>1561</v>
      </c>
      <c r="P24" s="39" t="s">
        <v>431</v>
      </c>
      <c r="Q24" s="39" t="s">
        <v>431</v>
      </c>
      <c r="R24" s="40">
        <v>1946.85</v>
      </c>
      <c r="S24" s="41" t="s">
        <v>102</v>
      </c>
      <c r="T24" s="40">
        <v>1946.85</v>
      </c>
      <c r="U24" s="41" t="s">
        <v>102</v>
      </c>
      <c r="V24" s="40">
        <v>186013.63</v>
      </c>
      <c r="W24" s="41" t="s">
        <v>241</v>
      </c>
      <c r="X24" s="42">
        <v>44470</v>
      </c>
      <c r="Y24" s="42">
        <v>44469</v>
      </c>
    </row>
    <row r="25" spans="1:25" x14ac:dyDescent="0.3">
      <c r="A25" s="39" t="s">
        <v>1550</v>
      </c>
      <c r="B25" s="39" t="s">
        <v>1550</v>
      </c>
      <c r="C25" s="39" t="s">
        <v>133</v>
      </c>
      <c r="D25" s="39" t="s">
        <v>134</v>
      </c>
      <c r="E25" s="39" t="s">
        <v>682</v>
      </c>
      <c r="F25" s="39" t="s">
        <v>683</v>
      </c>
      <c r="G25" s="39" t="s">
        <v>690</v>
      </c>
      <c r="H25" s="39" t="s">
        <v>690</v>
      </c>
      <c r="I25" s="39" t="s">
        <v>688</v>
      </c>
      <c r="J25" s="39" t="s">
        <v>1581</v>
      </c>
      <c r="K25" s="39" t="s">
        <v>1583</v>
      </c>
      <c r="L25" s="39" t="s">
        <v>1584</v>
      </c>
      <c r="M25" s="39" t="s">
        <v>654</v>
      </c>
      <c r="N25" s="39" t="s">
        <v>1578</v>
      </c>
      <c r="O25" s="39" t="s">
        <v>1561</v>
      </c>
      <c r="P25" s="39" t="s">
        <v>431</v>
      </c>
      <c r="Q25" s="39" t="s">
        <v>431</v>
      </c>
      <c r="R25" s="40">
        <v>106.85</v>
      </c>
      <c r="S25" s="41" t="s">
        <v>102</v>
      </c>
      <c r="T25" s="40">
        <v>106.85</v>
      </c>
      <c r="U25" s="41" t="s">
        <v>102</v>
      </c>
      <c r="V25" s="40">
        <v>10000</v>
      </c>
      <c r="W25" s="41" t="s">
        <v>241</v>
      </c>
      <c r="X25" s="42">
        <v>44439</v>
      </c>
      <c r="Y25" s="42">
        <v>44439</v>
      </c>
    </row>
    <row r="26" spans="1:25" x14ac:dyDescent="0.3">
      <c r="A26" s="39" t="s">
        <v>1550</v>
      </c>
      <c r="B26" s="39" t="s">
        <v>1550</v>
      </c>
      <c r="C26" s="39" t="s">
        <v>133</v>
      </c>
      <c r="D26" s="39" t="s">
        <v>134</v>
      </c>
      <c r="E26" s="39" t="s">
        <v>235</v>
      </c>
      <c r="F26" s="39" t="s">
        <v>236</v>
      </c>
      <c r="G26" s="39" t="s">
        <v>291</v>
      </c>
      <c r="H26" s="39" t="s">
        <v>1585</v>
      </c>
      <c r="I26" s="39" t="s">
        <v>237</v>
      </c>
      <c r="J26" s="39" t="s">
        <v>431</v>
      </c>
      <c r="K26" s="39" t="s">
        <v>1577</v>
      </c>
      <c r="L26" s="39" t="s">
        <v>287</v>
      </c>
      <c r="M26" s="39" t="s">
        <v>243</v>
      </c>
      <c r="N26" s="39" t="s">
        <v>1586</v>
      </c>
      <c r="O26" s="39" t="s">
        <v>1561</v>
      </c>
      <c r="P26" s="39" t="s">
        <v>431</v>
      </c>
      <c r="Q26" s="39" t="s">
        <v>431</v>
      </c>
      <c r="R26" s="40">
        <v>2051.91</v>
      </c>
      <c r="S26" s="41" t="s">
        <v>102</v>
      </c>
      <c r="T26" s="40">
        <v>2051.91</v>
      </c>
      <c r="U26" s="41" t="s">
        <v>102</v>
      </c>
      <c r="V26" s="40">
        <v>203046.75</v>
      </c>
      <c r="W26" s="41" t="s">
        <v>241</v>
      </c>
      <c r="X26" s="42">
        <v>44567</v>
      </c>
      <c r="Y26" s="42">
        <v>44561</v>
      </c>
    </row>
    <row r="27" spans="1:25" x14ac:dyDescent="0.3">
      <c r="A27" s="39" t="s">
        <v>1550</v>
      </c>
      <c r="B27" s="39" t="s">
        <v>1550</v>
      </c>
      <c r="C27" s="39" t="s">
        <v>133</v>
      </c>
      <c r="D27" s="39" t="s">
        <v>134</v>
      </c>
      <c r="E27" s="39" t="s">
        <v>235</v>
      </c>
      <c r="F27" s="39" t="s">
        <v>236</v>
      </c>
      <c r="G27" s="39" t="s">
        <v>291</v>
      </c>
      <c r="H27" s="39" t="s">
        <v>1585</v>
      </c>
      <c r="I27" s="39" t="s">
        <v>267</v>
      </c>
      <c r="J27" s="39" t="s">
        <v>431</v>
      </c>
      <c r="K27" s="39" t="s">
        <v>1577</v>
      </c>
      <c r="L27" s="39" t="s">
        <v>293</v>
      </c>
      <c r="M27" s="39" t="s">
        <v>243</v>
      </c>
      <c r="N27" s="39" t="s">
        <v>1586</v>
      </c>
      <c r="O27" s="39" t="s">
        <v>1561</v>
      </c>
      <c r="P27" s="39" t="s">
        <v>431</v>
      </c>
      <c r="Q27" s="39" t="s">
        <v>431</v>
      </c>
      <c r="R27" s="40">
        <v>350.3</v>
      </c>
      <c r="S27" s="41" t="s">
        <v>102</v>
      </c>
      <c r="T27" s="40">
        <v>350.3</v>
      </c>
      <c r="U27" s="41" t="s">
        <v>102</v>
      </c>
      <c r="V27" s="40">
        <v>34663.480000000003</v>
      </c>
      <c r="W27" s="41" t="s">
        <v>241</v>
      </c>
      <c r="X27" s="42">
        <v>44567</v>
      </c>
      <c r="Y27" s="42">
        <v>44561</v>
      </c>
    </row>
    <row r="28" spans="1:25" x14ac:dyDescent="0.3">
      <c r="A28" s="39" t="s">
        <v>1550</v>
      </c>
      <c r="B28" s="39" t="s">
        <v>1550</v>
      </c>
      <c r="C28" s="39" t="s">
        <v>133</v>
      </c>
      <c r="D28" s="39" t="s">
        <v>134</v>
      </c>
      <c r="E28" s="39" t="s">
        <v>235</v>
      </c>
      <c r="F28" s="39" t="s">
        <v>236</v>
      </c>
      <c r="G28" s="39" t="s">
        <v>291</v>
      </c>
      <c r="H28" s="39" t="s">
        <v>1585</v>
      </c>
      <c r="I28" s="39" t="s">
        <v>237</v>
      </c>
      <c r="J28" s="39" t="s">
        <v>431</v>
      </c>
      <c r="K28" s="39" t="s">
        <v>1577</v>
      </c>
      <c r="L28" s="39" t="s">
        <v>245</v>
      </c>
      <c r="M28" s="39" t="s">
        <v>243</v>
      </c>
      <c r="N28" s="39" t="s">
        <v>1586</v>
      </c>
      <c r="O28" s="39" t="s">
        <v>1561</v>
      </c>
      <c r="P28" s="39" t="s">
        <v>431</v>
      </c>
      <c r="Q28" s="39" t="s">
        <v>431</v>
      </c>
      <c r="R28" s="40">
        <v>1881</v>
      </c>
      <c r="S28" s="41" t="s">
        <v>102</v>
      </c>
      <c r="T28" s="40">
        <v>1881</v>
      </c>
      <c r="U28" s="41" t="s">
        <v>102</v>
      </c>
      <c r="V28" s="40">
        <v>186134.65</v>
      </c>
      <c r="W28" s="41" t="s">
        <v>241</v>
      </c>
      <c r="X28" s="42">
        <v>44567</v>
      </c>
      <c r="Y28" s="42">
        <v>44561</v>
      </c>
    </row>
    <row r="29" spans="1:25" x14ac:dyDescent="0.3">
      <c r="A29" s="39" t="s">
        <v>1550</v>
      </c>
      <c r="B29" s="39" t="s">
        <v>1550</v>
      </c>
      <c r="C29" s="39" t="s">
        <v>133</v>
      </c>
      <c r="D29" s="39" t="s">
        <v>134</v>
      </c>
      <c r="E29" s="39" t="s">
        <v>682</v>
      </c>
      <c r="F29" s="39" t="s">
        <v>683</v>
      </c>
      <c r="G29" s="39" t="s">
        <v>686</v>
      </c>
      <c r="H29" s="39" t="s">
        <v>686</v>
      </c>
      <c r="I29" s="39" t="s">
        <v>684</v>
      </c>
      <c r="J29" s="39" t="s">
        <v>1581</v>
      </c>
      <c r="K29" s="39" t="s">
        <v>1587</v>
      </c>
      <c r="L29" s="39" t="s">
        <v>687</v>
      </c>
      <c r="M29" s="39" t="s">
        <v>654</v>
      </c>
      <c r="N29" s="39" t="s">
        <v>1578</v>
      </c>
      <c r="O29" s="39" t="s">
        <v>1561</v>
      </c>
      <c r="P29" s="39" t="s">
        <v>431</v>
      </c>
      <c r="Q29" s="39" t="s">
        <v>431</v>
      </c>
      <c r="R29" s="40">
        <v>106.85</v>
      </c>
      <c r="S29" s="41" t="s">
        <v>102</v>
      </c>
      <c r="T29" s="40">
        <v>106.85</v>
      </c>
      <c r="U29" s="41" t="s">
        <v>102</v>
      </c>
      <c r="V29" s="40">
        <v>10000</v>
      </c>
      <c r="W29" s="41" t="s">
        <v>241</v>
      </c>
      <c r="X29" s="42">
        <v>44408</v>
      </c>
      <c r="Y29" s="42">
        <v>44409</v>
      </c>
    </row>
    <row r="30" spans="1:25" x14ac:dyDescent="0.3">
      <c r="A30" s="39" t="s">
        <v>1550</v>
      </c>
      <c r="B30" s="39" t="s">
        <v>1550</v>
      </c>
      <c r="C30" s="39" t="s">
        <v>133</v>
      </c>
      <c r="D30" s="39" t="s">
        <v>134</v>
      </c>
      <c r="E30" s="39" t="s">
        <v>235</v>
      </c>
      <c r="F30" s="39" t="s">
        <v>236</v>
      </c>
      <c r="G30" s="39" t="s">
        <v>285</v>
      </c>
      <c r="H30" s="39" t="s">
        <v>1588</v>
      </c>
      <c r="I30" s="39" t="s">
        <v>237</v>
      </c>
      <c r="J30" s="39" t="s">
        <v>431</v>
      </c>
      <c r="K30" s="39" t="s">
        <v>1577</v>
      </c>
      <c r="L30" s="39" t="s">
        <v>287</v>
      </c>
      <c r="M30" s="39" t="s">
        <v>243</v>
      </c>
      <c r="N30" s="39" t="s">
        <v>1569</v>
      </c>
      <c r="O30" s="39" t="s">
        <v>1561</v>
      </c>
      <c r="P30" s="39" t="s">
        <v>431</v>
      </c>
      <c r="Q30" s="39" t="s">
        <v>431</v>
      </c>
      <c r="R30" s="40">
        <v>2052.41</v>
      </c>
      <c r="S30" s="41" t="s">
        <v>102</v>
      </c>
      <c r="T30" s="40">
        <v>2052.41</v>
      </c>
      <c r="U30" s="41" t="s">
        <v>102</v>
      </c>
      <c r="V30" s="40">
        <v>203046.75</v>
      </c>
      <c r="W30" s="41" t="s">
        <v>241</v>
      </c>
      <c r="X30" s="42">
        <v>44532</v>
      </c>
      <c r="Y30" s="42">
        <v>44530</v>
      </c>
    </row>
    <row r="31" spans="1:25" x14ac:dyDescent="0.3">
      <c r="A31" s="39" t="s">
        <v>1550</v>
      </c>
      <c r="B31" s="39" t="s">
        <v>1550</v>
      </c>
      <c r="C31" s="39" t="s">
        <v>133</v>
      </c>
      <c r="D31" s="39" t="s">
        <v>134</v>
      </c>
      <c r="E31" s="39" t="s">
        <v>235</v>
      </c>
      <c r="F31" s="39" t="s">
        <v>236</v>
      </c>
      <c r="G31" s="39" t="s">
        <v>264</v>
      </c>
      <c r="H31" s="39" t="s">
        <v>1589</v>
      </c>
      <c r="I31" s="39" t="s">
        <v>237</v>
      </c>
      <c r="J31" s="39" t="s">
        <v>431</v>
      </c>
      <c r="K31" s="39" t="s">
        <v>1577</v>
      </c>
      <c r="L31" s="39" t="s">
        <v>245</v>
      </c>
      <c r="M31" s="39" t="s">
        <v>243</v>
      </c>
      <c r="N31" s="39" t="s">
        <v>1563</v>
      </c>
      <c r="O31" s="39" t="s">
        <v>1561</v>
      </c>
      <c r="P31" s="39" t="s">
        <v>431</v>
      </c>
      <c r="Q31" s="39" t="s">
        <v>431</v>
      </c>
      <c r="R31" s="40">
        <v>1906.43</v>
      </c>
      <c r="S31" s="41" t="s">
        <v>102</v>
      </c>
      <c r="T31" s="40">
        <v>1906.43</v>
      </c>
      <c r="U31" s="41" t="s">
        <v>102</v>
      </c>
      <c r="V31" s="40">
        <v>186086.9</v>
      </c>
      <c r="W31" s="41" t="s">
        <v>241</v>
      </c>
      <c r="X31" s="42">
        <v>44507</v>
      </c>
      <c r="Y31" s="42">
        <v>44500</v>
      </c>
    </row>
    <row r="32" spans="1:25" x14ac:dyDescent="0.3">
      <c r="A32" s="39" t="s">
        <v>1550</v>
      </c>
      <c r="B32" s="39" t="s">
        <v>1550</v>
      </c>
      <c r="C32" s="39" t="s">
        <v>133</v>
      </c>
      <c r="D32" s="39" t="s">
        <v>134</v>
      </c>
      <c r="E32" s="39" t="s">
        <v>235</v>
      </c>
      <c r="F32" s="39" t="s">
        <v>236</v>
      </c>
      <c r="G32" s="39" t="s">
        <v>264</v>
      </c>
      <c r="H32" s="39" t="s">
        <v>1589</v>
      </c>
      <c r="I32" s="39" t="s">
        <v>237</v>
      </c>
      <c r="J32" s="39" t="s">
        <v>431</v>
      </c>
      <c r="K32" s="39" t="s">
        <v>1577</v>
      </c>
      <c r="L32" s="39" t="s">
        <v>265</v>
      </c>
      <c r="M32" s="39" t="s">
        <v>243</v>
      </c>
      <c r="N32" s="39" t="s">
        <v>1563</v>
      </c>
      <c r="O32" s="39" t="s">
        <v>1561</v>
      </c>
      <c r="P32" s="39" t="s">
        <v>431</v>
      </c>
      <c r="Q32" s="39" t="s">
        <v>431</v>
      </c>
      <c r="R32" s="40">
        <v>793.5</v>
      </c>
      <c r="S32" s="41" t="s">
        <v>102</v>
      </c>
      <c r="T32" s="40">
        <v>793.5</v>
      </c>
      <c r="U32" s="41" t="s">
        <v>102</v>
      </c>
      <c r="V32" s="40">
        <v>77453.16</v>
      </c>
      <c r="W32" s="41" t="s">
        <v>241</v>
      </c>
      <c r="X32" s="42">
        <v>44507</v>
      </c>
      <c r="Y32" s="42">
        <v>44500</v>
      </c>
    </row>
    <row r="33" spans="1:25" x14ac:dyDescent="0.3">
      <c r="A33" s="39" t="s">
        <v>1550</v>
      </c>
      <c r="B33" s="39" t="s">
        <v>1550</v>
      </c>
      <c r="C33" s="39" t="s">
        <v>133</v>
      </c>
      <c r="D33" s="39" t="s">
        <v>134</v>
      </c>
      <c r="E33" s="39" t="s">
        <v>235</v>
      </c>
      <c r="F33" s="39" t="s">
        <v>236</v>
      </c>
      <c r="G33" s="39" t="s">
        <v>285</v>
      </c>
      <c r="H33" s="39" t="s">
        <v>1588</v>
      </c>
      <c r="I33" s="39" t="s">
        <v>237</v>
      </c>
      <c r="J33" s="39" t="s">
        <v>431</v>
      </c>
      <c r="K33" s="39" t="s">
        <v>1577</v>
      </c>
      <c r="L33" s="39" t="s">
        <v>245</v>
      </c>
      <c r="M33" s="39" t="s">
        <v>243</v>
      </c>
      <c r="N33" s="39" t="s">
        <v>1569</v>
      </c>
      <c r="O33" s="39" t="s">
        <v>1561</v>
      </c>
      <c r="P33" s="39" t="s">
        <v>431</v>
      </c>
      <c r="Q33" s="39" t="s">
        <v>431</v>
      </c>
      <c r="R33" s="40">
        <v>1881.45</v>
      </c>
      <c r="S33" s="41" t="s">
        <v>102</v>
      </c>
      <c r="T33" s="40">
        <v>1881.45</v>
      </c>
      <c r="U33" s="41" t="s">
        <v>102</v>
      </c>
      <c r="V33" s="40">
        <v>186133.79</v>
      </c>
      <c r="W33" s="41" t="s">
        <v>241</v>
      </c>
      <c r="X33" s="42">
        <v>44532</v>
      </c>
      <c r="Y33" s="42">
        <v>44530</v>
      </c>
    </row>
    <row r="34" spans="1:25" x14ac:dyDescent="0.3">
      <c r="A34" s="39" t="s">
        <v>1550</v>
      </c>
      <c r="B34" s="39" t="s">
        <v>1550</v>
      </c>
      <c r="C34" s="39" t="s">
        <v>137</v>
      </c>
      <c r="D34" s="39" t="s">
        <v>138</v>
      </c>
      <c r="E34" s="39" t="s">
        <v>708</v>
      </c>
      <c r="F34" s="39" t="s">
        <v>1590</v>
      </c>
      <c r="G34" s="39" t="s">
        <v>1027</v>
      </c>
      <c r="H34" s="39" t="s">
        <v>1026</v>
      </c>
      <c r="I34" s="39" t="s">
        <v>1024</v>
      </c>
      <c r="J34" s="39" t="s">
        <v>1591</v>
      </c>
      <c r="K34" s="39" t="s">
        <v>431</v>
      </c>
      <c r="L34" s="39" t="s">
        <v>1028</v>
      </c>
      <c r="M34" s="39" t="s">
        <v>1013</v>
      </c>
      <c r="N34" s="39" t="s">
        <v>1563</v>
      </c>
      <c r="O34" s="39" t="s">
        <v>1561</v>
      </c>
      <c r="P34" s="39" t="s">
        <v>1592</v>
      </c>
      <c r="Q34" s="39" t="s">
        <v>431</v>
      </c>
      <c r="R34" s="40">
        <v>75</v>
      </c>
      <c r="S34" s="41" t="s">
        <v>102</v>
      </c>
      <c r="T34" s="40">
        <v>75</v>
      </c>
      <c r="U34" s="41" t="s">
        <v>102</v>
      </c>
      <c r="V34" s="40">
        <v>75</v>
      </c>
      <c r="W34" s="41" t="s">
        <v>102</v>
      </c>
      <c r="X34" s="42">
        <v>44475</v>
      </c>
      <c r="Y34" s="42">
        <v>44475</v>
      </c>
    </row>
    <row r="35" spans="1:25" x14ac:dyDescent="0.3">
      <c r="A35" s="39" t="s">
        <v>1550</v>
      </c>
      <c r="B35" s="39" t="s">
        <v>1550</v>
      </c>
      <c r="C35" s="39" t="s">
        <v>137</v>
      </c>
      <c r="D35" s="39" t="s">
        <v>138</v>
      </c>
      <c r="E35" s="39" t="s">
        <v>941</v>
      </c>
      <c r="F35" s="39" t="s">
        <v>942</v>
      </c>
      <c r="G35" s="39" t="s">
        <v>1039</v>
      </c>
      <c r="H35" s="39" t="s">
        <v>1038</v>
      </c>
      <c r="I35" s="39" t="s">
        <v>1036</v>
      </c>
      <c r="J35" s="39" t="s">
        <v>1593</v>
      </c>
      <c r="K35" s="39" t="s">
        <v>431</v>
      </c>
      <c r="L35" s="39" t="s">
        <v>1040</v>
      </c>
      <c r="M35" s="39" t="s">
        <v>1005</v>
      </c>
      <c r="N35" s="39" t="s">
        <v>1563</v>
      </c>
      <c r="O35" s="39" t="s">
        <v>1561</v>
      </c>
      <c r="P35" s="39" t="s">
        <v>1514</v>
      </c>
      <c r="Q35" s="39" t="s">
        <v>431</v>
      </c>
      <c r="R35" s="40">
        <v>1024.49</v>
      </c>
      <c r="S35" s="41" t="s">
        <v>102</v>
      </c>
      <c r="T35" s="40">
        <v>1024.49</v>
      </c>
      <c r="U35" s="41" t="s">
        <v>102</v>
      </c>
      <c r="V35" s="40">
        <v>100000</v>
      </c>
      <c r="W35" s="41" t="s">
        <v>241</v>
      </c>
      <c r="X35" s="42">
        <v>44488</v>
      </c>
      <c r="Y35" s="42">
        <v>44488</v>
      </c>
    </row>
    <row r="36" spans="1:25" x14ac:dyDescent="0.3">
      <c r="A36" s="39" t="s">
        <v>1550</v>
      </c>
      <c r="B36" s="39" t="s">
        <v>1550</v>
      </c>
      <c r="C36" s="39" t="s">
        <v>137</v>
      </c>
      <c r="D36" s="39" t="s">
        <v>138</v>
      </c>
      <c r="E36" s="39" t="s">
        <v>1041</v>
      </c>
      <c r="F36" s="39" t="s">
        <v>1042</v>
      </c>
      <c r="G36" s="39" t="s">
        <v>1046</v>
      </c>
      <c r="H36" s="39" t="s">
        <v>1045</v>
      </c>
      <c r="I36" s="39" t="s">
        <v>1043</v>
      </c>
      <c r="J36" s="39" t="s">
        <v>1594</v>
      </c>
      <c r="K36" s="39" t="s">
        <v>431</v>
      </c>
      <c r="L36" s="39" t="s">
        <v>1047</v>
      </c>
      <c r="M36" s="39" t="s">
        <v>1013</v>
      </c>
      <c r="N36" s="39" t="s">
        <v>1569</v>
      </c>
      <c r="O36" s="39" t="s">
        <v>1561</v>
      </c>
      <c r="P36" s="39" t="s">
        <v>1595</v>
      </c>
      <c r="Q36" s="39" t="s">
        <v>431</v>
      </c>
      <c r="R36" s="40">
        <v>70</v>
      </c>
      <c r="S36" s="41" t="s">
        <v>102</v>
      </c>
      <c r="T36" s="40">
        <v>70</v>
      </c>
      <c r="U36" s="41" t="s">
        <v>102</v>
      </c>
      <c r="V36" s="40">
        <v>70</v>
      </c>
      <c r="W36" s="41" t="s">
        <v>102</v>
      </c>
      <c r="X36" s="42">
        <v>44508</v>
      </c>
      <c r="Y36" s="42">
        <v>44508</v>
      </c>
    </row>
    <row r="37" spans="1:25" x14ac:dyDescent="0.3">
      <c r="A37" s="39" t="s">
        <v>1550</v>
      </c>
      <c r="B37" s="39" t="s">
        <v>1550</v>
      </c>
      <c r="C37" s="39" t="s">
        <v>137</v>
      </c>
      <c r="D37" s="39" t="s">
        <v>138</v>
      </c>
      <c r="E37" s="39" t="s">
        <v>941</v>
      </c>
      <c r="F37" s="39" t="s">
        <v>942</v>
      </c>
      <c r="G37" s="39" t="s">
        <v>1064</v>
      </c>
      <c r="H37" s="39" t="s">
        <v>1063</v>
      </c>
      <c r="I37" s="39" t="s">
        <v>1036</v>
      </c>
      <c r="J37" s="39" t="s">
        <v>1593</v>
      </c>
      <c r="K37" s="39" t="s">
        <v>431</v>
      </c>
      <c r="L37" s="39" t="s">
        <v>1065</v>
      </c>
      <c r="M37" s="39" t="s">
        <v>1013</v>
      </c>
      <c r="N37" s="39" t="s">
        <v>1569</v>
      </c>
      <c r="O37" s="39" t="s">
        <v>1561</v>
      </c>
      <c r="P37" s="39" t="s">
        <v>1514</v>
      </c>
      <c r="Q37" s="39" t="s">
        <v>431</v>
      </c>
      <c r="R37" s="40">
        <v>1010.81</v>
      </c>
      <c r="S37" s="41" t="s">
        <v>102</v>
      </c>
      <c r="T37" s="40">
        <v>1010.81</v>
      </c>
      <c r="U37" s="41" t="s">
        <v>102</v>
      </c>
      <c r="V37" s="40">
        <v>100000</v>
      </c>
      <c r="W37" s="41" t="s">
        <v>241</v>
      </c>
      <c r="X37" s="42">
        <v>44530</v>
      </c>
      <c r="Y37" s="42">
        <v>44530</v>
      </c>
    </row>
    <row r="38" spans="1:25" x14ac:dyDescent="0.3">
      <c r="A38" s="39" t="s">
        <v>1550</v>
      </c>
      <c r="B38" s="39" t="s">
        <v>1550</v>
      </c>
      <c r="C38" s="39" t="s">
        <v>137</v>
      </c>
      <c r="D38" s="39" t="s">
        <v>138</v>
      </c>
      <c r="E38" s="39" t="s">
        <v>941</v>
      </c>
      <c r="F38" s="39" t="s">
        <v>942</v>
      </c>
      <c r="G38" s="39" t="s">
        <v>1060</v>
      </c>
      <c r="H38" s="39" t="s">
        <v>1059</v>
      </c>
      <c r="I38" s="39" t="s">
        <v>1036</v>
      </c>
      <c r="J38" s="39" t="s">
        <v>1593</v>
      </c>
      <c r="K38" s="39" t="s">
        <v>431</v>
      </c>
      <c r="L38" s="39" t="s">
        <v>1061</v>
      </c>
      <c r="M38" s="39" t="s">
        <v>1013</v>
      </c>
      <c r="N38" s="39" t="s">
        <v>1569</v>
      </c>
      <c r="O38" s="39" t="s">
        <v>1561</v>
      </c>
      <c r="P38" s="39" t="s">
        <v>1514</v>
      </c>
      <c r="Q38" s="39" t="s">
        <v>431</v>
      </c>
      <c r="R38" s="40">
        <v>1010.81</v>
      </c>
      <c r="S38" s="41" t="s">
        <v>102</v>
      </c>
      <c r="T38" s="40">
        <v>1010.81</v>
      </c>
      <c r="U38" s="41" t="s">
        <v>102</v>
      </c>
      <c r="V38" s="40">
        <v>100000</v>
      </c>
      <c r="W38" s="41" t="s">
        <v>241</v>
      </c>
      <c r="X38" s="42">
        <v>44530</v>
      </c>
      <c r="Y38" s="42">
        <v>44530</v>
      </c>
    </row>
    <row r="39" spans="1:25" x14ac:dyDescent="0.3">
      <c r="A39" s="39" t="s">
        <v>1550</v>
      </c>
      <c r="B39" s="39" t="s">
        <v>1550</v>
      </c>
      <c r="C39" s="39" t="s">
        <v>137</v>
      </c>
      <c r="D39" s="39" t="s">
        <v>138</v>
      </c>
      <c r="E39" s="39" t="s">
        <v>941</v>
      </c>
      <c r="F39" s="39" t="s">
        <v>942</v>
      </c>
      <c r="G39" s="39" t="s">
        <v>1072</v>
      </c>
      <c r="H39" s="39" t="s">
        <v>1071</v>
      </c>
      <c r="I39" s="39" t="s">
        <v>1048</v>
      </c>
      <c r="J39" s="39" t="s">
        <v>1596</v>
      </c>
      <c r="K39" s="39" t="s">
        <v>431</v>
      </c>
      <c r="L39" s="39" t="s">
        <v>1073</v>
      </c>
      <c r="M39" s="39" t="s">
        <v>1005</v>
      </c>
      <c r="N39" s="39" t="s">
        <v>1586</v>
      </c>
      <c r="O39" s="39" t="s">
        <v>1561</v>
      </c>
      <c r="P39" s="39" t="s">
        <v>1514</v>
      </c>
      <c r="Q39" s="39" t="s">
        <v>431</v>
      </c>
      <c r="R39" s="40">
        <v>-6.07</v>
      </c>
      <c r="S39" s="41" t="s">
        <v>102</v>
      </c>
      <c r="T39" s="40">
        <v>-6.07</v>
      </c>
      <c r="U39" s="41" t="s">
        <v>102</v>
      </c>
      <c r="V39" s="40">
        <v>-600</v>
      </c>
      <c r="W39" s="41" t="s">
        <v>241</v>
      </c>
      <c r="X39" s="42">
        <v>44508</v>
      </c>
      <c r="Y39" s="42">
        <v>44543</v>
      </c>
    </row>
    <row r="40" spans="1:25" x14ac:dyDescent="0.3">
      <c r="A40" s="39" t="s">
        <v>1550</v>
      </c>
      <c r="B40" s="39" t="s">
        <v>1550</v>
      </c>
      <c r="C40" s="39" t="s">
        <v>137</v>
      </c>
      <c r="D40" s="39" t="s">
        <v>138</v>
      </c>
      <c r="E40" s="39" t="s">
        <v>941</v>
      </c>
      <c r="F40" s="39" t="s">
        <v>942</v>
      </c>
      <c r="G40" s="39" t="s">
        <v>1081</v>
      </c>
      <c r="H40" s="39" t="s">
        <v>1080</v>
      </c>
      <c r="I40" s="39" t="s">
        <v>1048</v>
      </c>
      <c r="J40" s="39" t="s">
        <v>1596</v>
      </c>
      <c r="K40" s="39" t="s">
        <v>431</v>
      </c>
      <c r="L40" s="39" t="s">
        <v>1082</v>
      </c>
      <c r="M40" s="39" t="s">
        <v>1013</v>
      </c>
      <c r="N40" s="39" t="s">
        <v>1586</v>
      </c>
      <c r="O40" s="39" t="s">
        <v>1561</v>
      </c>
      <c r="P40" s="39" t="s">
        <v>1514</v>
      </c>
      <c r="Q40" s="39" t="s">
        <v>431</v>
      </c>
      <c r="R40" s="40">
        <v>600</v>
      </c>
      <c r="S40" s="41" t="s">
        <v>102</v>
      </c>
      <c r="T40" s="40">
        <v>600</v>
      </c>
      <c r="U40" s="41" t="s">
        <v>102</v>
      </c>
      <c r="V40" s="40">
        <v>600</v>
      </c>
      <c r="W40" s="41" t="s">
        <v>102</v>
      </c>
      <c r="X40" s="42">
        <v>44544</v>
      </c>
      <c r="Y40" s="42">
        <v>44544</v>
      </c>
    </row>
    <row r="41" spans="1:25" x14ac:dyDescent="0.3">
      <c r="A41" s="39" t="s">
        <v>1550</v>
      </c>
      <c r="B41" s="39" t="s">
        <v>1550</v>
      </c>
      <c r="C41" s="39" t="s">
        <v>137</v>
      </c>
      <c r="D41" s="39" t="s">
        <v>138</v>
      </c>
      <c r="E41" s="39" t="s">
        <v>941</v>
      </c>
      <c r="F41" s="39" t="s">
        <v>942</v>
      </c>
      <c r="G41" s="39" t="s">
        <v>1077</v>
      </c>
      <c r="H41" s="39" t="s">
        <v>1076</v>
      </c>
      <c r="I41" s="39" t="s">
        <v>1074</v>
      </c>
      <c r="J41" s="39" t="s">
        <v>1597</v>
      </c>
      <c r="K41" s="39" t="s">
        <v>431</v>
      </c>
      <c r="L41" s="39" t="s">
        <v>1078</v>
      </c>
      <c r="M41" s="39" t="s">
        <v>1013</v>
      </c>
      <c r="N41" s="39" t="s">
        <v>1586</v>
      </c>
      <c r="O41" s="39" t="s">
        <v>1561</v>
      </c>
      <c r="P41" s="39" t="s">
        <v>1598</v>
      </c>
      <c r="Q41" s="39" t="s">
        <v>431</v>
      </c>
      <c r="R41" s="40">
        <v>1666.66</v>
      </c>
      <c r="S41" s="41" t="s">
        <v>102</v>
      </c>
      <c r="T41" s="40">
        <v>1666.66</v>
      </c>
      <c r="U41" s="41" t="s">
        <v>102</v>
      </c>
      <c r="V41" s="40">
        <v>1666.66</v>
      </c>
      <c r="W41" s="41" t="s">
        <v>102</v>
      </c>
      <c r="X41" s="42">
        <v>44544</v>
      </c>
      <c r="Y41" s="42">
        <v>44544</v>
      </c>
    </row>
    <row r="42" spans="1:25" x14ac:dyDescent="0.3">
      <c r="A42" s="39" t="s">
        <v>1550</v>
      </c>
      <c r="B42" s="39" t="s">
        <v>1550</v>
      </c>
      <c r="C42" s="39" t="s">
        <v>137</v>
      </c>
      <c r="D42" s="39" t="s">
        <v>138</v>
      </c>
      <c r="E42" s="39" t="s">
        <v>1083</v>
      </c>
      <c r="F42" s="39" t="s">
        <v>1599</v>
      </c>
      <c r="G42" s="39" t="s">
        <v>1088</v>
      </c>
      <c r="H42" s="39" t="s">
        <v>1087</v>
      </c>
      <c r="I42" s="39" t="s">
        <v>1085</v>
      </c>
      <c r="J42" s="39" t="s">
        <v>1600</v>
      </c>
      <c r="K42" s="39" t="s">
        <v>431</v>
      </c>
      <c r="L42" s="39" t="s">
        <v>1089</v>
      </c>
      <c r="M42" s="39" t="s">
        <v>1013</v>
      </c>
      <c r="N42" s="39" t="s">
        <v>1586</v>
      </c>
      <c r="O42" s="39" t="s">
        <v>1561</v>
      </c>
      <c r="P42" s="39" t="s">
        <v>1514</v>
      </c>
      <c r="Q42" s="39" t="s">
        <v>431</v>
      </c>
      <c r="R42" s="40">
        <v>116.13</v>
      </c>
      <c r="S42" s="41" t="s">
        <v>102</v>
      </c>
      <c r="T42" s="40">
        <v>116.13</v>
      </c>
      <c r="U42" s="41" t="s">
        <v>102</v>
      </c>
      <c r="V42" s="40">
        <v>11491.12</v>
      </c>
      <c r="W42" s="41" t="s">
        <v>241</v>
      </c>
      <c r="X42" s="42">
        <v>44544</v>
      </c>
      <c r="Y42" s="42">
        <v>44544</v>
      </c>
    </row>
    <row r="43" spans="1:25" x14ac:dyDescent="0.3">
      <c r="A43" s="39" t="s">
        <v>1550</v>
      </c>
      <c r="B43" s="39" t="s">
        <v>1551</v>
      </c>
      <c r="C43" s="39" t="s">
        <v>137</v>
      </c>
      <c r="D43" s="39" t="s">
        <v>138</v>
      </c>
      <c r="E43" s="39" t="s">
        <v>1601</v>
      </c>
      <c r="F43" s="39" t="s">
        <v>1602</v>
      </c>
      <c r="G43" s="39" t="s">
        <v>1603</v>
      </c>
      <c r="H43" s="39" t="s">
        <v>1604</v>
      </c>
      <c r="I43" s="39" t="s">
        <v>1605</v>
      </c>
      <c r="J43" s="39" t="s">
        <v>431</v>
      </c>
      <c r="K43" s="39" t="s">
        <v>431</v>
      </c>
      <c r="L43" s="39" t="s">
        <v>1606</v>
      </c>
      <c r="M43" s="39" t="s">
        <v>1607</v>
      </c>
      <c r="N43" s="39" t="s">
        <v>1560</v>
      </c>
      <c r="O43" s="39" t="s">
        <v>1561</v>
      </c>
      <c r="P43" s="39" t="s">
        <v>431</v>
      </c>
      <c r="Q43" s="39" t="s">
        <v>431</v>
      </c>
      <c r="R43" s="40">
        <v>316</v>
      </c>
      <c r="S43" s="41" t="s">
        <v>102</v>
      </c>
      <c r="T43" s="40">
        <v>316</v>
      </c>
      <c r="U43" s="41" t="s">
        <v>102</v>
      </c>
      <c r="V43" s="40">
        <v>316</v>
      </c>
      <c r="W43" s="41" t="s">
        <v>102</v>
      </c>
      <c r="X43" s="42">
        <v>44469</v>
      </c>
      <c r="Y43" s="42">
        <v>44469</v>
      </c>
    </row>
    <row r="44" spans="1:25" x14ac:dyDescent="0.3">
      <c r="A44" s="39" t="s">
        <v>1550</v>
      </c>
      <c r="B44" s="39" t="s">
        <v>1551</v>
      </c>
      <c r="C44" s="39" t="s">
        <v>137</v>
      </c>
      <c r="D44" s="39" t="s">
        <v>138</v>
      </c>
      <c r="E44" s="39" t="s">
        <v>1608</v>
      </c>
      <c r="F44" s="39" t="s">
        <v>1609</v>
      </c>
      <c r="G44" s="39" t="s">
        <v>1610</v>
      </c>
      <c r="H44" s="39" t="s">
        <v>1611</v>
      </c>
      <c r="I44" s="39" t="s">
        <v>1612</v>
      </c>
      <c r="J44" s="39" t="s">
        <v>431</v>
      </c>
      <c r="K44" s="39" t="s">
        <v>431</v>
      </c>
      <c r="L44" s="39" t="s">
        <v>1613</v>
      </c>
      <c r="M44" s="39" t="s">
        <v>1607</v>
      </c>
      <c r="N44" s="39" t="s">
        <v>1578</v>
      </c>
      <c r="O44" s="39" t="s">
        <v>1561</v>
      </c>
      <c r="P44" s="39" t="s">
        <v>431</v>
      </c>
      <c r="Q44" s="39" t="s">
        <v>431</v>
      </c>
      <c r="R44" s="40">
        <v>18409.09</v>
      </c>
      <c r="S44" s="41" t="s">
        <v>102</v>
      </c>
      <c r="T44" s="40">
        <v>18409.09</v>
      </c>
      <c r="U44" s="41" t="s">
        <v>102</v>
      </c>
      <c r="V44" s="40">
        <v>18409.09</v>
      </c>
      <c r="W44" s="41" t="s">
        <v>102</v>
      </c>
      <c r="X44" s="42">
        <v>44439</v>
      </c>
      <c r="Y44" s="42">
        <v>44439</v>
      </c>
    </row>
    <row r="45" spans="1:25" x14ac:dyDescent="0.3">
      <c r="A45" s="39" t="s">
        <v>1550</v>
      </c>
      <c r="B45" s="39" t="s">
        <v>1550</v>
      </c>
      <c r="C45" s="39" t="s">
        <v>137</v>
      </c>
      <c r="D45" s="39" t="s">
        <v>138</v>
      </c>
      <c r="E45" s="39" t="s">
        <v>941</v>
      </c>
      <c r="F45" s="39" t="s">
        <v>942</v>
      </c>
      <c r="G45" s="39" t="s">
        <v>1051</v>
      </c>
      <c r="H45" s="39" t="s">
        <v>1050</v>
      </c>
      <c r="I45" s="39" t="s">
        <v>1048</v>
      </c>
      <c r="J45" s="39" t="s">
        <v>1596</v>
      </c>
      <c r="K45" s="39" t="s">
        <v>431</v>
      </c>
      <c r="L45" s="39" t="s">
        <v>1052</v>
      </c>
      <c r="M45" s="39" t="s">
        <v>1013</v>
      </c>
      <c r="N45" s="39" t="s">
        <v>1569</v>
      </c>
      <c r="O45" s="39" t="s">
        <v>1561</v>
      </c>
      <c r="P45" s="39" t="s">
        <v>1514</v>
      </c>
      <c r="Q45" s="39" t="s">
        <v>431</v>
      </c>
      <c r="R45" s="40">
        <v>6.07</v>
      </c>
      <c r="S45" s="41" t="s">
        <v>102</v>
      </c>
      <c r="T45" s="40">
        <v>6.07</v>
      </c>
      <c r="U45" s="41" t="s">
        <v>102</v>
      </c>
      <c r="V45" s="40">
        <v>600</v>
      </c>
      <c r="W45" s="41" t="s">
        <v>241</v>
      </c>
      <c r="X45" s="42">
        <v>44508</v>
      </c>
      <c r="Y45" s="42">
        <v>44508</v>
      </c>
    </row>
    <row r="46" spans="1:25" x14ac:dyDescent="0.3">
      <c r="A46" s="39" t="s">
        <v>1550</v>
      </c>
      <c r="B46" s="39" t="s">
        <v>1550</v>
      </c>
      <c r="C46" s="39" t="s">
        <v>137</v>
      </c>
      <c r="D46" s="39" t="s">
        <v>138</v>
      </c>
      <c r="E46" s="39" t="s">
        <v>941</v>
      </c>
      <c r="F46" s="39" t="s">
        <v>942</v>
      </c>
      <c r="G46" s="39" t="s">
        <v>1056</v>
      </c>
      <c r="H46" s="39" t="s">
        <v>1055</v>
      </c>
      <c r="I46" s="39" t="s">
        <v>1053</v>
      </c>
      <c r="J46" s="39" t="s">
        <v>1597</v>
      </c>
      <c r="K46" s="39" t="s">
        <v>431</v>
      </c>
      <c r="L46" s="39" t="s">
        <v>1057</v>
      </c>
      <c r="M46" s="39" t="s">
        <v>1013</v>
      </c>
      <c r="N46" s="39" t="s">
        <v>1569</v>
      </c>
      <c r="O46" s="39" t="s">
        <v>1561</v>
      </c>
      <c r="P46" s="39" t="s">
        <v>1514</v>
      </c>
      <c r="Q46" s="39" t="s">
        <v>431</v>
      </c>
      <c r="R46" s="40">
        <v>520</v>
      </c>
      <c r="S46" s="41" t="s">
        <v>102</v>
      </c>
      <c r="T46" s="40">
        <v>520</v>
      </c>
      <c r="U46" s="41" t="s">
        <v>102</v>
      </c>
      <c r="V46" s="40">
        <v>520</v>
      </c>
      <c r="W46" s="41" t="s">
        <v>102</v>
      </c>
      <c r="X46" s="42">
        <v>44508</v>
      </c>
      <c r="Y46" s="42">
        <v>44508</v>
      </c>
    </row>
    <row r="47" spans="1:25" x14ac:dyDescent="0.3">
      <c r="A47" s="39" t="s">
        <v>1550</v>
      </c>
      <c r="B47" s="39" t="s">
        <v>1550</v>
      </c>
      <c r="C47" s="39" t="s">
        <v>137</v>
      </c>
      <c r="D47" s="39" t="s">
        <v>138</v>
      </c>
      <c r="E47" s="39" t="s">
        <v>941</v>
      </c>
      <c r="F47" s="39" t="s">
        <v>942</v>
      </c>
      <c r="G47" s="39" t="s">
        <v>1068</v>
      </c>
      <c r="H47" s="39" t="s">
        <v>1067</v>
      </c>
      <c r="I47" s="39" t="s">
        <v>1036</v>
      </c>
      <c r="J47" s="39" t="s">
        <v>1593</v>
      </c>
      <c r="K47" s="39" t="s">
        <v>431</v>
      </c>
      <c r="L47" s="39" t="s">
        <v>1069</v>
      </c>
      <c r="M47" s="39" t="s">
        <v>1005</v>
      </c>
      <c r="N47" s="39" t="s">
        <v>1586</v>
      </c>
      <c r="O47" s="39" t="s">
        <v>1561</v>
      </c>
      <c r="P47" s="39" t="s">
        <v>1514</v>
      </c>
      <c r="Q47" s="39" t="s">
        <v>431</v>
      </c>
      <c r="R47" s="40">
        <v>1010.56</v>
      </c>
      <c r="S47" s="41" t="s">
        <v>102</v>
      </c>
      <c r="T47" s="40">
        <v>1010.56</v>
      </c>
      <c r="U47" s="41" t="s">
        <v>102</v>
      </c>
      <c r="V47" s="40">
        <v>100000</v>
      </c>
      <c r="W47" s="41" t="s">
        <v>241</v>
      </c>
      <c r="X47" s="42">
        <v>44540</v>
      </c>
      <c r="Y47" s="42">
        <v>44540</v>
      </c>
    </row>
    <row r="48" spans="1:25" x14ac:dyDescent="0.3">
      <c r="A48" s="39" t="s">
        <v>1550</v>
      </c>
      <c r="B48" s="39" t="s">
        <v>1550</v>
      </c>
      <c r="C48" s="39" t="s">
        <v>137</v>
      </c>
      <c r="D48" s="39" t="s">
        <v>138</v>
      </c>
      <c r="E48" s="39" t="s">
        <v>941</v>
      </c>
      <c r="F48" s="39" t="s">
        <v>942</v>
      </c>
      <c r="G48" s="39" t="s">
        <v>1092</v>
      </c>
      <c r="H48" s="39" t="s">
        <v>1091</v>
      </c>
      <c r="I48" s="39" t="s">
        <v>1074</v>
      </c>
      <c r="J48" s="39" t="s">
        <v>1597</v>
      </c>
      <c r="K48" s="39" t="s">
        <v>431</v>
      </c>
      <c r="L48" s="39" t="s">
        <v>1093</v>
      </c>
      <c r="M48" s="39" t="s">
        <v>1013</v>
      </c>
      <c r="N48" s="39" t="s">
        <v>1586</v>
      </c>
      <c r="O48" s="39" t="s">
        <v>1561</v>
      </c>
      <c r="P48" s="39" t="s">
        <v>1598</v>
      </c>
      <c r="Q48" s="39" t="s">
        <v>431</v>
      </c>
      <c r="R48" s="40">
        <v>1666.66</v>
      </c>
      <c r="S48" s="41" t="s">
        <v>102</v>
      </c>
      <c r="T48" s="40">
        <v>1666.66</v>
      </c>
      <c r="U48" s="41" t="s">
        <v>102</v>
      </c>
      <c r="V48" s="40">
        <v>1666.66</v>
      </c>
      <c r="W48" s="41" t="s">
        <v>102</v>
      </c>
      <c r="X48" s="42">
        <v>44544</v>
      </c>
      <c r="Y48" s="42">
        <v>44544</v>
      </c>
    </row>
    <row r="49" spans="1:25" x14ac:dyDescent="0.3">
      <c r="A49" s="39" t="s">
        <v>1550</v>
      </c>
      <c r="B49" s="39" t="s">
        <v>1550</v>
      </c>
      <c r="C49" s="39" t="s">
        <v>141</v>
      </c>
      <c r="D49" s="39" t="s">
        <v>142</v>
      </c>
      <c r="E49" s="39" t="s">
        <v>360</v>
      </c>
      <c r="F49" s="39" t="s">
        <v>361</v>
      </c>
      <c r="G49" s="39" t="s">
        <v>724</v>
      </c>
      <c r="H49" s="39" t="s">
        <v>724</v>
      </c>
      <c r="I49" s="39" t="s">
        <v>722</v>
      </c>
      <c r="J49" s="39" t="s">
        <v>1562</v>
      </c>
      <c r="K49" s="39" t="s">
        <v>725</v>
      </c>
      <c r="L49" s="39" t="s">
        <v>725</v>
      </c>
      <c r="M49" s="39" t="s">
        <v>654</v>
      </c>
      <c r="N49" s="39" t="s">
        <v>1569</v>
      </c>
      <c r="O49" s="39" t="s">
        <v>1561</v>
      </c>
      <c r="P49" s="39" t="s">
        <v>431</v>
      </c>
      <c r="Q49" s="39" t="s">
        <v>431</v>
      </c>
      <c r="R49" s="40">
        <v>775.5</v>
      </c>
      <c r="S49" s="41" t="s">
        <v>102</v>
      </c>
      <c r="T49" s="40">
        <v>775.5</v>
      </c>
      <c r="U49" s="41" t="s">
        <v>102</v>
      </c>
      <c r="V49" s="40">
        <v>775.5</v>
      </c>
      <c r="W49" s="41" t="s">
        <v>102</v>
      </c>
      <c r="X49" s="42">
        <v>44521</v>
      </c>
      <c r="Y49" s="42">
        <v>44527</v>
      </c>
    </row>
    <row r="50" spans="1:25" x14ac:dyDescent="0.3">
      <c r="A50" s="39" t="s">
        <v>1550</v>
      </c>
      <c r="B50" s="39" t="s">
        <v>1550</v>
      </c>
      <c r="C50" s="39" t="s">
        <v>141</v>
      </c>
      <c r="D50" s="39" t="s">
        <v>142</v>
      </c>
      <c r="E50" s="39" t="s">
        <v>360</v>
      </c>
      <c r="F50" s="39" t="s">
        <v>361</v>
      </c>
      <c r="G50" s="39" t="s">
        <v>653</v>
      </c>
      <c r="H50" s="39" t="s">
        <v>653</v>
      </c>
      <c r="I50" s="39" t="s">
        <v>651</v>
      </c>
      <c r="J50" s="39" t="s">
        <v>1562</v>
      </c>
      <c r="K50" s="39" t="s">
        <v>743</v>
      </c>
      <c r="L50" s="39" t="s">
        <v>655</v>
      </c>
      <c r="M50" s="39" t="s">
        <v>654</v>
      </c>
      <c r="N50" s="39" t="s">
        <v>1569</v>
      </c>
      <c r="O50" s="39" t="s">
        <v>1561</v>
      </c>
      <c r="P50" s="39" t="s">
        <v>431</v>
      </c>
      <c r="Q50" s="39" t="s">
        <v>431</v>
      </c>
      <c r="R50" s="40">
        <v>-708</v>
      </c>
      <c r="S50" s="41" t="s">
        <v>102</v>
      </c>
      <c r="T50" s="40">
        <v>-708</v>
      </c>
      <c r="U50" s="41" t="s">
        <v>102</v>
      </c>
      <c r="V50" s="40">
        <v>-708</v>
      </c>
      <c r="W50" s="41" t="s">
        <v>102</v>
      </c>
      <c r="X50" s="42">
        <v>44519</v>
      </c>
      <c r="Y50" s="42">
        <v>44527</v>
      </c>
    </row>
    <row r="51" spans="1:25" x14ac:dyDescent="0.3">
      <c r="A51" s="39" t="s">
        <v>1550</v>
      </c>
      <c r="B51" s="39" t="s">
        <v>1550</v>
      </c>
      <c r="C51" s="39" t="s">
        <v>141</v>
      </c>
      <c r="D51" s="39" t="s">
        <v>142</v>
      </c>
      <c r="E51" s="39" t="s">
        <v>734</v>
      </c>
      <c r="F51" s="39" t="s">
        <v>735</v>
      </c>
      <c r="G51" s="39" t="s">
        <v>738</v>
      </c>
      <c r="H51" s="39" t="s">
        <v>738</v>
      </c>
      <c r="I51" s="39" t="s">
        <v>736</v>
      </c>
      <c r="J51" s="39" t="s">
        <v>874</v>
      </c>
      <c r="K51" s="39" t="s">
        <v>739</v>
      </c>
      <c r="L51" s="39" t="s">
        <v>739</v>
      </c>
      <c r="M51" s="39" t="s">
        <v>706</v>
      </c>
      <c r="N51" s="39" t="s">
        <v>1569</v>
      </c>
      <c r="O51" s="39" t="s">
        <v>1561</v>
      </c>
      <c r="P51" s="39" t="s">
        <v>431</v>
      </c>
      <c r="Q51" s="39" t="s">
        <v>431</v>
      </c>
      <c r="R51" s="40">
        <v>214.99</v>
      </c>
      <c r="S51" s="41" t="s">
        <v>102</v>
      </c>
      <c r="T51" s="40">
        <v>214.99</v>
      </c>
      <c r="U51" s="41" t="s">
        <v>102</v>
      </c>
      <c r="V51" s="40">
        <v>214.99</v>
      </c>
      <c r="W51" s="41" t="s">
        <v>102</v>
      </c>
      <c r="X51" s="42">
        <v>44491</v>
      </c>
      <c r="Y51" s="42">
        <v>44530</v>
      </c>
    </row>
    <row r="52" spans="1:25" x14ac:dyDescent="0.3">
      <c r="A52" s="39" t="s">
        <v>1550</v>
      </c>
      <c r="B52" s="39" t="s">
        <v>1550</v>
      </c>
      <c r="C52" s="39" t="s">
        <v>141</v>
      </c>
      <c r="D52" s="39" t="s">
        <v>142</v>
      </c>
      <c r="E52" s="39" t="s">
        <v>360</v>
      </c>
      <c r="F52" s="39" t="s">
        <v>361</v>
      </c>
      <c r="G52" s="39" t="s">
        <v>742</v>
      </c>
      <c r="H52" s="39" t="s">
        <v>742</v>
      </c>
      <c r="I52" s="39" t="s">
        <v>740</v>
      </c>
      <c r="J52" s="39" t="s">
        <v>1562</v>
      </c>
      <c r="K52" s="39" t="s">
        <v>743</v>
      </c>
      <c r="L52" s="39" t="s">
        <v>743</v>
      </c>
      <c r="M52" s="39" t="s">
        <v>654</v>
      </c>
      <c r="N52" s="39" t="s">
        <v>1586</v>
      </c>
      <c r="O52" s="39" t="s">
        <v>1561</v>
      </c>
      <c r="P52" s="39" t="s">
        <v>431</v>
      </c>
      <c r="Q52" s="39" t="s">
        <v>431</v>
      </c>
      <c r="R52" s="40">
        <v>708</v>
      </c>
      <c r="S52" s="41" t="s">
        <v>102</v>
      </c>
      <c r="T52" s="40">
        <v>708</v>
      </c>
      <c r="U52" s="41" t="s">
        <v>102</v>
      </c>
      <c r="V52" s="40">
        <v>708</v>
      </c>
      <c r="W52" s="41" t="s">
        <v>102</v>
      </c>
      <c r="X52" s="42">
        <v>44519</v>
      </c>
      <c r="Y52" s="42">
        <v>44531</v>
      </c>
    </row>
    <row r="53" spans="1:25" x14ac:dyDescent="0.3">
      <c r="A53" s="39" t="s">
        <v>1550</v>
      </c>
      <c r="B53" s="39" t="s">
        <v>1550</v>
      </c>
      <c r="C53" s="39" t="s">
        <v>141</v>
      </c>
      <c r="D53" s="39" t="s">
        <v>142</v>
      </c>
      <c r="E53" s="39" t="s">
        <v>360</v>
      </c>
      <c r="F53" s="39" t="s">
        <v>361</v>
      </c>
      <c r="G53" s="39" t="s">
        <v>716</v>
      </c>
      <c r="H53" s="39" t="s">
        <v>716</v>
      </c>
      <c r="I53" s="39" t="s">
        <v>714</v>
      </c>
      <c r="J53" s="39" t="s">
        <v>1614</v>
      </c>
      <c r="K53" s="39" t="s">
        <v>717</v>
      </c>
      <c r="L53" s="39" t="s">
        <v>717</v>
      </c>
      <c r="M53" s="39" t="s">
        <v>654</v>
      </c>
      <c r="N53" s="39" t="s">
        <v>1569</v>
      </c>
      <c r="O53" s="39" t="s">
        <v>1561</v>
      </c>
      <c r="P53" s="39" t="s">
        <v>431</v>
      </c>
      <c r="Q53" s="39" t="s">
        <v>431</v>
      </c>
      <c r="R53" s="40">
        <v>775.5</v>
      </c>
      <c r="S53" s="41" t="s">
        <v>102</v>
      </c>
      <c r="T53" s="40">
        <v>775.5</v>
      </c>
      <c r="U53" s="41" t="s">
        <v>102</v>
      </c>
      <c r="V53" s="40">
        <v>775.5</v>
      </c>
      <c r="W53" s="41" t="s">
        <v>102</v>
      </c>
      <c r="X53" s="42">
        <v>44490</v>
      </c>
      <c r="Y53" s="42">
        <v>44511</v>
      </c>
    </row>
    <row r="54" spans="1:25" x14ac:dyDescent="0.3">
      <c r="A54" s="39" t="s">
        <v>1550</v>
      </c>
      <c r="B54" s="39" t="s">
        <v>1550</v>
      </c>
      <c r="C54" s="39" t="s">
        <v>141</v>
      </c>
      <c r="D54" s="39" t="s">
        <v>142</v>
      </c>
      <c r="E54" s="39" t="s">
        <v>360</v>
      </c>
      <c r="F54" s="39" t="s">
        <v>361</v>
      </c>
      <c r="G54" s="39" t="s">
        <v>727</v>
      </c>
      <c r="H54" s="39" t="s">
        <v>727</v>
      </c>
      <c r="I54" s="39" t="s">
        <v>651</v>
      </c>
      <c r="J54" s="39" t="s">
        <v>1562</v>
      </c>
      <c r="K54" s="39" t="s">
        <v>743</v>
      </c>
      <c r="L54" s="39" t="s">
        <v>655</v>
      </c>
      <c r="M54" s="39" t="s">
        <v>654</v>
      </c>
      <c r="N54" s="39" t="s">
        <v>1569</v>
      </c>
      <c r="O54" s="39" t="s">
        <v>1561</v>
      </c>
      <c r="P54" s="39" t="s">
        <v>431</v>
      </c>
      <c r="Q54" s="39" t="s">
        <v>431</v>
      </c>
      <c r="R54" s="40">
        <v>708</v>
      </c>
      <c r="S54" s="41" t="s">
        <v>102</v>
      </c>
      <c r="T54" s="40">
        <v>708</v>
      </c>
      <c r="U54" s="41" t="s">
        <v>102</v>
      </c>
      <c r="V54" s="40">
        <v>708</v>
      </c>
      <c r="W54" s="41" t="s">
        <v>102</v>
      </c>
      <c r="X54" s="42">
        <v>44519</v>
      </c>
      <c r="Y54" s="42">
        <v>44527</v>
      </c>
    </row>
    <row r="55" spans="1:25" x14ac:dyDescent="0.3">
      <c r="A55" s="39" t="s">
        <v>1550</v>
      </c>
      <c r="B55" s="39" t="s">
        <v>1550</v>
      </c>
      <c r="C55" s="39" t="s">
        <v>181</v>
      </c>
      <c r="D55" s="39" t="s">
        <v>182</v>
      </c>
      <c r="E55" s="39" t="s">
        <v>670</v>
      </c>
      <c r="F55" s="39" t="s">
        <v>671</v>
      </c>
      <c r="G55" s="39" t="s">
        <v>746</v>
      </c>
      <c r="H55" s="39" t="s">
        <v>746</v>
      </c>
      <c r="I55" s="39" t="s">
        <v>744</v>
      </c>
      <c r="J55" s="39" t="s">
        <v>1615</v>
      </c>
      <c r="K55" s="39" t="s">
        <v>1616</v>
      </c>
      <c r="L55" s="39" t="s">
        <v>747</v>
      </c>
      <c r="M55" s="39" t="s">
        <v>706</v>
      </c>
      <c r="N55" s="39" t="s">
        <v>1586</v>
      </c>
      <c r="O55" s="39" t="s">
        <v>1561</v>
      </c>
      <c r="P55" s="39" t="s">
        <v>431</v>
      </c>
      <c r="Q55" s="39" t="s">
        <v>431</v>
      </c>
      <c r="R55" s="40">
        <v>151.6</v>
      </c>
      <c r="S55" s="41" t="s">
        <v>102</v>
      </c>
      <c r="T55" s="40">
        <v>151.6</v>
      </c>
      <c r="U55" s="41" t="s">
        <v>102</v>
      </c>
      <c r="V55" s="40">
        <v>15000</v>
      </c>
      <c r="W55" s="41" t="s">
        <v>241</v>
      </c>
      <c r="X55" s="42">
        <v>44508</v>
      </c>
      <c r="Y55" s="42">
        <v>44545</v>
      </c>
    </row>
    <row r="56" spans="1:25" x14ac:dyDescent="0.3">
      <c r="A56" s="39" t="s">
        <v>1550</v>
      </c>
      <c r="B56" s="39" t="s">
        <v>1550</v>
      </c>
      <c r="C56" s="39" t="s">
        <v>181</v>
      </c>
      <c r="D56" s="39" t="s">
        <v>182</v>
      </c>
      <c r="E56" s="39" t="s">
        <v>748</v>
      </c>
      <c r="F56" s="39" t="s">
        <v>749</v>
      </c>
      <c r="G56" s="39" t="s">
        <v>746</v>
      </c>
      <c r="H56" s="39" t="s">
        <v>746</v>
      </c>
      <c r="I56" s="39" t="s">
        <v>750</v>
      </c>
      <c r="J56" s="39" t="s">
        <v>1615</v>
      </c>
      <c r="K56" s="39" t="s">
        <v>1616</v>
      </c>
      <c r="L56" s="39" t="s">
        <v>1617</v>
      </c>
      <c r="M56" s="39" t="s">
        <v>706</v>
      </c>
      <c r="N56" s="39" t="s">
        <v>1586</v>
      </c>
      <c r="O56" s="39" t="s">
        <v>1561</v>
      </c>
      <c r="P56" s="39" t="s">
        <v>431</v>
      </c>
      <c r="Q56" s="39" t="s">
        <v>431</v>
      </c>
      <c r="R56" s="40">
        <v>161.69</v>
      </c>
      <c r="S56" s="41" t="s">
        <v>102</v>
      </c>
      <c r="T56" s="40">
        <v>161.69</v>
      </c>
      <c r="U56" s="41" t="s">
        <v>102</v>
      </c>
      <c r="V56" s="40">
        <v>16000</v>
      </c>
      <c r="W56" s="41" t="s">
        <v>241</v>
      </c>
      <c r="X56" s="42">
        <v>44508</v>
      </c>
      <c r="Y56" s="42">
        <v>44545</v>
      </c>
    </row>
    <row r="57" spans="1:25" x14ac:dyDescent="0.3">
      <c r="A57" s="39" t="s">
        <v>1550</v>
      </c>
      <c r="B57" s="39" t="s">
        <v>1550</v>
      </c>
      <c r="C57" s="39" t="s">
        <v>181</v>
      </c>
      <c r="D57" s="39" t="s">
        <v>182</v>
      </c>
      <c r="E57" s="39" t="s">
        <v>670</v>
      </c>
      <c r="F57" s="39" t="s">
        <v>671</v>
      </c>
      <c r="G57" s="39" t="s">
        <v>720</v>
      </c>
      <c r="H57" s="39" t="s">
        <v>720</v>
      </c>
      <c r="I57" s="39" t="s">
        <v>718</v>
      </c>
      <c r="J57" s="39" t="s">
        <v>1615</v>
      </c>
      <c r="K57" s="39" t="s">
        <v>1618</v>
      </c>
      <c r="L57" s="39" t="s">
        <v>721</v>
      </c>
      <c r="M57" s="39" t="s">
        <v>706</v>
      </c>
      <c r="N57" s="39" t="s">
        <v>1569</v>
      </c>
      <c r="O57" s="39" t="s">
        <v>1561</v>
      </c>
      <c r="P57" s="39" t="s">
        <v>431</v>
      </c>
      <c r="Q57" s="39" t="s">
        <v>431</v>
      </c>
      <c r="R57" s="40">
        <v>364.52</v>
      </c>
      <c r="S57" s="41" t="s">
        <v>102</v>
      </c>
      <c r="T57" s="40">
        <v>364.52</v>
      </c>
      <c r="U57" s="41" t="s">
        <v>102</v>
      </c>
      <c r="V57" s="40">
        <v>36061</v>
      </c>
      <c r="W57" s="41" t="s">
        <v>241</v>
      </c>
      <c r="X57" s="42">
        <v>44483</v>
      </c>
      <c r="Y57" s="42">
        <v>44525</v>
      </c>
    </row>
    <row r="58" spans="1:25" x14ac:dyDescent="0.3">
      <c r="A58" s="39" t="s">
        <v>1550</v>
      </c>
      <c r="B58" s="39" t="s">
        <v>1550</v>
      </c>
      <c r="C58" s="39" t="s">
        <v>189</v>
      </c>
      <c r="D58" s="39" t="s">
        <v>190</v>
      </c>
      <c r="E58" s="39" t="s">
        <v>701</v>
      </c>
      <c r="F58" s="39" t="s">
        <v>702</v>
      </c>
      <c r="G58" s="39" t="s">
        <v>705</v>
      </c>
      <c r="H58" s="39" t="s">
        <v>705</v>
      </c>
      <c r="I58" s="39" t="s">
        <v>703</v>
      </c>
      <c r="J58" s="39" t="s">
        <v>1619</v>
      </c>
      <c r="K58" s="39" t="s">
        <v>707</v>
      </c>
      <c r="L58" s="39" t="s">
        <v>707</v>
      </c>
      <c r="M58" s="39" t="s">
        <v>706</v>
      </c>
      <c r="N58" s="39" t="s">
        <v>1563</v>
      </c>
      <c r="O58" s="39" t="s">
        <v>1561</v>
      </c>
      <c r="P58" s="39" t="s">
        <v>431</v>
      </c>
      <c r="Q58" s="39" t="s">
        <v>431</v>
      </c>
      <c r="R58" s="40">
        <v>1500</v>
      </c>
      <c r="S58" s="41" t="s">
        <v>102</v>
      </c>
      <c r="T58" s="40">
        <v>1500</v>
      </c>
      <c r="U58" s="41" t="s">
        <v>102</v>
      </c>
      <c r="V58" s="40">
        <v>1500</v>
      </c>
      <c r="W58" s="41" t="s">
        <v>102</v>
      </c>
      <c r="X58" s="42">
        <v>44483</v>
      </c>
      <c r="Y58" s="42">
        <v>44490</v>
      </c>
    </row>
    <row r="59" spans="1:25" x14ac:dyDescent="0.3">
      <c r="A59" s="39" t="s">
        <v>1550</v>
      </c>
      <c r="B59" s="39" t="s">
        <v>1550</v>
      </c>
      <c r="C59" s="39" t="s">
        <v>189</v>
      </c>
      <c r="D59" s="39" t="s">
        <v>190</v>
      </c>
      <c r="E59" s="39" t="s">
        <v>368</v>
      </c>
      <c r="F59" s="39" t="s">
        <v>369</v>
      </c>
      <c r="G59" s="39" t="s">
        <v>1032</v>
      </c>
      <c r="H59" s="39" t="s">
        <v>1031</v>
      </c>
      <c r="I59" s="39" t="s">
        <v>1029</v>
      </c>
      <c r="J59" s="39" t="s">
        <v>1620</v>
      </c>
      <c r="K59" s="39" t="s">
        <v>431</v>
      </c>
      <c r="L59" s="39" t="s">
        <v>1033</v>
      </c>
      <c r="M59" s="39" t="s">
        <v>1013</v>
      </c>
      <c r="N59" s="39" t="s">
        <v>1563</v>
      </c>
      <c r="O59" s="39" t="s">
        <v>1561</v>
      </c>
      <c r="P59" s="39" t="s">
        <v>1595</v>
      </c>
      <c r="Q59" s="39" t="s">
        <v>431</v>
      </c>
      <c r="R59" s="40">
        <v>500</v>
      </c>
      <c r="S59" s="41" t="s">
        <v>102</v>
      </c>
      <c r="T59" s="40">
        <v>500</v>
      </c>
      <c r="U59" s="41" t="s">
        <v>102</v>
      </c>
      <c r="V59" s="40">
        <v>500</v>
      </c>
      <c r="W59" s="41" t="s">
        <v>102</v>
      </c>
      <c r="X59" s="42">
        <v>44481</v>
      </c>
      <c r="Y59" s="42">
        <v>44481</v>
      </c>
    </row>
    <row r="60" spans="1:25" x14ac:dyDescent="0.3">
      <c r="A60" s="39" t="s">
        <v>1550</v>
      </c>
      <c r="B60" s="39" t="s">
        <v>1550</v>
      </c>
      <c r="C60" s="39" t="s">
        <v>189</v>
      </c>
      <c r="D60" s="39" t="s">
        <v>190</v>
      </c>
      <c r="E60" s="39" t="s">
        <v>670</v>
      </c>
      <c r="F60" s="39" t="s">
        <v>671</v>
      </c>
      <c r="G60" s="39" t="s">
        <v>1032</v>
      </c>
      <c r="H60" s="39" t="s">
        <v>1031</v>
      </c>
      <c r="I60" s="39" t="s">
        <v>1034</v>
      </c>
      <c r="J60" s="39" t="s">
        <v>1620</v>
      </c>
      <c r="K60" s="39" t="s">
        <v>431</v>
      </c>
      <c r="L60" s="39" t="s">
        <v>1033</v>
      </c>
      <c r="M60" s="39" t="s">
        <v>1013</v>
      </c>
      <c r="N60" s="39" t="s">
        <v>1563</v>
      </c>
      <c r="O60" s="39" t="s">
        <v>1561</v>
      </c>
      <c r="P60" s="39" t="s">
        <v>1595</v>
      </c>
      <c r="Q60" s="39" t="s">
        <v>431</v>
      </c>
      <c r="R60" s="40">
        <v>210</v>
      </c>
      <c r="S60" s="41" t="s">
        <v>102</v>
      </c>
      <c r="T60" s="40">
        <v>210</v>
      </c>
      <c r="U60" s="41" t="s">
        <v>102</v>
      </c>
      <c r="V60" s="40">
        <v>210</v>
      </c>
      <c r="W60" s="41" t="s">
        <v>102</v>
      </c>
      <c r="X60" s="42">
        <v>44481</v>
      </c>
      <c r="Y60" s="42">
        <v>44481</v>
      </c>
    </row>
    <row r="61" spans="1:25" x14ac:dyDescent="0.3">
      <c r="A61" s="39" t="s">
        <v>1550</v>
      </c>
      <c r="B61" s="39" t="s">
        <v>1550</v>
      </c>
      <c r="C61" s="39" t="s">
        <v>189</v>
      </c>
      <c r="D61" s="39" t="s">
        <v>190</v>
      </c>
      <c r="E61" s="39" t="s">
        <v>670</v>
      </c>
      <c r="F61" s="39" t="s">
        <v>671</v>
      </c>
      <c r="G61" s="39" t="s">
        <v>1032</v>
      </c>
      <c r="H61" s="39" t="s">
        <v>1031</v>
      </c>
      <c r="I61" s="39" t="s">
        <v>1035</v>
      </c>
      <c r="J61" s="39" t="s">
        <v>1620</v>
      </c>
      <c r="K61" s="39" t="s">
        <v>431</v>
      </c>
      <c r="L61" s="39" t="s">
        <v>1033</v>
      </c>
      <c r="M61" s="39" t="s">
        <v>1013</v>
      </c>
      <c r="N61" s="39" t="s">
        <v>1563</v>
      </c>
      <c r="O61" s="39" t="s">
        <v>1561</v>
      </c>
      <c r="P61" s="39" t="s">
        <v>1595</v>
      </c>
      <c r="Q61" s="39" t="s">
        <v>431</v>
      </c>
      <c r="R61" s="40">
        <v>600</v>
      </c>
      <c r="S61" s="41" t="s">
        <v>102</v>
      </c>
      <c r="T61" s="40">
        <v>600</v>
      </c>
      <c r="U61" s="41" t="s">
        <v>102</v>
      </c>
      <c r="V61" s="40">
        <v>600</v>
      </c>
      <c r="W61" s="41" t="s">
        <v>102</v>
      </c>
      <c r="X61" s="42">
        <v>44481</v>
      </c>
      <c r="Y61" s="42">
        <v>44481</v>
      </c>
    </row>
    <row r="62" spans="1:25" x14ac:dyDescent="0.3">
      <c r="A62" s="39" t="s">
        <v>1550</v>
      </c>
      <c r="B62" s="39" t="s">
        <v>1550</v>
      </c>
      <c r="C62" s="39" t="s">
        <v>189</v>
      </c>
      <c r="D62" s="39" t="s">
        <v>190</v>
      </c>
      <c r="E62" s="39" t="s">
        <v>368</v>
      </c>
      <c r="F62" s="39" t="s">
        <v>369</v>
      </c>
      <c r="G62" s="39" t="s">
        <v>1022</v>
      </c>
      <c r="H62" s="39" t="s">
        <v>1021</v>
      </c>
      <c r="I62" s="39" t="s">
        <v>1019</v>
      </c>
      <c r="J62" s="39" t="s">
        <v>1621</v>
      </c>
      <c r="K62" s="39" t="s">
        <v>431</v>
      </c>
      <c r="L62" s="39" t="s">
        <v>1023</v>
      </c>
      <c r="M62" s="39" t="s">
        <v>1013</v>
      </c>
      <c r="N62" s="39" t="s">
        <v>1563</v>
      </c>
      <c r="O62" s="39" t="s">
        <v>1561</v>
      </c>
      <c r="P62" s="39" t="s">
        <v>1595</v>
      </c>
      <c r="Q62" s="39" t="s">
        <v>431</v>
      </c>
      <c r="R62" s="40">
        <v>150</v>
      </c>
      <c r="S62" s="41" t="s">
        <v>102</v>
      </c>
      <c r="T62" s="40">
        <v>150</v>
      </c>
      <c r="U62" s="41" t="s">
        <v>102</v>
      </c>
      <c r="V62" s="40">
        <v>150</v>
      </c>
      <c r="W62" s="41" t="s">
        <v>102</v>
      </c>
      <c r="X62" s="42">
        <v>44475</v>
      </c>
      <c r="Y62" s="42">
        <v>44475</v>
      </c>
    </row>
    <row r="63" spans="1:25" x14ac:dyDescent="0.3">
      <c r="A63" s="39" t="s">
        <v>1550</v>
      </c>
      <c r="B63" s="39" t="s">
        <v>1550</v>
      </c>
      <c r="C63" s="39" t="s">
        <v>189</v>
      </c>
      <c r="D63" s="39" t="s">
        <v>190</v>
      </c>
      <c r="E63" s="39" t="s">
        <v>708</v>
      </c>
      <c r="F63" s="39" t="s">
        <v>1590</v>
      </c>
      <c r="G63" s="39" t="s">
        <v>712</v>
      </c>
      <c r="H63" s="39" t="s">
        <v>712</v>
      </c>
      <c r="I63" s="39" t="s">
        <v>710</v>
      </c>
      <c r="J63" s="39" t="s">
        <v>1622</v>
      </c>
      <c r="K63" s="39" t="s">
        <v>713</v>
      </c>
      <c r="L63" s="39" t="s">
        <v>713</v>
      </c>
      <c r="M63" s="39" t="s">
        <v>706</v>
      </c>
      <c r="N63" s="39" t="s">
        <v>1569</v>
      </c>
      <c r="O63" s="39" t="s">
        <v>1561</v>
      </c>
      <c r="P63" s="39" t="s">
        <v>431</v>
      </c>
      <c r="Q63" s="39" t="s">
        <v>431</v>
      </c>
      <c r="R63" s="40">
        <v>250</v>
      </c>
      <c r="S63" s="41" t="s">
        <v>102</v>
      </c>
      <c r="T63" s="40">
        <v>250</v>
      </c>
      <c r="U63" s="41" t="s">
        <v>102</v>
      </c>
      <c r="V63" s="40">
        <v>250</v>
      </c>
      <c r="W63" s="41" t="s">
        <v>102</v>
      </c>
      <c r="X63" s="42">
        <v>44474</v>
      </c>
      <c r="Y63" s="42">
        <v>44517</v>
      </c>
    </row>
    <row r="64" spans="1:25" x14ac:dyDescent="0.3">
      <c r="A64" s="39" t="s">
        <v>1550</v>
      </c>
      <c r="B64" s="39" t="s">
        <v>1623</v>
      </c>
      <c r="C64" s="39" t="s">
        <v>191</v>
      </c>
      <c r="D64" s="39" t="s">
        <v>192</v>
      </c>
      <c r="E64" s="39" t="s">
        <v>708</v>
      </c>
      <c r="F64" s="39" t="s">
        <v>1590</v>
      </c>
      <c r="G64" s="39" t="s">
        <v>758</v>
      </c>
      <c r="H64" s="39" t="s">
        <v>758</v>
      </c>
      <c r="I64" s="39" t="s">
        <v>756</v>
      </c>
      <c r="J64" s="39" t="s">
        <v>1621</v>
      </c>
      <c r="K64" s="39" t="s">
        <v>1624</v>
      </c>
      <c r="L64" s="39" t="s">
        <v>759</v>
      </c>
      <c r="M64" s="39" t="s">
        <v>675</v>
      </c>
      <c r="N64" s="39" t="s">
        <v>1586</v>
      </c>
      <c r="O64" s="39" t="s">
        <v>1561</v>
      </c>
      <c r="P64" s="39" t="s">
        <v>431</v>
      </c>
      <c r="Q64" s="39" t="s">
        <v>431</v>
      </c>
      <c r="R64" s="40">
        <v>500</v>
      </c>
      <c r="S64" s="41" t="s">
        <v>102</v>
      </c>
      <c r="T64" s="40">
        <v>500</v>
      </c>
      <c r="U64" s="41" t="s">
        <v>102</v>
      </c>
      <c r="V64" s="40">
        <v>500</v>
      </c>
      <c r="W64" s="41" t="s">
        <v>102</v>
      </c>
      <c r="X64" s="42">
        <v>44557</v>
      </c>
      <c r="Y64" s="42">
        <v>44557</v>
      </c>
    </row>
    <row r="65" spans="1:25" x14ac:dyDescent="0.3">
      <c r="A65" s="39" t="s">
        <v>1550</v>
      </c>
      <c r="B65" s="39" t="s">
        <v>1550</v>
      </c>
      <c r="C65" s="39" t="s">
        <v>197</v>
      </c>
      <c r="D65" s="39" t="s">
        <v>198</v>
      </c>
      <c r="E65" s="39" t="s">
        <v>728</v>
      </c>
      <c r="F65" s="39" t="s">
        <v>729</v>
      </c>
      <c r="G65" s="39" t="s">
        <v>732</v>
      </c>
      <c r="H65" s="39" t="s">
        <v>732</v>
      </c>
      <c r="I65" s="39" t="s">
        <v>730</v>
      </c>
      <c r="J65" s="39" t="s">
        <v>1625</v>
      </c>
      <c r="K65" s="39" t="s">
        <v>1626</v>
      </c>
      <c r="L65" s="39" t="s">
        <v>733</v>
      </c>
      <c r="M65" s="39" t="s">
        <v>654</v>
      </c>
      <c r="N65" s="39" t="s">
        <v>1569</v>
      </c>
      <c r="O65" s="39" t="s">
        <v>1561</v>
      </c>
      <c r="P65" s="39" t="s">
        <v>431</v>
      </c>
      <c r="Q65" s="39" t="s">
        <v>431</v>
      </c>
      <c r="R65" s="40">
        <v>270</v>
      </c>
      <c r="S65" s="41" t="s">
        <v>102</v>
      </c>
      <c r="T65" s="40">
        <v>270</v>
      </c>
      <c r="U65" s="41" t="s">
        <v>102</v>
      </c>
      <c r="V65" s="40">
        <v>270</v>
      </c>
      <c r="W65" s="41" t="s">
        <v>102</v>
      </c>
      <c r="X65" s="42">
        <v>44526</v>
      </c>
      <c r="Y65" s="42">
        <v>44526</v>
      </c>
    </row>
    <row r="66" spans="1:25" x14ac:dyDescent="0.3">
      <c r="A66" s="39" t="s">
        <v>1550</v>
      </c>
      <c r="B66" s="39" t="s">
        <v>1550</v>
      </c>
      <c r="C66" s="39" t="s">
        <v>151</v>
      </c>
      <c r="D66" s="39" t="s">
        <v>152</v>
      </c>
      <c r="E66" s="39" t="s">
        <v>421</v>
      </c>
      <c r="F66" s="39" t="s">
        <v>422</v>
      </c>
      <c r="G66" s="39" t="s">
        <v>754</v>
      </c>
      <c r="H66" s="39" t="s">
        <v>754</v>
      </c>
      <c r="I66" s="39" t="s">
        <v>752</v>
      </c>
      <c r="J66" s="39" t="s">
        <v>1614</v>
      </c>
      <c r="K66" s="39" t="s">
        <v>1627</v>
      </c>
      <c r="L66" s="39" t="s">
        <v>755</v>
      </c>
      <c r="M66" s="39" t="s">
        <v>654</v>
      </c>
      <c r="N66" s="39" t="s">
        <v>1586</v>
      </c>
      <c r="O66" s="39" t="s">
        <v>1561</v>
      </c>
      <c r="P66" s="39" t="s">
        <v>431</v>
      </c>
      <c r="Q66" s="39" t="s">
        <v>431</v>
      </c>
      <c r="R66" s="40">
        <v>10.89</v>
      </c>
      <c r="S66" s="41" t="s">
        <v>102</v>
      </c>
      <c r="T66" s="40">
        <v>10.89</v>
      </c>
      <c r="U66" s="41" t="s">
        <v>102</v>
      </c>
      <c r="V66" s="40">
        <v>10.89</v>
      </c>
      <c r="W66" s="41" t="s">
        <v>102</v>
      </c>
      <c r="X66" s="42">
        <v>44546</v>
      </c>
      <c r="Y66" s="42">
        <v>44551</v>
      </c>
    </row>
    <row r="67" spans="1:25" x14ac:dyDescent="0.3">
      <c r="A67" s="39" t="s">
        <v>1550</v>
      </c>
      <c r="B67" s="39" t="s">
        <v>1550</v>
      </c>
      <c r="C67" s="39" t="s">
        <v>157</v>
      </c>
      <c r="D67" s="39" t="s">
        <v>158</v>
      </c>
      <c r="E67" s="39" t="s">
        <v>389</v>
      </c>
      <c r="F67" s="39" t="s">
        <v>390</v>
      </c>
      <c r="G67" s="39" t="s">
        <v>1628</v>
      </c>
      <c r="H67" s="39" t="s">
        <v>1628</v>
      </c>
      <c r="I67" s="39" t="s">
        <v>397</v>
      </c>
      <c r="J67" s="39" t="s">
        <v>431</v>
      </c>
      <c r="K67" s="39" t="s">
        <v>1629</v>
      </c>
      <c r="L67" s="39" t="s">
        <v>400</v>
      </c>
      <c r="M67" s="39" t="s">
        <v>394</v>
      </c>
      <c r="N67" s="39" t="s">
        <v>1586</v>
      </c>
      <c r="O67" s="39" t="s">
        <v>1561</v>
      </c>
      <c r="P67" s="39" t="s">
        <v>431</v>
      </c>
      <c r="Q67" s="39" t="s">
        <v>431</v>
      </c>
      <c r="R67" s="40">
        <v>7559.64</v>
      </c>
      <c r="S67" s="41" t="s">
        <v>102</v>
      </c>
      <c r="T67" s="40">
        <v>7559.64</v>
      </c>
      <c r="U67" s="41" t="s">
        <v>102</v>
      </c>
      <c r="V67" s="40">
        <v>7559.64</v>
      </c>
      <c r="W67" s="41" t="s">
        <v>102</v>
      </c>
      <c r="X67" s="42">
        <v>44561</v>
      </c>
      <c r="Y67" s="42">
        <v>44561</v>
      </c>
    </row>
    <row r="68" spans="1:25" x14ac:dyDescent="0.3">
      <c r="A68" s="39" t="s">
        <v>1550</v>
      </c>
      <c r="B68" s="39" t="s">
        <v>1550</v>
      </c>
      <c r="C68" s="39" t="s">
        <v>157</v>
      </c>
      <c r="D68" s="39" t="s">
        <v>158</v>
      </c>
      <c r="E68" s="39" t="s">
        <v>389</v>
      </c>
      <c r="F68" s="39" t="s">
        <v>390</v>
      </c>
      <c r="G68" s="39" t="s">
        <v>1630</v>
      </c>
      <c r="H68" s="39" t="s">
        <v>1630</v>
      </c>
      <c r="I68" s="39" t="s">
        <v>396</v>
      </c>
      <c r="J68" s="39" t="s">
        <v>431</v>
      </c>
      <c r="K68" s="39" t="s">
        <v>1631</v>
      </c>
      <c r="L68" s="39" t="s">
        <v>395</v>
      </c>
      <c r="M68" s="39" t="s">
        <v>394</v>
      </c>
      <c r="N68" s="39" t="s">
        <v>1569</v>
      </c>
      <c r="O68" s="39" t="s">
        <v>1561</v>
      </c>
      <c r="P68" s="39" t="s">
        <v>431</v>
      </c>
      <c r="Q68" s="39" t="s">
        <v>431</v>
      </c>
      <c r="R68" s="40">
        <v>3611.06</v>
      </c>
      <c r="S68" s="41" t="s">
        <v>102</v>
      </c>
      <c r="T68" s="40">
        <v>3611.06</v>
      </c>
      <c r="U68" s="41" t="s">
        <v>102</v>
      </c>
      <c r="V68" s="40">
        <v>3611.06</v>
      </c>
      <c r="W68" s="41" t="s">
        <v>102</v>
      </c>
      <c r="X68" s="42">
        <v>44530</v>
      </c>
      <c r="Y68" s="42">
        <v>44530</v>
      </c>
    </row>
    <row r="69" spans="1:25" x14ac:dyDescent="0.3">
      <c r="A69" s="39" t="s">
        <v>1550</v>
      </c>
      <c r="B69" s="39" t="s">
        <v>1550</v>
      </c>
      <c r="C69" s="39" t="s">
        <v>157</v>
      </c>
      <c r="D69" s="39" t="s">
        <v>158</v>
      </c>
      <c r="E69" s="39" t="s">
        <v>389</v>
      </c>
      <c r="F69" s="39" t="s">
        <v>390</v>
      </c>
      <c r="G69" s="39" t="s">
        <v>1630</v>
      </c>
      <c r="H69" s="39" t="s">
        <v>1630</v>
      </c>
      <c r="I69" s="39" t="s">
        <v>391</v>
      </c>
      <c r="J69" s="39" t="s">
        <v>431</v>
      </c>
      <c r="K69" s="39" t="s">
        <v>1631</v>
      </c>
      <c r="L69" s="39" t="s">
        <v>395</v>
      </c>
      <c r="M69" s="39" t="s">
        <v>394</v>
      </c>
      <c r="N69" s="39" t="s">
        <v>1569</v>
      </c>
      <c r="O69" s="39" t="s">
        <v>1561</v>
      </c>
      <c r="P69" s="39" t="s">
        <v>431</v>
      </c>
      <c r="Q69" s="39" t="s">
        <v>431</v>
      </c>
      <c r="R69" s="40">
        <v>12318.71</v>
      </c>
      <c r="S69" s="41" t="s">
        <v>102</v>
      </c>
      <c r="T69" s="40">
        <v>12318.71</v>
      </c>
      <c r="U69" s="41" t="s">
        <v>102</v>
      </c>
      <c r="V69" s="40">
        <v>12318.71</v>
      </c>
      <c r="W69" s="41" t="s">
        <v>102</v>
      </c>
      <c r="X69" s="42">
        <v>44530</v>
      </c>
      <c r="Y69" s="42">
        <v>44530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478F9-5B30-49B1-9BC0-4586FDA094AC}">
  <dimension ref="A1:K31"/>
  <sheetViews>
    <sheetView workbookViewId="0">
      <selection activeCell="G6" sqref="G6"/>
    </sheetView>
  </sheetViews>
  <sheetFormatPr defaultColWidth="8.88671875" defaultRowHeight="14.4" x14ac:dyDescent="0.3"/>
  <cols>
    <col min="1" max="1" width="7.44140625" bestFit="1" customWidth="1"/>
    <col min="2" max="2" width="21.6640625" bestFit="1" customWidth="1"/>
    <col min="3" max="3" width="36.88671875" bestFit="1" customWidth="1"/>
    <col min="4" max="4" width="9.6640625" bestFit="1" customWidth="1"/>
    <col min="5" max="5" width="10.44140625" bestFit="1" customWidth="1"/>
    <col min="6" max="6" width="9.6640625" bestFit="1" customWidth="1"/>
    <col min="7" max="7" width="12.109375" bestFit="1" customWidth="1"/>
    <col min="8" max="8" width="11.33203125" bestFit="1" customWidth="1"/>
    <col min="9" max="9" width="19.44140625" bestFit="1" customWidth="1"/>
    <col min="10" max="10" width="15.6640625" bestFit="1" customWidth="1"/>
    <col min="11" max="11" width="19.44140625" bestFit="1" customWidth="1"/>
  </cols>
  <sheetData>
    <row r="1" spans="1:11" x14ac:dyDescent="0.3">
      <c r="A1" s="37" t="s">
        <v>1632</v>
      </c>
      <c r="B1" s="37" t="s">
        <v>1530</v>
      </c>
      <c r="C1" s="37" t="s">
        <v>1633</v>
      </c>
      <c r="D1" s="38" t="s">
        <v>1634</v>
      </c>
      <c r="E1" s="38" t="s">
        <v>1635</v>
      </c>
      <c r="F1" s="38" t="s">
        <v>1636</v>
      </c>
      <c r="G1" s="38" t="s">
        <v>1637</v>
      </c>
      <c r="H1" s="38" t="s">
        <v>1638</v>
      </c>
      <c r="I1" s="38" t="s">
        <v>1639</v>
      </c>
      <c r="J1" s="38" t="s">
        <v>1640</v>
      </c>
      <c r="K1" s="38" t="s">
        <v>1639</v>
      </c>
    </row>
    <row r="2" spans="1:11" x14ac:dyDescent="0.3">
      <c r="A2" s="39" t="s">
        <v>1550</v>
      </c>
      <c r="B2" s="39" t="s">
        <v>117</v>
      </c>
      <c r="C2" s="39" t="s">
        <v>118</v>
      </c>
      <c r="D2" s="40">
        <v>49090.95</v>
      </c>
      <c r="E2" s="40">
        <v>0</v>
      </c>
      <c r="F2" s="40">
        <v>50369.19</v>
      </c>
      <c r="G2" s="40">
        <v>0</v>
      </c>
      <c r="H2" s="40">
        <v>50369.19</v>
      </c>
      <c r="I2" s="40">
        <v>-1278.24</v>
      </c>
      <c r="J2" s="40">
        <v>0</v>
      </c>
      <c r="K2" s="40">
        <v>-1278.24</v>
      </c>
    </row>
    <row r="3" spans="1:11" x14ac:dyDescent="0.3">
      <c r="A3" s="39" t="s">
        <v>1550</v>
      </c>
      <c r="B3" s="39" t="s">
        <v>121</v>
      </c>
      <c r="C3" s="39" t="s">
        <v>122</v>
      </c>
      <c r="D3" s="40">
        <v>7854.57</v>
      </c>
      <c r="E3" s="40">
        <v>0</v>
      </c>
      <c r="F3" s="40">
        <v>0</v>
      </c>
      <c r="G3" s="40">
        <v>0</v>
      </c>
      <c r="H3" s="40">
        <v>0</v>
      </c>
      <c r="I3" s="40">
        <v>7854.57</v>
      </c>
      <c r="J3" s="40">
        <v>0</v>
      </c>
      <c r="K3" s="40">
        <v>7854.57</v>
      </c>
    </row>
    <row r="4" spans="1:11" x14ac:dyDescent="0.3">
      <c r="A4" s="39" t="s">
        <v>1550</v>
      </c>
      <c r="B4" s="39" t="s">
        <v>129</v>
      </c>
      <c r="C4" s="39" t="s">
        <v>130</v>
      </c>
      <c r="D4" s="40">
        <v>23251.41</v>
      </c>
      <c r="E4" s="40">
        <v>0</v>
      </c>
      <c r="F4" s="40">
        <v>0</v>
      </c>
      <c r="G4" s="40">
        <v>0</v>
      </c>
      <c r="H4" s="40">
        <v>0</v>
      </c>
      <c r="I4" s="40">
        <v>23251.41</v>
      </c>
      <c r="J4" s="40">
        <v>0</v>
      </c>
      <c r="K4" s="40">
        <v>23251.41</v>
      </c>
    </row>
    <row r="5" spans="1:11" x14ac:dyDescent="0.3">
      <c r="A5" s="39" t="s">
        <v>1550</v>
      </c>
      <c r="B5" s="39" t="s">
        <v>133</v>
      </c>
      <c r="C5" s="39" t="s">
        <v>134</v>
      </c>
      <c r="D5" s="40">
        <v>9818.19</v>
      </c>
      <c r="E5" s="40">
        <v>0</v>
      </c>
      <c r="F5" s="40">
        <v>18306.2</v>
      </c>
      <c r="G5" s="40">
        <v>0</v>
      </c>
      <c r="H5" s="40">
        <v>18306.2</v>
      </c>
      <c r="I5" s="40">
        <v>-8488.01</v>
      </c>
      <c r="J5" s="40">
        <v>0</v>
      </c>
      <c r="K5" s="40">
        <v>-8488.01</v>
      </c>
    </row>
    <row r="6" spans="1:11" x14ac:dyDescent="0.3">
      <c r="A6" s="39" t="s">
        <v>1550</v>
      </c>
      <c r="B6" s="39" t="s">
        <v>137</v>
      </c>
      <c r="C6" s="39" t="s">
        <v>138</v>
      </c>
      <c r="D6" s="40">
        <v>61159.14</v>
      </c>
      <c r="E6" s="40">
        <v>0</v>
      </c>
      <c r="F6" s="40">
        <v>27496.21</v>
      </c>
      <c r="G6" s="40">
        <v>15266.62</v>
      </c>
      <c r="H6" s="40">
        <v>42762.83</v>
      </c>
      <c r="I6" s="40">
        <v>18396.310000000001</v>
      </c>
      <c r="J6" s="40">
        <v>0</v>
      </c>
      <c r="K6" s="40">
        <v>18396.310000000001</v>
      </c>
    </row>
    <row r="7" spans="1:11" x14ac:dyDescent="0.3">
      <c r="A7" s="39" t="s">
        <v>1550</v>
      </c>
      <c r="B7" s="39" t="s">
        <v>141</v>
      </c>
      <c r="C7" s="39" t="s">
        <v>142</v>
      </c>
      <c r="D7" s="40">
        <v>24136.38</v>
      </c>
      <c r="E7" s="40">
        <v>0</v>
      </c>
      <c r="F7" s="40">
        <v>2473.9899999999998</v>
      </c>
      <c r="G7" s="40">
        <v>0</v>
      </c>
      <c r="H7" s="40">
        <v>2473.9899999999998</v>
      </c>
      <c r="I7" s="40">
        <v>21662.39</v>
      </c>
      <c r="J7" s="40">
        <v>804.98</v>
      </c>
      <c r="K7" s="40">
        <v>20857.41</v>
      </c>
    </row>
    <row r="8" spans="1:11" x14ac:dyDescent="0.3">
      <c r="A8" s="39" t="s">
        <v>1550</v>
      </c>
      <c r="B8" s="39" t="s">
        <v>148</v>
      </c>
      <c r="C8" s="39" t="s">
        <v>149</v>
      </c>
      <c r="D8" s="40">
        <v>6815.43</v>
      </c>
      <c r="E8" s="40">
        <v>0</v>
      </c>
      <c r="F8" s="40">
        <v>0</v>
      </c>
      <c r="G8" s="40">
        <v>0</v>
      </c>
      <c r="H8" s="40">
        <v>0</v>
      </c>
      <c r="I8" s="40">
        <v>6815.43</v>
      </c>
      <c r="J8" s="40">
        <v>0</v>
      </c>
      <c r="K8" s="40">
        <v>6815.43</v>
      </c>
    </row>
    <row r="9" spans="1:11" x14ac:dyDescent="0.3">
      <c r="A9" s="39" t="s">
        <v>1550</v>
      </c>
      <c r="B9" s="39" t="s">
        <v>172</v>
      </c>
      <c r="C9" s="39" t="s">
        <v>173</v>
      </c>
      <c r="D9" s="40">
        <v>7430.64</v>
      </c>
      <c r="E9" s="40">
        <v>0</v>
      </c>
      <c r="F9" s="40">
        <v>0</v>
      </c>
      <c r="G9" s="40">
        <v>0</v>
      </c>
      <c r="H9" s="40">
        <v>0</v>
      </c>
      <c r="I9" s="40">
        <v>7430.64</v>
      </c>
      <c r="J9" s="40">
        <v>0</v>
      </c>
      <c r="K9" s="40">
        <v>7430.64</v>
      </c>
    </row>
    <row r="10" spans="1:11" x14ac:dyDescent="0.3">
      <c r="A10" s="39" t="s">
        <v>1550</v>
      </c>
      <c r="B10" s="39" t="s">
        <v>193</v>
      </c>
      <c r="C10" s="39" t="s">
        <v>194</v>
      </c>
      <c r="D10" s="40">
        <v>4815.96</v>
      </c>
      <c r="E10" s="40">
        <v>0</v>
      </c>
      <c r="F10" s="40">
        <v>0</v>
      </c>
      <c r="G10" s="40">
        <v>0</v>
      </c>
      <c r="H10" s="40">
        <v>0</v>
      </c>
      <c r="I10" s="40">
        <v>4815.96</v>
      </c>
      <c r="J10" s="40">
        <v>0</v>
      </c>
      <c r="K10" s="40">
        <v>4815.96</v>
      </c>
    </row>
    <row r="11" spans="1:11" x14ac:dyDescent="0.3">
      <c r="A11" s="39" t="s">
        <v>1550</v>
      </c>
      <c r="B11" s="39" t="s">
        <v>154</v>
      </c>
      <c r="C11" s="39" t="s">
        <v>155</v>
      </c>
      <c r="D11" s="40">
        <v>11889.06</v>
      </c>
      <c r="E11" s="40">
        <v>0</v>
      </c>
      <c r="F11" s="40">
        <v>0</v>
      </c>
      <c r="G11" s="40">
        <v>0</v>
      </c>
      <c r="H11" s="40">
        <v>0</v>
      </c>
      <c r="I11" s="40">
        <v>11889.06</v>
      </c>
      <c r="J11" s="40">
        <v>0</v>
      </c>
      <c r="K11" s="40">
        <v>11889.06</v>
      </c>
    </row>
    <row r="12" spans="1:11" x14ac:dyDescent="0.3">
      <c r="A12" s="39" t="s">
        <v>1550</v>
      </c>
      <c r="B12" s="39" t="s">
        <v>175</v>
      </c>
      <c r="C12" s="39" t="s">
        <v>176</v>
      </c>
      <c r="D12" s="40">
        <v>8359.4699999999993</v>
      </c>
      <c r="E12" s="40">
        <v>0</v>
      </c>
      <c r="F12" s="40">
        <v>0</v>
      </c>
      <c r="G12" s="40">
        <v>0</v>
      </c>
      <c r="H12" s="40">
        <v>0</v>
      </c>
      <c r="I12" s="40">
        <v>8359.4699999999993</v>
      </c>
      <c r="J12" s="40">
        <v>0</v>
      </c>
      <c r="K12" s="40">
        <v>8359.4699999999993</v>
      </c>
    </row>
    <row r="13" spans="1:11" x14ac:dyDescent="0.3">
      <c r="A13" s="39" t="s">
        <v>1550</v>
      </c>
      <c r="B13" s="39" t="s">
        <v>181</v>
      </c>
      <c r="C13" s="39" t="s">
        <v>182</v>
      </c>
      <c r="D13" s="40">
        <v>8638.14</v>
      </c>
      <c r="E13" s="40">
        <v>0</v>
      </c>
      <c r="F13" s="40">
        <v>677.81</v>
      </c>
      <c r="G13" s="40">
        <v>0</v>
      </c>
      <c r="H13" s="40">
        <v>677.81</v>
      </c>
      <c r="I13" s="40">
        <v>7960.33</v>
      </c>
      <c r="J13" s="40">
        <v>0</v>
      </c>
      <c r="K13" s="40">
        <v>7960.33</v>
      </c>
    </row>
    <row r="14" spans="1:11" x14ac:dyDescent="0.3">
      <c r="A14" s="39" t="s">
        <v>1550</v>
      </c>
      <c r="B14" s="39" t="s">
        <v>187</v>
      </c>
      <c r="C14" s="39" t="s">
        <v>188</v>
      </c>
      <c r="D14" s="40">
        <v>3343.8</v>
      </c>
      <c r="E14" s="40">
        <v>0</v>
      </c>
      <c r="F14" s="40">
        <v>0</v>
      </c>
      <c r="G14" s="40">
        <v>0</v>
      </c>
      <c r="H14" s="40">
        <v>0</v>
      </c>
      <c r="I14" s="40">
        <v>3343.8</v>
      </c>
      <c r="J14" s="40">
        <v>0</v>
      </c>
      <c r="K14" s="40">
        <v>3343.8</v>
      </c>
    </row>
    <row r="15" spans="1:11" x14ac:dyDescent="0.3">
      <c r="A15" s="39" t="s">
        <v>1550</v>
      </c>
      <c r="B15" s="39" t="s">
        <v>189</v>
      </c>
      <c r="C15" s="39" t="s">
        <v>190</v>
      </c>
      <c r="D15" s="40">
        <v>2407.5300000000002</v>
      </c>
      <c r="E15" s="40">
        <v>0</v>
      </c>
      <c r="F15" s="40">
        <v>3210</v>
      </c>
      <c r="G15" s="40">
        <v>0</v>
      </c>
      <c r="H15" s="40">
        <v>3210</v>
      </c>
      <c r="I15" s="40">
        <v>-802.47</v>
      </c>
      <c r="J15" s="40">
        <v>7000.18</v>
      </c>
      <c r="K15" s="40">
        <v>-7802.65</v>
      </c>
    </row>
    <row r="16" spans="1:11" x14ac:dyDescent="0.3">
      <c r="A16" s="39" t="s">
        <v>1550</v>
      </c>
      <c r="B16" s="39" t="s">
        <v>191</v>
      </c>
      <c r="C16" s="39" t="s">
        <v>192</v>
      </c>
      <c r="D16" s="40">
        <v>3343.8</v>
      </c>
      <c r="E16" s="40">
        <v>0</v>
      </c>
      <c r="F16" s="40">
        <v>500</v>
      </c>
      <c r="G16" s="40">
        <v>0</v>
      </c>
      <c r="H16" s="40">
        <v>500</v>
      </c>
      <c r="I16" s="40">
        <v>2843.8</v>
      </c>
      <c r="J16" s="40">
        <v>650</v>
      </c>
      <c r="K16" s="40">
        <v>2193.8000000000002</v>
      </c>
    </row>
    <row r="17" spans="1:11" x14ac:dyDescent="0.3">
      <c r="A17" s="39" t="s">
        <v>1550</v>
      </c>
      <c r="B17" s="39" t="s">
        <v>166</v>
      </c>
      <c r="C17" s="39" t="s">
        <v>167</v>
      </c>
      <c r="D17" s="40">
        <v>28422.27</v>
      </c>
      <c r="E17" s="40">
        <v>0</v>
      </c>
      <c r="F17" s="40">
        <v>0</v>
      </c>
      <c r="G17" s="40">
        <v>0</v>
      </c>
      <c r="H17" s="40">
        <v>0</v>
      </c>
      <c r="I17" s="40">
        <v>28422.27</v>
      </c>
      <c r="J17" s="40">
        <v>0</v>
      </c>
      <c r="K17" s="40">
        <v>28422.27</v>
      </c>
    </row>
    <row r="18" spans="1:11" x14ac:dyDescent="0.3">
      <c r="A18" s="39" t="s">
        <v>1550</v>
      </c>
      <c r="B18" s="39" t="s">
        <v>169</v>
      </c>
      <c r="C18" s="39" t="s">
        <v>170</v>
      </c>
      <c r="D18" s="40">
        <v>11889.06</v>
      </c>
      <c r="E18" s="40">
        <v>0</v>
      </c>
      <c r="F18" s="40">
        <v>0</v>
      </c>
      <c r="G18" s="40">
        <v>0</v>
      </c>
      <c r="H18" s="40">
        <v>0</v>
      </c>
      <c r="I18" s="40">
        <v>11889.06</v>
      </c>
      <c r="J18" s="40">
        <v>0</v>
      </c>
      <c r="K18" s="40">
        <v>11889.06</v>
      </c>
    </row>
    <row r="19" spans="1:11" x14ac:dyDescent="0.3">
      <c r="A19" s="39" t="s">
        <v>1550</v>
      </c>
      <c r="B19" s="39" t="s">
        <v>197</v>
      </c>
      <c r="C19" s="39" t="s">
        <v>198</v>
      </c>
      <c r="D19" s="40">
        <v>16363.62</v>
      </c>
      <c r="E19" s="40">
        <v>0</v>
      </c>
      <c r="F19" s="40">
        <v>270</v>
      </c>
      <c r="G19" s="40">
        <v>0</v>
      </c>
      <c r="H19" s="40">
        <v>270</v>
      </c>
      <c r="I19" s="40">
        <v>16093.62</v>
      </c>
      <c r="J19" s="40">
        <v>270</v>
      </c>
      <c r="K19" s="40">
        <v>15823.62</v>
      </c>
    </row>
    <row r="20" spans="1:11" x14ac:dyDescent="0.3">
      <c r="A20" s="39" t="s">
        <v>1550</v>
      </c>
      <c r="B20" s="39" t="s">
        <v>199</v>
      </c>
      <c r="C20" s="39" t="s">
        <v>200</v>
      </c>
      <c r="D20" s="40">
        <v>8182.44</v>
      </c>
      <c r="E20" s="40">
        <v>0</v>
      </c>
      <c r="F20" s="40">
        <v>0</v>
      </c>
      <c r="G20" s="40">
        <v>0</v>
      </c>
      <c r="H20" s="40">
        <v>0</v>
      </c>
      <c r="I20" s="40">
        <v>8182.44</v>
      </c>
      <c r="J20" s="40">
        <v>0</v>
      </c>
      <c r="K20" s="40">
        <v>8182.44</v>
      </c>
    </row>
    <row r="21" spans="1:11" x14ac:dyDescent="0.3">
      <c r="A21" s="39" t="s">
        <v>1550</v>
      </c>
      <c r="B21" s="39" t="s">
        <v>151</v>
      </c>
      <c r="C21" s="39" t="s">
        <v>152</v>
      </c>
      <c r="D21" s="40">
        <v>20898.78</v>
      </c>
      <c r="E21" s="40">
        <v>0</v>
      </c>
      <c r="F21" s="40">
        <v>10.89</v>
      </c>
      <c r="G21" s="40">
        <v>0</v>
      </c>
      <c r="H21" s="40">
        <v>10.89</v>
      </c>
      <c r="I21" s="40">
        <v>20887.89</v>
      </c>
      <c r="J21" s="40">
        <v>0</v>
      </c>
      <c r="K21" s="40">
        <v>20887.89</v>
      </c>
    </row>
    <row r="22" spans="1:11" x14ac:dyDescent="0.3">
      <c r="A22" s="39" t="s">
        <v>1550</v>
      </c>
      <c r="B22" s="39" t="s">
        <v>160</v>
      </c>
      <c r="C22" s="39" t="s">
        <v>161</v>
      </c>
      <c r="D22" s="40">
        <v>1672.47</v>
      </c>
      <c r="E22" s="40">
        <v>0</v>
      </c>
      <c r="F22" s="40">
        <v>0</v>
      </c>
      <c r="G22" s="40">
        <v>0</v>
      </c>
      <c r="H22" s="40">
        <v>0</v>
      </c>
      <c r="I22" s="40">
        <v>1672.47</v>
      </c>
      <c r="J22" s="40">
        <v>0</v>
      </c>
      <c r="K22" s="40">
        <v>1672.47</v>
      </c>
    </row>
    <row r="23" spans="1:11" x14ac:dyDescent="0.3">
      <c r="A23" s="39" t="s">
        <v>1550</v>
      </c>
      <c r="B23" s="39" t="s">
        <v>163</v>
      </c>
      <c r="C23" s="39" t="s">
        <v>164</v>
      </c>
      <c r="D23" s="40">
        <v>6287.31</v>
      </c>
      <c r="E23" s="40">
        <v>0</v>
      </c>
      <c r="F23" s="40">
        <v>0</v>
      </c>
      <c r="G23" s="40">
        <v>0</v>
      </c>
      <c r="H23" s="40">
        <v>0</v>
      </c>
      <c r="I23" s="40">
        <v>6287.31</v>
      </c>
      <c r="J23" s="40">
        <v>0</v>
      </c>
      <c r="K23" s="40">
        <v>6287.31</v>
      </c>
    </row>
    <row r="24" spans="1:11" x14ac:dyDescent="0.3">
      <c r="A24" s="39" t="s">
        <v>1550</v>
      </c>
      <c r="B24" s="39" t="s">
        <v>178</v>
      </c>
      <c r="C24" s="39" t="s">
        <v>179</v>
      </c>
      <c r="D24" s="40">
        <v>6966.24</v>
      </c>
      <c r="E24" s="40">
        <v>0</v>
      </c>
      <c r="F24" s="40">
        <v>0</v>
      </c>
      <c r="G24" s="40">
        <v>0</v>
      </c>
      <c r="H24" s="40">
        <v>0</v>
      </c>
      <c r="I24" s="40">
        <v>6966.24</v>
      </c>
      <c r="J24" s="40">
        <v>0</v>
      </c>
      <c r="K24" s="40">
        <v>6966.24</v>
      </c>
    </row>
    <row r="25" spans="1:11" x14ac:dyDescent="0.3">
      <c r="A25" s="39" t="s">
        <v>1550</v>
      </c>
      <c r="B25" s="39" t="s">
        <v>195</v>
      </c>
      <c r="C25" s="39" t="s">
        <v>196</v>
      </c>
      <c r="D25" s="40">
        <v>42633.45</v>
      </c>
      <c r="E25" s="40">
        <v>0</v>
      </c>
      <c r="F25" s="40">
        <v>0</v>
      </c>
      <c r="G25" s="40">
        <v>0</v>
      </c>
      <c r="H25" s="40">
        <v>0</v>
      </c>
      <c r="I25" s="40">
        <v>42633.45</v>
      </c>
      <c r="J25" s="40">
        <v>0</v>
      </c>
      <c r="K25" s="40">
        <v>42633.45</v>
      </c>
    </row>
    <row r="26" spans="1:11" x14ac:dyDescent="0.3">
      <c r="A26" s="39" t="s">
        <v>1550</v>
      </c>
      <c r="B26" s="39" t="s">
        <v>157</v>
      </c>
      <c r="C26" s="39" t="s">
        <v>158</v>
      </c>
      <c r="D26" s="40">
        <v>39011.01</v>
      </c>
      <c r="E26" s="40">
        <v>0</v>
      </c>
      <c r="F26" s="40">
        <v>23489.41</v>
      </c>
      <c r="G26" s="40">
        <v>0</v>
      </c>
      <c r="H26" s="40">
        <v>23489.41</v>
      </c>
      <c r="I26" s="40">
        <v>15521.6</v>
      </c>
      <c r="J26" s="40">
        <v>0</v>
      </c>
      <c r="K26" s="40">
        <v>15521.6</v>
      </c>
    </row>
    <row r="27" spans="1:11" x14ac:dyDescent="0.3">
      <c r="A27" s="39" t="s">
        <v>1641</v>
      </c>
      <c r="B27" s="39" t="s">
        <v>1642</v>
      </c>
      <c r="C27" s="39" t="s">
        <v>185</v>
      </c>
      <c r="D27" s="40">
        <v>9028.26</v>
      </c>
      <c r="E27" s="40">
        <v>0</v>
      </c>
      <c r="F27" s="40">
        <v>0</v>
      </c>
      <c r="G27" s="40">
        <v>0</v>
      </c>
      <c r="H27" s="40">
        <v>0</v>
      </c>
      <c r="I27" s="40">
        <v>9028.26</v>
      </c>
      <c r="J27" s="40">
        <v>0</v>
      </c>
      <c r="K27" s="40">
        <v>9028.26</v>
      </c>
    </row>
    <row r="28" spans="1:11" x14ac:dyDescent="0.3">
      <c r="A28" s="39" t="s">
        <v>1641</v>
      </c>
      <c r="B28" s="39" t="s">
        <v>431</v>
      </c>
      <c r="C28" s="39" t="s">
        <v>1643</v>
      </c>
      <c r="D28" s="40">
        <v>631.98</v>
      </c>
      <c r="E28" s="40">
        <v>0</v>
      </c>
      <c r="F28" s="40">
        <v>0</v>
      </c>
      <c r="G28" s="40">
        <v>0</v>
      </c>
      <c r="H28" s="40">
        <v>0</v>
      </c>
      <c r="I28" s="40">
        <v>631.98</v>
      </c>
      <c r="J28" s="40">
        <v>0</v>
      </c>
      <c r="K28" s="40">
        <v>631.98</v>
      </c>
    </row>
    <row r="29" spans="1:11" x14ac:dyDescent="0.3">
      <c r="A29" s="39" t="s">
        <v>431</v>
      </c>
      <c r="B29" s="39" t="s">
        <v>431</v>
      </c>
      <c r="C29" s="39" t="s">
        <v>1644</v>
      </c>
      <c r="D29" s="40">
        <v>9660.24</v>
      </c>
      <c r="E29" s="40">
        <v>0</v>
      </c>
      <c r="F29" s="40">
        <v>0</v>
      </c>
      <c r="G29" s="40">
        <v>0</v>
      </c>
      <c r="H29" s="40">
        <v>0</v>
      </c>
      <c r="I29" s="40">
        <v>9660.24</v>
      </c>
      <c r="J29" s="40">
        <v>0</v>
      </c>
      <c r="K29" s="40">
        <v>9660.24</v>
      </c>
    </row>
    <row r="30" spans="1:11" x14ac:dyDescent="0.3">
      <c r="A30" s="39" t="s">
        <v>431</v>
      </c>
      <c r="B30" s="39" t="s">
        <v>431</v>
      </c>
      <c r="C30" s="39" t="s">
        <v>1645</v>
      </c>
      <c r="D30" s="40">
        <v>29659.65</v>
      </c>
      <c r="E30" s="40">
        <v>0</v>
      </c>
      <c r="F30" s="40">
        <v>8876.26</v>
      </c>
      <c r="G30" s="40">
        <v>0</v>
      </c>
      <c r="H30" s="40">
        <v>8876.26</v>
      </c>
      <c r="I30" s="40">
        <v>20783.39</v>
      </c>
      <c r="J30" s="40">
        <v>0</v>
      </c>
      <c r="K30" s="40">
        <v>20783.39</v>
      </c>
    </row>
    <row r="31" spans="1:11" x14ac:dyDescent="0.3">
      <c r="A31" s="39" t="s">
        <v>431</v>
      </c>
      <c r="B31" s="39" t="s">
        <v>431</v>
      </c>
      <c r="C31" s="39" t="s">
        <v>1646</v>
      </c>
      <c r="D31" s="40">
        <v>453369.03</v>
      </c>
      <c r="E31" s="40">
        <v>-385000</v>
      </c>
      <c r="F31" s="40">
        <v>135679.96</v>
      </c>
      <c r="G31" s="40">
        <v>15266.62</v>
      </c>
      <c r="H31" s="40">
        <v>150946.57999999999</v>
      </c>
      <c r="I31" s="40">
        <v>302422.45</v>
      </c>
      <c r="J31" s="40">
        <v>8725.16</v>
      </c>
      <c r="K31" s="40">
        <v>293697.28999999998</v>
      </c>
    </row>
  </sheetData>
  <autoFilter ref="A1:K31" xr:uid="{1E95C803-C5EF-4848-90EE-96A4AFA0E754}"/>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cea61b834f8ee701850a84e4d098b1dc">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b7c69fab125bdb54e21c4307976656df"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1528a4b-5ccb-40f7-a09e-43427183cd95">
      <Terms xmlns="http://schemas.microsoft.com/office/infopath/2007/PartnerControls"/>
    </lcf76f155ced4ddcb4097134ff3c332f>
    <TaxCatchAll xmlns="cb759e4c-f0d7-4feb-bda3-ed2800574e06" xsi:nil="true"/>
    <DocumentType xmlns="f9695bc1-6109-4dcd-a27a-f8a0370b00e2">Progress report</DocumentType>
    <UploadedBy xmlns="b1528a4b-5ccb-40f7-a09e-43427183cd95">tony.kouemo@undp.org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MPTF_00006_00775</ProjectId>
    <FundCode xmlns="f9695bc1-6109-4dcd-a27a-f8a0370b00e2">MPTF_00006</FundCode>
    <Comments xmlns="f9695bc1-6109-4dcd-a27a-f8a0370b00e2" xsi:nil="true"/>
    <Active xmlns="f9695bc1-6109-4dcd-a27a-f8a0370b00e2">Yes</Active>
    <DocumentDate xmlns="b1528a4b-5ccb-40f7-a09e-43427183cd95">2024-06-15T07:00:00+00:00</DocumentDate>
    <Featured xmlns="b1528a4b-5ccb-40f7-a09e-43427183cd95">1</Featured>
    <FormTypeCode xmlns="b1528a4b-5ccb-40f7-a09e-43427183cd9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8462B6-2C16-442D-AFCB-00E6C82ED454}"/>
</file>

<file path=customXml/itemProps2.xml><?xml version="1.0" encoding="utf-8"?>
<ds:datastoreItem xmlns:ds="http://schemas.openxmlformats.org/officeDocument/2006/customXml" ds:itemID="{5C29862E-F058-4E41-8C58-3890EB6AC44B}">
  <ds:schemaRefs>
    <ds:schemaRef ds:uri="http://schemas.microsoft.com/office/2006/metadata/properties"/>
    <ds:schemaRef ds:uri="http://schemas.microsoft.com/office/infopath/2007/PartnerControls"/>
    <ds:schemaRef ds:uri="e76c0d68-52f8-4ce2-add9-ca593d7a63af"/>
    <ds:schemaRef ds:uri="b27f5a30-fc23-44e3-9857-7d2cce51658e"/>
  </ds:schemaRefs>
</ds:datastoreItem>
</file>

<file path=customXml/itemProps3.xml><?xml version="1.0" encoding="utf-8"?>
<ds:datastoreItem xmlns:ds="http://schemas.openxmlformats.org/officeDocument/2006/customXml" ds:itemID="{638B3071-4D95-493A-B34C-612CFCDA38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44</vt:i4>
      </vt:variant>
    </vt:vector>
  </HeadingPairs>
  <TitlesOfParts>
    <vt:vector size="51" baseType="lpstr">
      <vt:lpstr>PBF template</vt:lpstr>
      <vt:lpstr>Sheet1</vt:lpstr>
      <vt:lpstr>SSPcodes</vt:lpstr>
      <vt:lpstr>Expenses</vt:lpstr>
      <vt:lpstr>Commitments</vt:lpstr>
      <vt:lpstr>ZCJI3</vt:lpstr>
      <vt:lpstr>ZPMR</vt:lpstr>
      <vt:lpstr>ZPMR!DATA1</vt:lpstr>
      <vt:lpstr>DATA1</vt:lpstr>
      <vt:lpstr>ZPMR!DATA10</vt:lpstr>
      <vt:lpstr>DATA10</vt:lpstr>
      <vt:lpstr>ZPMR!DATA11</vt:lpstr>
      <vt:lpstr>DATA11</vt:lpstr>
      <vt:lpstr>ZPMR!DATA12</vt:lpstr>
      <vt:lpstr>DATA12</vt:lpstr>
      <vt:lpstr>ZPMR!DATA13</vt:lpstr>
      <vt:lpstr>DATA13</vt:lpstr>
      <vt:lpstr>ZPMR!DATA14</vt:lpstr>
      <vt:lpstr>DATA14</vt:lpstr>
      <vt:lpstr>ZPMR!DATA15</vt:lpstr>
      <vt:lpstr>DATA15</vt:lpstr>
      <vt:lpstr>DATA16</vt:lpstr>
      <vt:lpstr>DATA17</vt:lpstr>
      <vt:lpstr>DATA18</vt:lpstr>
      <vt:lpstr>DATA19</vt:lpstr>
      <vt:lpstr>ZPMR!DATA2</vt:lpstr>
      <vt:lpstr>DATA2</vt:lpstr>
      <vt:lpstr>DATA20</vt:lpstr>
      <vt:lpstr>DATA21</vt:lpstr>
      <vt:lpstr>DATA22</vt:lpstr>
      <vt:lpstr>DATA23</vt:lpstr>
      <vt:lpstr>DATA24</vt:lpstr>
      <vt:lpstr>DATA25</vt:lpstr>
      <vt:lpstr>DATA3</vt:lpstr>
      <vt:lpstr>ZPMR!DATA4</vt:lpstr>
      <vt:lpstr>DATA4</vt:lpstr>
      <vt:lpstr>DATA5</vt:lpstr>
      <vt:lpstr>DATA6</vt:lpstr>
      <vt:lpstr>DATA7</vt:lpstr>
      <vt:lpstr>ZPMR!DATA8</vt:lpstr>
      <vt:lpstr>DATA8</vt:lpstr>
      <vt:lpstr>ZPMR!DATA9</vt:lpstr>
      <vt:lpstr>DATA9</vt:lpstr>
      <vt:lpstr>ZPMR!TEST0</vt:lpstr>
      <vt:lpstr>TEST0</vt:lpstr>
      <vt:lpstr>ZPMR!TESTHKEY</vt:lpstr>
      <vt:lpstr>TESTHKEY</vt:lpstr>
      <vt:lpstr>ZPMR!TESTKEYS</vt:lpstr>
      <vt:lpstr>TESTKEYS</vt:lpstr>
      <vt:lpstr>ZPMR!TESTVKEY</vt:lpstr>
      <vt:lpstr>TESTVKEY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Copy of Financial update 30.05.2024 _PBF_Compile.xlsx</dc:title>
  <dc:subject/>
  <dc:creator>Betty Jean</dc:creator>
  <cp:keywords/>
  <dc:description/>
  <cp:lastModifiedBy>Tony Kouemo</cp:lastModifiedBy>
  <cp:revision/>
  <dcterms:created xsi:type="dcterms:W3CDTF">2020-05-28T14:21:12Z</dcterms:created>
  <dcterms:modified xsi:type="dcterms:W3CDTF">2024-06-15T14:26:53Z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SIP_Label_2059aa38-f392-4105-be92-628035578272_Enabled">
    <vt:lpwstr>true</vt:lpwstr>
  </property>
  <property fmtid="{D5CDD505-2E9C-101B-9397-08002B2CF9AE}" pid="4" name="MSIP_Label_2059aa38-f392-4105-be92-628035578272_SetDate">
    <vt:lpwstr>2021-11-15T22:57:41Z</vt:lpwstr>
  </property>
  <property fmtid="{D5CDD505-2E9C-101B-9397-08002B2CF9AE}" pid="5" name="MSIP_Label_2059aa38-f392-4105-be92-628035578272_Method">
    <vt:lpwstr>Privileged</vt:lpwstr>
  </property>
  <property fmtid="{D5CDD505-2E9C-101B-9397-08002B2CF9AE}" pid="6" name="MSIP_Label_2059aa38-f392-4105-be92-628035578272_Name">
    <vt:lpwstr>IOMLb0020IN123173</vt:lpwstr>
  </property>
  <property fmtid="{D5CDD505-2E9C-101B-9397-08002B2CF9AE}" pid="7" name="MSIP_Label_2059aa38-f392-4105-be92-628035578272_SiteId">
    <vt:lpwstr>1588262d-23fb-43b4-bd6e-bce49c8e6186</vt:lpwstr>
  </property>
  <property fmtid="{D5CDD505-2E9C-101B-9397-08002B2CF9AE}" pid="8" name="MSIP_Label_2059aa38-f392-4105-be92-628035578272_ActionId">
    <vt:lpwstr>2808db2f-4280-489d-9e72-5b0f1c94cf5a</vt:lpwstr>
  </property>
  <property fmtid="{D5CDD505-2E9C-101B-9397-08002B2CF9AE}" pid="9" name="MSIP_Label_2059aa38-f392-4105-be92-628035578272_ContentBits">
    <vt:lpwstr>0</vt:lpwstr>
  </property>
  <property fmtid="{D5CDD505-2E9C-101B-9397-08002B2CF9AE}" pid="10" name="MediaServiceImageTags">
    <vt:lpwstr/>
  </property>
</Properties>
</file>