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Tony Kouemo\Desktop\Dossiers-Haiti6\Documents_PBF_Agences\Projet_Jeunesse_Paix_Climat\"/>
    </mc:Choice>
  </mc:AlternateContent>
  <xr:revisionPtr revIDLastSave="0" documentId="8_{2DCDD27C-F9B2-4F56-A9EE-BBFA02F9094B}" xr6:coauthVersionLast="47" xr6:coauthVersionMax="47" xr10:uidLastSave="{00000000-0000-0000-0000-000000000000}"/>
  <bookViews>
    <workbookView xWindow="-108" yWindow="-108" windowWidth="23256" windowHeight="12456" xr2:uid="{00000000-000D-0000-FFFF-FFFF00000000}"/>
  </bookViews>
  <sheets>
    <sheet name="1) Tableau budgétaire 1" sheetId="1" r:id="rId1"/>
    <sheet name="Dropdowns" sheetId="8" state="hidden" r:id="rId2"/>
    <sheet name="Sheet2" sheetId="7"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4" i="1" l="1"/>
  <c r="H110" i="1"/>
  <c r="D110" i="1"/>
  <c r="E110" i="1"/>
  <c r="F110" i="1"/>
  <c r="I110" i="1"/>
  <c r="G109" i="1"/>
  <c r="G110" i="1" l="1"/>
  <c r="G93" i="1" l="1"/>
  <c r="G94" i="1"/>
  <c r="G95" i="1"/>
  <c r="G96" i="1"/>
  <c r="G97" i="1"/>
  <c r="G98" i="1"/>
  <c r="D178" i="1" l="1"/>
  <c r="E178" i="1"/>
  <c r="F178" i="1"/>
  <c r="E185" i="1"/>
  <c r="F185" i="1"/>
  <c r="D185" i="1"/>
  <c r="I169" i="1"/>
  <c r="I162" i="1"/>
  <c r="I152" i="1"/>
  <c r="I142" i="1"/>
  <c r="I132" i="1"/>
  <c r="I120" i="1"/>
  <c r="I108" i="1"/>
  <c r="I88" i="1"/>
  <c r="I78" i="1"/>
  <c r="I68" i="1"/>
  <c r="I58" i="1"/>
  <c r="I46" i="1"/>
  <c r="I36" i="1"/>
  <c r="I26" i="1"/>
  <c r="I16" i="1"/>
  <c r="H189" i="1"/>
  <c r="D142" i="1"/>
  <c r="E142" i="1"/>
  <c r="G166" i="1"/>
  <c r="G167" i="1"/>
  <c r="G168" i="1"/>
  <c r="G165" i="1"/>
  <c r="G158" i="1"/>
  <c r="G161" i="1"/>
  <c r="G160" i="1"/>
  <c r="G159" i="1"/>
  <c r="G157" i="1"/>
  <c r="G156" i="1"/>
  <c r="G155" i="1"/>
  <c r="G154" i="1"/>
  <c r="G151" i="1"/>
  <c r="G150" i="1"/>
  <c r="G149" i="1"/>
  <c r="G148" i="1"/>
  <c r="G147" i="1"/>
  <c r="G146" i="1"/>
  <c r="G145" i="1"/>
  <c r="G144" i="1"/>
  <c r="G141" i="1"/>
  <c r="G140" i="1"/>
  <c r="G139" i="1"/>
  <c r="G138" i="1"/>
  <c r="G137" i="1"/>
  <c r="G136" i="1"/>
  <c r="G135" i="1"/>
  <c r="G134" i="1"/>
  <c r="G131" i="1"/>
  <c r="G130" i="1"/>
  <c r="G129" i="1"/>
  <c r="G128" i="1"/>
  <c r="G127" i="1"/>
  <c r="G126" i="1"/>
  <c r="G125" i="1"/>
  <c r="G124" i="1"/>
  <c r="G119" i="1"/>
  <c r="G118" i="1"/>
  <c r="G117" i="1"/>
  <c r="G116" i="1"/>
  <c r="G115" i="1"/>
  <c r="G114" i="1"/>
  <c r="G113" i="1"/>
  <c r="G112" i="1"/>
  <c r="G107" i="1"/>
  <c r="G106" i="1"/>
  <c r="G105" i="1"/>
  <c r="G104" i="1"/>
  <c r="G103" i="1"/>
  <c r="G102" i="1"/>
  <c r="G101" i="1"/>
  <c r="G92" i="1"/>
  <c r="H99" i="1" s="1"/>
  <c r="G87" i="1"/>
  <c r="G86" i="1"/>
  <c r="G85" i="1"/>
  <c r="G84" i="1"/>
  <c r="G83" i="1"/>
  <c r="G82" i="1"/>
  <c r="G81" i="1"/>
  <c r="G80" i="1"/>
  <c r="G77" i="1"/>
  <c r="G76" i="1"/>
  <c r="G75" i="1"/>
  <c r="G74" i="1"/>
  <c r="G73" i="1"/>
  <c r="G72" i="1"/>
  <c r="G71" i="1"/>
  <c r="G70" i="1"/>
  <c r="G67" i="1"/>
  <c r="G66" i="1"/>
  <c r="G65" i="1"/>
  <c r="G64" i="1"/>
  <c r="G63" i="1"/>
  <c r="G62" i="1"/>
  <c r="G61" i="1"/>
  <c r="G60" i="1"/>
  <c r="G57" i="1"/>
  <c r="G56" i="1"/>
  <c r="G55" i="1"/>
  <c r="G54" i="1"/>
  <c r="G53" i="1"/>
  <c r="G52" i="1"/>
  <c r="G51" i="1"/>
  <c r="G50" i="1"/>
  <c r="G45" i="1"/>
  <c r="G44" i="1"/>
  <c r="G43" i="1"/>
  <c r="G42" i="1"/>
  <c r="G41" i="1"/>
  <c r="G40" i="1"/>
  <c r="G39" i="1"/>
  <c r="G38" i="1"/>
  <c r="G35" i="1"/>
  <c r="G34" i="1"/>
  <c r="G33" i="1"/>
  <c r="G32" i="1"/>
  <c r="G31" i="1"/>
  <c r="G30" i="1"/>
  <c r="G29" i="1"/>
  <c r="G28" i="1"/>
  <c r="G19" i="1"/>
  <c r="G20" i="1"/>
  <c r="G21" i="1"/>
  <c r="G22" i="1"/>
  <c r="G23" i="1"/>
  <c r="G24" i="1"/>
  <c r="G25" i="1"/>
  <c r="G18" i="1"/>
  <c r="G9" i="1"/>
  <c r="G10" i="1"/>
  <c r="G11" i="1"/>
  <c r="G12" i="1"/>
  <c r="G13" i="1"/>
  <c r="G14" i="1"/>
  <c r="G15" i="1"/>
  <c r="G8" i="1"/>
  <c r="E169" i="1"/>
  <c r="F169" i="1"/>
  <c r="D169" i="1"/>
  <c r="E162" i="1"/>
  <c r="F162" i="1"/>
  <c r="E152" i="1"/>
  <c r="F152" i="1"/>
  <c r="F142" i="1"/>
  <c r="E132" i="1"/>
  <c r="F132" i="1"/>
  <c r="E120" i="1"/>
  <c r="F120" i="1"/>
  <c r="E108" i="1"/>
  <c r="F108" i="1"/>
  <c r="E99" i="1"/>
  <c r="F99" i="1"/>
  <c r="E88" i="1"/>
  <c r="F88" i="1"/>
  <c r="E78" i="1"/>
  <c r="F78" i="1"/>
  <c r="E68" i="1"/>
  <c r="F68" i="1"/>
  <c r="E58" i="1"/>
  <c r="J110" i="1" s="1"/>
  <c r="F58" i="1"/>
  <c r="E46" i="1"/>
  <c r="F46" i="1"/>
  <c r="E36" i="1"/>
  <c r="F36" i="1"/>
  <c r="E26" i="1"/>
  <c r="F26" i="1"/>
  <c r="D26" i="1"/>
  <c r="F16" i="1"/>
  <c r="E16" i="1"/>
  <c r="D162" i="1"/>
  <c r="D152" i="1"/>
  <c r="D132" i="1"/>
  <c r="D120" i="1"/>
  <c r="D108" i="1"/>
  <c r="D99" i="1"/>
  <c r="D88" i="1"/>
  <c r="D78" i="1"/>
  <c r="D68" i="1"/>
  <c r="D58" i="1"/>
  <c r="D46" i="1"/>
  <c r="D36" i="1"/>
  <c r="D16" i="1"/>
  <c r="H169" i="1" l="1"/>
  <c r="H16" i="1"/>
  <c r="H58" i="1"/>
  <c r="H36" i="1"/>
  <c r="H108" i="1"/>
  <c r="G46" i="1"/>
  <c r="G88" i="1"/>
  <c r="G132" i="1"/>
  <c r="G142" i="1"/>
  <c r="H120" i="1"/>
  <c r="I191" i="1"/>
  <c r="H142" i="1"/>
  <c r="H46" i="1"/>
  <c r="G78" i="1"/>
  <c r="H132" i="1"/>
  <c r="G162" i="1"/>
  <c r="G120" i="1"/>
  <c r="F179" i="1"/>
  <c r="F180" i="1" s="1"/>
  <c r="H152" i="1"/>
  <c r="H162" i="1"/>
  <c r="H68" i="1"/>
  <c r="G68" i="1"/>
  <c r="G58" i="1"/>
  <c r="E179" i="1"/>
  <c r="E180" i="1" s="1"/>
  <c r="E181" i="1" s="1"/>
  <c r="G169" i="1"/>
  <c r="G99" i="1"/>
  <c r="H78" i="1"/>
  <c r="G108" i="1"/>
  <c r="H88" i="1"/>
  <c r="G152" i="1"/>
  <c r="G36" i="1"/>
  <c r="G26" i="1"/>
  <c r="H26" i="1"/>
  <c r="G16" i="1"/>
  <c r="D179" i="1"/>
  <c r="D191" i="1" l="1"/>
  <c r="F181" i="1"/>
  <c r="F188" i="1" s="1"/>
  <c r="G179" i="1"/>
  <c r="G180" i="1" s="1"/>
  <c r="E187" i="1"/>
  <c r="E188" i="1"/>
  <c r="E186" i="1"/>
  <c r="D180" i="1"/>
  <c r="D181" i="1" l="1"/>
  <c r="D186" i="1" s="1"/>
  <c r="F187" i="1"/>
  <c r="G181" i="1"/>
  <c r="F186" i="1"/>
  <c r="I192" i="1"/>
  <c r="E189" i="1"/>
  <c r="D195" i="1" l="1"/>
  <c r="D192" i="1"/>
  <c r="D188" i="1"/>
  <c r="G186" i="1"/>
  <c r="D187" i="1"/>
  <c r="G187" i="1" s="1"/>
  <c r="F189" i="1"/>
  <c r="D189" i="1" l="1"/>
  <c r="G188" i="1"/>
  <c r="G189" i="1" l="1"/>
</calcChain>
</file>

<file path=xl/sharedStrings.xml><?xml version="1.0" encoding="utf-8"?>
<sst xmlns="http://schemas.openxmlformats.org/spreadsheetml/2006/main" count="613" uniqueCount="593">
  <si>
    <t>Tranche %</t>
  </si>
  <si>
    <t>Total</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</si>
  <si>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</si>
  <si>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</si>
  <si>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</si>
  <si>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</si>
  <si>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</si>
  <si>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</si>
  <si>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</si>
  <si>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</si>
  <si>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</si>
  <si>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</si>
  <si>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</si>
  <si>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</si>
  <si>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</si>
  <si>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</si>
  <si>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</si>
  <si>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</si>
  <si>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</si>
  <si>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</si>
  <si>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</si>
  <si>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</si>
  <si>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</si>
  <si>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</si>
  <si>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</si>
  <si>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</si>
  <si>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</si>
  <si>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</si>
  <si>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</si>
  <si>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</si>
  <si>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</si>
  <si>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</si>
  <si>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</si>
  <si>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</si>
  <si>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</si>
  <si>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</si>
  <si>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</si>
  <si>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</si>
  <si>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</si>
  <si>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</si>
  <si>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</si>
  <si>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</si>
  <si>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</si>
  <si>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</si>
  <si>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</si>
  <si>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</si>
  <si>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</si>
  <si>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</si>
  <si>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</si>
  <si>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</si>
  <si>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</si>
  <si>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</si>
  <si>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</si>
  <si>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</si>
  <si>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</si>
  <si>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</si>
  <si>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</si>
  <si>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</si>
  <si>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</si>
  <si>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</si>
  <si>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</si>
  <si>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</si>
  <si>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</si>
  <si>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</si>
  <si>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</si>
  <si>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</si>
  <si>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</si>
  <si>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</si>
  <si>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</si>
  <si>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</si>
  <si>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</si>
  <si>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</si>
  <si>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</si>
  <si>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</si>
  <si>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</si>
  <si>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</si>
  <si>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</si>
  <si>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</si>
  <si>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</si>
  <si>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</si>
  <si>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</si>
  <si>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</si>
  <si>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</si>
  <si>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</si>
  <si>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</si>
  <si>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</si>
  <si>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</si>
  <si>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</si>
  <si>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</si>
  <si>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</si>
  <si>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</si>
  <si>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</si>
  <si>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</si>
  <si>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</si>
  <si>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</si>
  <si>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</si>
  <si>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</si>
  <si>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</si>
  <si>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</si>
  <si>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</si>
  <si>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</si>
  <si>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</si>
  <si>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</si>
  <si>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</si>
  <si>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</si>
  <si>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</si>
  <si>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</si>
  <si>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</si>
  <si>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</si>
  <si>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</si>
  <si>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</si>
  <si>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</si>
  <si>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</si>
  <si>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</si>
  <si>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</si>
  <si>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</si>
  <si>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</si>
  <si>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</si>
  <si>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</si>
  <si>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</si>
  <si>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</si>
  <si>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</si>
  <si>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</si>
  <si>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</si>
  <si>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</si>
  <si>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</si>
  <si>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</si>
  <si>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</si>
  <si>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</si>
  <si>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</si>
  <si>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</si>
  <si>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</si>
  <si>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</si>
  <si>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</si>
  <si>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</si>
  <si>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</si>
  <si>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</si>
  <si>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</si>
  <si>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</si>
  <si>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</si>
  <si>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</si>
  <si>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</si>
  <si>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</si>
  <si>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</si>
  <si>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</si>
  <si>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</si>
  <si>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</si>
  <si>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</si>
  <si>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</si>
  <si>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</si>
  <si>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</si>
  <si>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</si>
  <si>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</si>
  <si>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</si>
  <si>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</si>
  <si>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</si>
  <si>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</si>
  <si>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</si>
  <si>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</si>
  <si>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</si>
  <si>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</si>
  <si>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</si>
  <si>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</si>
  <si>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</si>
  <si>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</si>
  <si>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</si>
  <si>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</si>
  <si>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</si>
  <si>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</si>
  <si>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</si>
  <si>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</si>
  <si>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</si>
  <si>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</si>
  <si>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</si>
  <si>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</si>
  <si>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</si>
  <si>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</si>
  <si>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</si>
  <si>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</si>
  <si>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</si>
  <si>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</si>
  <si>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</si>
  <si>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</si>
  <si>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</si>
  <si>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</si>
  <si>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</si>
  <si>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</si>
  <si>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</si>
  <si>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</si>
  <si>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</si>
  <si>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</si>
  <si>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</si>
  <si>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</si>
  <si>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</si>
  <si>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</si>
  <si>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</si>
  <si>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</si>
  <si>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</si>
  <si>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</si>
  <si>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</si>
  <si>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</si>
  <si>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</si>
  <si>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</si>
  <si>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</si>
  <si>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</si>
  <si>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</si>
  <si>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</si>
  <si>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</si>
  <si>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</si>
  <si>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</si>
  <si>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</si>
  <si>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</si>
  <si>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</si>
  <si>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</si>
  <si>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</si>
  <si>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</si>
  <si>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</si>
  <si>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</si>
  <si>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</si>
  <si>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</si>
  <si>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</si>
  <si>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</si>
  <si>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</si>
  <si>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</si>
  <si>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</si>
  <si>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</si>
  <si>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</si>
  <si>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</si>
  <si>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</si>
  <si>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</si>
  <si>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</si>
  <si>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</si>
  <si>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</si>
  <si>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</si>
  <si>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</si>
  <si>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</si>
  <si>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</si>
  <si>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</si>
  <si>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</si>
  <si>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</si>
  <si>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</si>
  <si>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</si>
  <si>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</si>
  <si>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</si>
  <si>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</si>
  <si>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</si>
  <si>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</si>
  <si>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</si>
  <si>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</si>
  <si>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</si>
  <si>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</si>
  <si>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</si>
  <si>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</si>
  <si>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</si>
  <si>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</si>
  <si>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</si>
  <si>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</si>
  <si>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</si>
  <si>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</si>
  <si>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</si>
  <si>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</si>
  <si>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</si>
  <si>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</si>
  <si>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</si>
  <si>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</si>
  <si>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</si>
  <si>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</si>
  <si>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</si>
  <si>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</si>
  <si>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</si>
  <si>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</si>
  <si>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</si>
  <si>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</si>
  <si>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</si>
  <si>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</si>
  <si>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</si>
  <si>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</si>
  <si>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</si>
  <si>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</si>
  <si>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</si>
  <si>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</si>
  <si>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</si>
  <si>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</si>
  <si>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</si>
  <si>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</si>
  <si>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</si>
  <si>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</si>
  <si>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</si>
  <si>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</si>
  <si>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</si>
  <si>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</si>
  <si>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</si>
  <si>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</si>
  <si>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</si>
  <si>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</si>
  <si>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</si>
  <si>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</si>
  <si>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</si>
  <si>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</si>
  <si>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</si>
  <si>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</si>
  <si>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</si>
  <si>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</si>
  <si>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</si>
  <si>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</si>
  <si>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</si>
  <si>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</si>
  <si>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</si>
  <si>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</si>
  <si>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</si>
  <si>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</si>
  <si>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</si>
  <si>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</si>
  <si>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</si>
  <si>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</si>
  <si>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</si>
  <si>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</si>
  <si>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</si>
  <si>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</si>
  <si>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</si>
  <si>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</si>
  <si>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</si>
  <si>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</si>
  <si>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</si>
  <si>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</si>
  <si>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</si>
  <si>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</si>
  <si>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</si>
  <si>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</si>
  <si>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</si>
  <si>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</si>
  <si>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</si>
  <si>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</si>
  <si>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</si>
  <si>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</si>
  <si>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</si>
  <si>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</si>
  <si>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</si>
  <si>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</si>
  <si>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</si>
  <si>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</si>
  <si>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</si>
  <si>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Tableau 1 - Budget du projet PBF par résultat, produit et activité</t>
  </si>
  <si>
    <t>Nombre de resultat/ produit</t>
  </si>
  <si>
    <t xml:space="preserve">RESULTAT 1: </t>
  </si>
  <si>
    <t>Produit 1.1:</t>
  </si>
  <si>
    <t>Activite 1.1.1:</t>
  </si>
  <si>
    <t>Activite 1.1.2:</t>
  </si>
  <si>
    <t>Activite 1.1.3:</t>
  </si>
  <si>
    <t>Activite 1.1.4</t>
  </si>
  <si>
    <t>Activite 1.1.5</t>
  </si>
  <si>
    <t>Activite 1.1.6</t>
  </si>
  <si>
    <t>Activite 1.1.7</t>
  </si>
  <si>
    <t>Activite 1.1.8</t>
  </si>
  <si>
    <t>Produit 1.2:</t>
  </si>
  <si>
    <t>Activite 1.2.1</t>
  </si>
  <si>
    <t>Activite 1.2.2</t>
  </si>
  <si>
    <t>Activite 1.2.3</t>
  </si>
  <si>
    <t>Activite 1.2.4</t>
  </si>
  <si>
    <t>Activite 1.2.5</t>
  </si>
  <si>
    <t>Activite 1.2.6</t>
  </si>
  <si>
    <t>Activite 1.2.7</t>
  </si>
  <si>
    <t>Activite 1.2.8</t>
  </si>
  <si>
    <t>Produit 1.3:</t>
  </si>
  <si>
    <t>Activite 1.3.1</t>
  </si>
  <si>
    <t>Activite 1.3.2</t>
  </si>
  <si>
    <t>Activite 1.3.3</t>
  </si>
  <si>
    <t>Activite 1.3.4</t>
  </si>
  <si>
    <t>Activite 1.3.5</t>
  </si>
  <si>
    <t>Activite 1.3.6</t>
  </si>
  <si>
    <t>Activite 1.3.7</t>
  </si>
  <si>
    <t>Activite 1.3.8</t>
  </si>
  <si>
    <t>Produit 1.4:</t>
  </si>
  <si>
    <t>Activite 1.4.1</t>
  </si>
  <si>
    <t>Activite 1.4.2</t>
  </si>
  <si>
    <t>Activite 1.4.3</t>
  </si>
  <si>
    <t>Activite 1.4.4</t>
  </si>
  <si>
    <t>Activite 1.4.5</t>
  </si>
  <si>
    <t>Activite 1.4.6</t>
  </si>
  <si>
    <t>Activite 1.4.7</t>
  </si>
  <si>
    <t>Activite 1.4.8</t>
  </si>
  <si>
    <t xml:space="preserve">RESULTAT 2: </t>
  </si>
  <si>
    <t>Produit 2.1</t>
  </si>
  <si>
    <t>Activite 2.1.1</t>
  </si>
  <si>
    <t>Activite 2.1.2</t>
  </si>
  <si>
    <t>Activite 2.1.3</t>
  </si>
  <si>
    <t>Activite 2.1.4</t>
  </si>
  <si>
    <t>Activite 2.1.5</t>
  </si>
  <si>
    <t>Activite 2.1.6</t>
  </si>
  <si>
    <t>Activite 2.1.7</t>
  </si>
  <si>
    <t>Activite 2.1.8</t>
  </si>
  <si>
    <t>Produit 2.2</t>
  </si>
  <si>
    <t>Activite 2.2.1</t>
  </si>
  <si>
    <t>Activite' 2.2.2</t>
  </si>
  <si>
    <t>Activite 2.2.3</t>
  </si>
  <si>
    <t>Activite 2.2.4</t>
  </si>
  <si>
    <t>Activite 2.2.5</t>
  </si>
  <si>
    <t>Activite 2.2.6</t>
  </si>
  <si>
    <t>Activite 2.2.7</t>
  </si>
  <si>
    <t>Activite 2.2.8</t>
  </si>
  <si>
    <t>Produit 2.3</t>
  </si>
  <si>
    <t>Activite 2.3.1</t>
  </si>
  <si>
    <t>Activite 2.3.2</t>
  </si>
  <si>
    <t>Activite 2.3.3</t>
  </si>
  <si>
    <t>Activite 2.3.4</t>
  </si>
  <si>
    <t>Activite 2.3.5</t>
  </si>
  <si>
    <t>Activite 2.3.6</t>
  </si>
  <si>
    <t>Activite 2.3.7</t>
  </si>
  <si>
    <t>Activite 2.3.8</t>
  </si>
  <si>
    <t>Produit 2.4</t>
  </si>
  <si>
    <t>Activite 2.4.1</t>
  </si>
  <si>
    <t>Activite 2.4.2</t>
  </si>
  <si>
    <t>Activite 2.4.3</t>
  </si>
  <si>
    <t>Activite 2.4.4</t>
  </si>
  <si>
    <t>Activite 2.4.5</t>
  </si>
  <si>
    <t>Activite 2.4.6</t>
  </si>
  <si>
    <t>Activite 2.4.7</t>
  </si>
  <si>
    <t>Activite 2.4.8</t>
  </si>
  <si>
    <t xml:space="preserve">RESULTAT 3: </t>
  </si>
  <si>
    <t>Produit 3.1</t>
  </si>
  <si>
    <t>Activite 3.1.1</t>
  </si>
  <si>
    <t>Activite 3.1.2</t>
  </si>
  <si>
    <t>Activite 3.1.4</t>
  </si>
  <si>
    <t>Activite 3.1.5</t>
  </si>
  <si>
    <t>Activite 3.1.6</t>
  </si>
  <si>
    <t>Produit 3.2:</t>
  </si>
  <si>
    <t>Activite 3.2.1</t>
  </si>
  <si>
    <t>Activite 3.2.2</t>
  </si>
  <si>
    <t>Activite 3.2.3</t>
  </si>
  <si>
    <t>Activite 3.2.4</t>
  </si>
  <si>
    <t>Activite 3.2.5</t>
  </si>
  <si>
    <t>Activite 3.2.6</t>
  </si>
  <si>
    <t>Activite 3.2.8</t>
  </si>
  <si>
    <t>Produit 3.4</t>
  </si>
  <si>
    <t>Activite 3.4.1</t>
  </si>
  <si>
    <t>Activite 3.4.2</t>
  </si>
  <si>
    <t>Activite 3.4.3</t>
  </si>
  <si>
    <t>Activite 3.4.4</t>
  </si>
  <si>
    <t>Activite 3.4.5</t>
  </si>
  <si>
    <t>Activite 3.4.6</t>
  </si>
  <si>
    <t>Activite 3.4.7</t>
  </si>
  <si>
    <t>Activite 3.4.8</t>
  </si>
  <si>
    <t xml:space="preserve">RESULTAT 4: </t>
  </si>
  <si>
    <t>Produit 4.1</t>
  </si>
  <si>
    <t>Activite 4.1.1</t>
  </si>
  <si>
    <t>Activite 4.1.2</t>
  </si>
  <si>
    <t>Activite 4.1.3</t>
  </si>
  <si>
    <t>Activite 4.1.4</t>
  </si>
  <si>
    <t>Activite 4.1.5</t>
  </si>
  <si>
    <t>Activite 4.1.6</t>
  </si>
  <si>
    <t>Activite 4.1.7</t>
  </si>
  <si>
    <t>Activite 4.1.8</t>
  </si>
  <si>
    <t>Produit 4.2</t>
  </si>
  <si>
    <t>Activite 4.2.1</t>
  </si>
  <si>
    <t>Activite 4.2.2</t>
  </si>
  <si>
    <t>Activite 4.2.3</t>
  </si>
  <si>
    <t>Activite 4.2.4</t>
  </si>
  <si>
    <t>Activite 4.2.5</t>
  </si>
  <si>
    <t>Activite 4.2.6</t>
  </si>
  <si>
    <t>Activite 4.2.7</t>
  </si>
  <si>
    <t>Activite 4.2.8</t>
  </si>
  <si>
    <t>Produit 4.3</t>
  </si>
  <si>
    <t>Activite 4.3.1</t>
  </si>
  <si>
    <t>Activite 4.3.2</t>
  </si>
  <si>
    <t>Activite 4.3.3</t>
  </si>
  <si>
    <t>Activite 4.3.4</t>
  </si>
  <si>
    <t>Activite 4.3.5</t>
  </si>
  <si>
    <t>Activite 4.3.6</t>
  </si>
  <si>
    <t>Activite 4.3.7</t>
  </si>
  <si>
    <t>Activite 4.3.8</t>
  </si>
  <si>
    <t>Produit 4.4</t>
  </si>
  <si>
    <t>Activite 4.4.1</t>
  </si>
  <si>
    <t>Activite 4.4.2</t>
  </si>
  <si>
    <t>Activite 4.4.3</t>
  </si>
  <si>
    <t>Activite 4.4.4</t>
  </si>
  <si>
    <t>Activite 4.4.5</t>
  </si>
  <si>
    <t>Activite 4.4.6</t>
  </si>
  <si>
    <t>Activite 4.4.7</t>
  </si>
  <si>
    <t>Activite 4.4.8</t>
  </si>
  <si>
    <t>Cout de personnel du projet si pas inclus dans les activites si-dessus</t>
  </si>
  <si>
    <t>Couts operationnels si pas inclus dans les activites si-dessus</t>
  </si>
  <si>
    <t>Budget de suivi</t>
  </si>
  <si>
    <t>Budget pour l'évaluation finale indépendante</t>
  </si>
  <si>
    <t>Annexe D - Budget du projet PBF</t>
  </si>
  <si>
    <t>Formulation du resultat/ produit/activite</t>
  </si>
  <si>
    <t>Organisation recipiendiaire 3 (budget en USD)</t>
  </si>
  <si>
    <t xml:space="preserve">Pourcentage du budget pour chaque produit ou activite reserve pour action directe sur égalité des sexes et autonomisation des femmes (GEWE) (cas echeant) </t>
  </si>
  <si>
    <t>Produit total</t>
  </si>
  <si>
    <t>Coûts supplémentaires total</t>
  </si>
  <si>
    <t>Sous-budget total du projet</t>
  </si>
  <si>
    <t>Coûts indirects (7%):</t>
  </si>
  <si>
    <t>Répartition des tranches basée sur la performance</t>
  </si>
  <si>
    <t>Première tranche</t>
  </si>
  <si>
    <t>Deuxième tranche</t>
  </si>
  <si>
    <t>Troisième tranche (le cas échéant)</t>
  </si>
  <si>
    <t>% alloué à GEWE</t>
  </si>
  <si>
    <t>% alloué à S&amp;E</t>
  </si>
  <si>
    <t>Totaux</t>
  </si>
  <si>
    <r>
      <t xml:space="preserve">Note: Le PBF n'accepte pas les projets avec moins de 5% pour le S&amp;E et moins 15% pour le GEWE. Ces chiffres apparaîtront </t>
    </r>
    <r>
      <rPr>
        <sz val="11"/>
        <color rgb="FFFF0000"/>
        <rFont val="Calibri"/>
        <family val="2"/>
        <scheme val="minor"/>
      </rPr>
      <t>en</t>
    </r>
    <r>
      <rPr>
        <sz val="11"/>
        <color theme="1"/>
        <rFont val="Calibri"/>
        <family val="2"/>
        <scheme val="minor"/>
      </rPr>
      <t xml:space="preserve"> </t>
    </r>
    <r>
      <rPr>
        <sz val="11"/>
        <color rgb="FFFF0000"/>
        <rFont val="Calibri"/>
        <family val="2"/>
        <scheme val="minor"/>
      </rPr>
      <t>rouge</t>
    </r>
    <r>
      <rPr>
        <sz val="11"/>
        <color theme="1"/>
        <rFont val="Calibri"/>
        <family val="2"/>
        <scheme val="minor"/>
      </rPr>
      <t xml:space="preserve"> si ce seuil minimum n'est pas atteint.</t>
    </r>
  </si>
  <si>
    <t>-</t>
  </si>
  <si>
    <t>Niveau de depense/ engagement actuel 
(a remplir au moment des rapports de projet)</t>
  </si>
  <si>
    <r>
      <t xml:space="preserve">$ alloué à GEWE </t>
    </r>
    <r>
      <rPr>
        <sz val="11"/>
        <color theme="1"/>
        <rFont val="Calibri"/>
        <family val="2"/>
        <scheme val="minor"/>
      </rPr>
      <t>(inclut coûts indirects)</t>
    </r>
  </si>
  <si>
    <r>
      <t xml:space="preserve">$ alloué à S&amp;E </t>
    </r>
    <r>
      <rPr>
        <sz val="11"/>
        <color theme="1"/>
        <rFont val="Calibri"/>
        <family val="2"/>
        <scheme val="minor"/>
      </rPr>
      <t>(inclut coûts indirects)</t>
    </r>
  </si>
  <si>
    <t>Total des dépenses</t>
  </si>
  <si>
    <t>Taux d'exécution</t>
  </si>
  <si>
    <r>
      <t>Justification du montant à GEWE</t>
    </r>
    <r>
      <rPr>
        <sz val="12"/>
        <color theme="1"/>
        <rFont val="Calibri"/>
        <family val="2"/>
        <scheme val="minor"/>
      </rPr>
      <t xml:space="preserve"> (par exemple, la formation comprend une session sur l'égalité des sexes, des efforts spécifiques déployés pour assurer une représentation égale des femmes et des hommes, etc.)</t>
    </r>
  </si>
  <si>
    <r>
      <t>Notes quelconque le cas echeant</t>
    </r>
    <r>
      <rPr>
        <sz val="12"/>
        <color theme="1"/>
        <rFont val="Calibri"/>
        <family val="2"/>
        <scheme val="minor"/>
      </rPr>
      <t xml:space="preserve"> (e.g sur types des entrants ou justification du budget)</t>
    </r>
  </si>
  <si>
    <t>Amélioration de la stabilité socioéconomique des jeunes âgés de 18 à 30 ans pour être plus résilients et plus productifs dans le domaine agricole d'ici 2025</t>
  </si>
  <si>
    <t>Les capacités de production en agroécologie des zones rurales et urbaines sont renforcées en infrastructures novatrices d'ici 2024.</t>
  </si>
  <si>
    <t xml:space="preserve">Les capacités techniques et matérielles des groupes de jeunes âgés de 18 à 30 ans en milieu urbain et rural sont renforcées dans le domaine de l'agroécologie d'ici 2024. </t>
  </si>
  <si>
    <t xml:space="preserve">Un mécanisme de woofing est expérimenté pour permettre à des jeunes haïtiens âgés de 18 à 30 ans en situation de migration d'être exposés à l'agroécologie et à la démarche de stabilisation							</t>
  </si>
  <si>
    <t xml:space="preserve">Augmentation du flux d'emplois dans les chaînes de valeur vertes en vue d'améliorer la stabilité des jeunes de 18 à 30 ans d'ici 2025. </t>
  </si>
  <si>
    <t xml:space="preserve">Les capacités techniques et commerciales des groupes de jeunes âgés de 18 à 30 ans dans les zones rurales et urbaines sont renforcées dans le domaine de l'économie verte mettant en valeur les productions agroéologiques d'ici 2024. </t>
  </si>
  <si>
    <t>Augmentation du niveau d'engagement des jeunes âgés de 18 à 30 ans sur les questions environnementales (comme étant un vecteur de paix et de réduction des conflits) afin de devenir des acteurs de paix, de justice et de cohésion sociale d'ici 2025.</t>
  </si>
  <si>
    <t xml:space="preserve">Les capacités techniques des jeunes âgés de 18 à 30 ans sont renforcées dans le domaine des droits fondamentaux, prévention des violences, gestion des risques, mise en valeur des opportunités et gestion locale des conflits (méthode du "Planning environnemental communautaire"), d'ici 2024. </t>
  </si>
  <si>
    <t>PNUE</t>
  </si>
  <si>
    <t>OIT</t>
  </si>
  <si>
    <t xml:space="preserve">Toutes les activités du projet sont conçues pour une participation égale de jeunes femmes et de jeunes hommes, avec une attention particulière aux besoins spécifiques des jeune femmes. </t>
  </si>
  <si>
    <t>Voir rubrique E 177</t>
  </si>
  <si>
    <t/>
  </si>
  <si>
    <t>Recruter un consiultant expterne pour  faire une evaluation finale independante a la fin du projet</t>
  </si>
  <si>
    <t>Développer un cadre de procédure pour la sélection  des jeunes qui participeront aux visites d'échange</t>
  </si>
  <si>
    <t>Activité 3.1.3</t>
  </si>
  <si>
    <t>Identifier des producteurs en agroécologie qui recevront les jeunes</t>
  </si>
  <si>
    <t>Accompagner les jeunes dans le processus de commercialisation de leurs produits</t>
  </si>
  <si>
    <t>Organiser des formations auprès des jeunes  pour augmenter leurs capacités techniques et commerciales</t>
  </si>
  <si>
    <t>Les jeunes bénéficiaires des formations sont accompagnés dans l'entreprenariat social et solidaire pour faciliter leur mise en relations commerciales, l’insertion professionnelle et la création des emplois verts, décents et inclusifs, d'ici 2025</t>
  </si>
  <si>
    <t>Organiser des formations auprès des jeunes sur l'entreprenariat social et solidaire, l’insertion professionnelle et la création des emplois</t>
  </si>
  <si>
    <t>Apporter un appui matériel et financier auprès des jeunes pour leur autonomisation socioéconomique</t>
  </si>
  <si>
    <t>Mobiliser les entreprise sociales expertes dans le domaine de la formation, le recrutement des jeunes et la mise en relations commerciales pour appuyer l’insertion des jeunes entrepreneurs</t>
  </si>
  <si>
    <t>Faire le suivi permanent des jeunes ayant bénéficiés d'un appui matériel et financier</t>
  </si>
  <si>
    <t>Mettre en place 4 pépinières pour la production de plantules maraichères  (une pepiniere par section et une pepiniere centrale à l'UNOGA</t>
  </si>
  <si>
    <t>Mettre en place 500 parcelles d'agroécologie dans les 2 communes</t>
  </si>
  <si>
    <t>Introduire des  productions à fort potentiel de transformation dans les mix agroécologiques promus auprès des paysans: bambou, ricin, pistache, manioc  etc.</t>
  </si>
  <si>
    <t>Mettre en place les cultures maraîchères (semences et mécanismes de gestion de l'eau dans  environ 0.4 ha de parcelles )</t>
  </si>
  <si>
    <t>Installer  500 poulaillers familiaux pour les œufs, la viande et le fumier (10 poules par familles)</t>
  </si>
  <si>
    <t>Apporter un appui technique et faire le suivi pour la mise en place des 500 parcelles</t>
  </si>
  <si>
    <t>Organiser des formations sur les changements climatiques et  gestion des risques et désastres</t>
  </si>
  <si>
    <t>Faire le suivi des activités par la Direction départementale du MDE et du MARNDR</t>
  </si>
  <si>
    <r>
      <t>Apporter un appui</t>
    </r>
    <r>
      <rPr>
        <sz val="12"/>
        <color rgb="FFFF0000"/>
        <rFont val="Calibri"/>
        <family val="2"/>
        <scheme val="minor"/>
      </rPr>
      <t xml:space="preserve"> </t>
    </r>
    <r>
      <rPr>
        <sz val="12"/>
        <color theme="1"/>
        <rFont val="Calibri"/>
        <family val="2"/>
        <scheme val="minor"/>
      </rPr>
      <t>technique et faire le suivi pour la gestion des 500 poulaillers</t>
    </r>
  </si>
  <si>
    <t>Organiser un atelier de restitution du cadre de procédure en vue de sa vulgarisastion</t>
  </si>
  <si>
    <t>Faire le suivi des jeunes lors des visites d'échange</t>
  </si>
  <si>
    <t>Concevoir et adapter le matériel de formation sur l'économie verte et l’agroécologie</t>
  </si>
  <si>
    <t>Élaborer et consulter sur les 6 modules de la Planification d'actions environnementales communautaires (PAEC)</t>
  </si>
  <si>
    <t>introduire le processus du PAEC aux jeunes bénéficiaires</t>
  </si>
  <si>
    <t>Accompagner les jeunes dans l'élaboration d'un Plan d'Actions Environnementales Communautaires et d'un plan de mise en œuvre communautaire du PAEC</t>
  </si>
  <si>
    <t>Mettre en œuvre des mécanismes alternatifs de résolution des conflits ou renforcement des mécanismes existants avec les jeunes</t>
  </si>
  <si>
    <t>Faciliter la participation des oc et des osc aux ateliers sur la gestion des conflits et la cohésion sociale</t>
  </si>
  <si>
    <t>Cout de fonctionnement des bureau pendant toute la periode de mise en oeuvre du projet.</t>
  </si>
  <si>
    <t>Mettre en place un mecanisme de suivi pour les activites des jeunes</t>
  </si>
  <si>
    <t xml:space="preserve">Organiser des mission de suivi des activites sur le terrain. Ainsi que des formations du personnel sur les question de uivi/évaluation </t>
  </si>
  <si>
    <t>Organiser une Évaluation environnementale communautaire participative par les jeunes</t>
  </si>
  <si>
    <t>Mettre en place des mécanismes alternatifs de résolution des conflits ou renforcer les mécanismes existants  de cohesion sociale entre les jeunes et les autte partenaires existants</t>
  </si>
  <si>
    <t>Renforcer les capacités techniques des jeunes sur la résilience des écosystèmes, les solutions fondées sur la nature, les droits humains, l'équité de genre sur la gestion des conflits et la cohésion sociale et suivi évaluation</t>
  </si>
  <si>
    <t>Activité 3.1.7</t>
  </si>
  <si>
    <t>Les organisations communautaires (OC), les organisations de la société civile locale (OSC), les organisations privées (OP), et les représentants de la structure étatique (RSE) sont engagées et soutiennent les jeunes dans leurs actions de plaidoyer menées dans les communautés d'ici 2025, afin de faire avancer le dialogue social et les questions environnementales comme étant un vecteur de paix et de cohésion sociale en Haïti  d'ici 2025</t>
  </si>
  <si>
    <t>Faciliter la participation des OC, OSC, OP et RSE à l'évaluation environnementale communautaire avec les jeunes</t>
  </si>
  <si>
    <t xml:space="preserve">Faciliter la participation des OC, OSC, OP et RSE aux ateliers de renforcement des capacités des jeunes sur la résilience des écosystèmes, les SFN, sur les droits humains et l'équité de genre, </t>
  </si>
  <si>
    <t>Faire une Diffusion du PAEC  aux OC, OSC, OP et RSE</t>
  </si>
  <si>
    <t>Accompagner des jeunes dans la planification et la mise en œuvre du PAEC par les OC, OSC, OP et RSE</t>
  </si>
  <si>
    <t xml:space="preserve">Aussi bien les outils de profilage des bénéficiaires au sein de la population autochtone que les mécanismes de gestion des parcelles seront conçus autour de la dimension jeune [âgés de 18-30 ans]. </t>
  </si>
  <si>
    <t>Bien que les poulaillers bénéficient aux familles – ce sont les jeune [âgés de 18-30 ans] au sein des familles sélectionnées avec les autorités qui en seront les gestionnaires.</t>
  </si>
  <si>
    <t>Les capacités d’un pool de jeunes [âgés de 18-30 ans -dont 50% de jeunes-femmes] seront renforcées pour se spécialiser dans ce nouveau domaine.</t>
  </si>
  <si>
    <t>Ces hectares seront portés par des bénéficiaires jeunes [âgés de 18-30 ans – dont 45% de jeunes-femmes] au sein des communautés cibles.</t>
  </si>
  <si>
    <t>Les capacités des bénéficiaires jeunes [âgés de 18-30 ans – dont 45% de jeunes-femmes] seront renforcées y compris le mécanisme d’opérationnalisation sera constitué aussi de jeunes en plus de l’équipe projet.</t>
  </si>
  <si>
    <t>Les bénéficiaires jeunes [âgés de 18-30 ans – dont 50% de jeunes-femmes] seront parties prennates au système de suivi de ces poulaillers – en collaboration avec les adultes [autorités locales, leaders communautaires, etc].</t>
  </si>
  <si>
    <t>Environ 80% des bénéficiaires des training seront des jeunes [âgés de 18-30 ans – dont 45% de jeunes-femmes] et des adultes [autorités locales, leaders communautaires, police communautaire, etc] ainsi que certains des acteurs de la MMAS.</t>
  </si>
  <si>
    <t xml:space="preserve">En partenariat avec le projet-PBF “Infrastructure de Paix-PNUD &amp; OHCHR” les agents du MdE &amp; MARNDR seront formés sur UNRES-2250. La direction départementale du MJSAC sera aussi mobilisée. </t>
  </si>
  <si>
    <t xml:space="preserve">Le partenariat avec le MJSAC via le projet-PBF “Infrastructure de Paix-PNUD &amp; OHCHR” permettra de bâtir sur les acquis du Plan national UNRES-2250 [en cours de conception]  </t>
  </si>
  <si>
    <t xml:space="preserve">Le partenariat avec le projet-PBF “Infrastructure de Paix-PNUD &amp; OHCHR” permettra de mieux sensibiliser les hôtes “producteurs identifiés” sur le Plan national UNRES-2250 [en cours de conception]. </t>
  </si>
  <si>
    <t>Environ 80% des participant-es seront des jeunes [âgés de 18-30 ans – dont 45% de jeunes-femmes] et 20% des adultes [autorités locales, leaders communautaires, police communautaire, MJSAC, MARNDR, etc].</t>
  </si>
  <si>
    <t>Les capacités des membres de l’équipe de suivi [RCO-PBF-UNEP-ILO-MdE-MARNDR-MJSAC, autorités locales, etc.] seront renforcées sur UNRES-2250, en partenariat projet-PBF “Infrastructure de Paix-PNUD &amp; OHCHR”..</t>
  </si>
  <si>
    <t>Grâce au partenariat avec le projet-PBF “Infrastructure de Paix-PNUD &amp; OHCHR” &amp; MJSAC la dimension UNRES-2250 sera prise en compte lors de la conception des outils de formation...</t>
  </si>
  <si>
    <t>En partenariat avec le projet-PBF “Infrastructure de Paix-PNUD &amp; OHCHR” la dimension UNRES-2250 sera prise en compte dans la formation. Le MJSAC sera partie prennate des training..</t>
  </si>
  <si>
    <t>En partenariat avec le projet-PBF “Infrastructure de Paix-PNUD &amp; OHCHR” &amp; le MJSAC, les structures identfiiées “partenaires de commercialisation” seront sensibilisées sur la dimension UNRES-2250.</t>
  </si>
  <si>
    <t>Les outils développés par le projet-PBF “Infrastructure de Paix-PNUD &amp; OHCHR” sur le UNRES-2250/ODDs/UNSCDF seront aussi utilisés lors des formations &amp; un lien sera établi avec le forum dépatemental des jeunes mis en place par ledit projet.</t>
  </si>
  <si>
    <t>L’identification des 100% de bénéficiaires jeunes [âgés de 18-30 ans – dont 45% de jeunes-femmes] se fera grâce, entre autres, à la base de données des jeunes ciblés par le projet-PBF “Infrastructure de Paix-PNUD &amp; OHCHR” &amp; avec le leadership du MdE-MARNDR-MJSAC, les autorités locales ainsi que l’implication de la police communautaire &amp; MMAS.</t>
  </si>
  <si>
    <t xml:space="preserve">Ls entreprises identifiées seront familiarisées avec la dimension “inclusion des jeunes &amp; UNRES-2250/ODDs/UNSCDF” grâce aux outils existants du projet-PBF “Infrastructure de Paix-PNUD &amp; OHCHR”. </t>
  </si>
  <si>
    <t>En partenriat avec le projet-PBF “Infrastructure de Paix-PNUD &amp; OHCHR” - la dimension “inclusion des jeunes &amp; UNRES-2250/ODDs/UNSCDF” sera une section spécifique des modules du PACE.</t>
  </si>
  <si>
    <t>En partenriat avec le projet-PBF “Infrastructure de Paix-PNUD &amp; OHCHR” – les jeunes bénéficiares [âgés de 18-30 ans – dont 45% de jeunes-femmes] des training seront familiarisé-es avec la UNRES-2250/ODDs/UNSCDF...</t>
  </si>
  <si>
    <t>Les outils développés par le projet-PBF “Infrastructure de Paix-PNUD &amp; OHCHR” sur le UNRES-2250/ODDs/UNSCDF &amp; GPI.2.0-d’ONU  Femmes seront aussi utilisés lors des formations &amp; les participant-es seront a 100% des jeunes [âgés de 18-30 ans – dont 45% de jeunes-femmes].</t>
  </si>
  <si>
    <t>Le processus et les outils utilisés seront sensibles UNRES-2250/ODDs/UNSCDF &amp; Genre grâce au partenariat avec PNUD-OHCHR &amp; ONU Femmes.</t>
  </si>
  <si>
    <t>Les dimensions “inclusion des jeunes &amp; UNRES-2250/ODDs/UNSCDF” &amp; “Genre” seront prises en compte dans les différents PACE via le partenariat avec PNUD-OHCHR &amp; ONU Femmes…</t>
  </si>
  <si>
    <t>Le projet bâtira sur les acquis des projets-PBF “Infrastructure de Paix-PNUD &amp; OHCHR” &amp; “GPI.2.0-d’ONU  Femmes” pour établir un lien avec les mécanismes appuyés.</t>
  </si>
  <si>
    <t xml:space="preserve">Le mécanisme sera composé à 80% de jeunes [âgés de 18-30 ans – dont 45% de jeunes-femmes] y compris le projet et les acteurs institutionnels et non-institutionnels au niveau local.. </t>
  </si>
  <si>
    <t>Les dimensions “inclusion des jeunes &amp; UNRES-2250/ODDs/UNSCDF” &amp; “Genre” seront prises en compte dans les différents ateliers via le partenariat avec PNUD-OHCHR &amp; ONU Femmes…</t>
  </si>
  <si>
    <t>Les dimensions “inclusion des jeunes &amp; UNRES-2250/ODDs” &amp; “Genre” seront prises en compte aussi bien dans la conception que la mise en oeuvre de l’évaluation environnmentale.</t>
  </si>
  <si>
    <t>Une attention particulière (Ex: identification de point-focal/expert jeune) sera accordée à la sensibilisation des OC-OSC-OP-RSE pour une meilleure prise en compte de la dimension “inclusion des jeunes &amp; UNRES-2250” dans leurs actions en lien avec PAEC.</t>
  </si>
  <si>
    <t>En lien avec l’activité ci-dessus, des points-focaux Jeunes seront mise en place au sein des OC-OSC-OP-RSE.</t>
  </si>
  <si>
    <t>En plus des points-focaux Jeunes des OSC-OC, les participant-es aux formations seront à 85% des jeunes [âgés de 18-30 ans – dont 45% de jeunes-femmes] ciblés par le projet.</t>
  </si>
  <si>
    <t>Une stratégie dédiée à la dimension représentativté des jeunes, en consultation avec les OSC-OC et les autorités lcoales, sera promue en vue de cibler environ 45% de jeunes [âgés de 18-30 ans – dont 45% de jeunes-femmes] au sein de ces mécanismes.</t>
  </si>
  <si>
    <t>Aussi bien le processus de mobilisation du nouevau staff et des expert-es existants du projet y compris leurs capacités seront sensibles à la dimension inclusion avec un focus sur la dimension jeunes &amp; UNRES-2250.</t>
  </si>
  <si>
    <t>Aussi bien le processus de planification que les outils de S-&amp;-E sur le terrain seront sensibles à la dimension “inclusion” avec un focus sur la dimension jeunes &amp; UNRES-2250.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</si>
</sst>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_ ;_ * \(#,##0.00\)_ ;_ * &quot;-&quot;??_)_ ;_ @_ "/>
    <numFmt numFmtId="165" formatCode="_(&quot;$&quot;* #,##0.00_);_(&quot;$&quot;* \(#,##0.00\);_(&quot;$&quot;* &quot;-&quot;??_);_(@_)"/>
  </numFmts>
  <fonts count="3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1"/>
      <color rgb="FFFF0000"/>
      <name val="Calibri"/>
      <family val="2"/>
      <scheme val="minor"/>
    </font>
    <font>
      <b/>
      <sz val="12"/>
      <color rgb="FFFF0000"/>
      <name val="Calibri"/>
      <family val="2"/>
      <scheme val="minor"/>
    </font>
    <font>
      <sz val="12"/>
      <color rgb="FFFF0000"/>
      <name val="Calibri"/>
      <family val="2"/>
      <scheme val="minor"/>
    </font>
    <font>
      <b/>
      <sz val="20"/>
      <color theme="1"/>
      <name val="Calibri"/>
      <family val="2"/>
      <scheme val="minor"/>
    </font>
    <font>
      <b/>
      <sz val="36"/>
      <color theme="1"/>
      <name val="Calibri"/>
      <family val="2"/>
      <scheme val="minor"/>
    </font>
    <font>
      <sz val="9"/>
      <color theme="1"/>
      <name val="Calibri"/>
      <family val="2"/>
      <scheme val="minor"/>
    </font>
    <font>
      <sz val="11"/>
      <name val="Calibri"/>
      <family val="2"/>
      <scheme val="minor"/>
    </font>
    <font>
      <b/>
      <sz val="24"/>
      <color rgb="FF00B0F0"/>
      <name val="Calibri"/>
      <family val="2"/>
      <scheme val="minor"/>
    </font>
    <font>
      <b/>
      <u/>
      <sz val="14"/>
      <color theme="1"/>
      <name val="Calibri"/>
      <family val="2"/>
      <scheme val="minor"/>
    </font>
    <font>
      <sz val="12"/>
      <color rgb="FF000000"/>
      <name val="Calibri"/>
      <family val="2"/>
      <scheme val="minor"/>
    </font>
    <font>
      <sz val="18"/>
      <color theme="1"/>
      <name val="Calibri"/>
      <family val="2"/>
      <scheme val="minor"/>
    </font>
    <font>
      <sz val="16"/>
      <color theme="1"/>
      <name val="Calibri"/>
      <family val="2"/>
      <scheme val="minor"/>
    </font>
    <font>
      <sz val="12"/>
      <color theme="1"/>
      <name val="Calibri (Corps)"/>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2"/>
        <bgColor indexed="64"/>
      </patternFill>
    </fill>
    <fill>
      <patternFill patternType="solid">
        <fgColor theme="0" tint="-4.9989318521683403E-2"/>
        <bgColor indexed="64"/>
      </patternFill>
    </fill>
    <fill>
      <patternFill patternType="solid">
        <fgColor theme="6" tint="0.59999389629810485"/>
        <bgColor indexed="64"/>
      </patternFill>
    </fill>
  </fills>
  <borders count="2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165" fontId="16" fillId="0" borderId="0" applyFont="0" applyFill="0" applyBorder="0" applyAlignment="0" applyProtection="0"/>
    <xf numFmtId="9" fontId="16" fillId="0" borderId="0" applyFont="0" applyFill="0" applyBorder="0" applyAlignment="0" applyProtection="0"/>
    <xf numFmtId="164" fontId="16" fillId="0" borderId="0" applyFont="0" applyFill="0" applyBorder="0" applyAlignment="0" applyProtection="0"/>
  </cellStyleXfs>
  <cellXfs count="170">
    <xf numFmtId="0" fontId="0" fillId="0" borderId="0" xfId="0"/>
    <xf numFmtId="0" fontId="17" fillId="0" borderId="0" xfId="0" applyFont="1" applyAlignment="1">
      <alignment vertical="center" wrapText="1"/>
    </xf>
    <xf numFmtId="0" fontId="14" fillId="0" borderId="0" xfId="0" applyFont="1" applyAlignment="1">
      <alignment vertical="center" wrapText="1"/>
    </xf>
    <xf numFmtId="0" fontId="14" fillId="0" borderId="0" xfId="0" applyFont="1" applyAlignment="1" applyProtection="1">
      <alignment vertical="center" wrapText="1"/>
      <protection locked="0"/>
    </xf>
    <xf numFmtId="0" fontId="17" fillId="0" borderId="0" xfId="0" applyFont="1" applyAlignment="1" applyProtection="1">
      <alignment vertical="center" wrapText="1"/>
      <protection locked="0"/>
    </xf>
    <xf numFmtId="0" fontId="14" fillId="3" borderId="0" xfId="0" applyFont="1" applyFill="1" applyAlignment="1">
      <alignment vertical="center" wrapText="1"/>
    </xf>
    <xf numFmtId="165" fontId="14" fillId="0" borderId="0" xfId="0" applyNumberFormat="1" applyFont="1" applyAlignment="1">
      <alignment vertical="center" wrapText="1"/>
    </xf>
    <xf numFmtId="0" fontId="14" fillId="2" borderId="8" xfId="0" applyFont="1" applyFill="1" applyBorder="1" applyAlignment="1">
      <alignment vertical="center" wrapText="1"/>
    </xf>
    <xf numFmtId="165" fontId="17" fillId="3" borderId="0" xfId="1" applyFont="1" applyFill="1" applyBorder="1" applyAlignment="1" applyProtection="1">
      <alignment horizontal="center" vertical="center" wrapText="1"/>
      <protection locked="0"/>
    </xf>
    <xf numFmtId="0" fontId="17" fillId="3" borderId="0" xfId="0" applyFont="1" applyFill="1" applyAlignment="1" applyProtection="1">
      <alignment vertical="center" wrapText="1"/>
      <protection locked="0"/>
    </xf>
    <xf numFmtId="0" fontId="17" fillId="3" borderId="0" xfId="0" applyFont="1" applyFill="1" applyAlignment="1" applyProtection="1">
      <alignment horizontal="left" vertical="top" wrapText="1"/>
      <protection locked="0"/>
    </xf>
    <xf numFmtId="0" fontId="14" fillId="3" borderId="0" xfId="0" applyFont="1" applyFill="1" applyAlignment="1" applyProtection="1">
      <alignment vertical="center" wrapText="1"/>
      <protection locked="0"/>
    </xf>
    <xf numFmtId="0" fontId="17" fillId="3" borderId="0" xfId="0" applyFont="1" applyFill="1" applyAlignment="1">
      <alignment vertical="center" wrapText="1"/>
    </xf>
    <xf numFmtId="0" fontId="17" fillId="3" borderId="2" xfId="0" applyFont="1" applyFill="1" applyBorder="1" applyAlignment="1" applyProtection="1">
      <alignment vertical="center" wrapText="1"/>
      <protection locked="0"/>
    </xf>
    <xf numFmtId="0" fontId="17" fillId="0" borderId="2" xfId="0" applyFont="1" applyBorder="1" applyAlignment="1" applyProtection="1">
      <alignment horizontal="left" vertical="top" wrapText="1"/>
      <protection locked="0"/>
    </xf>
    <xf numFmtId="165" fontId="20" fillId="0" borderId="0" xfId="1" applyFont="1" applyFill="1" applyBorder="1" applyAlignment="1" applyProtection="1">
      <alignment vertical="center" wrapText="1"/>
    </xf>
    <xf numFmtId="165" fontId="17" fillId="0" borderId="2" xfId="1" applyFont="1" applyBorder="1" applyAlignment="1" applyProtection="1">
      <alignment horizontal="center" vertical="center" wrapText="1"/>
      <protection locked="0"/>
    </xf>
    <xf numFmtId="165" fontId="17" fillId="3" borderId="2" xfId="1" applyFont="1" applyFill="1" applyBorder="1" applyAlignment="1" applyProtection="1">
      <alignment horizontal="center" vertical="center" wrapText="1"/>
      <protection locked="0"/>
    </xf>
    <xf numFmtId="165" fontId="14" fillId="2" borderId="2" xfId="1" applyFont="1" applyFill="1" applyBorder="1" applyAlignment="1" applyProtection="1">
      <alignment horizontal="center" vertical="center" wrapText="1"/>
    </xf>
    <xf numFmtId="165" fontId="14" fillId="2" borderId="4" xfId="1" applyFont="1" applyFill="1" applyBorder="1" applyAlignment="1" applyProtection="1">
      <alignment horizontal="center" vertical="center" wrapText="1"/>
    </xf>
    <xf numFmtId="165" fontId="17" fillId="3" borderId="0" xfId="1" applyFont="1" applyFill="1" applyBorder="1" applyAlignment="1" applyProtection="1">
      <alignment vertical="center" wrapText="1"/>
      <protection locked="0"/>
    </xf>
    <xf numFmtId="0" fontId="14" fillId="2" borderId="2" xfId="0" applyFont="1" applyFill="1" applyBorder="1" applyAlignment="1">
      <alignment horizontal="center" vertical="center" wrapText="1"/>
    </xf>
    <xf numFmtId="0" fontId="14" fillId="2" borderId="6" xfId="0" applyFont="1" applyFill="1" applyBorder="1" applyAlignment="1">
      <alignment vertical="center" wrapText="1"/>
    </xf>
    <xf numFmtId="0" fontId="14" fillId="2" borderId="6" xfId="0" applyFont="1" applyFill="1" applyBorder="1" applyAlignment="1">
      <alignment horizontal="center" vertical="center" wrapText="1"/>
    </xf>
    <xf numFmtId="165" fontId="17" fillId="0" borderId="2" xfId="1" applyFont="1" applyBorder="1" applyAlignment="1" applyProtection="1">
      <alignment vertical="center" wrapText="1"/>
      <protection locked="0"/>
    </xf>
    <xf numFmtId="165" fontId="14" fillId="3" borderId="0" xfId="0" applyNumberFormat="1" applyFont="1" applyFill="1" applyAlignment="1">
      <alignment vertical="center" wrapText="1"/>
    </xf>
    <xf numFmtId="0" fontId="0" fillId="3" borderId="0" xfId="0" applyFill="1" applyAlignment="1">
      <alignment horizontal="center" vertical="center" wrapText="1"/>
    </xf>
    <xf numFmtId="0" fontId="22" fillId="0" borderId="0" xfId="0" applyFont="1" applyAlignment="1">
      <alignment wrapText="1"/>
    </xf>
    <xf numFmtId="0" fontId="0" fillId="0" borderId="0" xfId="0" applyAlignment="1">
      <alignment wrapText="1"/>
    </xf>
    <xf numFmtId="0" fontId="0" fillId="3" borderId="0" xfId="0" applyFill="1" applyAlignment="1">
      <alignment wrapText="1"/>
    </xf>
    <xf numFmtId="0" fontId="0" fillId="0" borderId="0" xfId="0" applyAlignment="1">
      <alignment horizontal="center" wrapText="1"/>
    </xf>
    <xf numFmtId="9" fontId="14" fillId="3" borderId="0" xfId="2" applyFont="1" applyFill="1" applyBorder="1" applyAlignment="1">
      <alignment wrapText="1"/>
    </xf>
    <xf numFmtId="0" fontId="15" fillId="3" borderId="0" xfId="0" applyFont="1" applyFill="1" applyAlignment="1">
      <alignment horizontal="center" vertical="center" wrapText="1"/>
    </xf>
    <xf numFmtId="165" fontId="14" fillId="3" borderId="0" xfId="2" applyNumberFormat="1" applyFont="1" applyFill="1" applyBorder="1" applyAlignment="1">
      <alignment wrapText="1"/>
    </xf>
    <xf numFmtId="0" fontId="17" fillId="3" borderId="2" xfId="0" applyFont="1" applyFill="1" applyBorder="1" applyAlignment="1" applyProtection="1">
      <alignment horizontal="left" vertical="top" wrapText="1"/>
      <protection locked="0"/>
    </xf>
    <xf numFmtId="0" fontId="19" fillId="0" borderId="0" xfId="0" applyFont="1" applyAlignment="1">
      <alignment horizontal="center" vertical="center" wrapText="1"/>
    </xf>
    <xf numFmtId="165" fontId="14" fillId="0" borderId="0" xfId="1" applyFont="1" applyFill="1" applyBorder="1" applyAlignment="1" applyProtection="1">
      <alignment vertical="center" wrapText="1"/>
    </xf>
    <xf numFmtId="165" fontId="17" fillId="0" borderId="0" xfId="1" applyFont="1" applyFill="1" applyBorder="1" applyAlignment="1" applyProtection="1">
      <alignment horizontal="center" vertical="center" wrapText="1"/>
    </xf>
    <xf numFmtId="165" fontId="14" fillId="0" borderId="0" xfId="1" applyFont="1" applyFill="1" applyBorder="1" applyAlignment="1" applyProtection="1">
      <alignment horizontal="center" vertical="center" wrapText="1"/>
    </xf>
    <xf numFmtId="0" fontId="17" fillId="3" borderId="1" xfId="0" applyFont="1" applyFill="1" applyBorder="1" applyAlignment="1" applyProtection="1">
      <alignment vertical="center" wrapText="1"/>
      <protection locked="0"/>
    </xf>
    <xf numFmtId="0" fontId="23" fillId="0" borderId="0" xfId="0" applyFont="1"/>
    <xf numFmtId="49" fontId="0" fillId="0" borderId="0" xfId="0" applyNumberFormat="1"/>
    <xf numFmtId="0" fontId="23" fillId="0" borderId="0" xfId="0" applyFont="1" applyAlignment="1">
      <alignment vertical="center"/>
    </xf>
    <xf numFmtId="49" fontId="24" fillId="0" borderId="0" xfId="0" applyNumberFormat="1" applyFont="1" applyAlignment="1">
      <alignment horizontal="left"/>
    </xf>
    <xf numFmtId="49" fontId="24" fillId="0" borderId="0" xfId="0" applyNumberFormat="1" applyFont="1" applyAlignment="1">
      <alignment horizontal="left" wrapText="1"/>
    </xf>
    <xf numFmtId="0" fontId="14" fillId="6" borderId="2" xfId="0" applyFont="1" applyFill="1" applyBorder="1" applyAlignment="1">
      <alignment vertical="center" wrapText="1"/>
    </xf>
    <xf numFmtId="0" fontId="17" fillId="6" borderId="2" xfId="0" applyFont="1" applyFill="1" applyBorder="1" applyAlignment="1">
      <alignment vertical="center" wrapText="1"/>
    </xf>
    <xf numFmtId="0" fontId="14" fillId="2" borderId="2" xfId="0" applyFont="1" applyFill="1" applyBorder="1" applyAlignment="1">
      <alignment vertical="center" wrapText="1"/>
    </xf>
    <xf numFmtId="165" fontId="17" fillId="2" borderId="2" xfId="0" applyNumberFormat="1" applyFont="1" applyFill="1" applyBorder="1" applyAlignment="1">
      <alignment vertical="center" wrapText="1"/>
    </xf>
    <xf numFmtId="165" fontId="14" fillId="2" borderId="2" xfId="1" applyFont="1" applyFill="1" applyBorder="1" applyAlignment="1" applyProtection="1">
      <alignment vertical="center" wrapText="1"/>
    </xf>
    <xf numFmtId="165" fontId="14" fillId="2" borderId="3" xfId="1" applyFont="1" applyFill="1" applyBorder="1" applyAlignment="1" applyProtection="1">
      <alignment vertical="center" wrapText="1"/>
    </xf>
    <xf numFmtId="165" fontId="14" fillId="2" borderId="9" xfId="1" applyFont="1" applyFill="1" applyBorder="1" applyAlignment="1" applyProtection="1">
      <alignment vertical="center" wrapText="1"/>
    </xf>
    <xf numFmtId="9" fontId="14" fillId="2" borderId="10" xfId="2" applyFont="1" applyFill="1" applyBorder="1" applyAlignment="1" applyProtection="1">
      <alignment vertical="center" wrapText="1"/>
    </xf>
    <xf numFmtId="0" fontId="15" fillId="2" borderId="12" xfId="0" applyFont="1" applyFill="1" applyBorder="1" applyAlignment="1">
      <alignment horizontal="left" vertical="center" wrapText="1"/>
    </xf>
    <xf numFmtId="165" fontId="14" fillId="2" borderId="11" xfId="0" applyNumberFormat="1" applyFont="1" applyFill="1" applyBorder="1" applyAlignment="1">
      <alignment vertical="center" wrapText="1"/>
    </xf>
    <xf numFmtId="0" fontId="15" fillId="2" borderId="6" xfId="0" applyFont="1" applyFill="1" applyBorder="1" applyAlignment="1">
      <alignment horizontal="left" vertical="center" wrapText="1"/>
    </xf>
    <xf numFmtId="165" fontId="14" fillId="2" borderId="7" xfId="2" applyNumberFormat="1" applyFont="1" applyFill="1" applyBorder="1" applyAlignment="1" applyProtection="1">
      <alignment wrapText="1"/>
    </xf>
    <xf numFmtId="49" fontId="17" fillId="0" borderId="2" xfId="1" applyNumberFormat="1" applyFont="1" applyBorder="1" applyAlignment="1" applyProtection="1">
      <alignment horizontal="left" wrapText="1"/>
      <protection locked="0"/>
    </xf>
    <xf numFmtId="49" fontId="17" fillId="3" borderId="2" xfId="1" applyNumberFormat="1" applyFont="1" applyFill="1" applyBorder="1" applyAlignment="1" applyProtection="1">
      <alignment horizontal="left" wrapText="1"/>
      <protection locked="0"/>
    </xf>
    <xf numFmtId="165" fontId="17" fillId="2" borderId="2" xfId="1" applyFont="1" applyFill="1" applyBorder="1" applyAlignment="1" applyProtection="1">
      <alignment vertical="center" wrapText="1"/>
    </xf>
    <xf numFmtId="0" fontId="17" fillId="2" borderId="6" xfId="0" applyFont="1" applyFill="1" applyBorder="1" applyAlignment="1">
      <alignment vertical="center" wrapText="1"/>
    </xf>
    <xf numFmtId="49" fontId="17" fillId="0" borderId="2" xfId="0" applyNumberFormat="1" applyFont="1" applyBorder="1" applyAlignment="1" applyProtection="1">
      <alignment horizontal="left" wrapText="1"/>
      <protection locked="0"/>
    </xf>
    <xf numFmtId="0" fontId="14" fillId="2" borderId="18" xfId="0" applyFont="1" applyFill="1" applyBorder="1" applyAlignment="1">
      <alignment vertical="center" wrapText="1"/>
    </xf>
    <xf numFmtId="0" fontId="14" fillId="4" borderId="2" xfId="0" applyFont="1" applyFill="1" applyBorder="1" applyAlignment="1" applyProtection="1">
      <alignment vertical="center" wrapText="1"/>
      <protection locked="0"/>
    </xf>
    <xf numFmtId="0" fontId="14" fillId="2" borderId="15" xfId="0" applyFont="1" applyFill="1" applyBorder="1" applyAlignment="1">
      <alignment vertical="center" wrapText="1"/>
    </xf>
    <xf numFmtId="165" fontId="14" fillId="2" borderId="19" xfId="1" applyFont="1" applyFill="1" applyBorder="1" applyAlignment="1" applyProtection="1">
      <alignment vertical="center" wrapText="1"/>
    </xf>
    <xf numFmtId="9" fontId="17" fillId="0" borderId="2" xfId="2" applyFont="1" applyBorder="1" applyAlignment="1" applyProtection="1">
      <alignment horizontal="center" vertical="center" wrapText="1"/>
      <protection locked="0"/>
    </xf>
    <xf numFmtId="9" fontId="17" fillId="3" borderId="2" xfId="2" applyFont="1" applyFill="1" applyBorder="1" applyAlignment="1" applyProtection="1">
      <alignment horizontal="center" vertical="center" wrapText="1"/>
      <protection locked="0"/>
    </xf>
    <xf numFmtId="9" fontId="17" fillId="0" borderId="2" xfId="2" applyFont="1" applyBorder="1" applyAlignment="1" applyProtection="1">
      <alignment vertical="center" wrapText="1"/>
      <protection locked="0"/>
    </xf>
    <xf numFmtId="165" fontId="17" fillId="2" borderId="2" xfId="1" applyFont="1" applyFill="1" applyBorder="1" applyAlignment="1" applyProtection="1">
      <alignment horizontal="center" vertical="center" wrapText="1"/>
    </xf>
    <xf numFmtId="165" fontId="14" fillId="4" borderId="2" xfId="1" applyFont="1" applyFill="1" applyBorder="1" applyAlignment="1" applyProtection="1">
      <alignment vertical="center" wrapText="1"/>
    </xf>
    <xf numFmtId="9" fontId="14" fillId="3" borderId="7" xfId="2" applyFont="1" applyFill="1" applyBorder="1" applyAlignment="1" applyProtection="1">
      <alignment vertical="center" wrapText="1"/>
      <protection locked="0"/>
    </xf>
    <xf numFmtId="9" fontId="14" fillId="3" borderId="14" xfId="2" applyFont="1" applyFill="1" applyBorder="1" applyAlignment="1" applyProtection="1">
      <alignment vertical="center" wrapText="1"/>
      <protection locked="0"/>
    </xf>
    <xf numFmtId="9" fontId="14" fillId="3" borderId="14" xfId="2" applyFont="1" applyFill="1" applyBorder="1" applyAlignment="1" applyProtection="1">
      <alignment horizontal="right" vertical="center" wrapText="1"/>
      <protection locked="0"/>
    </xf>
    <xf numFmtId="9" fontId="0" fillId="0" borderId="0" xfId="2" applyFont="1"/>
    <xf numFmtId="0" fontId="14" fillId="7" borderId="2" xfId="0" applyFont="1" applyFill="1" applyBorder="1" applyAlignment="1">
      <alignment vertical="center" wrapText="1"/>
    </xf>
    <xf numFmtId="10" fontId="14" fillId="2" borderId="7" xfId="2" applyNumberFormat="1" applyFont="1" applyFill="1" applyBorder="1" applyAlignment="1" applyProtection="1">
      <alignment wrapText="1"/>
    </xf>
    <xf numFmtId="165" fontId="14" fillId="3" borderId="0" xfId="1" applyFont="1" applyFill="1" applyBorder="1" applyAlignment="1" applyProtection="1">
      <alignment vertical="center" wrapText="1"/>
      <protection locked="0"/>
    </xf>
    <xf numFmtId="165" fontId="17" fillId="0" borderId="0" xfId="1" applyFont="1" applyFill="1" applyBorder="1" applyAlignment="1" applyProtection="1">
      <alignment vertical="center" wrapText="1"/>
      <protection locked="0"/>
    </xf>
    <xf numFmtId="165" fontId="0" fillId="0" borderId="0" xfId="1" applyFont="1" applyBorder="1" applyAlignment="1">
      <alignment wrapText="1"/>
    </xf>
    <xf numFmtId="165" fontId="14" fillId="3" borderId="0" xfId="1" applyFont="1" applyFill="1" applyBorder="1" applyAlignment="1">
      <alignment vertical="center" wrapText="1"/>
    </xf>
    <xf numFmtId="165" fontId="14" fillId="3" borderId="0" xfId="1" applyFont="1" applyFill="1" applyBorder="1" applyAlignment="1" applyProtection="1">
      <alignment horizontal="center" vertical="center" wrapText="1"/>
    </xf>
    <xf numFmtId="165" fontId="14" fillId="3" borderId="0" xfId="1" applyFont="1" applyFill="1" applyBorder="1" applyAlignment="1" applyProtection="1">
      <alignment horizontal="right" vertical="center" wrapText="1"/>
      <protection locked="0"/>
    </xf>
    <xf numFmtId="165" fontId="14" fillId="3" borderId="0" xfId="1" applyFont="1" applyFill="1" applyBorder="1" applyAlignment="1" applyProtection="1">
      <alignment vertical="center" wrapText="1"/>
    </xf>
    <xf numFmtId="165" fontId="14" fillId="0" borderId="0" xfId="1" applyFont="1" applyFill="1" applyBorder="1" applyAlignment="1">
      <alignment vertical="center" wrapText="1"/>
    </xf>
    <xf numFmtId="165" fontId="0" fillId="0" borderId="0" xfId="1" applyFont="1" applyFill="1" applyBorder="1" applyAlignment="1">
      <alignment wrapText="1"/>
    </xf>
    <xf numFmtId="165" fontId="21" fillId="3" borderId="0" xfId="1" applyFont="1" applyFill="1" applyBorder="1" applyAlignment="1">
      <alignment horizontal="left" wrapText="1"/>
    </xf>
    <xf numFmtId="0" fontId="13" fillId="2" borderId="6" xfId="0" applyFont="1" applyFill="1" applyBorder="1" applyAlignment="1">
      <alignment vertical="center" wrapText="1"/>
    </xf>
    <xf numFmtId="165" fontId="14" fillId="2" borderId="12" xfId="0" applyNumberFormat="1" applyFont="1" applyFill="1" applyBorder="1" applyAlignment="1">
      <alignment vertical="center" wrapText="1"/>
    </xf>
    <xf numFmtId="165" fontId="0" fillId="2" borderId="11" xfId="1" applyFont="1" applyFill="1" applyBorder="1" applyAlignment="1">
      <alignment vertical="center" wrapText="1"/>
    </xf>
    <xf numFmtId="0" fontId="0" fillId="2" borderId="8" xfId="0" applyFill="1" applyBorder="1" applyAlignment="1">
      <alignment wrapText="1"/>
    </xf>
    <xf numFmtId="9" fontId="0" fillId="2" borderId="10" xfId="2" applyFont="1" applyFill="1" applyBorder="1" applyAlignment="1">
      <alignment wrapText="1"/>
    </xf>
    <xf numFmtId="0" fontId="17" fillId="2" borderId="15" xfId="0" applyFont="1" applyFill="1" applyBorder="1" applyAlignment="1">
      <alignment horizontal="center" vertical="center" wrapText="1"/>
    </xf>
    <xf numFmtId="165" fontId="14" fillId="2" borderId="14" xfId="1" applyFont="1" applyFill="1" applyBorder="1" applyAlignment="1" applyProtection="1">
      <alignment horizontal="center" vertical="center" wrapText="1"/>
    </xf>
    <xf numFmtId="0" fontId="14" fillId="2" borderId="4"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0" borderId="2" xfId="0" applyFont="1" applyBorder="1" applyAlignment="1" applyProtection="1">
      <alignment horizontal="center" vertical="center" wrapText="1"/>
      <protection locked="0"/>
    </xf>
    <xf numFmtId="165" fontId="0" fillId="0" borderId="0" xfId="1" applyFont="1" applyFill="1" applyBorder="1" applyAlignment="1">
      <alignment vertical="center" wrapText="1"/>
    </xf>
    <xf numFmtId="9" fontId="0" fillId="0" borderId="0" xfId="2" applyFont="1" applyFill="1" applyBorder="1" applyAlignment="1">
      <alignment wrapText="1"/>
    </xf>
    <xf numFmtId="165" fontId="14" fillId="2" borderId="2" xfId="1" applyFont="1" applyFill="1" applyBorder="1" applyAlignment="1" applyProtection="1">
      <alignment horizontal="center" vertical="center" wrapText="1"/>
      <protection locked="0"/>
    </xf>
    <xf numFmtId="165" fontId="17" fillId="0" borderId="2" xfId="1" applyFont="1" applyFill="1" applyBorder="1" applyAlignment="1" applyProtection="1">
      <alignment horizontal="center" vertical="center" wrapText="1"/>
      <protection locked="0"/>
    </xf>
    <xf numFmtId="165" fontId="14" fillId="0" borderId="2" xfId="1" applyFont="1" applyFill="1" applyBorder="1" applyAlignment="1" applyProtection="1">
      <alignment horizontal="center" vertical="center" wrapText="1"/>
    </xf>
    <xf numFmtId="165" fontId="17" fillId="0" borderId="0" xfId="1" applyFont="1" applyFill="1" applyBorder="1" applyAlignment="1" applyProtection="1">
      <alignment horizontal="center" vertical="center" wrapText="1"/>
      <protection locked="0"/>
    </xf>
    <xf numFmtId="165" fontId="17" fillId="0" borderId="2" xfId="1" applyFont="1" applyFill="1" applyBorder="1" applyAlignment="1" applyProtection="1">
      <alignment vertical="center" wrapText="1"/>
      <protection locked="0"/>
    </xf>
    <xf numFmtId="165" fontId="14" fillId="0" borderId="0" xfId="1" applyFont="1" applyFill="1" applyBorder="1" applyAlignment="1" applyProtection="1">
      <alignment vertical="center" wrapText="1"/>
      <protection locked="0"/>
    </xf>
    <xf numFmtId="165" fontId="14" fillId="0" borderId="0" xfId="1" applyFont="1" applyFill="1" applyBorder="1" applyAlignment="1" applyProtection="1">
      <alignment horizontal="right" vertical="center" wrapText="1"/>
      <protection locked="0"/>
    </xf>
    <xf numFmtId="0" fontId="14" fillId="8" borderId="2" xfId="0" applyFont="1" applyFill="1" applyBorder="1" applyAlignment="1">
      <alignment horizontal="center" vertical="center" wrapText="1"/>
    </xf>
    <xf numFmtId="165" fontId="11" fillId="0" borderId="2" xfId="1" applyFont="1" applyBorder="1" applyAlignment="1" applyProtection="1">
      <alignment horizontal="center" vertical="center" wrapText="1"/>
      <protection locked="0"/>
    </xf>
    <xf numFmtId="9" fontId="10" fillId="0" borderId="2" xfId="2" applyFont="1" applyBorder="1" applyAlignment="1" applyProtection="1">
      <alignment horizontal="center" vertical="center" wrapText="1"/>
      <protection locked="0"/>
    </xf>
    <xf numFmtId="165" fontId="10" fillId="0" borderId="2" xfId="1" applyFont="1" applyFill="1" applyBorder="1" applyAlignment="1" applyProtection="1">
      <alignment horizontal="center" vertical="center" wrapText="1"/>
      <protection locked="0"/>
    </xf>
    <xf numFmtId="9" fontId="27" fillId="0" borderId="2" xfId="0" applyNumberFormat="1" applyFont="1" applyBorder="1" applyAlignment="1" applyProtection="1">
      <alignment horizontal="center" vertical="center" wrapText="1"/>
      <protection locked="0"/>
    </xf>
    <xf numFmtId="0" fontId="9" fillId="0" borderId="2" xfId="0" applyFont="1" applyBorder="1" applyAlignment="1" applyProtection="1">
      <alignment horizontal="left" vertical="top" wrapText="1"/>
      <protection locked="0"/>
    </xf>
    <xf numFmtId="0" fontId="9" fillId="3" borderId="2" xfId="0" applyFont="1" applyFill="1" applyBorder="1" applyAlignment="1" applyProtection="1">
      <alignment horizontal="left" vertical="top" wrapText="1"/>
      <protection locked="0"/>
    </xf>
    <xf numFmtId="49" fontId="8" fillId="0" borderId="2" xfId="0" applyNumberFormat="1" applyFont="1" applyBorder="1" applyAlignment="1" applyProtection="1">
      <alignment horizontal="left" wrapText="1"/>
      <protection locked="0"/>
    </xf>
    <xf numFmtId="49" fontId="8" fillId="3" borderId="2" xfId="1" applyNumberFormat="1" applyFont="1" applyFill="1" applyBorder="1" applyAlignment="1" applyProtection="1">
      <alignment horizontal="left" wrapText="1"/>
      <protection locked="0"/>
    </xf>
    <xf numFmtId="0" fontId="9" fillId="0" borderId="2" xfId="0" applyFont="1" applyBorder="1" applyAlignment="1" applyProtection="1">
      <alignment horizontal="left" vertical="center" wrapText="1"/>
      <protection locked="0"/>
    </xf>
    <xf numFmtId="0" fontId="9" fillId="3" borderId="2" xfId="0" applyFont="1" applyFill="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165" fontId="29" fillId="0" borderId="0" xfId="1" applyFont="1" applyBorder="1" applyAlignment="1">
      <alignment wrapText="1"/>
    </xf>
    <xf numFmtId="165" fontId="21" fillId="0" borderId="0" xfId="1" quotePrefix="1" applyFont="1" applyFill="1" applyBorder="1" applyAlignment="1">
      <alignment horizontal="left" wrapText="1"/>
    </xf>
    <xf numFmtId="9" fontId="28" fillId="0" borderId="0" xfId="2" applyFont="1" applyFill="1" applyBorder="1" applyAlignment="1">
      <alignment wrapText="1"/>
    </xf>
    <xf numFmtId="9" fontId="6" fillId="0" borderId="2" xfId="2" applyFont="1" applyBorder="1" applyAlignment="1" applyProtection="1">
      <alignment horizontal="center" vertical="center" wrapText="1"/>
      <protection locked="0"/>
    </xf>
    <xf numFmtId="165" fontId="5" fillId="0" borderId="2" xfId="1" applyFont="1" applyBorder="1" applyAlignment="1" applyProtection="1">
      <alignment vertical="center" wrapText="1"/>
      <protection locked="0"/>
    </xf>
    <xf numFmtId="0" fontId="4" fillId="0" borderId="2" xfId="0" applyFont="1" applyBorder="1" applyAlignment="1" applyProtection="1">
      <alignment horizontal="left" vertical="center" wrapText="1"/>
      <protection locked="0"/>
    </xf>
    <xf numFmtId="0" fontId="4" fillId="0" borderId="2" xfId="0" applyFont="1" applyBorder="1" applyAlignment="1" applyProtection="1">
      <alignment horizontal="left" vertical="top" wrapText="1"/>
      <protection locked="0"/>
    </xf>
    <xf numFmtId="0" fontId="4" fillId="6" borderId="2" xfId="0" applyFont="1" applyFill="1" applyBorder="1" applyAlignment="1">
      <alignment vertical="center" wrapText="1"/>
    </xf>
    <xf numFmtId="0" fontId="4" fillId="3" borderId="2" xfId="0" applyFont="1" applyFill="1" applyBorder="1" applyAlignment="1" applyProtection="1">
      <alignment horizontal="left" vertical="top" wrapText="1"/>
      <protection locked="0"/>
    </xf>
    <xf numFmtId="0" fontId="4" fillId="3" borderId="2" xfId="0" applyFont="1" applyFill="1" applyBorder="1" applyAlignment="1" applyProtection="1">
      <alignment horizontal="left" vertical="center" wrapText="1"/>
      <protection locked="0"/>
    </xf>
    <xf numFmtId="49" fontId="4" fillId="0" borderId="2" xfId="0" applyNumberFormat="1" applyFont="1" applyBorder="1" applyAlignment="1" applyProtection="1">
      <alignment horizontal="left" vertical="center" wrapText="1"/>
      <protection locked="0"/>
    </xf>
    <xf numFmtId="0" fontId="4" fillId="3" borderId="2" xfId="0" applyFont="1" applyFill="1" applyBorder="1" applyAlignment="1" applyProtection="1">
      <alignment vertical="center" wrapText="1"/>
      <protection locked="0"/>
    </xf>
    <xf numFmtId="165" fontId="4" fillId="0" borderId="2" xfId="1" applyFont="1" applyBorder="1" applyAlignment="1" applyProtection="1">
      <alignment vertical="center" wrapText="1"/>
      <protection locked="0"/>
    </xf>
    <xf numFmtId="165" fontId="4" fillId="2" borderId="7" xfId="0" applyNumberFormat="1" applyFont="1" applyFill="1" applyBorder="1" applyAlignment="1">
      <alignment vertical="center" wrapText="1"/>
    </xf>
    <xf numFmtId="165" fontId="14" fillId="2" borderId="10" xfId="1" applyFont="1" applyFill="1" applyBorder="1" applyAlignment="1" applyProtection="1">
      <alignment vertical="center" wrapText="1"/>
    </xf>
    <xf numFmtId="0" fontId="3" fillId="0" borderId="2" xfId="0" applyFont="1" applyBorder="1" applyAlignment="1" applyProtection="1">
      <alignment horizontal="left" vertical="center" wrapText="1"/>
      <protection locked="0"/>
    </xf>
    <xf numFmtId="165" fontId="30" fillId="0" borderId="2" xfId="1" applyFont="1" applyFill="1" applyBorder="1" applyAlignment="1" applyProtection="1">
      <alignment horizontal="center" vertical="center" wrapText="1"/>
      <protection locked="0"/>
    </xf>
    <xf numFmtId="165" fontId="2" fillId="0" borderId="2" xfId="1" applyFont="1" applyFill="1" applyBorder="1" applyAlignment="1" applyProtection="1">
      <alignment horizontal="center" vertical="center" wrapText="1"/>
      <protection locked="0"/>
    </xf>
    <xf numFmtId="0" fontId="0" fillId="0" borderId="0" xfId="0" applyAlignment="1">
      <alignment horizontal="justify" vertical="center"/>
    </xf>
    <xf numFmtId="165" fontId="2" fillId="0" borderId="2" xfId="1" applyFont="1" applyFill="1" applyBorder="1" applyAlignment="1" applyProtection="1">
      <alignment vertical="center" wrapText="1"/>
      <protection locked="0"/>
    </xf>
    <xf numFmtId="164" fontId="18" fillId="0" borderId="0" xfId="3" applyFont="1" applyAlignment="1">
      <alignment horizontal="justify" vertical="center"/>
    </xf>
    <xf numFmtId="165" fontId="20" fillId="0" borderId="2" xfId="1" applyFont="1" applyBorder="1" applyAlignment="1" applyProtection="1">
      <alignment vertical="center" wrapText="1"/>
      <protection locked="0"/>
    </xf>
    <xf numFmtId="4" fontId="18" fillId="0" borderId="0" xfId="0" applyNumberFormat="1" applyFont="1" applyAlignment="1">
      <alignment horizontal="right" vertical="center"/>
    </xf>
    <xf numFmtId="0" fontId="17" fillId="3" borderId="2" xfId="0" applyFont="1" applyFill="1" applyBorder="1" applyAlignment="1" applyProtection="1">
      <alignment horizontal="left" vertical="top" wrapText="1"/>
      <protection locked="0"/>
    </xf>
    <xf numFmtId="165" fontId="17" fillId="3" borderId="2" xfId="1" applyFont="1" applyFill="1" applyBorder="1" applyAlignment="1" applyProtection="1">
      <alignment horizontal="left" vertical="top" wrapText="1"/>
      <protection locked="0"/>
    </xf>
    <xf numFmtId="0" fontId="14" fillId="0" borderId="0" xfId="0" applyFont="1" applyAlignment="1">
      <alignment horizontal="center" vertical="center" wrapText="1"/>
    </xf>
    <xf numFmtId="0" fontId="14" fillId="2" borderId="12"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0" fillId="5" borderId="8" xfId="0" applyFill="1" applyBorder="1" applyAlignment="1">
      <alignment horizontal="center" vertical="center" wrapText="1"/>
    </xf>
    <xf numFmtId="0" fontId="0" fillId="5" borderId="10" xfId="0"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12" fillId="3" borderId="2" xfId="0" applyFont="1" applyFill="1" applyBorder="1" applyAlignment="1" applyProtection="1">
      <alignment horizontal="left" vertical="top" wrapText="1"/>
      <protection locked="0"/>
    </xf>
    <xf numFmtId="49" fontId="14" fillId="3" borderId="2" xfId="0" applyNumberFormat="1" applyFont="1" applyFill="1" applyBorder="1" applyAlignment="1" applyProtection="1">
      <alignment horizontal="left" vertical="top" wrapText="1"/>
      <protection locked="0"/>
    </xf>
    <xf numFmtId="165" fontId="14" fillId="3" borderId="2" xfId="1" applyFont="1" applyFill="1" applyBorder="1" applyAlignment="1" applyProtection="1">
      <alignment horizontal="left" vertical="top" wrapText="1"/>
      <protection locked="0"/>
    </xf>
    <xf numFmtId="0" fontId="14" fillId="3" borderId="2" xfId="0" applyFont="1" applyFill="1" applyBorder="1" applyAlignment="1" applyProtection="1">
      <alignment horizontal="left" vertical="top" wrapText="1"/>
      <protection locked="0"/>
    </xf>
    <xf numFmtId="0" fontId="25" fillId="0" borderId="0" xfId="0" applyFont="1" applyAlignment="1">
      <alignment horizontal="left" vertical="top" wrapText="1"/>
    </xf>
    <xf numFmtId="0" fontId="26" fillId="0" borderId="0" xfId="0" applyFont="1" applyAlignment="1">
      <alignment horizontal="left" wrapText="1"/>
    </xf>
    <xf numFmtId="0" fontId="12" fillId="3" borderId="2" xfId="0" applyFont="1" applyFill="1" applyBorder="1" applyAlignment="1" applyProtection="1">
      <alignment horizontal="left" vertical="center" wrapText="1"/>
      <protection locked="0"/>
    </xf>
    <xf numFmtId="0" fontId="17" fillId="3" borderId="2" xfId="0" applyFont="1" applyFill="1" applyBorder="1" applyAlignment="1" applyProtection="1">
      <alignment horizontal="left" vertical="center" wrapText="1"/>
      <protection locked="0"/>
    </xf>
    <xf numFmtId="165" fontId="17" fillId="3" borderId="2" xfId="1" applyFont="1" applyFill="1" applyBorder="1" applyAlignment="1" applyProtection="1">
      <alignment horizontal="left" vertical="center" wrapText="1"/>
      <protection locked="0"/>
    </xf>
    <xf numFmtId="49" fontId="12" fillId="3" borderId="2" xfId="0" applyNumberFormat="1" applyFont="1" applyFill="1" applyBorder="1" applyAlignment="1" applyProtection="1">
      <alignment horizontal="left" vertical="top" wrapText="1"/>
      <protection locked="0"/>
    </xf>
    <xf numFmtId="49" fontId="17" fillId="3" borderId="2" xfId="0" applyNumberFormat="1" applyFont="1" applyFill="1" applyBorder="1" applyAlignment="1" applyProtection="1">
      <alignment horizontal="left" vertical="top" wrapText="1"/>
      <protection locked="0"/>
    </xf>
    <xf numFmtId="0" fontId="5" fillId="3" borderId="2" xfId="0" applyFont="1" applyFill="1" applyBorder="1" applyAlignment="1" applyProtection="1">
      <alignment horizontal="left" vertical="top" wrapText="1"/>
      <protection locked="0"/>
    </xf>
    <xf numFmtId="0" fontId="14" fillId="3" borderId="2" xfId="0" applyFont="1" applyFill="1" applyBorder="1" applyAlignment="1" applyProtection="1">
      <alignment horizontal="left" vertical="center" wrapText="1"/>
      <protection locked="0"/>
    </xf>
    <xf numFmtId="165" fontId="14" fillId="3" borderId="2" xfId="1" applyFont="1" applyFill="1" applyBorder="1" applyAlignment="1" applyProtection="1">
      <alignment horizontal="left" vertical="center" wrapText="1"/>
      <protection locked="0"/>
    </xf>
    <xf numFmtId="0" fontId="3" fillId="3" borderId="2" xfId="0" applyFont="1" applyFill="1" applyBorder="1" applyAlignment="1" applyProtection="1">
      <alignment horizontal="left" vertical="center" wrapText="1"/>
      <protection locked="0"/>
    </xf>
  </cellXfs>
  <cellStyles count="4">
    <cellStyle name="Comma" xfId="3" builtinId="3"/>
    <cellStyle name="Currency" xfId="1" builtinId="4"/>
    <cellStyle name="Normal" xfId="0" builtinId="0"/>
    <cellStyle name="Percent" xfId="2"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2:L261"/>
  <sheetViews>
    <sheetView showGridLines="0" showZeros="0" tabSelected="1" zoomScale="80" zoomScaleNormal="80" workbookViewId="0">
      <pane ySplit="5" topLeftCell="A108" activePane="bottomLeft" state="frozen"/>
      <selection pane="bottomLeft" activeCell="F166" sqref="F166"/>
    </sheetView>
  </sheetViews>
  <sheetFormatPr defaultColWidth="9.109375" defaultRowHeight="14.4"/>
  <cols>
    <col min="1" max="1" width="4.44140625" style="28" customWidth="1"/>
    <col min="2" max="2" width="30.44140625" style="28" customWidth="1"/>
    <col min="3" max="3" width="39.44140625" style="28" customWidth="1"/>
    <col min="4" max="7" width="23.109375" style="28" customWidth="1"/>
    <col min="8" max="8" width="22.44140625" style="28" customWidth="1"/>
    <col min="9" max="9" width="22.44140625" style="79" customWidth="1"/>
    <col min="10" max="10" width="29.44140625" style="85" customWidth="1"/>
    <col min="11" max="11" width="30.44140625" style="28" customWidth="1"/>
    <col min="12" max="12" width="18.77734375" style="28" customWidth="1"/>
    <col min="13" max="13" width="9.109375" style="28"/>
    <col min="14" max="14" width="17.44140625" style="28" customWidth="1"/>
    <col min="15" max="15" width="26.44140625" style="28" customWidth="1"/>
    <col min="16" max="16" width="22.44140625" style="28" customWidth="1"/>
    <col min="17" max="17" width="29.44140625" style="28" customWidth="1"/>
    <col min="18" max="18" width="23.44140625" style="28" customWidth="1"/>
    <col min="19" max="19" width="18.44140625" style="28" customWidth="1"/>
    <col min="20" max="20" width="17.44140625" style="28" customWidth="1"/>
    <col min="21" max="21" width="25.109375" style="28" customWidth="1"/>
    <col min="22" max="16384" width="9.109375" style="28"/>
  </cols>
  <sheetData>
    <row r="2" spans="1:12" ht="29.25" customHeight="1">
      <c r="B2" s="159" t="s">
        <v>483</v>
      </c>
      <c r="C2" s="159"/>
      <c r="D2" s="159"/>
      <c r="E2" s="159"/>
      <c r="F2" s="27"/>
      <c r="G2" s="27"/>
      <c r="H2" s="38"/>
      <c r="I2" s="118"/>
      <c r="J2" s="120"/>
      <c r="K2" s="118"/>
    </row>
    <row r="3" spans="1:12" ht="24" customHeight="1">
      <c r="B3" s="160" t="s">
        <v>342</v>
      </c>
      <c r="C3" s="160"/>
      <c r="D3" s="160"/>
      <c r="E3" s="160"/>
      <c r="F3" s="160"/>
      <c r="G3" s="160"/>
      <c r="H3" s="160"/>
      <c r="I3" s="86"/>
      <c r="J3" s="119" t="s">
        <v>519</v>
      </c>
    </row>
    <row r="4" spans="1:12" ht="6.75" customHeight="1">
      <c r="D4" s="30"/>
      <c r="E4" s="30"/>
      <c r="F4" s="30"/>
      <c r="G4" s="30"/>
      <c r="I4" s="85"/>
      <c r="K4" s="29"/>
      <c r="L4" s="29"/>
    </row>
    <row r="5" spans="1:12" ht="148.5" customHeight="1">
      <c r="B5" s="21" t="s">
        <v>343</v>
      </c>
      <c r="C5" s="21" t="s">
        <v>484</v>
      </c>
      <c r="D5" s="96" t="s">
        <v>515</v>
      </c>
      <c r="E5" s="96" t="s">
        <v>516</v>
      </c>
      <c r="F5" s="96" t="s">
        <v>485</v>
      </c>
      <c r="G5" s="21" t="s">
        <v>1</v>
      </c>
      <c r="H5" s="21" t="s">
        <v>486</v>
      </c>
      <c r="I5" s="21" t="s">
        <v>500</v>
      </c>
      <c r="J5" s="106" t="s">
        <v>505</v>
      </c>
      <c r="K5" s="21" t="s">
        <v>506</v>
      </c>
      <c r="L5" s="35"/>
    </row>
    <row r="6" spans="1:12" ht="15.6">
      <c r="B6" s="45" t="s">
        <v>344</v>
      </c>
      <c r="C6" s="156" t="s">
        <v>507</v>
      </c>
      <c r="D6" s="156"/>
      <c r="E6" s="156"/>
      <c r="F6" s="156"/>
      <c r="G6" s="156"/>
      <c r="H6" s="156"/>
      <c r="I6" s="157"/>
      <c r="J6" s="157"/>
      <c r="K6" s="156"/>
      <c r="L6" s="15"/>
    </row>
    <row r="7" spans="1:12" ht="15.6">
      <c r="B7" s="45" t="s">
        <v>345</v>
      </c>
      <c r="C7" s="164" t="s">
        <v>508</v>
      </c>
      <c r="D7" s="165"/>
      <c r="E7" s="165"/>
      <c r="F7" s="165"/>
      <c r="G7" s="165"/>
      <c r="H7" s="165"/>
      <c r="I7" s="142"/>
      <c r="J7" s="142"/>
      <c r="K7" s="165"/>
      <c r="L7" s="36"/>
    </row>
    <row r="8" spans="1:12" ht="124.8">
      <c r="B8" s="46" t="s">
        <v>346</v>
      </c>
      <c r="C8" s="123" t="s">
        <v>531</v>
      </c>
      <c r="D8" s="107">
        <v>90000</v>
      </c>
      <c r="E8" s="16"/>
      <c r="F8" s="16"/>
      <c r="G8" s="69">
        <f>SUM(D8:F8)</f>
        <v>90000</v>
      </c>
      <c r="H8" s="108">
        <v>0.5</v>
      </c>
      <c r="I8" s="16"/>
      <c r="J8" s="109" t="s">
        <v>517</v>
      </c>
      <c r="K8" s="57"/>
      <c r="L8" s="37"/>
    </row>
    <row r="9" spans="1:12" ht="120">
      <c r="B9" s="46" t="s">
        <v>347</v>
      </c>
      <c r="C9" s="124" t="s">
        <v>532</v>
      </c>
      <c r="D9" s="16">
        <v>100000</v>
      </c>
      <c r="E9" s="16"/>
      <c r="F9" s="16"/>
      <c r="G9" s="69">
        <f t="shared" ref="G9:G15" si="0">SUM(D9:F9)</f>
        <v>100000</v>
      </c>
      <c r="H9" s="108">
        <v>0.5</v>
      </c>
      <c r="I9" s="16"/>
      <c r="J9" s="134" t="s">
        <v>560</v>
      </c>
      <c r="K9" s="57"/>
      <c r="L9" s="37"/>
    </row>
    <row r="10" spans="1:12" ht="109.2">
      <c r="B10" s="46" t="s">
        <v>348</v>
      </c>
      <c r="C10" s="124" t="s">
        <v>535</v>
      </c>
      <c r="D10" s="16">
        <v>120000</v>
      </c>
      <c r="E10" s="16"/>
      <c r="F10" s="16"/>
      <c r="G10" s="69">
        <f t="shared" si="0"/>
        <v>120000</v>
      </c>
      <c r="H10" s="108">
        <v>0.5</v>
      </c>
      <c r="I10" s="16"/>
      <c r="J10" s="135" t="s">
        <v>561</v>
      </c>
      <c r="K10" s="57"/>
      <c r="L10" s="37"/>
    </row>
    <row r="11" spans="1:12" ht="81.75" customHeight="1">
      <c r="B11" s="46" t="s">
        <v>349</v>
      </c>
      <c r="C11" s="123" t="s">
        <v>533</v>
      </c>
      <c r="D11" s="16">
        <v>50000</v>
      </c>
      <c r="E11" s="16"/>
      <c r="F11" s="16"/>
      <c r="G11" s="69">
        <f t="shared" si="0"/>
        <v>50000</v>
      </c>
      <c r="H11" s="108">
        <v>0.5</v>
      </c>
      <c r="I11" s="16"/>
      <c r="J11" s="135" t="s">
        <v>562</v>
      </c>
      <c r="K11" s="57"/>
      <c r="L11" s="37"/>
    </row>
    <row r="12" spans="1:12" ht="78">
      <c r="B12" s="46" t="s">
        <v>350</v>
      </c>
      <c r="C12" s="123" t="s">
        <v>534</v>
      </c>
      <c r="D12" s="16">
        <v>210000</v>
      </c>
      <c r="E12" s="16"/>
      <c r="F12" s="16"/>
      <c r="G12" s="69">
        <f t="shared" si="0"/>
        <v>210000</v>
      </c>
      <c r="H12" s="108">
        <v>0.5</v>
      </c>
      <c r="I12" s="16"/>
      <c r="J12" s="135" t="s">
        <v>563</v>
      </c>
      <c r="K12" s="57"/>
      <c r="L12" s="37"/>
    </row>
    <row r="13" spans="1:12" ht="15.6">
      <c r="B13" s="46" t="s">
        <v>351</v>
      </c>
      <c r="C13" s="117"/>
      <c r="D13" s="16"/>
      <c r="E13" s="16"/>
      <c r="F13" s="16"/>
      <c r="G13" s="69">
        <f t="shared" si="0"/>
        <v>0</v>
      </c>
      <c r="H13" s="66"/>
      <c r="I13" s="16"/>
      <c r="J13" s="100"/>
      <c r="K13" s="57"/>
      <c r="L13" s="37"/>
    </row>
    <row r="14" spans="1:12" ht="15.6">
      <c r="B14" s="46" t="s">
        <v>352</v>
      </c>
      <c r="C14" s="34"/>
      <c r="D14" s="17"/>
      <c r="E14" s="17"/>
      <c r="F14" s="17"/>
      <c r="G14" s="69">
        <f t="shared" si="0"/>
        <v>0</v>
      </c>
      <c r="H14" s="67"/>
      <c r="I14" s="17"/>
      <c r="J14" s="100"/>
      <c r="K14" s="58"/>
      <c r="L14" s="37"/>
    </row>
    <row r="15" spans="1:12" ht="15.6">
      <c r="A15" s="29"/>
      <c r="B15" s="46" t="s">
        <v>353</v>
      </c>
      <c r="C15" s="34"/>
      <c r="D15" s="17"/>
      <c r="E15" s="17"/>
      <c r="F15" s="17"/>
      <c r="G15" s="69">
        <f t="shared" si="0"/>
        <v>0</v>
      </c>
      <c r="H15" s="67"/>
      <c r="I15" s="17"/>
      <c r="J15" s="100"/>
      <c r="K15" s="58"/>
    </row>
    <row r="16" spans="1:12" ht="15.6">
      <c r="A16" s="29"/>
      <c r="C16" s="47" t="s">
        <v>487</v>
      </c>
      <c r="D16" s="18">
        <f>SUM(D8:D15)</f>
        <v>570000</v>
      </c>
      <c r="E16" s="18">
        <f>SUM(E8:E15)</f>
        <v>0</v>
      </c>
      <c r="F16" s="18">
        <f>SUM(F8:F15)</f>
        <v>0</v>
      </c>
      <c r="G16" s="18">
        <f>SUM(G8:G15)</f>
        <v>570000</v>
      </c>
      <c r="H16" s="18">
        <f>(H8*G8)+(H9*G9)+(H10*G10)+(H11*G11)+(H12*G12)+(H13*G13)+(H14*G14)+(H15*G15)</f>
        <v>285000</v>
      </c>
      <c r="I16" s="18">
        <f>SUM(I8:I15)</f>
        <v>0</v>
      </c>
      <c r="J16" s="101"/>
      <c r="K16" s="58"/>
      <c r="L16" s="38"/>
    </row>
    <row r="17" spans="1:12" ht="15.6">
      <c r="A17" s="29"/>
      <c r="B17" s="45" t="s">
        <v>354</v>
      </c>
      <c r="C17" s="161" t="s">
        <v>509</v>
      </c>
      <c r="D17" s="162"/>
      <c r="E17" s="162"/>
      <c r="F17" s="162"/>
      <c r="G17" s="162"/>
      <c r="H17" s="162"/>
      <c r="I17" s="163"/>
      <c r="J17" s="163"/>
      <c r="K17" s="162"/>
      <c r="L17" s="36"/>
    </row>
    <row r="18" spans="1:12" ht="140.4">
      <c r="A18" s="29"/>
      <c r="B18" s="46" t="s">
        <v>355</v>
      </c>
      <c r="C18" s="123" t="s">
        <v>536</v>
      </c>
      <c r="D18" s="107">
        <v>120000</v>
      </c>
      <c r="E18" s="16"/>
      <c r="F18" s="16"/>
      <c r="G18" s="69">
        <f>SUM(D18:F18)</f>
        <v>120000</v>
      </c>
      <c r="H18" s="110">
        <v>0.5</v>
      </c>
      <c r="I18" s="16"/>
      <c r="J18" s="135" t="s">
        <v>564</v>
      </c>
      <c r="K18" s="57"/>
      <c r="L18" s="37"/>
    </row>
    <row r="19" spans="1:12" ht="140.4">
      <c r="A19" s="29"/>
      <c r="B19" s="46" t="s">
        <v>356</v>
      </c>
      <c r="C19" s="123" t="s">
        <v>539</v>
      </c>
      <c r="D19" s="16">
        <v>95000</v>
      </c>
      <c r="E19" s="16"/>
      <c r="F19" s="16"/>
      <c r="G19" s="69">
        <f t="shared" ref="G19:G25" si="1">SUM(D19:F19)</f>
        <v>95000</v>
      </c>
      <c r="H19" s="110">
        <v>0.5</v>
      </c>
      <c r="I19" s="16"/>
      <c r="J19" s="135" t="s">
        <v>565</v>
      </c>
      <c r="K19" s="57"/>
      <c r="L19" s="37"/>
    </row>
    <row r="20" spans="1:12" ht="156">
      <c r="A20" s="29"/>
      <c r="B20" s="46" t="s">
        <v>357</v>
      </c>
      <c r="C20" s="123" t="s">
        <v>537</v>
      </c>
      <c r="D20" s="16">
        <v>15000</v>
      </c>
      <c r="E20" s="16"/>
      <c r="F20" s="16"/>
      <c r="G20" s="69">
        <f t="shared" si="1"/>
        <v>15000</v>
      </c>
      <c r="H20" s="110">
        <v>0.5</v>
      </c>
      <c r="I20" s="16"/>
      <c r="J20" s="135" t="s">
        <v>566</v>
      </c>
      <c r="K20" s="57"/>
      <c r="L20" s="37"/>
    </row>
    <row r="21" spans="1:12" ht="109.2">
      <c r="A21" s="29"/>
      <c r="B21" s="46" t="s">
        <v>358</v>
      </c>
      <c r="C21" s="123" t="s">
        <v>538</v>
      </c>
      <c r="D21" s="16">
        <v>50000</v>
      </c>
      <c r="E21" s="16"/>
      <c r="F21" s="16"/>
      <c r="G21" s="69">
        <f t="shared" si="1"/>
        <v>50000</v>
      </c>
      <c r="H21" s="110">
        <v>0.5</v>
      </c>
      <c r="I21" s="16"/>
      <c r="J21" s="135" t="s">
        <v>567</v>
      </c>
      <c r="K21" s="57"/>
      <c r="L21" s="37"/>
    </row>
    <row r="22" spans="1:12" ht="15.6">
      <c r="A22" s="29"/>
      <c r="B22" s="46" t="s">
        <v>359</v>
      </c>
      <c r="C22" s="123"/>
      <c r="D22" s="16"/>
      <c r="E22" s="16"/>
      <c r="F22" s="16"/>
      <c r="G22" s="69">
        <f t="shared" si="1"/>
        <v>0</v>
      </c>
      <c r="H22" s="110"/>
      <c r="I22" s="16"/>
      <c r="J22" s="100"/>
      <c r="K22" s="57"/>
      <c r="L22" s="37"/>
    </row>
    <row r="23" spans="1:12" ht="15.6">
      <c r="A23" s="29"/>
      <c r="B23" s="46" t="s">
        <v>360</v>
      </c>
      <c r="C23" s="14"/>
      <c r="D23" s="16"/>
      <c r="E23" s="16"/>
      <c r="F23" s="16"/>
      <c r="G23" s="69">
        <f t="shared" si="1"/>
        <v>0</v>
      </c>
      <c r="H23" s="66"/>
      <c r="I23" s="16"/>
      <c r="J23" s="100"/>
      <c r="K23" s="57"/>
      <c r="L23" s="37"/>
    </row>
    <row r="24" spans="1:12" ht="15.6">
      <c r="A24" s="29"/>
      <c r="B24" s="46" t="s">
        <v>361</v>
      </c>
      <c r="C24" s="34"/>
      <c r="D24" s="17"/>
      <c r="E24" s="17"/>
      <c r="F24" s="17"/>
      <c r="G24" s="69">
        <f t="shared" si="1"/>
        <v>0</v>
      </c>
      <c r="H24" s="67"/>
      <c r="I24" s="17"/>
      <c r="J24" s="100"/>
      <c r="K24" s="58"/>
      <c r="L24" s="37"/>
    </row>
    <row r="25" spans="1:12" ht="15.6">
      <c r="A25" s="29"/>
      <c r="B25" s="46" t="s">
        <v>362</v>
      </c>
      <c r="C25" s="34"/>
      <c r="D25" s="17"/>
      <c r="E25" s="17"/>
      <c r="F25" s="17"/>
      <c r="G25" s="69">
        <f t="shared" si="1"/>
        <v>0</v>
      </c>
      <c r="H25" s="67"/>
      <c r="I25" s="17"/>
      <c r="J25" s="100"/>
      <c r="K25" s="58"/>
      <c r="L25" s="37"/>
    </row>
    <row r="26" spans="1:12" ht="15.6">
      <c r="A26" s="29"/>
      <c r="C26" s="47" t="s">
        <v>487</v>
      </c>
      <c r="D26" s="19">
        <f>SUM(D18:D25)</f>
        <v>280000</v>
      </c>
      <c r="E26" s="19">
        <f>SUM(E18:E25)</f>
        <v>0</v>
      </c>
      <c r="F26" s="19">
        <f>SUM(F18:F25)</f>
        <v>0</v>
      </c>
      <c r="G26" s="19">
        <f>SUM(G18:G25)</f>
        <v>280000</v>
      </c>
      <c r="H26" s="18">
        <f>(H18*G18)+(H19*G19)+(H20*G20)+(H21*G21)+(H22*G22)+(H23*G23)+(H24*G24)+(H25*G25)</f>
        <v>140000</v>
      </c>
      <c r="I26" s="18">
        <f>SUM(I18:I25)</f>
        <v>0</v>
      </c>
      <c r="J26" s="101"/>
      <c r="K26" s="58"/>
      <c r="L26" s="38"/>
    </row>
    <row r="27" spans="1:12" ht="15.6">
      <c r="A27" s="29"/>
      <c r="B27" s="45" t="s">
        <v>363</v>
      </c>
      <c r="C27" s="155" t="s">
        <v>510</v>
      </c>
      <c r="D27" s="141"/>
      <c r="E27" s="141"/>
      <c r="F27" s="141"/>
      <c r="G27" s="141"/>
      <c r="H27" s="141"/>
      <c r="I27" s="142"/>
      <c r="J27" s="142"/>
      <c r="K27" s="141"/>
      <c r="L27" s="36"/>
    </row>
    <row r="28" spans="1:12" ht="109.2">
      <c r="A28" s="29"/>
      <c r="B28" s="46" t="s">
        <v>364</v>
      </c>
      <c r="C28" s="123" t="s">
        <v>521</v>
      </c>
      <c r="D28" s="16">
        <v>2000</v>
      </c>
      <c r="E28" s="16"/>
      <c r="F28" s="16"/>
      <c r="G28" s="69">
        <f>SUM(D28:F28)</f>
        <v>2000</v>
      </c>
      <c r="H28" s="110">
        <v>0.5</v>
      </c>
      <c r="I28" s="16"/>
      <c r="J28" s="135" t="s">
        <v>568</v>
      </c>
      <c r="K28" s="57"/>
      <c r="L28" s="37"/>
    </row>
    <row r="29" spans="1:12" ht="124.8">
      <c r="A29" s="29"/>
      <c r="B29" s="46" t="s">
        <v>365</v>
      </c>
      <c r="C29" s="123" t="s">
        <v>523</v>
      </c>
      <c r="D29" s="16">
        <v>1000</v>
      </c>
      <c r="E29" s="16"/>
      <c r="F29" s="16"/>
      <c r="G29" s="69">
        <f t="shared" ref="G29:G35" si="2">SUM(D29:F29)</f>
        <v>1000</v>
      </c>
      <c r="H29" s="121">
        <v>0.5</v>
      </c>
      <c r="I29" s="16"/>
      <c r="J29" s="135" t="s">
        <v>569</v>
      </c>
      <c r="K29" s="57"/>
      <c r="L29" s="37"/>
    </row>
    <row r="30" spans="1:12" ht="38.549999999999997" customHeight="1">
      <c r="A30" s="29"/>
      <c r="B30" s="46" t="s">
        <v>366</v>
      </c>
      <c r="C30" s="123" t="s">
        <v>540</v>
      </c>
      <c r="D30" s="16">
        <v>1000</v>
      </c>
      <c r="E30" s="16"/>
      <c r="F30" s="16"/>
      <c r="G30" s="69">
        <f t="shared" si="2"/>
        <v>1000</v>
      </c>
      <c r="H30" s="66">
        <v>0.5</v>
      </c>
      <c r="I30" s="16"/>
      <c r="J30" s="135" t="s">
        <v>570</v>
      </c>
      <c r="K30" s="57"/>
      <c r="L30" s="37"/>
    </row>
    <row r="31" spans="1:12" ht="124.8">
      <c r="A31" s="29"/>
      <c r="B31" s="46" t="s">
        <v>367</v>
      </c>
      <c r="C31" s="123" t="s">
        <v>541</v>
      </c>
      <c r="D31" s="16">
        <v>16000</v>
      </c>
      <c r="E31" s="16"/>
      <c r="F31" s="16"/>
      <c r="G31" s="69">
        <f t="shared" si="2"/>
        <v>16000</v>
      </c>
      <c r="H31" s="66">
        <v>0.5</v>
      </c>
      <c r="I31" s="16"/>
      <c r="J31" s="135" t="s">
        <v>571</v>
      </c>
      <c r="K31" s="57"/>
      <c r="L31" s="37"/>
    </row>
    <row r="32" spans="1:12" s="29" customFormat="1" ht="15.6">
      <c r="B32" s="46" t="s">
        <v>368</v>
      </c>
      <c r="C32" s="14"/>
      <c r="D32" s="16"/>
      <c r="E32" s="16"/>
      <c r="F32" s="16"/>
      <c r="G32" s="69">
        <f t="shared" si="2"/>
        <v>0</v>
      </c>
      <c r="H32" s="66"/>
      <c r="I32" s="16"/>
      <c r="J32" s="100"/>
      <c r="K32" s="57"/>
      <c r="L32" s="37"/>
    </row>
    <row r="33" spans="1:12" s="29" customFormat="1" ht="15.6">
      <c r="B33" s="46" t="s">
        <v>369</v>
      </c>
      <c r="C33" s="14"/>
      <c r="D33" s="16"/>
      <c r="E33" s="16"/>
      <c r="F33" s="16"/>
      <c r="G33" s="69">
        <f t="shared" si="2"/>
        <v>0</v>
      </c>
      <c r="H33" s="66"/>
      <c r="I33" s="16"/>
      <c r="J33" s="100"/>
      <c r="K33" s="57"/>
      <c r="L33" s="37"/>
    </row>
    <row r="34" spans="1:12" s="29" customFormat="1" ht="15.6">
      <c r="A34" s="28"/>
      <c r="B34" s="46" t="s">
        <v>370</v>
      </c>
      <c r="C34" s="34"/>
      <c r="D34" s="17"/>
      <c r="E34" s="17"/>
      <c r="F34" s="17"/>
      <c r="G34" s="69">
        <f t="shared" si="2"/>
        <v>0</v>
      </c>
      <c r="H34" s="67"/>
      <c r="I34" s="17"/>
      <c r="J34" s="100"/>
      <c r="K34" s="58"/>
      <c r="L34" s="37"/>
    </row>
    <row r="35" spans="1:12" ht="15.6">
      <c r="B35" s="46" t="s">
        <v>371</v>
      </c>
      <c r="C35" s="34"/>
      <c r="D35" s="17"/>
      <c r="E35" s="17"/>
      <c r="F35" s="17"/>
      <c r="G35" s="69">
        <f t="shared" si="2"/>
        <v>0</v>
      </c>
      <c r="H35" s="67"/>
      <c r="I35" s="17"/>
      <c r="J35" s="100"/>
      <c r="K35" s="58"/>
      <c r="L35" s="37"/>
    </row>
    <row r="36" spans="1:12" ht="15.6">
      <c r="C36" s="47" t="s">
        <v>487</v>
      </c>
      <c r="D36" s="19">
        <f>SUM(D28:D35)</f>
        <v>20000</v>
      </c>
      <c r="E36" s="19">
        <f>SUM(E28:E35)</f>
        <v>0</v>
      </c>
      <c r="F36" s="19">
        <f>SUM(F28:F35)</f>
        <v>0</v>
      </c>
      <c r="G36" s="19">
        <f>SUM(G28:G35)</f>
        <v>20000</v>
      </c>
      <c r="H36" s="18">
        <f>(H28*G28)+(H29*G29)+(H30*G30)+(H31*G31)+(H32*G32)+(H33*G33)+(H34*G34)+(H35*G35)</f>
        <v>10000</v>
      </c>
      <c r="I36" s="18">
        <f>SUM(I28:I35)</f>
        <v>0</v>
      </c>
      <c r="J36" s="101"/>
      <c r="K36" s="58"/>
      <c r="L36" s="38"/>
    </row>
    <row r="37" spans="1:12" ht="51" hidden="1" customHeight="1">
      <c r="B37" s="45" t="s">
        <v>372</v>
      </c>
      <c r="C37" s="155"/>
      <c r="D37" s="141"/>
      <c r="E37" s="141"/>
      <c r="F37" s="141"/>
      <c r="G37" s="141"/>
      <c r="H37" s="141"/>
      <c r="I37" s="142"/>
      <c r="J37" s="142"/>
      <c r="K37" s="141"/>
      <c r="L37" s="36"/>
    </row>
    <row r="38" spans="1:12" ht="15.6" hidden="1">
      <c r="B38" s="46" t="s">
        <v>373</v>
      </c>
      <c r="C38" s="14"/>
      <c r="D38" s="16"/>
      <c r="E38" s="16"/>
      <c r="F38" s="16"/>
      <c r="G38" s="69">
        <f>SUM(D38:F38)</f>
        <v>0</v>
      </c>
      <c r="H38" s="66"/>
      <c r="I38" s="16"/>
      <c r="J38" s="100"/>
      <c r="K38" s="57"/>
      <c r="L38" s="37"/>
    </row>
    <row r="39" spans="1:12" ht="15.6" hidden="1">
      <c r="B39" s="46" t="s">
        <v>374</v>
      </c>
      <c r="C39" s="14"/>
      <c r="D39" s="16"/>
      <c r="E39" s="16"/>
      <c r="F39" s="16"/>
      <c r="G39" s="69">
        <f t="shared" ref="G39:G45" si="3">SUM(D39:F39)</f>
        <v>0</v>
      </c>
      <c r="H39" s="66"/>
      <c r="I39" s="16"/>
      <c r="J39" s="100"/>
      <c r="K39" s="57"/>
      <c r="L39" s="37"/>
    </row>
    <row r="40" spans="1:12" ht="15.6" hidden="1">
      <c r="B40" s="46" t="s">
        <v>375</v>
      </c>
      <c r="C40" s="14"/>
      <c r="D40" s="16"/>
      <c r="E40" s="16"/>
      <c r="F40" s="16"/>
      <c r="G40" s="69">
        <f t="shared" si="3"/>
        <v>0</v>
      </c>
      <c r="H40" s="66"/>
      <c r="I40" s="16"/>
      <c r="J40" s="100"/>
      <c r="K40" s="57"/>
      <c r="L40" s="37"/>
    </row>
    <row r="41" spans="1:12" ht="15.6" hidden="1">
      <c r="B41" s="46" t="s">
        <v>376</v>
      </c>
      <c r="C41" s="14"/>
      <c r="D41" s="16"/>
      <c r="E41" s="16"/>
      <c r="F41" s="16"/>
      <c r="G41" s="69">
        <f t="shared" si="3"/>
        <v>0</v>
      </c>
      <c r="H41" s="66"/>
      <c r="I41" s="16"/>
      <c r="J41" s="100"/>
      <c r="K41" s="57"/>
      <c r="L41" s="37"/>
    </row>
    <row r="42" spans="1:12" ht="15.6" hidden="1">
      <c r="B42" s="46" t="s">
        <v>377</v>
      </c>
      <c r="C42" s="14"/>
      <c r="D42" s="16"/>
      <c r="E42" s="16"/>
      <c r="F42" s="16"/>
      <c r="G42" s="69">
        <f t="shared" si="3"/>
        <v>0</v>
      </c>
      <c r="H42" s="66"/>
      <c r="I42" s="16"/>
      <c r="J42" s="100"/>
      <c r="K42" s="57"/>
      <c r="L42" s="37"/>
    </row>
    <row r="43" spans="1:12" ht="15.6" hidden="1">
      <c r="A43" s="29"/>
      <c r="B43" s="46" t="s">
        <v>378</v>
      </c>
      <c r="C43" s="14"/>
      <c r="D43" s="16"/>
      <c r="E43" s="16"/>
      <c r="F43" s="16"/>
      <c r="G43" s="69">
        <f t="shared" si="3"/>
        <v>0</v>
      </c>
      <c r="H43" s="66"/>
      <c r="I43" s="16"/>
      <c r="J43" s="100"/>
      <c r="K43" s="57"/>
      <c r="L43" s="37"/>
    </row>
    <row r="44" spans="1:12" s="29" customFormat="1" ht="15.6" hidden="1">
      <c r="A44" s="28"/>
      <c r="B44" s="46" t="s">
        <v>379</v>
      </c>
      <c r="C44" s="34"/>
      <c r="D44" s="17"/>
      <c r="E44" s="17"/>
      <c r="F44" s="17"/>
      <c r="G44" s="69">
        <f t="shared" si="3"/>
        <v>0</v>
      </c>
      <c r="H44" s="67"/>
      <c r="I44" s="17"/>
      <c r="J44" s="100"/>
      <c r="K44" s="58"/>
      <c r="L44" s="37"/>
    </row>
    <row r="45" spans="1:12" ht="15.6" hidden="1">
      <c r="B45" s="46" t="s">
        <v>380</v>
      </c>
      <c r="C45" s="34"/>
      <c r="D45" s="17"/>
      <c r="E45" s="17"/>
      <c r="F45" s="17"/>
      <c r="G45" s="69">
        <f t="shared" si="3"/>
        <v>0</v>
      </c>
      <c r="H45" s="67"/>
      <c r="I45" s="17"/>
      <c r="J45" s="100"/>
      <c r="K45" s="58"/>
      <c r="L45" s="37"/>
    </row>
    <row r="46" spans="1:12" ht="15.6" hidden="1">
      <c r="C46" s="47" t="s">
        <v>487</v>
      </c>
      <c r="D46" s="18">
        <f>SUM(D38:D45)</f>
        <v>0</v>
      </c>
      <c r="E46" s="18">
        <f>SUM(E38:E45)</f>
        <v>0</v>
      </c>
      <c r="F46" s="18">
        <f>SUM(F38:F45)</f>
        <v>0</v>
      </c>
      <c r="G46" s="18">
        <f>SUM(G38:G45)</f>
        <v>0</v>
      </c>
      <c r="H46" s="18">
        <f>(H38*G38)+(H39*G39)+(H40*G40)+(H41*G41)+(H42*G42)+(H43*G43)+(H44*G44)+(H45*G45)</f>
        <v>0</v>
      </c>
      <c r="I46" s="18">
        <f>SUM(I38:I45)</f>
        <v>0</v>
      </c>
      <c r="J46" s="101"/>
      <c r="K46" s="58"/>
      <c r="L46" s="38"/>
    </row>
    <row r="47" spans="1:12" ht="15.6">
      <c r="B47" s="9"/>
      <c r="C47" s="10"/>
      <c r="D47" s="8"/>
      <c r="E47" s="8"/>
      <c r="F47" s="8"/>
      <c r="G47" s="8"/>
      <c r="H47" s="8"/>
      <c r="I47" s="8"/>
      <c r="J47" s="102"/>
      <c r="K47" s="8"/>
      <c r="L47" s="37"/>
    </row>
    <row r="48" spans="1:12" ht="15.6">
      <c r="B48" s="47" t="s">
        <v>381</v>
      </c>
      <c r="C48" s="158" t="s">
        <v>511</v>
      </c>
      <c r="D48" s="158"/>
      <c r="E48" s="158"/>
      <c r="F48" s="158"/>
      <c r="G48" s="158"/>
      <c r="H48" s="158"/>
      <c r="I48" s="157"/>
      <c r="J48" s="157"/>
      <c r="K48" s="158"/>
      <c r="L48" s="15"/>
    </row>
    <row r="49" spans="1:12" ht="15.6">
      <c r="B49" s="45" t="s">
        <v>382</v>
      </c>
      <c r="C49" s="155" t="s">
        <v>512</v>
      </c>
      <c r="D49" s="141"/>
      <c r="E49" s="141"/>
      <c r="F49" s="141"/>
      <c r="G49" s="141"/>
      <c r="H49" s="141"/>
      <c r="I49" s="142"/>
      <c r="J49" s="142"/>
      <c r="K49" s="141"/>
      <c r="L49" s="36"/>
    </row>
    <row r="50" spans="1:12" ht="109.2">
      <c r="B50" s="46" t="s">
        <v>383</v>
      </c>
      <c r="C50" s="123" t="s">
        <v>542</v>
      </c>
      <c r="D50" s="16"/>
      <c r="E50" s="17">
        <v>25000</v>
      </c>
      <c r="F50" s="16"/>
      <c r="G50" s="69">
        <f>SUM(D50:F50)</f>
        <v>25000</v>
      </c>
      <c r="H50" s="66">
        <v>0.5</v>
      </c>
      <c r="I50" s="16"/>
      <c r="J50" s="135" t="s">
        <v>572</v>
      </c>
      <c r="K50" s="57"/>
      <c r="L50" s="37"/>
    </row>
    <row r="51" spans="1:12" ht="109.2">
      <c r="B51" s="46" t="s">
        <v>384</v>
      </c>
      <c r="C51" s="123" t="s">
        <v>525</v>
      </c>
      <c r="D51" s="16"/>
      <c r="E51" s="17">
        <v>50000</v>
      </c>
      <c r="F51" s="16"/>
      <c r="G51" s="69">
        <f t="shared" ref="G51:G57" si="4">SUM(D51:F51)</f>
        <v>50000</v>
      </c>
      <c r="H51" s="66">
        <v>0.5</v>
      </c>
      <c r="I51" s="16"/>
      <c r="J51" s="135" t="s">
        <v>573</v>
      </c>
      <c r="K51" s="57"/>
      <c r="L51" s="37"/>
    </row>
    <row r="52" spans="1:12" ht="124.8">
      <c r="B52" s="46" t="s">
        <v>385</v>
      </c>
      <c r="C52" s="123" t="s">
        <v>524</v>
      </c>
      <c r="D52" s="16"/>
      <c r="E52" s="17">
        <v>72800</v>
      </c>
      <c r="F52" s="16"/>
      <c r="G52" s="69">
        <f t="shared" si="4"/>
        <v>72800</v>
      </c>
      <c r="H52" s="66">
        <v>0.5</v>
      </c>
      <c r="I52" s="16"/>
      <c r="J52" s="135" t="s">
        <v>574</v>
      </c>
      <c r="K52" s="57"/>
      <c r="L52" s="37"/>
    </row>
    <row r="53" spans="1:12" ht="15.6" hidden="1">
      <c r="B53" s="46" t="s">
        <v>386</v>
      </c>
      <c r="C53" s="116"/>
      <c r="D53" s="16"/>
      <c r="E53" s="16"/>
      <c r="F53" s="16"/>
      <c r="G53" s="69">
        <f t="shared" si="4"/>
        <v>0</v>
      </c>
      <c r="H53" s="66"/>
      <c r="I53" s="16"/>
      <c r="J53" s="100"/>
      <c r="K53" s="114" t="s">
        <v>518</v>
      </c>
      <c r="L53" s="37"/>
    </row>
    <row r="54" spans="1:12" ht="15.6" hidden="1">
      <c r="B54" s="46" t="s">
        <v>387</v>
      </c>
      <c r="C54" s="115"/>
      <c r="D54" s="16"/>
      <c r="E54" s="17"/>
      <c r="F54" s="16"/>
      <c r="G54" s="69">
        <f t="shared" si="4"/>
        <v>0</v>
      </c>
      <c r="H54" s="66">
        <v>0.5</v>
      </c>
      <c r="I54" s="16"/>
      <c r="J54" s="100"/>
      <c r="K54" s="57"/>
      <c r="L54" s="37"/>
    </row>
    <row r="55" spans="1:12" ht="15.6" hidden="1">
      <c r="B55" s="46" t="s">
        <v>388</v>
      </c>
      <c r="C55" s="115"/>
      <c r="D55" s="16"/>
      <c r="E55" s="17"/>
      <c r="F55" s="16"/>
      <c r="G55" s="69">
        <f t="shared" si="4"/>
        <v>0</v>
      </c>
      <c r="H55" s="66">
        <v>0.5</v>
      </c>
      <c r="I55" s="16"/>
      <c r="J55" s="100"/>
      <c r="K55" s="57"/>
      <c r="L55" s="37"/>
    </row>
    <row r="56" spans="1:12" ht="15.6" hidden="1">
      <c r="A56" s="29"/>
      <c r="B56" s="46" t="s">
        <v>389</v>
      </c>
      <c r="C56" s="112"/>
      <c r="D56" s="17"/>
      <c r="E56" s="17"/>
      <c r="F56" s="17"/>
      <c r="G56" s="69">
        <f t="shared" si="4"/>
        <v>0</v>
      </c>
      <c r="H56" s="67">
        <v>0.5</v>
      </c>
      <c r="I56" s="17"/>
      <c r="J56" s="100"/>
      <c r="K56" s="58"/>
      <c r="L56" s="37"/>
    </row>
    <row r="57" spans="1:12" s="29" customFormat="1" ht="15.6" hidden="1">
      <c r="B57" s="46" t="s">
        <v>390</v>
      </c>
      <c r="C57" s="112"/>
      <c r="D57" s="17"/>
      <c r="E57" s="17"/>
      <c r="F57" s="17"/>
      <c r="G57" s="69">
        <f t="shared" si="4"/>
        <v>0</v>
      </c>
      <c r="H57" s="67">
        <v>0.5</v>
      </c>
      <c r="I57" s="17"/>
      <c r="J57" s="100"/>
      <c r="K57" s="58"/>
      <c r="L57" s="37"/>
    </row>
    <row r="58" spans="1:12" s="29" customFormat="1" ht="15.6">
      <c r="A58" s="28"/>
      <c r="B58" s="28"/>
      <c r="C58" s="47" t="s">
        <v>487</v>
      </c>
      <c r="D58" s="18">
        <f>SUM(D50:D57)</f>
        <v>0</v>
      </c>
      <c r="E58" s="18">
        <f>SUM(E50:E57)</f>
        <v>147800</v>
      </c>
      <c r="F58" s="18">
        <f>SUM(F50:F57)</f>
        <v>0</v>
      </c>
      <c r="G58" s="19">
        <f>SUM(G50:G57)</f>
        <v>147800</v>
      </c>
      <c r="H58" s="18">
        <f>(H50*G50)+(H51*G51)+(H52*G52)+(H53*G53)+(H54*G54)+(H55*G55)+(H56*G56)+(H57*G57)</f>
        <v>73900</v>
      </c>
      <c r="I58" s="18">
        <f>SUM(I50:I57)</f>
        <v>0</v>
      </c>
      <c r="J58" s="101"/>
      <c r="K58" s="58"/>
      <c r="L58" s="38"/>
    </row>
    <row r="59" spans="1:12" ht="15.6">
      <c r="B59" s="45" t="s">
        <v>391</v>
      </c>
      <c r="C59" s="166" t="s">
        <v>526</v>
      </c>
      <c r="D59" s="141"/>
      <c r="E59" s="141"/>
      <c r="F59" s="141"/>
      <c r="G59" s="141"/>
      <c r="H59" s="141"/>
      <c r="I59" s="142"/>
      <c r="J59" s="142"/>
      <c r="K59" s="141"/>
      <c r="L59" s="36"/>
    </row>
    <row r="60" spans="1:12" ht="140.4">
      <c r="B60" s="46" t="s">
        <v>392</v>
      </c>
      <c r="C60" s="123" t="s">
        <v>527</v>
      </c>
      <c r="D60" s="16"/>
      <c r="E60" s="16">
        <v>17000</v>
      </c>
      <c r="F60" s="16"/>
      <c r="G60" s="69">
        <f>SUM(D60:F60)</f>
        <v>17000</v>
      </c>
      <c r="H60" s="66">
        <v>0.5</v>
      </c>
      <c r="I60" s="16"/>
      <c r="J60" s="135" t="s">
        <v>575</v>
      </c>
      <c r="K60" s="57"/>
      <c r="L60" s="37"/>
    </row>
    <row r="61" spans="1:12" ht="46.8">
      <c r="B61" s="46" t="s">
        <v>393</v>
      </c>
      <c r="C61" s="123" t="s">
        <v>528</v>
      </c>
      <c r="D61" s="16"/>
      <c r="E61" s="16">
        <v>120000</v>
      </c>
      <c r="F61" s="16"/>
      <c r="G61" s="69">
        <f t="shared" ref="G61:G67" si="5">SUM(D61:F61)</f>
        <v>120000</v>
      </c>
      <c r="H61" s="66">
        <v>0.5</v>
      </c>
      <c r="I61" s="16"/>
      <c r="J61" s="135" t="s">
        <v>576</v>
      </c>
      <c r="K61" s="57"/>
      <c r="L61" s="37"/>
    </row>
    <row r="62" spans="1:12" ht="124.8">
      <c r="B62" s="46" t="s">
        <v>394</v>
      </c>
      <c r="C62" s="123" t="s">
        <v>529</v>
      </c>
      <c r="D62" s="16"/>
      <c r="E62" s="16">
        <v>10000</v>
      </c>
      <c r="F62" s="16"/>
      <c r="G62" s="69">
        <f t="shared" si="5"/>
        <v>10000</v>
      </c>
      <c r="H62" s="66">
        <v>0.5</v>
      </c>
      <c r="I62" s="16"/>
      <c r="J62" s="135" t="s">
        <v>577</v>
      </c>
      <c r="K62" s="57"/>
      <c r="L62" s="37"/>
    </row>
    <row r="63" spans="1:12" ht="124.8">
      <c r="B63" s="46" t="s">
        <v>395</v>
      </c>
      <c r="C63" s="123" t="s">
        <v>530</v>
      </c>
      <c r="D63" s="16"/>
      <c r="E63" s="16">
        <v>5200</v>
      </c>
      <c r="F63" s="16"/>
      <c r="G63" s="69">
        <f t="shared" si="5"/>
        <v>5200</v>
      </c>
      <c r="H63" s="66">
        <v>0.5</v>
      </c>
      <c r="I63" s="16"/>
      <c r="J63" s="135" t="s">
        <v>571</v>
      </c>
      <c r="K63" s="57"/>
      <c r="L63" s="37"/>
    </row>
    <row r="64" spans="1:12" ht="15.6" hidden="1">
      <c r="B64" s="46" t="s">
        <v>396</v>
      </c>
      <c r="C64" s="111"/>
      <c r="D64" s="16"/>
      <c r="E64" s="16"/>
      <c r="F64" s="16"/>
      <c r="G64" s="69">
        <f t="shared" si="5"/>
        <v>0</v>
      </c>
      <c r="H64" s="66">
        <v>0.5</v>
      </c>
      <c r="I64" s="16"/>
      <c r="J64" s="100"/>
      <c r="K64" s="57"/>
      <c r="L64" s="37"/>
    </row>
    <row r="65" spans="1:12" ht="15.6" hidden="1">
      <c r="B65" s="46" t="s">
        <v>397</v>
      </c>
      <c r="C65" s="111"/>
      <c r="D65" s="16"/>
      <c r="E65" s="16"/>
      <c r="F65" s="16"/>
      <c r="G65" s="69">
        <f t="shared" si="5"/>
        <v>0</v>
      </c>
      <c r="H65" s="66">
        <v>0.5</v>
      </c>
      <c r="I65" s="16"/>
      <c r="J65" s="100"/>
      <c r="K65" s="57"/>
      <c r="L65" s="37"/>
    </row>
    <row r="66" spans="1:12" ht="15.6" hidden="1">
      <c r="B66" s="46" t="s">
        <v>398</v>
      </c>
      <c r="C66" s="112"/>
      <c r="D66" s="17"/>
      <c r="E66" s="17"/>
      <c r="F66" s="17"/>
      <c r="G66" s="69">
        <f t="shared" si="5"/>
        <v>0</v>
      </c>
      <c r="H66" s="67">
        <v>0.5</v>
      </c>
      <c r="I66" s="17"/>
      <c r="J66" s="100"/>
      <c r="K66" s="58"/>
      <c r="L66" s="37"/>
    </row>
    <row r="67" spans="1:12" ht="15.6" hidden="1">
      <c r="B67" s="46" t="s">
        <v>399</v>
      </c>
      <c r="C67" s="112"/>
      <c r="D67" s="17"/>
      <c r="E67" s="17"/>
      <c r="F67" s="17"/>
      <c r="G67" s="69">
        <f t="shared" si="5"/>
        <v>0</v>
      </c>
      <c r="H67" s="67">
        <v>0.5</v>
      </c>
      <c r="I67" s="17"/>
      <c r="J67" s="100"/>
      <c r="K67" s="58"/>
      <c r="L67" s="37"/>
    </row>
    <row r="68" spans="1:12" ht="15.6">
      <c r="C68" s="47" t="s">
        <v>487</v>
      </c>
      <c r="D68" s="19">
        <f>SUM(D60:D67)</f>
        <v>0</v>
      </c>
      <c r="E68" s="19">
        <f>SUM(E60:E67)</f>
        <v>152200</v>
      </c>
      <c r="F68" s="19">
        <f>SUM(F60:F67)</f>
        <v>0</v>
      </c>
      <c r="G68" s="19">
        <f>SUM(G60:G67)</f>
        <v>152200</v>
      </c>
      <c r="H68" s="18">
        <f>(H60*G60)+(H61*G61)+(H62*G62)+(H63*G63)+(H64*G64)+(H65*G65)+(H66*G66)+(H67*G67)</f>
        <v>76100</v>
      </c>
      <c r="I68" s="18">
        <f>SUM(I60:I67)</f>
        <v>0</v>
      </c>
      <c r="J68" s="101"/>
      <c r="K68" s="58"/>
      <c r="L68" s="38"/>
    </row>
    <row r="69" spans="1:12" ht="15.6" hidden="1">
      <c r="B69" s="45" t="s">
        <v>400</v>
      </c>
      <c r="C69" s="155"/>
      <c r="D69" s="141"/>
      <c r="E69" s="141"/>
      <c r="F69" s="141"/>
      <c r="G69" s="141"/>
      <c r="H69" s="141"/>
      <c r="I69" s="142"/>
      <c r="J69" s="142"/>
      <c r="K69" s="141"/>
      <c r="L69" s="36"/>
    </row>
    <row r="70" spans="1:12" ht="15.6" hidden="1">
      <c r="B70" s="46" t="s">
        <v>401</v>
      </c>
      <c r="C70" s="14"/>
      <c r="D70" s="16"/>
      <c r="E70" s="16"/>
      <c r="F70" s="16"/>
      <c r="G70" s="69">
        <f>SUM(D70:F70)</f>
        <v>0</v>
      </c>
      <c r="H70" s="66"/>
      <c r="I70" s="16"/>
      <c r="J70" s="100"/>
      <c r="K70" s="57"/>
      <c r="L70" s="37"/>
    </row>
    <row r="71" spans="1:12" ht="15.6" hidden="1">
      <c r="B71" s="46" t="s">
        <v>402</v>
      </c>
      <c r="C71" s="14"/>
      <c r="D71" s="16"/>
      <c r="E71" s="16"/>
      <c r="F71" s="16"/>
      <c r="G71" s="69">
        <f t="shared" ref="G71:G77" si="6">SUM(D71:F71)</f>
        <v>0</v>
      </c>
      <c r="H71" s="66"/>
      <c r="I71" s="16"/>
      <c r="J71" s="100"/>
      <c r="K71" s="57"/>
      <c r="L71" s="37"/>
    </row>
    <row r="72" spans="1:12" ht="15.6" hidden="1">
      <c r="B72" s="46" t="s">
        <v>403</v>
      </c>
      <c r="C72" s="14"/>
      <c r="D72" s="16"/>
      <c r="E72" s="16"/>
      <c r="F72" s="16"/>
      <c r="G72" s="69">
        <f t="shared" si="6"/>
        <v>0</v>
      </c>
      <c r="H72" s="66"/>
      <c r="I72" s="16"/>
      <c r="J72" s="100"/>
      <c r="K72" s="57"/>
      <c r="L72" s="37"/>
    </row>
    <row r="73" spans="1:12" ht="15.6" hidden="1">
      <c r="A73" s="29"/>
      <c r="B73" s="46" t="s">
        <v>404</v>
      </c>
      <c r="C73" s="14"/>
      <c r="D73" s="16"/>
      <c r="E73" s="16"/>
      <c r="F73" s="16"/>
      <c r="G73" s="69">
        <f t="shared" si="6"/>
        <v>0</v>
      </c>
      <c r="H73" s="66"/>
      <c r="I73" s="16"/>
      <c r="J73" s="100"/>
      <c r="K73" s="57"/>
      <c r="L73" s="37"/>
    </row>
    <row r="74" spans="1:12" s="29" customFormat="1" ht="15.6" hidden="1">
      <c r="A74" s="28"/>
      <c r="B74" s="46" t="s">
        <v>405</v>
      </c>
      <c r="C74" s="14"/>
      <c r="D74" s="16"/>
      <c r="E74" s="16"/>
      <c r="F74" s="16"/>
      <c r="G74" s="69">
        <f t="shared" si="6"/>
        <v>0</v>
      </c>
      <c r="H74" s="66"/>
      <c r="I74" s="16"/>
      <c r="J74" s="100"/>
      <c r="K74" s="57"/>
      <c r="L74" s="37"/>
    </row>
    <row r="75" spans="1:12" ht="15.6" hidden="1">
      <c r="B75" s="46" t="s">
        <v>406</v>
      </c>
      <c r="C75" s="14"/>
      <c r="D75" s="16"/>
      <c r="E75" s="16"/>
      <c r="F75" s="16"/>
      <c r="G75" s="69">
        <f t="shared" si="6"/>
        <v>0</v>
      </c>
      <c r="H75" s="66"/>
      <c r="I75" s="16"/>
      <c r="J75" s="100"/>
      <c r="K75" s="57"/>
      <c r="L75" s="37"/>
    </row>
    <row r="76" spans="1:12" ht="15.6" hidden="1">
      <c r="B76" s="46" t="s">
        <v>407</v>
      </c>
      <c r="C76" s="34"/>
      <c r="D76" s="17"/>
      <c r="E76" s="17"/>
      <c r="F76" s="17"/>
      <c r="G76" s="69">
        <f t="shared" si="6"/>
        <v>0</v>
      </c>
      <c r="H76" s="67"/>
      <c r="I76" s="17"/>
      <c r="J76" s="100"/>
      <c r="K76" s="58"/>
      <c r="L76" s="37"/>
    </row>
    <row r="77" spans="1:12" ht="15.6" hidden="1">
      <c r="B77" s="46" t="s">
        <v>408</v>
      </c>
      <c r="C77" s="34"/>
      <c r="D77" s="17"/>
      <c r="E77" s="17"/>
      <c r="F77" s="17"/>
      <c r="G77" s="69">
        <f t="shared" si="6"/>
        <v>0</v>
      </c>
      <c r="H77" s="67"/>
      <c r="I77" s="17"/>
      <c r="J77" s="100"/>
      <c r="K77" s="58"/>
      <c r="L77" s="37"/>
    </row>
    <row r="78" spans="1:12" ht="15.6" hidden="1">
      <c r="C78" s="47" t="s">
        <v>487</v>
      </c>
      <c r="D78" s="19">
        <f>SUM(D70:D77)</f>
        <v>0</v>
      </c>
      <c r="E78" s="19">
        <f>SUM(E70:E77)</f>
        <v>0</v>
      </c>
      <c r="F78" s="19">
        <f>SUM(F70:F77)</f>
        <v>0</v>
      </c>
      <c r="G78" s="19">
        <f>SUM(G70:G77)</f>
        <v>0</v>
      </c>
      <c r="H78" s="18">
        <f>(H70*G70)+(H71*G71)+(H72*G72)+(H73*G73)+(H74*G74)+(H75*G75)+(H76*G76)+(H77*G77)</f>
        <v>0</v>
      </c>
      <c r="I78" s="18">
        <f>SUM(I70:I77)</f>
        <v>0</v>
      </c>
      <c r="J78" s="101"/>
      <c r="K78" s="58"/>
      <c r="L78" s="38"/>
    </row>
    <row r="79" spans="1:12" ht="51" hidden="1" customHeight="1">
      <c r="B79" s="45" t="s">
        <v>409</v>
      </c>
      <c r="C79" s="141"/>
      <c r="D79" s="141"/>
      <c r="E79" s="141"/>
      <c r="F79" s="141"/>
      <c r="G79" s="141"/>
      <c r="H79" s="141"/>
      <c r="I79" s="142"/>
      <c r="J79" s="142"/>
      <c r="K79" s="141"/>
      <c r="L79" s="36"/>
    </row>
    <row r="80" spans="1:12" ht="15.6" hidden="1">
      <c r="B80" s="46" t="s">
        <v>410</v>
      </c>
      <c r="C80" s="14"/>
      <c r="D80" s="16"/>
      <c r="E80" s="16"/>
      <c r="F80" s="16"/>
      <c r="G80" s="69">
        <f>SUM(D80:F80)</f>
        <v>0</v>
      </c>
      <c r="H80" s="66"/>
      <c r="I80" s="16"/>
      <c r="J80" s="100"/>
      <c r="K80" s="57"/>
      <c r="L80" s="37"/>
    </row>
    <row r="81" spans="2:12" ht="15.6" hidden="1">
      <c r="B81" s="46" t="s">
        <v>411</v>
      </c>
      <c r="C81" s="14"/>
      <c r="D81" s="16"/>
      <c r="E81" s="16"/>
      <c r="F81" s="16"/>
      <c r="G81" s="69">
        <f t="shared" ref="G81:G87" si="7">SUM(D81:F81)</f>
        <v>0</v>
      </c>
      <c r="H81" s="66"/>
      <c r="I81" s="16"/>
      <c r="J81" s="100"/>
      <c r="K81" s="57"/>
      <c r="L81" s="37"/>
    </row>
    <row r="82" spans="2:12" ht="15.6" hidden="1">
      <c r="B82" s="46" t="s">
        <v>412</v>
      </c>
      <c r="C82" s="14"/>
      <c r="D82" s="16"/>
      <c r="E82" s="16"/>
      <c r="F82" s="16"/>
      <c r="G82" s="69">
        <f t="shared" si="7"/>
        <v>0</v>
      </c>
      <c r="H82" s="66"/>
      <c r="I82" s="16"/>
      <c r="J82" s="100"/>
      <c r="K82" s="57"/>
      <c r="L82" s="37"/>
    </row>
    <row r="83" spans="2:12" ht="15.6" hidden="1">
      <c r="B83" s="46" t="s">
        <v>413</v>
      </c>
      <c r="C83" s="14"/>
      <c r="D83" s="16"/>
      <c r="E83" s="16"/>
      <c r="F83" s="16"/>
      <c r="G83" s="69">
        <f t="shared" si="7"/>
        <v>0</v>
      </c>
      <c r="H83" s="66"/>
      <c r="I83" s="16"/>
      <c r="J83" s="100"/>
      <c r="K83" s="57"/>
      <c r="L83" s="37"/>
    </row>
    <row r="84" spans="2:12" ht="15.6" hidden="1">
      <c r="B84" s="46" t="s">
        <v>414</v>
      </c>
      <c r="C84" s="14"/>
      <c r="D84" s="16"/>
      <c r="E84" s="16"/>
      <c r="F84" s="16"/>
      <c r="G84" s="69">
        <f t="shared" si="7"/>
        <v>0</v>
      </c>
      <c r="H84" s="66"/>
      <c r="I84" s="16"/>
      <c r="J84" s="100"/>
      <c r="K84" s="57"/>
      <c r="L84" s="37"/>
    </row>
    <row r="85" spans="2:12" ht="15.6" hidden="1">
      <c r="B85" s="46" t="s">
        <v>415</v>
      </c>
      <c r="C85" s="14"/>
      <c r="D85" s="16"/>
      <c r="E85" s="16"/>
      <c r="F85" s="16"/>
      <c r="G85" s="69">
        <f t="shared" si="7"/>
        <v>0</v>
      </c>
      <c r="H85" s="66"/>
      <c r="I85" s="16"/>
      <c r="J85" s="100"/>
      <c r="K85" s="57"/>
      <c r="L85" s="37"/>
    </row>
    <row r="86" spans="2:12" ht="15.6" hidden="1">
      <c r="B86" s="46" t="s">
        <v>416</v>
      </c>
      <c r="C86" s="34"/>
      <c r="D86" s="17"/>
      <c r="E86" s="17"/>
      <c r="F86" s="17"/>
      <c r="G86" s="69">
        <f t="shared" si="7"/>
        <v>0</v>
      </c>
      <c r="H86" s="67"/>
      <c r="I86" s="17"/>
      <c r="J86" s="100"/>
      <c r="K86" s="58"/>
      <c r="L86" s="37"/>
    </row>
    <row r="87" spans="2:12" ht="15.6" hidden="1">
      <c r="B87" s="46" t="s">
        <v>417</v>
      </c>
      <c r="C87" s="34"/>
      <c r="D87" s="17"/>
      <c r="E87" s="17"/>
      <c r="F87" s="17"/>
      <c r="G87" s="69">
        <f t="shared" si="7"/>
        <v>0</v>
      </c>
      <c r="H87" s="67"/>
      <c r="I87" s="17"/>
      <c r="J87" s="100"/>
      <c r="K87" s="58"/>
      <c r="L87" s="37"/>
    </row>
    <row r="88" spans="2:12" ht="15.6" hidden="1">
      <c r="C88" s="47" t="s">
        <v>487</v>
      </c>
      <c r="D88" s="18">
        <f>SUM(D80:D87)</f>
        <v>0</v>
      </c>
      <c r="E88" s="18">
        <f>SUM(E80:E87)</f>
        <v>0</v>
      </c>
      <c r="F88" s="18">
        <f>SUM(F80:F87)</f>
        <v>0</v>
      </c>
      <c r="G88" s="18">
        <f>SUM(G80:G87)</f>
        <v>0</v>
      </c>
      <c r="H88" s="18">
        <f>(H80*G80)+(H81*G81)+(H82*G82)+(H83*G83)+(H84*G84)+(H85*G85)+(H86*G86)+(H87*G87)</f>
        <v>0</v>
      </c>
      <c r="I88" s="18">
        <f>SUM(I80:I87)</f>
        <v>0</v>
      </c>
      <c r="J88" s="101"/>
      <c r="K88" s="58"/>
      <c r="L88" s="38"/>
    </row>
    <row r="89" spans="2:12" ht="15.75" customHeight="1">
      <c r="B89" s="5"/>
      <c r="C89" s="9"/>
      <c r="D89" s="20"/>
      <c r="E89" s="20"/>
      <c r="F89" s="20"/>
      <c r="G89" s="20"/>
      <c r="H89" s="20"/>
      <c r="I89" s="20"/>
      <c r="J89" s="78"/>
      <c r="K89" s="9"/>
      <c r="L89" s="3"/>
    </row>
    <row r="90" spans="2:12" ht="51" customHeight="1">
      <c r="B90" s="47" t="s">
        <v>418</v>
      </c>
      <c r="C90" s="167" t="s">
        <v>513</v>
      </c>
      <c r="D90" s="167"/>
      <c r="E90" s="167"/>
      <c r="F90" s="167"/>
      <c r="G90" s="167"/>
      <c r="H90" s="167"/>
      <c r="I90" s="168"/>
      <c r="J90" s="168"/>
      <c r="K90" s="167"/>
      <c r="L90" s="15"/>
    </row>
    <row r="91" spans="2:12" ht="15.6">
      <c r="B91" s="45" t="s">
        <v>419</v>
      </c>
      <c r="C91" s="161" t="s">
        <v>514</v>
      </c>
      <c r="D91" s="162"/>
      <c r="E91" s="162"/>
      <c r="F91" s="162"/>
      <c r="G91" s="162"/>
      <c r="H91" s="162"/>
      <c r="I91" s="163"/>
      <c r="J91" s="163"/>
      <c r="K91" s="162"/>
      <c r="L91" s="36"/>
    </row>
    <row r="92" spans="2:12" ht="124.8">
      <c r="B92" s="46" t="s">
        <v>420</v>
      </c>
      <c r="C92" s="124" t="s">
        <v>543</v>
      </c>
      <c r="D92" s="16">
        <v>5000</v>
      </c>
      <c r="E92" s="16"/>
      <c r="F92" s="16"/>
      <c r="G92" s="69">
        <f>SUM(D92:F92)</f>
        <v>5000</v>
      </c>
      <c r="H92" s="110">
        <v>0.5</v>
      </c>
      <c r="I92" s="16"/>
      <c r="J92" s="135" t="s">
        <v>578</v>
      </c>
      <c r="K92" s="57"/>
      <c r="L92" s="37"/>
    </row>
    <row r="93" spans="2:12" ht="124.8">
      <c r="B93" s="46" t="s">
        <v>421</v>
      </c>
      <c r="C93" s="124" t="s">
        <v>544</v>
      </c>
      <c r="D93" s="16">
        <v>5000</v>
      </c>
      <c r="E93" s="16">
        <v>5000</v>
      </c>
      <c r="F93" s="16"/>
      <c r="G93" s="69">
        <f t="shared" ref="G93:G98" si="8">SUM(D93:F93)</f>
        <v>10000</v>
      </c>
      <c r="H93" s="66">
        <v>0.5</v>
      </c>
      <c r="I93" s="16"/>
      <c r="J93" s="135" t="s">
        <v>579</v>
      </c>
      <c r="K93" s="57"/>
      <c r="L93" s="37"/>
    </row>
    <row r="94" spans="2:12" ht="129.6">
      <c r="B94" s="125" t="s">
        <v>522</v>
      </c>
      <c r="C94" s="123" t="s">
        <v>553</v>
      </c>
      <c r="D94" s="16">
        <v>20000</v>
      </c>
      <c r="E94" s="16">
        <v>15000</v>
      </c>
      <c r="F94" s="16"/>
      <c r="G94" s="69">
        <f>SUM(D94:E94)</f>
        <v>35000</v>
      </c>
      <c r="H94" s="66">
        <v>0.5</v>
      </c>
      <c r="I94" s="16"/>
      <c r="J94" s="136" t="s">
        <v>580</v>
      </c>
      <c r="K94" s="57"/>
      <c r="L94" s="37"/>
    </row>
    <row r="95" spans="2:12" ht="72">
      <c r="B95" s="125" t="s">
        <v>422</v>
      </c>
      <c r="C95" s="124" t="s">
        <v>551</v>
      </c>
      <c r="D95" s="16">
        <v>5000</v>
      </c>
      <c r="E95" s="16"/>
      <c r="F95" s="16"/>
      <c r="G95" s="69">
        <f t="shared" si="8"/>
        <v>5000</v>
      </c>
      <c r="H95" s="66">
        <v>0.5</v>
      </c>
      <c r="I95" s="16"/>
      <c r="J95" s="136" t="s">
        <v>581</v>
      </c>
      <c r="K95" s="57"/>
      <c r="L95" s="37"/>
    </row>
    <row r="96" spans="2:12" ht="100.8">
      <c r="B96" s="125" t="s">
        <v>423</v>
      </c>
      <c r="C96" s="123" t="s">
        <v>545</v>
      </c>
      <c r="D96" s="16">
        <v>10000</v>
      </c>
      <c r="E96" s="16">
        <v>5000</v>
      </c>
      <c r="F96" s="16"/>
      <c r="G96" s="69">
        <f t="shared" si="8"/>
        <v>15000</v>
      </c>
      <c r="H96" s="66">
        <v>0.5</v>
      </c>
      <c r="I96" s="16"/>
      <c r="J96" s="136" t="s">
        <v>582</v>
      </c>
      <c r="K96" s="57"/>
      <c r="L96" s="37"/>
    </row>
    <row r="97" spans="2:12" ht="72">
      <c r="B97" s="125" t="s">
        <v>424</v>
      </c>
      <c r="C97" s="127" t="s">
        <v>546</v>
      </c>
      <c r="D97" s="17">
        <v>5000</v>
      </c>
      <c r="E97" s="17">
        <v>5000</v>
      </c>
      <c r="F97" s="17"/>
      <c r="G97" s="69">
        <f t="shared" si="8"/>
        <v>10000</v>
      </c>
      <c r="H97" s="67">
        <v>0.5</v>
      </c>
      <c r="I97" s="17"/>
      <c r="J97" s="136" t="s">
        <v>583</v>
      </c>
      <c r="K97" s="58"/>
      <c r="L97" s="37"/>
    </row>
    <row r="98" spans="2:12" ht="86.4">
      <c r="B98" s="125" t="s">
        <v>554</v>
      </c>
      <c r="C98" s="126" t="s">
        <v>549</v>
      </c>
      <c r="D98" s="17">
        <v>5000</v>
      </c>
      <c r="E98" s="17">
        <v>5000</v>
      </c>
      <c r="F98" s="17"/>
      <c r="G98" s="69">
        <f t="shared" si="8"/>
        <v>10000</v>
      </c>
      <c r="H98" s="67">
        <v>0.5</v>
      </c>
      <c r="I98" s="17"/>
      <c r="J98" s="136" t="s">
        <v>584</v>
      </c>
      <c r="K98" s="58"/>
      <c r="L98" s="37"/>
    </row>
    <row r="99" spans="2:12" ht="15.6">
      <c r="C99" s="47" t="s">
        <v>487</v>
      </c>
      <c r="D99" s="18">
        <f>SUM(D92:D98)</f>
        <v>55000</v>
      </c>
      <c r="E99" s="18">
        <f>SUM(E92:E98)</f>
        <v>35000</v>
      </c>
      <c r="F99" s="18">
        <f>SUM(F92:F98)</f>
        <v>0</v>
      </c>
      <c r="G99" s="19">
        <f>SUM(G92:G98)</f>
        <v>90000</v>
      </c>
      <c r="H99" s="18">
        <f>(G92*H92)+(G93*H93)+(G94*H94)+(G95*H95)+(G96*H96)+(G97*H97)+(G98*H98)</f>
        <v>45000</v>
      </c>
      <c r="I99" s="18"/>
      <c r="J99" s="101"/>
      <c r="K99" s="58"/>
      <c r="L99" s="38"/>
    </row>
    <row r="100" spans="2:12" ht="15.6">
      <c r="B100" s="45" t="s">
        <v>425</v>
      </c>
      <c r="C100" s="169" t="s">
        <v>555</v>
      </c>
      <c r="D100" s="162"/>
      <c r="E100" s="162"/>
      <c r="F100" s="162"/>
      <c r="G100" s="162"/>
      <c r="H100" s="162"/>
      <c r="I100" s="163"/>
      <c r="J100" s="163"/>
      <c r="K100" s="162"/>
      <c r="L100" s="36"/>
    </row>
    <row r="101" spans="2:12" ht="100.8">
      <c r="B101" s="46" t="s">
        <v>426</v>
      </c>
      <c r="C101" s="133" t="s">
        <v>557</v>
      </c>
      <c r="D101" s="16">
        <v>10000</v>
      </c>
      <c r="E101" s="16">
        <v>5000</v>
      </c>
      <c r="F101" s="16"/>
      <c r="G101" s="69">
        <f>SUM(D101:F101)</f>
        <v>15000</v>
      </c>
      <c r="H101" s="110">
        <v>0.5</v>
      </c>
      <c r="I101" s="16"/>
      <c r="J101" s="136" t="s">
        <v>585</v>
      </c>
      <c r="K101" s="57"/>
      <c r="L101" s="37"/>
    </row>
    <row r="102" spans="2:12" ht="86.4">
      <c r="B102" s="125" t="s">
        <v>427</v>
      </c>
      <c r="C102" s="133" t="s">
        <v>556</v>
      </c>
      <c r="D102" s="16">
        <v>5000</v>
      </c>
      <c r="E102" s="16"/>
      <c r="F102" s="16"/>
      <c r="G102" s="69">
        <f t="shared" ref="G102:G107" si="9">SUM(D102:F102)</f>
        <v>5000</v>
      </c>
      <c r="H102" s="66">
        <v>0.5</v>
      </c>
      <c r="I102" s="16"/>
      <c r="J102" s="136" t="s">
        <v>586</v>
      </c>
      <c r="K102" s="57"/>
      <c r="L102" s="37"/>
    </row>
    <row r="103" spans="2:12" ht="156">
      <c r="B103" s="125" t="s">
        <v>428</v>
      </c>
      <c r="C103" s="133" t="s">
        <v>558</v>
      </c>
      <c r="D103" s="16">
        <v>5000</v>
      </c>
      <c r="E103" s="16">
        <v>5000</v>
      </c>
      <c r="F103" s="16"/>
      <c r="G103" s="69">
        <f t="shared" si="9"/>
        <v>10000</v>
      </c>
      <c r="H103" s="66">
        <v>0.5</v>
      </c>
      <c r="I103" s="16"/>
      <c r="J103" s="135" t="s">
        <v>587</v>
      </c>
      <c r="K103" s="57"/>
      <c r="L103" s="37"/>
    </row>
    <row r="104" spans="2:12" ht="57.6">
      <c r="B104" s="125" t="s">
        <v>429</v>
      </c>
      <c r="C104" s="133" t="s">
        <v>559</v>
      </c>
      <c r="D104" s="16">
        <v>5000</v>
      </c>
      <c r="E104" s="16">
        <v>5000</v>
      </c>
      <c r="F104" s="16"/>
      <c r="G104" s="69">
        <f t="shared" si="9"/>
        <v>10000</v>
      </c>
      <c r="H104" s="66">
        <v>0.5</v>
      </c>
      <c r="I104" s="16"/>
      <c r="J104" s="136" t="s">
        <v>588</v>
      </c>
      <c r="K104" s="57"/>
      <c r="L104" s="37"/>
    </row>
    <row r="105" spans="2:12" ht="86.4">
      <c r="B105" s="125" t="s">
        <v>430</v>
      </c>
      <c r="C105" s="123" t="s">
        <v>547</v>
      </c>
      <c r="D105" s="16">
        <v>5000</v>
      </c>
      <c r="E105" s="16">
        <v>5000</v>
      </c>
      <c r="F105" s="16"/>
      <c r="G105" s="69">
        <f t="shared" si="9"/>
        <v>10000</v>
      </c>
      <c r="H105" s="66">
        <v>0.5</v>
      </c>
      <c r="I105" s="16"/>
      <c r="J105" s="136" t="s">
        <v>589</v>
      </c>
      <c r="K105" s="57"/>
      <c r="L105" s="37"/>
    </row>
    <row r="106" spans="2:12" ht="129.6">
      <c r="B106" s="125" t="s">
        <v>431</v>
      </c>
      <c r="C106" s="127" t="s">
        <v>552</v>
      </c>
      <c r="D106" s="17">
        <v>5000</v>
      </c>
      <c r="E106" s="17">
        <v>5000</v>
      </c>
      <c r="F106" s="17"/>
      <c r="G106" s="69">
        <f t="shared" si="9"/>
        <v>10000</v>
      </c>
      <c r="H106" s="67">
        <v>0.5</v>
      </c>
      <c r="I106" s="17"/>
      <c r="J106" s="136" t="s">
        <v>590</v>
      </c>
      <c r="K106" s="58"/>
      <c r="L106" s="37"/>
    </row>
    <row r="107" spans="2:12" ht="15.6">
      <c r="B107" s="46" t="s">
        <v>432</v>
      </c>
      <c r="C107" s="34"/>
      <c r="D107" s="17"/>
      <c r="E107" s="17"/>
      <c r="F107" s="17"/>
      <c r="G107" s="69">
        <f t="shared" si="9"/>
        <v>0</v>
      </c>
      <c r="H107" s="67"/>
      <c r="I107" s="17"/>
      <c r="J107" s="100"/>
      <c r="K107" s="58"/>
      <c r="L107" s="37"/>
    </row>
    <row r="108" spans="2:12" ht="15.6">
      <c r="C108" s="47" t="s">
        <v>487</v>
      </c>
      <c r="D108" s="19">
        <f>SUM(D101:D107)</f>
        <v>35000</v>
      </c>
      <c r="E108" s="19">
        <f>SUM(E101:E107)</f>
        <v>25000</v>
      </c>
      <c r="F108" s="19">
        <f>SUM(F101:F107)</f>
        <v>0</v>
      </c>
      <c r="G108" s="19">
        <f>SUM(G101:G107)</f>
        <v>60000</v>
      </c>
      <c r="H108" s="18">
        <f>(H101*G101)+(H102*G102)+(H103*G103)+(H104*G104)+(H105*G105)+(H106*G106)+(H107*G107)</f>
        <v>30000</v>
      </c>
      <c r="I108" s="18">
        <f>SUM(I101:I107)</f>
        <v>0</v>
      </c>
      <c r="J108" s="101"/>
      <c r="K108" s="58"/>
      <c r="L108" s="38"/>
    </row>
    <row r="109" spans="2:12" ht="15.6">
      <c r="B109" s="46"/>
      <c r="C109" s="127"/>
      <c r="D109" s="17"/>
      <c r="E109" s="17"/>
      <c r="F109" s="17"/>
      <c r="G109" s="69">
        <f t="shared" ref="G109" si="10">SUM(D109:F109)</f>
        <v>0</v>
      </c>
      <c r="H109" s="67"/>
      <c r="I109" s="17"/>
      <c r="J109" s="100"/>
      <c r="K109" s="58"/>
      <c r="L109" s="37"/>
    </row>
    <row r="110" spans="2:12" ht="15.6">
      <c r="C110" s="47" t="s">
        <v>487</v>
      </c>
      <c r="D110" s="19">
        <f>SUM(D109:D109)</f>
        <v>0</v>
      </c>
      <c r="E110" s="19">
        <f>SUM(E109:E109)</f>
        <v>0</v>
      </c>
      <c r="F110" s="19">
        <f>SUM(F109:F109)</f>
        <v>0</v>
      </c>
      <c r="G110" s="19">
        <f>SUM(G109:G109)</f>
        <v>0</v>
      </c>
      <c r="H110" s="18">
        <f>(H109*G109)</f>
        <v>0</v>
      </c>
      <c r="I110" s="18">
        <f>SUM(I109:I109)</f>
        <v>0</v>
      </c>
      <c r="J110" s="101">
        <f>E58+E68+E99+E110</f>
        <v>335000</v>
      </c>
      <c r="K110" s="58"/>
      <c r="L110" s="38"/>
    </row>
    <row r="111" spans="2:12" ht="51" hidden="1" customHeight="1">
      <c r="B111" s="75" t="s">
        <v>433</v>
      </c>
      <c r="C111" s="141"/>
      <c r="D111" s="141"/>
      <c r="E111" s="141"/>
      <c r="F111" s="141"/>
      <c r="G111" s="141"/>
      <c r="H111" s="141"/>
      <c r="I111" s="142"/>
      <c r="J111" s="142"/>
      <c r="K111" s="141"/>
      <c r="L111" s="36"/>
    </row>
    <row r="112" spans="2:12" ht="15.6" hidden="1">
      <c r="B112" s="46" t="s">
        <v>434</v>
      </c>
      <c r="C112" s="14"/>
      <c r="D112" s="16"/>
      <c r="E112" s="16"/>
      <c r="F112" s="16"/>
      <c r="G112" s="69">
        <f>SUM(D112:F112)</f>
        <v>0</v>
      </c>
      <c r="H112" s="66"/>
      <c r="I112" s="16"/>
      <c r="J112" s="100"/>
      <c r="K112" s="57"/>
      <c r="L112" s="37"/>
    </row>
    <row r="113" spans="2:12" ht="15.6" hidden="1">
      <c r="B113" s="46" t="s">
        <v>435</v>
      </c>
      <c r="C113" s="14"/>
      <c r="D113" s="16"/>
      <c r="E113" s="16"/>
      <c r="F113" s="16"/>
      <c r="G113" s="69">
        <f t="shared" ref="G113:G119" si="11">SUM(D113:F113)</f>
        <v>0</v>
      </c>
      <c r="H113" s="66"/>
      <c r="I113" s="16"/>
      <c r="J113" s="100"/>
      <c r="K113" s="57"/>
      <c r="L113" s="37"/>
    </row>
    <row r="114" spans="2:12" ht="15.6" hidden="1">
      <c r="B114" s="46" t="s">
        <v>436</v>
      </c>
      <c r="C114" s="14"/>
      <c r="D114" s="16"/>
      <c r="E114" s="16"/>
      <c r="F114" s="16"/>
      <c r="G114" s="69">
        <f t="shared" si="11"/>
        <v>0</v>
      </c>
      <c r="H114" s="66"/>
      <c r="I114" s="16"/>
      <c r="J114" s="100"/>
      <c r="K114" s="57"/>
      <c r="L114" s="37"/>
    </row>
    <row r="115" spans="2:12" ht="15.6" hidden="1">
      <c r="B115" s="46" t="s">
        <v>437</v>
      </c>
      <c r="C115" s="14"/>
      <c r="D115" s="16"/>
      <c r="E115" s="16"/>
      <c r="F115" s="16"/>
      <c r="G115" s="69">
        <f t="shared" si="11"/>
        <v>0</v>
      </c>
      <c r="H115" s="66"/>
      <c r="I115" s="16"/>
      <c r="J115" s="100"/>
      <c r="K115" s="57"/>
      <c r="L115" s="37"/>
    </row>
    <row r="116" spans="2:12" ht="15.6" hidden="1">
      <c r="B116" s="46" t="s">
        <v>438</v>
      </c>
      <c r="C116" s="14"/>
      <c r="D116" s="16"/>
      <c r="E116" s="16"/>
      <c r="F116" s="16"/>
      <c r="G116" s="69">
        <f t="shared" si="11"/>
        <v>0</v>
      </c>
      <c r="H116" s="66"/>
      <c r="I116" s="16"/>
      <c r="J116" s="100"/>
      <c r="K116" s="57"/>
      <c r="L116" s="37"/>
    </row>
    <row r="117" spans="2:12" ht="15.6" hidden="1">
      <c r="B117" s="46" t="s">
        <v>439</v>
      </c>
      <c r="C117" s="14"/>
      <c r="D117" s="16"/>
      <c r="E117" s="16"/>
      <c r="F117" s="16"/>
      <c r="G117" s="69">
        <f t="shared" si="11"/>
        <v>0</v>
      </c>
      <c r="H117" s="66"/>
      <c r="I117" s="16"/>
      <c r="J117" s="100"/>
      <c r="K117" s="57"/>
      <c r="L117" s="37"/>
    </row>
    <row r="118" spans="2:12" ht="15.6" hidden="1">
      <c r="B118" s="46" t="s">
        <v>440</v>
      </c>
      <c r="C118" s="34"/>
      <c r="D118" s="17"/>
      <c r="E118" s="17"/>
      <c r="F118" s="17"/>
      <c r="G118" s="69">
        <f t="shared" si="11"/>
        <v>0</v>
      </c>
      <c r="H118" s="67"/>
      <c r="I118" s="17"/>
      <c r="J118" s="100"/>
      <c r="K118" s="58"/>
      <c r="L118" s="37"/>
    </row>
    <row r="119" spans="2:12" ht="15.6" hidden="1">
      <c r="B119" s="46" t="s">
        <v>441</v>
      </c>
      <c r="C119" s="34"/>
      <c r="D119" s="17"/>
      <c r="E119" s="17"/>
      <c r="F119" s="17"/>
      <c r="G119" s="69">
        <f t="shared" si="11"/>
        <v>0</v>
      </c>
      <c r="H119" s="67"/>
      <c r="I119" s="17"/>
      <c r="J119" s="100"/>
      <c r="K119" s="58"/>
      <c r="L119" s="37"/>
    </row>
    <row r="120" spans="2:12" ht="15.6" hidden="1">
      <c r="C120" s="47" t="s">
        <v>487</v>
      </c>
      <c r="D120" s="18">
        <f>SUM(D112:D119)</f>
        <v>0</v>
      </c>
      <c r="E120" s="18">
        <f>SUM(E112:E119)</f>
        <v>0</v>
      </c>
      <c r="F120" s="18">
        <f>SUM(F112:F119)</f>
        <v>0</v>
      </c>
      <c r="G120" s="18">
        <f>SUM(G112:G119)</f>
        <v>0</v>
      </c>
      <c r="H120" s="18">
        <f>(H112*G112)+(H113*G113)+(H114*G114)+(H115*G115)+(H116*G116)+(H117*G117)+(H118*G118)+(H119*G119)</f>
        <v>0</v>
      </c>
      <c r="I120" s="18">
        <f>SUM(I112:I119)</f>
        <v>0</v>
      </c>
      <c r="J120" s="101"/>
      <c r="K120" s="58"/>
      <c r="L120" s="38"/>
    </row>
    <row r="121" spans="2:12" ht="15.75" hidden="1" customHeight="1">
      <c r="B121" s="5"/>
      <c r="C121" s="9"/>
      <c r="D121" s="20"/>
      <c r="E121" s="20"/>
      <c r="F121" s="20"/>
      <c r="G121" s="20"/>
      <c r="H121" s="20"/>
      <c r="I121" s="20"/>
      <c r="J121" s="78"/>
      <c r="K121" s="39"/>
      <c r="L121" s="3"/>
    </row>
    <row r="122" spans="2:12" ht="51" hidden="1" customHeight="1">
      <c r="B122" s="47" t="s">
        <v>442</v>
      </c>
      <c r="C122" s="158"/>
      <c r="D122" s="158"/>
      <c r="E122" s="158"/>
      <c r="F122" s="158"/>
      <c r="G122" s="158"/>
      <c r="H122" s="158"/>
      <c r="I122" s="157"/>
      <c r="J122" s="157"/>
      <c r="K122" s="158"/>
      <c r="L122" s="15"/>
    </row>
    <row r="123" spans="2:12" ht="51" hidden="1" customHeight="1">
      <c r="B123" s="45" t="s">
        <v>443</v>
      </c>
      <c r="C123" s="141"/>
      <c r="D123" s="141"/>
      <c r="E123" s="141"/>
      <c r="F123" s="141"/>
      <c r="G123" s="141"/>
      <c r="H123" s="141"/>
      <c r="I123" s="142"/>
      <c r="J123" s="142"/>
      <c r="K123" s="141"/>
      <c r="L123" s="36"/>
    </row>
    <row r="124" spans="2:12" ht="15.6" hidden="1">
      <c r="B124" s="46" t="s">
        <v>444</v>
      </c>
      <c r="C124" s="14"/>
      <c r="D124" s="16"/>
      <c r="E124" s="16"/>
      <c r="F124" s="16"/>
      <c r="G124" s="69">
        <f>SUM(D124:F124)</f>
        <v>0</v>
      </c>
      <c r="H124" s="66"/>
      <c r="I124" s="16"/>
      <c r="J124" s="100"/>
      <c r="K124" s="57"/>
      <c r="L124" s="37"/>
    </row>
    <row r="125" spans="2:12" ht="15.6" hidden="1">
      <c r="B125" s="46" t="s">
        <v>445</v>
      </c>
      <c r="C125" s="14"/>
      <c r="D125" s="16"/>
      <c r="E125" s="16"/>
      <c r="F125" s="16"/>
      <c r="G125" s="69">
        <f t="shared" ref="G125:G131" si="12">SUM(D125:F125)</f>
        <v>0</v>
      </c>
      <c r="H125" s="66"/>
      <c r="I125" s="16"/>
      <c r="J125" s="100"/>
      <c r="K125" s="57"/>
      <c r="L125" s="37"/>
    </row>
    <row r="126" spans="2:12" ht="15.6" hidden="1">
      <c r="B126" s="46" t="s">
        <v>446</v>
      </c>
      <c r="C126" s="14"/>
      <c r="D126" s="16"/>
      <c r="E126" s="16"/>
      <c r="F126" s="16"/>
      <c r="G126" s="69">
        <f t="shared" si="12"/>
        <v>0</v>
      </c>
      <c r="H126" s="66"/>
      <c r="I126" s="16"/>
      <c r="J126" s="100"/>
      <c r="K126" s="57"/>
      <c r="L126" s="37"/>
    </row>
    <row r="127" spans="2:12" ht="15.6" hidden="1">
      <c r="B127" s="46" t="s">
        <v>447</v>
      </c>
      <c r="C127" s="14"/>
      <c r="D127" s="16"/>
      <c r="E127" s="16"/>
      <c r="F127" s="16"/>
      <c r="G127" s="69">
        <f t="shared" si="12"/>
        <v>0</v>
      </c>
      <c r="H127" s="66"/>
      <c r="I127" s="16"/>
      <c r="J127" s="100"/>
      <c r="K127" s="57"/>
      <c r="L127" s="37"/>
    </row>
    <row r="128" spans="2:12" ht="15.6" hidden="1">
      <c r="B128" s="46" t="s">
        <v>448</v>
      </c>
      <c r="C128" s="14"/>
      <c r="D128" s="16"/>
      <c r="E128" s="16"/>
      <c r="F128" s="16"/>
      <c r="G128" s="69">
        <f t="shared" si="12"/>
        <v>0</v>
      </c>
      <c r="H128" s="66"/>
      <c r="I128" s="16"/>
      <c r="J128" s="100"/>
      <c r="K128" s="57"/>
      <c r="L128" s="37"/>
    </row>
    <row r="129" spans="2:12" ht="15.6" hidden="1">
      <c r="B129" s="46" t="s">
        <v>449</v>
      </c>
      <c r="C129" s="14"/>
      <c r="D129" s="16"/>
      <c r="E129" s="16"/>
      <c r="F129" s="16"/>
      <c r="G129" s="69">
        <f t="shared" si="12"/>
        <v>0</v>
      </c>
      <c r="H129" s="66"/>
      <c r="I129" s="16"/>
      <c r="J129" s="100"/>
      <c r="K129" s="57"/>
      <c r="L129" s="37"/>
    </row>
    <row r="130" spans="2:12" ht="15.6" hidden="1">
      <c r="B130" s="46" t="s">
        <v>450</v>
      </c>
      <c r="C130" s="34"/>
      <c r="D130" s="17"/>
      <c r="E130" s="17"/>
      <c r="F130" s="17"/>
      <c r="G130" s="69">
        <f t="shared" si="12"/>
        <v>0</v>
      </c>
      <c r="H130" s="67"/>
      <c r="I130" s="17"/>
      <c r="J130" s="100"/>
      <c r="K130" s="58"/>
      <c r="L130" s="37"/>
    </row>
    <row r="131" spans="2:12" ht="15.6" hidden="1">
      <c r="B131" s="46" t="s">
        <v>451</v>
      </c>
      <c r="C131" s="34"/>
      <c r="D131" s="17"/>
      <c r="E131" s="17"/>
      <c r="F131" s="17"/>
      <c r="G131" s="69">
        <f t="shared" si="12"/>
        <v>0</v>
      </c>
      <c r="H131" s="67"/>
      <c r="I131" s="17"/>
      <c r="J131" s="100"/>
      <c r="K131" s="58"/>
      <c r="L131" s="37"/>
    </row>
    <row r="132" spans="2:12" ht="15.6" hidden="1">
      <c r="C132" s="47" t="s">
        <v>487</v>
      </c>
      <c r="D132" s="18">
        <f>SUM(D124:D131)</f>
        <v>0</v>
      </c>
      <c r="E132" s="18">
        <f>SUM(E124:E131)</f>
        <v>0</v>
      </c>
      <c r="F132" s="18">
        <f>SUM(F124:F131)</f>
        <v>0</v>
      </c>
      <c r="G132" s="19">
        <f>SUM(G124:G131)</f>
        <v>0</v>
      </c>
      <c r="H132" s="18">
        <f>(H124*G124)+(H125*G125)+(H126*G126)+(H127*G127)+(H128*G128)+(H129*G129)+(H130*G130)+(H131*G131)</f>
        <v>0</v>
      </c>
      <c r="I132" s="18">
        <f>SUM(I124:I131)</f>
        <v>0</v>
      </c>
      <c r="J132" s="101"/>
      <c r="K132" s="58"/>
      <c r="L132" s="38"/>
    </row>
    <row r="133" spans="2:12" ht="51" hidden="1" customHeight="1">
      <c r="B133" s="45" t="s">
        <v>452</v>
      </c>
      <c r="C133" s="141"/>
      <c r="D133" s="141"/>
      <c r="E133" s="141"/>
      <c r="F133" s="141"/>
      <c r="G133" s="141"/>
      <c r="H133" s="141"/>
      <c r="I133" s="142"/>
      <c r="J133" s="142"/>
      <c r="K133" s="141"/>
      <c r="L133" s="36"/>
    </row>
    <row r="134" spans="2:12" ht="15.6" hidden="1">
      <c r="B134" s="46" t="s">
        <v>453</v>
      </c>
      <c r="C134" s="14"/>
      <c r="D134" s="16"/>
      <c r="E134" s="16"/>
      <c r="F134" s="16"/>
      <c r="G134" s="69">
        <f>SUM(D134:F134)</f>
        <v>0</v>
      </c>
      <c r="H134" s="66"/>
      <c r="I134" s="16"/>
      <c r="J134" s="100"/>
      <c r="K134" s="57"/>
      <c r="L134" s="37"/>
    </row>
    <row r="135" spans="2:12" ht="15.6" hidden="1">
      <c r="B135" s="46" t="s">
        <v>454</v>
      </c>
      <c r="C135" s="14"/>
      <c r="D135" s="16"/>
      <c r="E135" s="16"/>
      <c r="F135" s="16"/>
      <c r="G135" s="69">
        <f t="shared" ref="G135:G141" si="13">SUM(D135:F135)</f>
        <v>0</v>
      </c>
      <c r="H135" s="66"/>
      <c r="I135" s="16"/>
      <c r="J135" s="100"/>
      <c r="K135" s="57"/>
      <c r="L135" s="37"/>
    </row>
    <row r="136" spans="2:12" ht="15.6" hidden="1">
      <c r="B136" s="46" t="s">
        <v>455</v>
      </c>
      <c r="C136" s="14"/>
      <c r="D136" s="16"/>
      <c r="E136" s="16"/>
      <c r="F136" s="16"/>
      <c r="G136" s="69">
        <f t="shared" si="13"/>
        <v>0</v>
      </c>
      <c r="H136" s="66"/>
      <c r="I136" s="16"/>
      <c r="J136" s="100"/>
      <c r="K136" s="57"/>
      <c r="L136" s="37"/>
    </row>
    <row r="137" spans="2:12" ht="15.6" hidden="1">
      <c r="B137" s="46" t="s">
        <v>456</v>
      </c>
      <c r="C137" s="14"/>
      <c r="D137" s="16"/>
      <c r="E137" s="16"/>
      <c r="F137" s="16"/>
      <c r="G137" s="69">
        <f t="shared" si="13"/>
        <v>0</v>
      </c>
      <c r="H137" s="66"/>
      <c r="I137" s="16"/>
      <c r="J137" s="100"/>
      <c r="K137" s="57"/>
      <c r="L137" s="37"/>
    </row>
    <row r="138" spans="2:12" ht="15.6" hidden="1">
      <c r="B138" s="46" t="s">
        <v>457</v>
      </c>
      <c r="C138" s="14"/>
      <c r="D138" s="16"/>
      <c r="E138" s="16"/>
      <c r="F138" s="16"/>
      <c r="G138" s="69">
        <f t="shared" si="13"/>
        <v>0</v>
      </c>
      <c r="H138" s="66"/>
      <c r="I138" s="16"/>
      <c r="J138" s="100"/>
      <c r="K138" s="57"/>
      <c r="L138" s="37"/>
    </row>
    <row r="139" spans="2:12" ht="15.6" hidden="1">
      <c r="B139" s="46" t="s">
        <v>458</v>
      </c>
      <c r="C139" s="14"/>
      <c r="D139" s="16"/>
      <c r="E139" s="16"/>
      <c r="F139" s="16"/>
      <c r="G139" s="69">
        <f t="shared" si="13"/>
        <v>0</v>
      </c>
      <c r="H139" s="66"/>
      <c r="I139" s="16"/>
      <c r="J139" s="100"/>
      <c r="K139" s="57"/>
      <c r="L139" s="37"/>
    </row>
    <row r="140" spans="2:12" ht="15.6" hidden="1">
      <c r="B140" s="46" t="s">
        <v>459</v>
      </c>
      <c r="C140" s="34"/>
      <c r="D140" s="17"/>
      <c r="E140" s="17"/>
      <c r="F140" s="17"/>
      <c r="G140" s="69">
        <f t="shared" si="13"/>
        <v>0</v>
      </c>
      <c r="H140" s="67"/>
      <c r="I140" s="17"/>
      <c r="J140" s="100"/>
      <c r="K140" s="58"/>
      <c r="L140" s="37"/>
    </row>
    <row r="141" spans="2:12" ht="15.6" hidden="1">
      <c r="B141" s="46" t="s">
        <v>460</v>
      </c>
      <c r="C141" s="34"/>
      <c r="D141" s="17"/>
      <c r="E141" s="17"/>
      <c r="F141" s="17"/>
      <c r="G141" s="69">
        <f t="shared" si="13"/>
        <v>0</v>
      </c>
      <c r="H141" s="67"/>
      <c r="I141" s="17"/>
      <c r="J141" s="100"/>
      <c r="K141" s="58"/>
      <c r="L141" s="37"/>
    </row>
    <row r="142" spans="2:12" ht="15.6" hidden="1">
      <c r="C142" s="47" t="s">
        <v>487</v>
      </c>
      <c r="D142" s="19">
        <f>SUM(D134:D141)</f>
        <v>0</v>
      </c>
      <c r="E142" s="19">
        <f>SUM(E134:E141)</f>
        <v>0</v>
      </c>
      <c r="F142" s="19">
        <f>SUM(F134:F141)</f>
        <v>0</v>
      </c>
      <c r="G142" s="19">
        <f>SUM(G134:G141)</f>
        <v>0</v>
      </c>
      <c r="H142" s="18">
        <f>(H134*G134)+(H135*G135)+(H136*G136)+(H137*G137)+(H138*G138)+(H139*G139)+(H140*G140)+(H141*G141)</f>
        <v>0</v>
      </c>
      <c r="I142" s="18">
        <f>SUM(I134:I141)</f>
        <v>0</v>
      </c>
      <c r="J142" s="101"/>
      <c r="K142" s="58"/>
      <c r="L142" s="38"/>
    </row>
    <row r="143" spans="2:12" ht="51" hidden="1" customHeight="1">
      <c r="B143" s="45" t="s">
        <v>461</v>
      </c>
      <c r="C143" s="141"/>
      <c r="D143" s="141"/>
      <c r="E143" s="141"/>
      <c r="F143" s="141"/>
      <c r="G143" s="141"/>
      <c r="H143" s="141"/>
      <c r="I143" s="142"/>
      <c r="J143" s="142"/>
      <c r="K143" s="141"/>
      <c r="L143" s="36"/>
    </row>
    <row r="144" spans="2:12" ht="15.6" hidden="1">
      <c r="B144" s="46" t="s">
        <v>462</v>
      </c>
      <c r="C144" s="14"/>
      <c r="D144" s="16"/>
      <c r="E144" s="16"/>
      <c r="F144" s="16"/>
      <c r="G144" s="69">
        <f>SUM(D144:F144)</f>
        <v>0</v>
      </c>
      <c r="H144" s="66"/>
      <c r="I144" s="16"/>
      <c r="J144" s="100"/>
      <c r="K144" s="57"/>
      <c r="L144" s="37"/>
    </row>
    <row r="145" spans="2:12" ht="15.6" hidden="1">
      <c r="B145" s="46" t="s">
        <v>463</v>
      </c>
      <c r="C145" s="14"/>
      <c r="D145" s="16"/>
      <c r="E145" s="16"/>
      <c r="F145" s="16"/>
      <c r="G145" s="69">
        <f t="shared" ref="G145:G151" si="14">SUM(D145:F145)</f>
        <v>0</v>
      </c>
      <c r="H145" s="66"/>
      <c r="I145" s="16"/>
      <c r="J145" s="100"/>
      <c r="K145" s="57"/>
      <c r="L145" s="37"/>
    </row>
    <row r="146" spans="2:12" ht="15.6" hidden="1">
      <c r="B146" s="46" t="s">
        <v>464</v>
      </c>
      <c r="C146" s="14"/>
      <c r="D146" s="16"/>
      <c r="E146" s="16"/>
      <c r="F146" s="16"/>
      <c r="G146" s="69">
        <f t="shared" si="14"/>
        <v>0</v>
      </c>
      <c r="H146" s="66"/>
      <c r="I146" s="16"/>
      <c r="J146" s="100"/>
      <c r="K146" s="57"/>
      <c r="L146" s="37"/>
    </row>
    <row r="147" spans="2:12" ht="15.6" hidden="1">
      <c r="B147" s="46" t="s">
        <v>465</v>
      </c>
      <c r="C147" s="14"/>
      <c r="D147" s="16"/>
      <c r="E147" s="16"/>
      <c r="F147" s="16"/>
      <c r="G147" s="69">
        <f t="shared" si="14"/>
        <v>0</v>
      </c>
      <c r="H147" s="66"/>
      <c r="I147" s="16"/>
      <c r="J147" s="100"/>
      <c r="K147" s="57"/>
      <c r="L147" s="37"/>
    </row>
    <row r="148" spans="2:12" ht="15.6" hidden="1">
      <c r="B148" s="46" t="s">
        <v>466</v>
      </c>
      <c r="C148" s="14"/>
      <c r="D148" s="16"/>
      <c r="E148" s="16"/>
      <c r="F148" s="16"/>
      <c r="G148" s="69">
        <f t="shared" si="14"/>
        <v>0</v>
      </c>
      <c r="H148" s="66"/>
      <c r="I148" s="16"/>
      <c r="J148" s="100"/>
      <c r="K148" s="57"/>
      <c r="L148" s="37"/>
    </row>
    <row r="149" spans="2:12" ht="15.6" hidden="1">
      <c r="B149" s="46" t="s">
        <v>467</v>
      </c>
      <c r="C149" s="14"/>
      <c r="D149" s="16"/>
      <c r="E149" s="16"/>
      <c r="F149" s="16"/>
      <c r="G149" s="69">
        <f t="shared" si="14"/>
        <v>0</v>
      </c>
      <c r="H149" s="66"/>
      <c r="I149" s="16"/>
      <c r="J149" s="100"/>
      <c r="K149" s="57"/>
      <c r="L149" s="37"/>
    </row>
    <row r="150" spans="2:12" ht="15.6" hidden="1">
      <c r="B150" s="46" t="s">
        <v>468</v>
      </c>
      <c r="C150" s="34"/>
      <c r="D150" s="17"/>
      <c r="E150" s="17"/>
      <c r="F150" s="17"/>
      <c r="G150" s="69">
        <f t="shared" si="14"/>
        <v>0</v>
      </c>
      <c r="H150" s="67"/>
      <c r="I150" s="17"/>
      <c r="J150" s="100"/>
      <c r="K150" s="58"/>
      <c r="L150" s="37"/>
    </row>
    <row r="151" spans="2:12" ht="15.6" hidden="1">
      <c r="B151" s="46" t="s">
        <v>469</v>
      </c>
      <c r="C151" s="34"/>
      <c r="D151" s="17"/>
      <c r="E151" s="17"/>
      <c r="F151" s="17"/>
      <c r="G151" s="69">
        <f t="shared" si="14"/>
        <v>0</v>
      </c>
      <c r="H151" s="67"/>
      <c r="I151" s="17"/>
      <c r="J151" s="100"/>
      <c r="K151" s="58"/>
      <c r="L151" s="37"/>
    </row>
    <row r="152" spans="2:12" ht="15.6" hidden="1">
      <c r="C152" s="47" t="s">
        <v>487</v>
      </c>
      <c r="D152" s="19">
        <f>SUM(D144:D151)</f>
        <v>0</v>
      </c>
      <c r="E152" s="19">
        <f>SUM(E144:E151)</f>
        <v>0</v>
      </c>
      <c r="F152" s="19">
        <f>SUM(F144:F151)</f>
        <v>0</v>
      </c>
      <c r="G152" s="19">
        <f>SUM(G144:G151)</f>
        <v>0</v>
      </c>
      <c r="H152" s="18">
        <f>(H144*G144)+(H145*G145)+(H146*G146)+(H147*G147)+(H148*G148)+(H149*G149)+(H150*G150)+(H151*G151)</f>
        <v>0</v>
      </c>
      <c r="I152" s="18">
        <f>SUM(I144:I151)</f>
        <v>0</v>
      </c>
      <c r="J152" s="101"/>
      <c r="K152" s="58"/>
      <c r="L152" s="38"/>
    </row>
    <row r="153" spans="2:12" ht="51" hidden="1" customHeight="1">
      <c r="B153" s="45" t="s">
        <v>470</v>
      </c>
      <c r="C153" s="141"/>
      <c r="D153" s="141"/>
      <c r="E153" s="141"/>
      <c r="F153" s="141"/>
      <c r="G153" s="141"/>
      <c r="H153" s="141"/>
      <c r="I153" s="142"/>
      <c r="J153" s="142"/>
      <c r="K153" s="141"/>
      <c r="L153" s="36"/>
    </row>
    <row r="154" spans="2:12" ht="15.6" hidden="1">
      <c r="B154" s="46" t="s">
        <v>471</v>
      </c>
      <c r="C154" s="14"/>
      <c r="D154" s="16"/>
      <c r="E154" s="16"/>
      <c r="F154" s="16"/>
      <c r="G154" s="69">
        <f>SUM(D154:F154)</f>
        <v>0</v>
      </c>
      <c r="H154" s="66"/>
      <c r="I154" s="16"/>
      <c r="J154" s="100"/>
      <c r="K154" s="57"/>
      <c r="L154" s="37"/>
    </row>
    <row r="155" spans="2:12" ht="15.6" hidden="1">
      <c r="B155" s="46" t="s">
        <v>472</v>
      </c>
      <c r="C155" s="14"/>
      <c r="D155" s="16"/>
      <c r="E155" s="16"/>
      <c r="F155" s="16"/>
      <c r="G155" s="69">
        <f t="shared" ref="G155:G161" si="15">SUM(D155:F155)</f>
        <v>0</v>
      </c>
      <c r="H155" s="66"/>
      <c r="I155" s="16"/>
      <c r="J155" s="100"/>
      <c r="K155" s="57"/>
      <c r="L155" s="37"/>
    </row>
    <row r="156" spans="2:12" ht="15.6" hidden="1">
      <c r="B156" s="46" t="s">
        <v>473</v>
      </c>
      <c r="C156" s="14"/>
      <c r="D156" s="16"/>
      <c r="E156" s="16"/>
      <c r="F156" s="16"/>
      <c r="G156" s="69">
        <f t="shared" si="15"/>
        <v>0</v>
      </c>
      <c r="H156" s="66"/>
      <c r="I156" s="16"/>
      <c r="J156" s="100"/>
      <c r="K156" s="57"/>
      <c r="L156" s="37"/>
    </row>
    <row r="157" spans="2:12" ht="15.6" hidden="1">
      <c r="B157" s="46" t="s">
        <v>474</v>
      </c>
      <c r="C157" s="14"/>
      <c r="D157" s="16"/>
      <c r="E157" s="16"/>
      <c r="F157" s="16"/>
      <c r="G157" s="69">
        <f t="shared" si="15"/>
        <v>0</v>
      </c>
      <c r="H157" s="66"/>
      <c r="I157" s="16"/>
      <c r="J157" s="100"/>
      <c r="K157" s="57"/>
      <c r="L157" s="37"/>
    </row>
    <row r="158" spans="2:12" ht="15.6" hidden="1">
      <c r="B158" s="46" t="s">
        <v>475</v>
      </c>
      <c r="C158" s="14"/>
      <c r="D158" s="16"/>
      <c r="E158" s="16"/>
      <c r="F158" s="16"/>
      <c r="G158" s="69">
        <f>SUM(D158:F158)</f>
        <v>0</v>
      </c>
      <c r="H158" s="66"/>
      <c r="I158" s="16"/>
      <c r="J158" s="100"/>
      <c r="K158" s="57"/>
      <c r="L158" s="37"/>
    </row>
    <row r="159" spans="2:12" ht="15.6" hidden="1">
      <c r="B159" s="46" t="s">
        <v>476</v>
      </c>
      <c r="C159" s="14"/>
      <c r="D159" s="16"/>
      <c r="E159" s="16"/>
      <c r="F159" s="16"/>
      <c r="G159" s="69">
        <f t="shared" si="15"/>
        <v>0</v>
      </c>
      <c r="H159" s="66"/>
      <c r="I159" s="16"/>
      <c r="J159" s="100"/>
      <c r="K159" s="57"/>
      <c r="L159" s="37"/>
    </row>
    <row r="160" spans="2:12" ht="15.6" hidden="1">
      <c r="B160" s="46" t="s">
        <v>477</v>
      </c>
      <c r="C160" s="34"/>
      <c r="D160" s="17"/>
      <c r="E160" s="17"/>
      <c r="F160" s="17"/>
      <c r="G160" s="69">
        <f t="shared" si="15"/>
        <v>0</v>
      </c>
      <c r="H160" s="67"/>
      <c r="I160" s="17"/>
      <c r="J160" s="100"/>
      <c r="K160" s="58"/>
      <c r="L160" s="37"/>
    </row>
    <row r="161" spans="2:12" ht="15.6" hidden="1">
      <c r="B161" s="46" t="s">
        <v>478</v>
      </c>
      <c r="C161" s="34"/>
      <c r="D161" s="17"/>
      <c r="E161" s="17"/>
      <c r="F161" s="17"/>
      <c r="G161" s="69">
        <f t="shared" si="15"/>
        <v>0</v>
      </c>
      <c r="H161" s="67"/>
      <c r="I161" s="17"/>
      <c r="J161" s="100"/>
      <c r="K161" s="58"/>
      <c r="L161" s="37"/>
    </row>
    <row r="162" spans="2:12" ht="15.6" hidden="1">
      <c r="C162" s="47" t="s">
        <v>487</v>
      </c>
      <c r="D162" s="18">
        <f>SUM(D154:D161)</f>
        <v>0</v>
      </c>
      <c r="E162" s="18">
        <f>SUM(E154:E161)</f>
        <v>0</v>
      </c>
      <c r="F162" s="18">
        <f>SUM(F154:F161)</f>
        <v>0</v>
      </c>
      <c r="G162" s="18">
        <f>SUM(G154:G161)</f>
        <v>0</v>
      </c>
      <c r="H162" s="18">
        <f>(H154*G154)+(H155*G155)+(H156*G156)+(H157*G157)+(H158*G158)+(H159*G159)+(H160*G160)+(H161*G161)</f>
        <v>0</v>
      </c>
      <c r="I162" s="18">
        <f>SUM(I154:I161)</f>
        <v>0</v>
      </c>
      <c r="J162" s="101"/>
      <c r="K162" s="58"/>
      <c r="L162" s="38"/>
    </row>
    <row r="163" spans="2:12" ht="15.75" customHeight="1">
      <c r="B163" s="5"/>
      <c r="C163" s="9"/>
      <c r="D163" s="20"/>
      <c r="E163" s="20"/>
      <c r="F163" s="20"/>
      <c r="G163" s="20"/>
      <c r="H163" s="20"/>
      <c r="I163" s="20"/>
      <c r="J163" s="78"/>
      <c r="K163" s="9"/>
      <c r="L163" s="3"/>
    </row>
    <row r="164" spans="2:12" ht="15.75" customHeight="1">
      <c r="B164" s="5"/>
      <c r="C164" s="9"/>
      <c r="D164" s="20"/>
      <c r="E164" s="20"/>
      <c r="F164" s="20"/>
      <c r="G164" s="20"/>
      <c r="H164" s="20"/>
      <c r="I164" s="20"/>
      <c r="J164" s="78"/>
      <c r="K164" s="9"/>
      <c r="L164" s="3"/>
    </row>
    <row r="165" spans="2:12" ht="63.75" customHeight="1">
      <c r="B165" s="47" t="s">
        <v>479</v>
      </c>
      <c r="C165" s="129"/>
      <c r="D165" s="130">
        <v>235000</v>
      </c>
      <c r="E165" s="122">
        <v>145000</v>
      </c>
      <c r="F165" s="24"/>
      <c r="G165" s="59">
        <f>SUM(D165:F165)</f>
        <v>380000</v>
      </c>
      <c r="H165" s="68">
        <v>0.5</v>
      </c>
      <c r="I165" s="140">
        <v>45198</v>
      </c>
      <c r="J165" s="137" t="s">
        <v>591</v>
      </c>
      <c r="K165" s="61"/>
      <c r="L165" s="38"/>
    </row>
    <row r="166" spans="2:12" ht="46.8">
      <c r="B166" s="47" t="s">
        <v>480</v>
      </c>
      <c r="C166" s="128" t="s">
        <v>548</v>
      </c>
      <c r="D166" s="130">
        <v>25000</v>
      </c>
      <c r="E166" s="24">
        <v>15000</v>
      </c>
      <c r="F166" s="24"/>
      <c r="G166" s="59">
        <f>SUM(D166:F166)</f>
        <v>40000</v>
      </c>
      <c r="H166" s="68">
        <v>0.5</v>
      </c>
      <c r="I166" s="139">
        <v>2088.3200000000002</v>
      </c>
      <c r="J166" s="103"/>
      <c r="L166" s="38"/>
    </row>
    <row r="167" spans="2:12" ht="57" customHeight="1">
      <c r="B167" s="47" t="s">
        <v>481</v>
      </c>
      <c r="C167" s="128" t="s">
        <v>550</v>
      </c>
      <c r="D167" s="130">
        <v>44158.879999999997</v>
      </c>
      <c r="E167" s="24">
        <v>20000</v>
      </c>
      <c r="F167" s="24"/>
      <c r="G167" s="59">
        <f>SUM(D167:F167)</f>
        <v>64158.879999999997</v>
      </c>
      <c r="H167" s="68">
        <v>0.5</v>
      </c>
      <c r="I167" s="138">
        <v>8587.24</v>
      </c>
      <c r="J167" s="137" t="s">
        <v>592</v>
      </c>
      <c r="L167" s="38"/>
    </row>
    <row r="168" spans="2:12" ht="65.25" customHeight="1">
      <c r="B168" s="62" t="s">
        <v>482</v>
      </c>
      <c r="C168" s="129" t="s">
        <v>520</v>
      </c>
      <c r="D168" s="130">
        <v>65000</v>
      </c>
      <c r="E168" s="24"/>
      <c r="F168" s="24"/>
      <c r="G168" s="59">
        <f>SUM(D168:F168)</f>
        <v>65000</v>
      </c>
      <c r="H168" s="68">
        <v>0.5</v>
      </c>
      <c r="I168" s="24"/>
      <c r="J168" s="103"/>
      <c r="K168" s="113"/>
      <c r="L168" s="38"/>
    </row>
    <row r="169" spans="2:12" ht="38.25" customHeight="1">
      <c r="B169" s="5"/>
      <c r="C169" s="63" t="s">
        <v>488</v>
      </c>
      <c r="D169" s="70">
        <f>SUM(D165:D168)</f>
        <v>369158.88</v>
      </c>
      <c r="E169" s="70">
        <f>SUM(E165:E168)</f>
        <v>180000</v>
      </c>
      <c r="F169" s="70">
        <f>SUM(F165:F168)</f>
        <v>0</v>
      </c>
      <c r="G169" s="70">
        <f>SUM(G165:G168)</f>
        <v>549158.88</v>
      </c>
      <c r="H169" s="18">
        <f>(H165*G165)+(H166*G166)+(H167*G167)+(H168*G168)</f>
        <v>274579.44</v>
      </c>
      <c r="I169" s="18">
        <f>SUM(I165:I168)</f>
        <v>55873.56</v>
      </c>
      <c r="J169" s="101"/>
      <c r="K169" s="13"/>
      <c r="L169" s="11"/>
    </row>
    <row r="170" spans="2:12" ht="15.75" customHeight="1">
      <c r="B170" s="5"/>
      <c r="C170" s="9"/>
      <c r="D170" s="20"/>
      <c r="E170" s="20"/>
      <c r="F170" s="20"/>
      <c r="G170" s="20"/>
      <c r="H170" s="20"/>
      <c r="I170" s="20"/>
      <c r="J170" s="78"/>
      <c r="K170" s="9"/>
      <c r="L170" s="11"/>
    </row>
    <row r="171" spans="2:12" ht="15.75" customHeight="1">
      <c r="B171" s="5"/>
      <c r="C171" s="9"/>
      <c r="D171" s="20"/>
      <c r="E171" s="20"/>
      <c r="F171" s="20"/>
      <c r="G171" s="20"/>
      <c r="H171" s="20"/>
      <c r="I171" s="20"/>
      <c r="J171" s="78"/>
      <c r="K171" s="9"/>
      <c r="L171" s="11"/>
    </row>
    <row r="172" spans="2:12" ht="15.75" customHeight="1">
      <c r="B172" s="5"/>
      <c r="C172" s="9"/>
      <c r="D172" s="20"/>
      <c r="E172" s="20"/>
      <c r="F172" s="20"/>
      <c r="G172" s="20"/>
      <c r="H172" s="20"/>
      <c r="I172" s="20"/>
      <c r="J172" s="78"/>
      <c r="K172" s="9"/>
      <c r="L172" s="11"/>
    </row>
    <row r="173" spans="2:12" ht="15.75" customHeight="1">
      <c r="B173" s="5"/>
      <c r="C173" s="9"/>
      <c r="D173" s="20"/>
      <c r="E173" s="20"/>
      <c r="F173" s="20"/>
      <c r="G173" s="20"/>
      <c r="H173" s="20"/>
      <c r="I173" s="20"/>
      <c r="J173" s="78"/>
      <c r="K173" s="9"/>
      <c r="L173" s="11"/>
    </row>
    <row r="174" spans="2:12" ht="15.75" customHeight="1">
      <c r="B174" s="5"/>
      <c r="C174" s="9"/>
      <c r="D174" s="20"/>
      <c r="E174" s="20"/>
      <c r="F174" s="20"/>
      <c r="G174" s="20"/>
      <c r="H174" s="20"/>
      <c r="I174" s="20"/>
      <c r="J174" s="78"/>
      <c r="K174" s="9"/>
      <c r="L174" s="11"/>
    </row>
    <row r="175" spans="2:12" ht="15.75" customHeight="1">
      <c r="B175" s="5"/>
      <c r="C175" s="9"/>
      <c r="D175" s="20"/>
      <c r="E175" s="20"/>
      <c r="F175" s="20"/>
      <c r="G175" s="20"/>
      <c r="H175" s="20"/>
      <c r="I175" s="20"/>
      <c r="J175" s="78"/>
      <c r="K175" s="9"/>
      <c r="L175" s="11"/>
    </row>
    <row r="176" spans="2:12" ht="15.75" customHeight="1" thickBot="1">
      <c r="B176" s="5"/>
      <c r="C176" s="9"/>
      <c r="D176" s="20"/>
      <c r="E176" s="20"/>
      <c r="F176" s="20"/>
      <c r="G176" s="20"/>
      <c r="H176" s="20"/>
      <c r="I176" s="20"/>
      <c r="J176" s="78"/>
      <c r="K176" s="9"/>
      <c r="L176" s="11"/>
    </row>
    <row r="177" spans="2:12" ht="15.6">
      <c r="B177" s="5"/>
      <c r="C177" s="152" t="s">
        <v>497</v>
      </c>
      <c r="D177" s="153"/>
      <c r="E177" s="153"/>
      <c r="F177" s="153"/>
      <c r="G177" s="154"/>
      <c r="H177" s="11"/>
      <c r="I177" s="77"/>
      <c r="J177" s="104"/>
      <c r="K177" s="11"/>
    </row>
    <row r="178" spans="2:12" ht="54.75" customHeight="1">
      <c r="B178" s="5"/>
      <c r="C178" s="92"/>
      <c r="D178" s="99" t="str">
        <f>D5</f>
        <v>PNUE</v>
      </c>
      <c r="E178" s="99" t="str">
        <f t="shared" ref="E178:F178" si="16">E5</f>
        <v>OIT</v>
      </c>
      <c r="F178" s="99" t="str">
        <f t="shared" si="16"/>
        <v>Organisation recipiendiaire 3 (budget en USD)</v>
      </c>
      <c r="G178" s="93" t="s">
        <v>1</v>
      </c>
      <c r="H178" s="9"/>
      <c r="I178" s="20"/>
      <c r="J178" s="78"/>
      <c r="K178" s="11"/>
    </row>
    <row r="179" spans="2:12" ht="41.25" customHeight="1">
      <c r="B179" s="12"/>
      <c r="C179" s="60" t="s">
        <v>489</v>
      </c>
      <c r="D179" s="48">
        <f>SUM(D16,D26,D36,D46,D58,D68,D78,D88,D99,D108,D110,D120,D132,D142,D152,D162,D165,D166,D167,D168)</f>
        <v>1329158.8799999999</v>
      </c>
      <c r="E179" s="48">
        <f>SUM(E16,E26,E36,E46,E58,E68,E78,E88,E99,E108,E110,E120,E132,E142,E152,E162,E165,E166,E167,E168)</f>
        <v>540000</v>
      </c>
      <c r="F179" s="48">
        <f>SUM(F16,F26,F36,F46,F58,F68,F78,F88,F99,F108,F110,F120,F132,F142,F152,F162,F165,F166,F167,F168)</f>
        <v>0</v>
      </c>
      <c r="G179" s="131">
        <f>SUM(D179:F179)</f>
        <v>1869158.88</v>
      </c>
      <c r="H179" s="9"/>
      <c r="I179" s="20"/>
      <c r="J179" s="78"/>
      <c r="K179" s="12"/>
    </row>
    <row r="180" spans="2:12" ht="51.75" customHeight="1">
      <c r="B180" s="4"/>
      <c r="C180" s="87" t="s">
        <v>490</v>
      </c>
      <c r="D180" s="48">
        <f>D179*0.07</f>
        <v>93041.121599999999</v>
      </c>
      <c r="E180" s="48">
        <f>E179*0.07</f>
        <v>37800</v>
      </c>
      <c r="F180" s="48">
        <f>F179*0.07</f>
        <v>0</v>
      </c>
      <c r="G180" s="131">
        <f>G179*0.07</f>
        <v>130841.1216</v>
      </c>
      <c r="H180" s="4"/>
      <c r="I180" s="78"/>
      <c r="J180" s="78"/>
      <c r="K180" s="1"/>
    </row>
    <row r="181" spans="2:12" ht="51.75" customHeight="1" thickBot="1">
      <c r="B181" s="4"/>
      <c r="C181" s="7" t="s">
        <v>1</v>
      </c>
      <c r="D181" s="51">
        <f>SUM(D179:D180)</f>
        <v>1422200.0015999998</v>
      </c>
      <c r="E181" s="51">
        <f>SUM(E179:E180)</f>
        <v>577800</v>
      </c>
      <c r="F181" s="51">
        <f>SUM(F179:F180)</f>
        <v>0</v>
      </c>
      <c r="G181" s="132">
        <f>SUM(G179:G180)</f>
        <v>2000000.0015999998</v>
      </c>
      <c r="H181" s="4"/>
      <c r="I181" s="78"/>
      <c r="J181" s="78"/>
      <c r="K181" s="1"/>
    </row>
    <row r="182" spans="2:12" ht="42" customHeight="1">
      <c r="B182" s="4"/>
      <c r="K182" s="3"/>
      <c r="L182" s="1"/>
    </row>
    <row r="183" spans="2:12" s="29" customFormat="1" ht="29.25" customHeight="1" thickBot="1">
      <c r="B183" s="9"/>
      <c r="C183" s="5"/>
      <c r="D183" s="25"/>
      <c r="E183" s="25"/>
      <c r="F183" s="25"/>
      <c r="G183" s="25"/>
      <c r="H183" s="25"/>
      <c r="I183" s="80"/>
      <c r="J183" s="84"/>
      <c r="K183" s="11"/>
      <c r="L183" s="12"/>
    </row>
    <row r="184" spans="2:12" ht="23.25" customHeight="1">
      <c r="B184" s="1"/>
      <c r="C184" s="144" t="s">
        <v>491</v>
      </c>
      <c r="D184" s="145"/>
      <c r="E184" s="146"/>
      <c r="F184" s="146"/>
      <c r="G184" s="146"/>
      <c r="H184" s="147"/>
      <c r="I184" s="81"/>
      <c r="J184" s="38"/>
      <c r="K184" s="1"/>
    </row>
    <row r="185" spans="2:12" ht="51.75" customHeight="1">
      <c r="B185" s="1"/>
      <c r="C185" s="23"/>
      <c r="D185" s="99" t="str">
        <f>D5</f>
        <v>PNUE</v>
      </c>
      <c r="E185" s="99" t="str">
        <f t="shared" ref="E185:F185" si="17">E5</f>
        <v>OIT</v>
      </c>
      <c r="F185" s="99" t="str">
        <f t="shared" si="17"/>
        <v>Organisation recipiendiaire 3 (budget en USD)</v>
      </c>
      <c r="G185" s="94" t="s">
        <v>1</v>
      </c>
      <c r="H185" s="95" t="s">
        <v>0</v>
      </c>
      <c r="I185" s="81"/>
      <c r="K185" s="1"/>
    </row>
    <row r="186" spans="2:12" ht="55.5" customHeight="1">
      <c r="B186" s="1"/>
      <c r="C186" s="22" t="s">
        <v>492</v>
      </c>
      <c r="D186" s="49">
        <f>$D$181*H186</f>
        <v>995540.0011199998</v>
      </c>
      <c r="E186" s="50">
        <f>$E$181*H186</f>
        <v>404460</v>
      </c>
      <c r="F186" s="50">
        <f>$F$181*H186</f>
        <v>0</v>
      </c>
      <c r="G186" s="50">
        <f>SUM(D186:F186)</f>
        <v>1400000.0011199997</v>
      </c>
      <c r="H186" s="71">
        <v>0.7</v>
      </c>
      <c r="I186" s="77"/>
      <c r="J186" s="104"/>
      <c r="K186" s="1"/>
    </row>
    <row r="187" spans="2:12" ht="57.75" customHeight="1">
      <c r="B187" s="143"/>
      <c r="C187" s="64" t="s">
        <v>493</v>
      </c>
      <c r="D187" s="49">
        <f>$D$181*H187</f>
        <v>426660.00047999993</v>
      </c>
      <c r="E187" s="50">
        <f>$E$181*H187</f>
        <v>173340</v>
      </c>
      <c r="F187" s="50">
        <f>$F$181*H187</f>
        <v>0</v>
      </c>
      <c r="G187" s="65">
        <f>SUM(D187:F187)</f>
        <v>600000.00047999993</v>
      </c>
      <c r="H187" s="72">
        <v>0.3</v>
      </c>
      <c r="I187" s="77"/>
      <c r="J187" s="104"/>
    </row>
    <row r="188" spans="2:12" ht="57.75" customHeight="1">
      <c r="B188" s="143"/>
      <c r="C188" s="64" t="s">
        <v>494</v>
      </c>
      <c r="D188" s="49">
        <f>$D$181*H188</f>
        <v>0</v>
      </c>
      <c r="E188" s="50">
        <f>$E$181*H188</f>
        <v>0</v>
      </c>
      <c r="F188" s="50">
        <f>$F$181*H188</f>
        <v>0</v>
      </c>
      <c r="G188" s="65">
        <f>SUM(D188:F188)</f>
        <v>0</v>
      </c>
      <c r="H188" s="73">
        <v>0</v>
      </c>
      <c r="I188" s="82"/>
      <c r="J188" s="105"/>
    </row>
    <row r="189" spans="2:12" ht="38.25" customHeight="1" thickBot="1">
      <c r="B189" s="143"/>
      <c r="C189" s="7" t="s">
        <v>1</v>
      </c>
      <c r="D189" s="51">
        <f>SUM(D186:D188)</f>
        <v>1422200.0015999996</v>
      </c>
      <c r="E189" s="51">
        <f>SUM(E186:E188)</f>
        <v>577800</v>
      </c>
      <c r="F189" s="51">
        <f>SUM(F186:F188)</f>
        <v>0</v>
      </c>
      <c r="G189" s="51">
        <f>SUM(G186:G188)</f>
        <v>2000000.0015999996</v>
      </c>
      <c r="H189" s="52">
        <f>SUM(H186:H188)</f>
        <v>1</v>
      </c>
      <c r="I189" s="83"/>
      <c r="J189" s="36"/>
    </row>
    <row r="190" spans="2:12" ht="21.75" customHeight="1" thickBot="1">
      <c r="B190" s="143"/>
      <c r="C190" s="2"/>
      <c r="D190" s="6"/>
      <c r="E190" s="6"/>
      <c r="F190" s="6"/>
      <c r="G190" s="6"/>
      <c r="H190" s="6"/>
      <c r="I190" s="84"/>
      <c r="J190" s="84"/>
    </row>
    <row r="191" spans="2:12" ht="49.5" customHeight="1">
      <c r="B191" s="143"/>
      <c r="C191" s="53" t="s">
        <v>501</v>
      </c>
      <c r="D191" s="54">
        <f>SUM(H16,H26,H36,H46,H58,H68,H78,H88,H99,H108,H110,H120,H132,H142,H152,H162,H169)*1.07</f>
        <v>1000000.0008</v>
      </c>
      <c r="E191" s="25"/>
      <c r="F191" s="25"/>
      <c r="G191" s="25"/>
      <c r="H191" s="88" t="s">
        <v>503</v>
      </c>
      <c r="I191" s="89">
        <f>SUM(I169,I162,I152,I142,I132,I120,I110,I108,I99,I88,I78,I68,I58,I46,I36,I26,I16)</f>
        <v>55873.56</v>
      </c>
      <c r="J191" s="97"/>
    </row>
    <row r="192" spans="2:12" ht="28.5" customHeight="1" thickBot="1">
      <c r="B192" s="143"/>
      <c r="C192" s="55" t="s">
        <v>495</v>
      </c>
      <c r="D192" s="76">
        <f>D191/G181</f>
        <v>0.50000000000000011</v>
      </c>
      <c r="E192" s="31"/>
      <c r="F192" s="31"/>
      <c r="G192" s="31"/>
      <c r="H192" s="90" t="s">
        <v>504</v>
      </c>
      <c r="I192" s="91">
        <f>I191/G179</f>
        <v>2.9892354576086116E-2</v>
      </c>
      <c r="J192" s="98"/>
    </row>
    <row r="193" spans="2:12" ht="28.5" customHeight="1">
      <c r="B193" s="143"/>
      <c r="C193" s="150"/>
      <c r="D193" s="151"/>
      <c r="E193" s="32"/>
      <c r="F193" s="32"/>
      <c r="G193" s="32"/>
    </row>
    <row r="194" spans="2:12" ht="28.5" customHeight="1">
      <c r="B194" s="143"/>
      <c r="C194" s="55" t="s">
        <v>502</v>
      </c>
      <c r="D194" s="56">
        <f>SUM(D167:F168)*1.07</f>
        <v>138200.00160000002</v>
      </c>
      <c r="E194" s="33"/>
      <c r="F194" s="33"/>
      <c r="G194" s="33"/>
    </row>
    <row r="195" spans="2:12" ht="23.25" customHeight="1">
      <c r="B195" s="143"/>
      <c r="C195" s="55" t="s">
        <v>496</v>
      </c>
      <c r="D195" s="76">
        <f>D194/G181</f>
        <v>6.9100000744720017E-2</v>
      </c>
      <c r="E195" s="33"/>
      <c r="F195" s="33"/>
      <c r="G195" s="33"/>
    </row>
    <row r="196" spans="2:12" ht="66.75" customHeight="1" thickBot="1">
      <c r="B196" s="143"/>
      <c r="C196" s="148" t="s">
        <v>498</v>
      </c>
      <c r="D196" s="149"/>
      <c r="E196" s="26"/>
      <c r="F196" s="26"/>
      <c r="G196" s="26"/>
      <c r="I196" s="85"/>
    </row>
    <row r="197" spans="2:12" ht="55.5" customHeight="1">
      <c r="B197" s="143"/>
      <c r="L197" s="29"/>
    </row>
    <row r="198" spans="2:12" ht="42.75" customHeight="1">
      <c r="B198" s="143"/>
    </row>
    <row r="199" spans="2:12" ht="21.75" customHeight="1">
      <c r="B199" s="143"/>
    </row>
    <row r="200" spans="2:12" ht="21.75" customHeight="1">
      <c r="B200" s="143"/>
    </row>
    <row r="201" spans="2:12" ht="23.25" customHeight="1">
      <c r="B201" s="143"/>
    </row>
    <row r="202" spans="2:12" ht="23.25" customHeight="1"/>
    <row r="203" spans="2:12" ht="21.75" customHeight="1"/>
    <row r="204" spans="2:12" ht="16.5" customHeight="1"/>
    <row r="205" spans="2:12" ht="29.25" customHeight="1"/>
    <row r="206" spans="2:12" ht="24.75" customHeight="1"/>
    <row r="207" spans="2:12" ht="33" customHeight="1"/>
    <row r="209" ht="15" customHeight="1"/>
    <row r="210" ht="25.5" customHeight="1"/>
    <row r="261" spans="1:1">
      <c r="A261" s="28" t="s">
        <v>499</v>
      </c>
    </row>
  </sheetData>
  <sheetProtection formatCells="0" formatColumns="0" formatRows="0"/>
  <mergeCells count="26">
    <mergeCell ref="C100:K100"/>
    <mergeCell ref="C122:K122"/>
    <mergeCell ref="C111:K111"/>
    <mergeCell ref="C133:K133"/>
    <mergeCell ref="C123:K123"/>
    <mergeCell ref="C59:K59"/>
    <mergeCell ref="C69:K69"/>
    <mergeCell ref="C79:K79"/>
    <mergeCell ref="C90:K90"/>
    <mergeCell ref="C91:K91"/>
    <mergeCell ref="C37:K37"/>
    <mergeCell ref="C6:K6"/>
    <mergeCell ref="C48:K48"/>
    <mergeCell ref="C49:K49"/>
    <mergeCell ref="B2:E2"/>
    <mergeCell ref="B3:H3"/>
    <mergeCell ref="C17:K17"/>
    <mergeCell ref="C7:K7"/>
    <mergeCell ref="C27:K27"/>
    <mergeCell ref="C143:K143"/>
    <mergeCell ref="C153:K153"/>
    <mergeCell ref="B187:B201"/>
    <mergeCell ref="C184:H184"/>
    <mergeCell ref="C196:D196"/>
    <mergeCell ref="C193:D193"/>
    <mergeCell ref="C177:G177"/>
  </mergeCells>
  <conditionalFormatting sqref="D192">
    <cfRule type="cellIs" dxfId="2" priority="46" operator="lessThan">
      <formula>0.15</formula>
    </cfRule>
  </conditionalFormatting>
  <conditionalFormatting sqref="D195">
    <cfRule type="cellIs" dxfId="1" priority="44" operator="lessThan">
      <formula>0.05</formula>
    </cfRule>
  </conditionalFormatting>
  <conditionalFormatting sqref="H189:J189">
    <cfRule type="cellIs" dxfId="0" priority="1" operator="greaterThan">
      <formula>1</formula>
    </cfRule>
  </conditionalFormatting>
  <dataValidations xWindow="431" yWindow="475" count="6">
    <dataValidation allowBlank="1" showInputMessage="1" showErrorMessage="1" prompt="% Towards Gender Equality and Women's Empowerment Must be Higher than 15%_x000a_" sqref="F192:G192" xr:uid="{00000000-0002-0000-0100-000000000000}"/>
    <dataValidation allowBlank="1" showInputMessage="1" showErrorMessage="1" prompt="M&amp;E Budget Cannot be Less than 5%_x000a_" sqref="E195:G195" xr:uid="{00000000-0002-0000-0100-000001000000}"/>
    <dataValidation allowBlank="1" showInputMessage="1" showErrorMessage="1" prompt="Insert *text* description of Outcome here" sqref="C6:K6 C48:K48 C90:K90 C122:K122" xr:uid="{00000000-0002-0000-0100-000002000000}"/>
    <dataValidation allowBlank="1" showInputMessage="1" showErrorMessage="1" prompt="Insert *text* description of Output here" sqref="C7 C17 C27 C37 C49 C59 C69 C79 C91 C100 C111 C123 C133 C143 C153" xr:uid="{00000000-0002-0000-0100-000003000000}"/>
    <dataValidation allowBlank="1" showInputMessage="1" showErrorMessage="1" prompt="Insert *text* description of Activity here" sqref="C8 C18 C154 C38 C50 C60 C70 C80 C92 C101 C28 C112 C124 C134 C144" xr:uid="{00000000-0002-0000-0100-000004000000}"/>
    <dataValidation allowBlank="1" showErrorMessage="1" prompt="% Towards Gender Equality and Women's Empowerment Must be Higher than 15%_x000a_" sqref="D194:G194 D192" xr:uid="{00000000-0002-0000-0100-000005000000}"/>
  </dataValidations>
  <pageMargins left="0.7" right="0.7" top="0.75" bottom="0.75" header="0.3" footer="0.3"/>
  <pageSetup scale="74" orientation="landscape" r:id="rId1"/>
  <rowBreaks count="1" manualBreakCount="1">
    <brk id="5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0.499984740745262"/>
  </sheetPr>
  <dimension ref="A1:A6"/>
  <sheetViews>
    <sheetView workbookViewId="0">
      <selection activeCell="A9" sqref="A9"/>
    </sheetView>
  </sheetViews>
  <sheetFormatPr defaultColWidth="8.77734375" defaultRowHeight="14.4"/>
  <sheetData>
    <row r="1" spans="1:1">
      <c r="A1" s="74">
        <v>0</v>
      </c>
    </row>
    <row r="2" spans="1:1">
      <c r="A2" s="74">
        <v>0.2</v>
      </c>
    </row>
    <row r="3" spans="1:1">
      <c r="A3" s="74">
        <v>0.4</v>
      </c>
    </row>
    <row r="4" spans="1:1">
      <c r="A4" s="74">
        <v>0.6</v>
      </c>
    </row>
    <row r="5" spans="1:1">
      <c r="A5" s="74">
        <v>0.8</v>
      </c>
    </row>
    <row r="6" spans="1:1">
      <c r="A6" s="74">
        <v>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70"/>
  <sheetViews>
    <sheetView topLeftCell="A148" workbookViewId="0">
      <selection activeCell="D3" sqref="D3"/>
    </sheetView>
  </sheetViews>
  <sheetFormatPr defaultColWidth="8.77734375" defaultRowHeight="14.4"/>
  <sheetData>
    <row r="1" spans="1:2">
      <c r="A1" s="40" t="s">
        <v>2</v>
      </c>
      <c r="B1" s="41" t="s">
        <v>3</v>
      </c>
    </row>
    <row r="2" spans="1:2">
      <c r="A2" s="42" t="s">
        <v>4</v>
      </c>
      <c r="B2" s="43" t="s">
        <v>5</v>
      </c>
    </row>
    <row r="3" spans="1:2">
      <c r="A3" s="42" t="s">
        <v>6</v>
      </c>
      <c r="B3" s="43" t="s">
        <v>7</v>
      </c>
    </row>
    <row r="4" spans="1:2">
      <c r="A4" s="42" t="s">
        <v>8</v>
      </c>
      <c r="B4" s="43" t="s">
        <v>9</v>
      </c>
    </row>
    <row r="5" spans="1:2">
      <c r="A5" s="42" t="s">
        <v>10</v>
      </c>
      <c r="B5" s="43" t="s">
        <v>11</v>
      </c>
    </row>
    <row r="6" spans="1:2">
      <c r="A6" s="42" t="s">
        <v>12</v>
      </c>
      <c r="B6" s="43" t="s">
        <v>13</v>
      </c>
    </row>
    <row r="7" spans="1:2">
      <c r="A7" s="42" t="s">
        <v>14</v>
      </c>
      <c r="B7" s="43" t="s">
        <v>15</v>
      </c>
    </row>
    <row r="8" spans="1:2">
      <c r="A8" s="42" t="s">
        <v>16</v>
      </c>
      <c r="B8" s="43" t="s">
        <v>17</v>
      </c>
    </row>
    <row r="9" spans="1:2">
      <c r="A9" s="42" t="s">
        <v>18</v>
      </c>
      <c r="B9" s="43" t="s">
        <v>19</v>
      </c>
    </row>
    <row r="10" spans="1:2">
      <c r="A10" s="42" t="s">
        <v>20</v>
      </c>
      <c r="B10" s="43" t="s">
        <v>21</v>
      </c>
    </row>
    <row r="11" spans="1:2">
      <c r="A11" s="42" t="s">
        <v>22</v>
      </c>
      <c r="B11" s="43" t="s">
        <v>23</v>
      </c>
    </row>
    <row r="12" spans="1:2">
      <c r="A12" s="42" t="s">
        <v>24</v>
      </c>
      <c r="B12" s="43" t="s">
        <v>25</v>
      </c>
    </row>
    <row r="13" spans="1:2">
      <c r="A13" s="42" t="s">
        <v>26</v>
      </c>
      <c r="B13" s="43" t="s">
        <v>27</v>
      </c>
    </row>
    <row r="14" spans="1:2">
      <c r="A14" s="42" t="s">
        <v>28</v>
      </c>
      <c r="B14" s="43" t="s">
        <v>29</v>
      </c>
    </row>
    <row r="15" spans="1:2">
      <c r="A15" s="42" t="s">
        <v>30</v>
      </c>
      <c r="B15" s="43" t="s">
        <v>31</v>
      </c>
    </row>
    <row r="16" spans="1:2">
      <c r="A16" s="42" t="s">
        <v>32</v>
      </c>
      <c r="B16" s="43" t="s">
        <v>33</v>
      </c>
    </row>
    <row r="17" spans="1:2">
      <c r="A17" s="42" t="s">
        <v>34</v>
      </c>
      <c r="B17" s="43" t="s">
        <v>35</v>
      </c>
    </row>
    <row r="18" spans="1:2">
      <c r="A18" s="42" t="s">
        <v>36</v>
      </c>
      <c r="B18" s="43" t="s">
        <v>37</v>
      </c>
    </row>
    <row r="19" spans="1:2">
      <c r="A19" s="42" t="s">
        <v>38</v>
      </c>
      <c r="B19" s="43" t="s">
        <v>39</v>
      </c>
    </row>
    <row r="20" spans="1:2">
      <c r="A20" s="42" t="s">
        <v>40</v>
      </c>
      <c r="B20" s="43" t="s">
        <v>41</v>
      </c>
    </row>
    <row r="21" spans="1:2">
      <c r="A21" s="42" t="s">
        <v>42</v>
      </c>
      <c r="B21" s="43" t="s">
        <v>43</v>
      </c>
    </row>
    <row r="22" spans="1:2">
      <c r="A22" s="42" t="s">
        <v>44</v>
      </c>
      <c r="B22" s="43" t="s">
        <v>45</v>
      </c>
    </row>
    <row r="23" spans="1:2">
      <c r="A23" s="42" t="s">
        <v>46</v>
      </c>
      <c r="B23" s="43" t="s">
        <v>47</v>
      </c>
    </row>
    <row r="24" spans="1:2">
      <c r="A24" s="42" t="s">
        <v>48</v>
      </c>
      <c r="B24" s="43" t="s">
        <v>49</v>
      </c>
    </row>
    <row r="25" spans="1:2">
      <c r="A25" s="42" t="s">
        <v>50</v>
      </c>
      <c r="B25" s="43" t="s">
        <v>51</v>
      </c>
    </row>
    <row r="26" spans="1:2">
      <c r="A26" s="42" t="s">
        <v>52</v>
      </c>
      <c r="B26" s="43" t="s">
        <v>53</v>
      </c>
    </row>
    <row r="27" spans="1:2">
      <c r="A27" s="42" t="s">
        <v>54</v>
      </c>
      <c r="B27" s="43" t="s">
        <v>55</v>
      </c>
    </row>
    <row r="28" spans="1:2">
      <c r="A28" s="42" t="s">
        <v>56</v>
      </c>
      <c r="B28" s="43" t="s">
        <v>57</v>
      </c>
    </row>
    <row r="29" spans="1:2">
      <c r="A29" s="42" t="s">
        <v>58</v>
      </c>
      <c r="B29" s="43" t="s">
        <v>59</v>
      </c>
    </row>
    <row r="30" spans="1:2">
      <c r="A30" s="42" t="s">
        <v>60</v>
      </c>
      <c r="B30" s="43" t="s">
        <v>61</v>
      </c>
    </row>
    <row r="31" spans="1:2">
      <c r="A31" s="42" t="s">
        <v>62</v>
      </c>
      <c r="B31" s="43" t="s">
        <v>63</v>
      </c>
    </row>
    <row r="32" spans="1:2">
      <c r="A32" s="42" t="s">
        <v>64</v>
      </c>
      <c r="B32" s="43" t="s">
        <v>65</v>
      </c>
    </row>
    <row r="33" spans="1:2">
      <c r="A33" s="42" t="s">
        <v>66</v>
      </c>
      <c r="B33" s="43" t="s">
        <v>67</v>
      </c>
    </row>
    <row r="34" spans="1:2">
      <c r="A34" s="42" t="s">
        <v>68</v>
      </c>
      <c r="B34" s="43" t="s">
        <v>69</v>
      </c>
    </row>
    <row r="35" spans="1:2">
      <c r="A35" s="42" t="s">
        <v>70</v>
      </c>
      <c r="B35" s="43" t="s">
        <v>71</v>
      </c>
    </row>
    <row r="36" spans="1:2">
      <c r="A36" s="42" t="s">
        <v>72</v>
      </c>
      <c r="B36" s="43" t="s">
        <v>73</v>
      </c>
    </row>
    <row r="37" spans="1:2">
      <c r="A37" s="42" t="s">
        <v>74</v>
      </c>
      <c r="B37" s="43" t="s">
        <v>75</v>
      </c>
    </row>
    <row r="38" spans="1:2">
      <c r="A38" s="42" t="s">
        <v>76</v>
      </c>
      <c r="B38" s="43" t="s">
        <v>77</v>
      </c>
    </row>
    <row r="39" spans="1:2">
      <c r="A39" s="42" t="s">
        <v>78</v>
      </c>
      <c r="B39" s="43" t="s">
        <v>79</v>
      </c>
    </row>
    <row r="40" spans="1:2">
      <c r="A40" s="42" t="s">
        <v>80</v>
      </c>
      <c r="B40" s="43" t="s">
        <v>81</v>
      </c>
    </row>
    <row r="41" spans="1:2">
      <c r="A41" s="42" t="s">
        <v>82</v>
      </c>
      <c r="B41" s="43" t="s">
        <v>83</v>
      </c>
    </row>
    <row r="42" spans="1:2">
      <c r="A42" s="42" t="s">
        <v>84</v>
      </c>
      <c r="B42" s="43" t="s">
        <v>85</v>
      </c>
    </row>
    <row r="43" spans="1:2">
      <c r="A43" s="42" t="s">
        <v>86</v>
      </c>
      <c r="B43" s="43" t="s">
        <v>87</v>
      </c>
    </row>
    <row r="44" spans="1:2">
      <c r="A44" s="42" t="s">
        <v>88</v>
      </c>
      <c r="B44" s="43" t="s">
        <v>89</v>
      </c>
    </row>
    <row r="45" spans="1:2">
      <c r="A45" s="42" t="s">
        <v>90</v>
      </c>
      <c r="B45" s="43" t="s">
        <v>91</v>
      </c>
    </row>
    <row r="46" spans="1:2">
      <c r="A46" s="42" t="s">
        <v>92</v>
      </c>
      <c r="B46" s="43" t="s">
        <v>93</v>
      </c>
    </row>
    <row r="47" spans="1:2">
      <c r="A47" s="42" t="s">
        <v>94</v>
      </c>
      <c r="B47" s="43" t="s">
        <v>95</v>
      </c>
    </row>
    <row r="48" spans="1:2">
      <c r="A48" s="42" t="s">
        <v>96</v>
      </c>
      <c r="B48" s="43" t="s">
        <v>97</v>
      </c>
    </row>
    <row r="49" spans="1:2">
      <c r="A49" s="42" t="s">
        <v>98</v>
      </c>
      <c r="B49" s="43" t="s">
        <v>99</v>
      </c>
    </row>
    <row r="50" spans="1:2">
      <c r="A50" s="42" t="s">
        <v>100</v>
      </c>
      <c r="B50" s="43" t="s">
        <v>101</v>
      </c>
    </row>
    <row r="51" spans="1:2">
      <c r="A51" s="42" t="s">
        <v>102</v>
      </c>
      <c r="B51" s="43" t="s">
        <v>103</v>
      </c>
    </row>
    <row r="52" spans="1:2">
      <c r="A52" s="42" t="s">
        <v>104</v>
      </c>
      <c r="B52" s="43" t="s">
        <v>105</v>
      </c>
    </row>
    <row r="53" spans="1:2">
      <c r="A53" s="42" t="s">
        <v>106</v>
      </c>
      <c r="B53" s="43" t="s">
        <v>107</v>
      </c>
    </row>
    <row r="54" spans="1:2">
      <c r="A54" s="42" t="s">
        <v>108</v>
      </c>
      <c r="B54" s="43" t="s">
        <v>109</v>
      </c>
    </row>
    <row r="55" spans="1:2">
      <c r="A55" s="42" t="s">
        <v>110</v>
      </c>
      <c r="B55" s="43" t="s">
        <v>111</v>
      </c>
    </row>
    <row r="56" spans="1:2">
      <c r="A56" s="42" t="s">
        <v>112</v>
      </c>
      <c r="B56" s="43" t="s">
        <v>113</v>
      </c>
    </row>
    <row r="57" spans="1:2">
      <c r="A57" s="42" t="s">
        <v>114</v>
      </c>
      <c r="B57" s="43" t="s">
        <v>115</v>
      </c>
    </row>
    <row r="58" spans="1:2">
      <c r="A58" s="42" t="s">
        <v>116</v>
      </c>
      <c r="B58" s="43" t="s">
        <v>117</v>
      </c>
    </row>
    <row r="59" spans="1:2">
      <c r="A59" s="42" t="s">
        <v>118</v>
      </c>
      <c r="B59" s="43" t="s">
        <v>119</v>
      </c>
    </row>
    <row r="60" spans="1:2">
      <c r="A60" s="42" t="s">
        <v>120</v>
      </c>
      <c r="B60" s="43" t="s">
        <v>121</v>
      </c>
    </row>
    <row r="61" spans="1:2">
      <c r="A61" s="42" t="s">
        <v>122</v>
      </c>
      <c r="B61" s="43" t="s">
        <v>123</v>
      </c>
    </row>
    <row r="62" spans="1:2">
      <c r="A62" s="42" t="s">
        <v>124</v>
      </c>
      <c r="B62" s="43" t="s">
        <v>125</v>
      </c>
    </row>
    <row r="63" spans="1:2">
      <c r="A63" s="42" t="s">
        <v>126</v>
      </c>
      <c r="B63" s="43" t="s">
        <v>127</v>
      </c>
    </row>
    <row r="64" spans="1:2">
      <c r="A64" s="42" t="s">
        <v>128</v>
      </c>
      <c r="B64" s="43" t="s">
        <v>129</v>
      </c>
    </row>
    <row r="65" spans="1:2">
      <c r="A65" s="42" t="s">
        <v>130</v>
      </c>
      <c r="B65" s="43" t="s">
        <v>131</v>
      </c>
    </row>
    <row r="66" spans="1:2">
      <c r="A66" s="42" t="s">
        <v>132</v>
      </c>
      <c r="B66" s="43" t="s">
        <v>133</v>
      </c>
    </row>
    <row r="67" spans="1:2">
      <c r="A67" s="42" t="s">
        <v>134</v>
      </c>
      <c r="B67" s="43" t="s">
        <v>135</v>
      </c>
    </row>
    <row r="68" spans="1:2">
      <c r="A68" s="42" t="s">
        <v>136</v>
      </c>
      <c r="B68" s="43" t="s">
        <v>137</v>
      </c>
    </row>
    <row r="69" spans="1:2">
      <c r="A69" s="42" t="s">
        <v>138</v>
      </c>
      <c r="B69" s="43" t="s">
        <v>139</v>
      </c>
    </row>
    <row r="70" spans="1:2">
      <c r="A70" s="42" t="s">
        <v>140</v>
      </c>
      <c r="B70" s="43" t="s">
        <v>141</v>
      </c>
    </row>
    <row r="71" spans="1:2">
      <c r="A71" s="42" t="s">
        <v>142</v>
      </c>
      <c r="B71" s="43" t="s">
        <v>143</v>
      </c>
    </row>
    <row r="72" spans="1:2">
      <c r="A72" s="42" t="s">
        <v>144</v>
      </c>
      <c r="B72" s="43" t="s">
        <v>145</v>
      </c>
    </row>
    <row r="73" spans="1:2">
      <c r="A73" s="42" t="s">
        <v>146</v>
      </c>
      <c r="B73" s="43" t="s">
        <v>147</v>
      </c>
    </row>
    <row r="74" spans="1:2">
      <c r="A74" s="42" t="s">
        <v>148</v>
      </c>
      <c r="B74" s="43" t="s">
        <v>149</v>
      </c>
    </row>
    <row r="75" spans="1:2">
      <c r="A75" s="42" t="s">
        <v>150</v>
      </c>
      <c r="B75" s="44" t="s">
        <v>151</v>
      </c>
    </row>
    <row r="76" spans="1:2">
      <c r="A76" s="42" t="s">
        <v>152</v>
      </c>
      <c r="B76" s="44" t="s">
        <v>153</v>
      </c>
    </row>
    <row r="77" spans="1:2">
      <c r="A77" s="42" t="s">
        <v>154</v>
      </c>
      <c r="B77" s="44" t="s">
        <v>155</v>
      </c>
    </row>
    <row r="78" spans="1:2">
      <c r="A78" s="42" t="s">
        <v>156</v>
      </c>
      <c r="B78" s="44" t="s">
        <v>157</v>
      </c>
    </row>
    <row r="79" spans="1:2">
      <c r="A79" s="42" t="s">
        <v>158</v>
      </c>
      <c r="B79" s="44" t="s">
        <v>159</v>
      </c>
    </row>
    <row r="80" spans="1:2">
      <c r="A80" s="42" t="s">
        <v>160</v>
      </c>
      <c r="B80" s="44" t="s">
        <v>161</v>
      </c>
    </row>
    <row r="81" spans="1:2">
      <c r="A81" s="42" t="s">
        <v>162</v>
      </c>
      <c r="B81" s="44" t="s">
        <v>163</v>
      </c>
    </row>
    <row r="82" spans="1:2">
      <c r="A82" s="42" t="s">
        <v>164</v>
      </c>
      <c r="B82" s="44" t="s">
        <v>165</v>
      </c>
    </row>
    <row r="83" spans="1:2">
      <c r="A83" s="42" t="s">
        <v>166</v>
      </c>
      <c r="B83" s="44" t="s">
        <v>167</v>
      </c>
    </row>
    <row r="84" spans="1:2">
      <c r="A84" s="42" t="s">
        <v>168</v>
      </c>
      <c r="B84" s="44" t="s">
        <v>169</v>
      </c>
    </row>
    <row r="85" spans="1:2">
      <c r="A85" s="42" t="s">
        <v>170</v>
      </c>
      <c r="B85" s="44" t="s">
        <v>171</v>
      </c>
    </row>
    <row r="86" spans="1:2">
      <c r="A86" s="42" t="s">
        <v>172</v>
      </c>
      <c r="B86" s="44" t="s">
        <v>173</v>
      </c>
    </row>
    <row r="87" spans="1:2">
      <c r="A87" s="42" t="s">
        <v>174</v>
      </c>
      <c r="B87" s="44" t="s">
        <v>175</v>
      </c>
    </row>
    <row r="88" spans="1:2">
      <c r="A88" s="42" t="s">
        <v>176</v>
      </c>
      <c r="B88" s="44" t="s">
        <v>177</v>
      </c>
    </row>
    <row r="89" spans="1:2">
      <c r="A89" s="42" t="s">
        <v>178</v>
      </c>
      <c r="B89" s="44" t="s">
        <v>179</v>
      </c>
    </row>
    <row r="90" spans="1:2">
      <c r="A90" s="42" t="s">
        <v>180</v>
      </c>
      <c r="B90" s="44" t="s">
        <v>181</v>
      </c>
    </row>
    <row r="91" spans="1:2">
      <c r="A91" s="42" t="s">
        <v>182</v>
      </c>
      <c r="B91" s="44" t="s">
        <v>183</v>
      </c>
    </row>
    <row r="92" spans="1:2">
      <c r="A92" s="42" t="s">
        <v>184</v>
      </c>
      <c r="B92" s="44" t="s">
        <v>185</v>
      </c>
    </row>
    <row r="93" spans="1:2">
      <c r="A93" s="42" t="s">
        <v>186</v>
      </c>
      <c r="B93" s="44" t="s">
        <v>187</v>
      </c>
    </row>
    <row r="94" spans="1:2">
      <c r="A94" s="42" t="s">
        <v>188</v>
      </c>
      <c r="B94" s="44" t="s">
        <v>189</v>
      </c>
    </row>
    <row r="95" spans="1:2">
      <c r="A95" s="42" t="s">
        <v>190</v>
      </c>
      <c r="B95" s="44" t="s">
        <v>191</v>
      </c>
    </row>
    <row r="96" spans="1:2">
      <c r="A96" s="42" t="s">
        <v>192</v>
      </c>
      <c r="B96" s="44" t="s">
        <v>193</v>
      </c>
    </row>
    <row r="97" spans="1:2">
      <c r="A97" s="42" t="s">
        <v>194</v>
      </c>
      <c r="B97" s="44" t="s">
        <v>195</v>
      </c>
    </row>
    <row r="98" spans="1:2">
      <c r="A98" s="42" t="s">
        <v>196</v>
      </c>
      <c r="B98" s="44" t="s">
        <v>197</v>
      </c>
    </row>
    <row r="99" spans="1:2">
      <c r="A99" s="42" t="s">
        <v>198</v>
      </c>
      <c r="B99" s="44" t="s">
        <v>199</v>
      </c>
    </row>
    <row r="100" spans="1:2">
      <c r="A100" s="42" t="s">
        <v>200</v>
      </c>
      <c r="B100" s="44" t="s">
        <v>201</v>
      </c>
    </row>
    <row r="101" spans="1:2">
      <c r="A101" s="42" t="s">
        <v>202</v>
      </c>
      <c r="B101" s="44" t="s">
        <v>203</v>
      </c>
    </row>
    <row r="102" spans="1:2">
      <c r="A102" s="42" t="s">
        <v>204</v>
      </c>
      <c r="B102" s="44" t="s">
        <v>205</v>
      </c>
    </row>
    <row r="103" spans="1:2">
      <c r="A103" s="42" t="s">
        <v>206</v>
      </c>
      <c r="B103" s="44" t="s">
        <v>207</v>
      </c>
    </row>
    <row r="104" spans="1:2">
      <c r="A104" s="42" t="s">
        <v>208</v>
      </c>
      <c r="B104" s="44" t="s">
        <v>209</v>
      </c>
    </row>
    <row r="105" spans="1:2">
      <c r="A105" s="42" t="s">
        <v>210</v>
      </c>
      <c r="B105" s="44" t="s">
        <v>211</v>
      </c>
    </row>
    <row r="106" spans="1:2">
      <c r="A106" s="42" t="s">
        <v>212</v>
      </c>
      <c r="B106" s="44" t="s">
        <v>213</v>
      </c>
    </row>
    <row r="107" spans="1:2">
      <c r="A107" s="42" t="s">
        <v>214</v>
      </c>
      <c r="B107" s="44" t="s">
        <v>215</v>
      </c>
    </row>
    <row r="108" spans="1:2">
      <c r="A108" s="42" t="s">
        <v>216</v>
      </c>
      <c r="B108" s="44" t="s">
        <v>217</v>
      </c>
    </row>
    <row r="109" spans="1:2">
      <c r="A109" s="42" t="s">
        <v>218</v>
      </c>
      <c r="B109" s="44" t="s">
        <v>219</v>
      </c>
    </row>
    <row r="110" spans="1:2">
      <c r="A110" s="42" t="s">
        <v>220</v>
      </c>
      <c r="B110" s="44" t="s">
        <v>221</v>
      </c>
    </row>
    <row r="111" spans="1:2">
      <c r="A111" s="42" t="s">
        <v>222</v>
      </c>
      <c r="B111" s="44" t="s">
        <v>223</v>
      </c>
    </row>
    <row r="112" spans="1:2">
      <c r="A112" s="42" t="s">
        <v>224</v>
      </c>
      <c r="B112" s="44" t="s">
        <v>225</v>
      </c>
    </row>
    <row r="113" spans="1:2">
      <c r="A113" s="42" t="s">
        <v>226</v>
      </c>
      <c r="B113" s="44" t="s">
        <v>227</v>
      </c>
    </row>
    <row r="114" spans="1:2">
      <c r="A114" s="42" t="s">
        <v>228</v>
      </c>
      <c r="B114" s="44" t="s">
        <v>229</v>
      </c>
    </row>
    <row r="115" spans="1:2">
      <c r="A115" s="42" t="s">
        <v>230</v>
      </c>
      <c r="B115" s="44" t="s">
        <v>231</v>
      </c>
    </row>
    <row r="116" spans="1:2">
      <c r="A116" s="42" t="s">
        <v>232</v>
      </c>
      <c r="B116" s="44" t="s">
        <v>233</v>
      </c>
    </row>
    <row r="117" spans="1:2">
      <c r="A117" s="42" t="s">
        <v>234</v>
      </c>
      <c r="B117" s="44" t="s">
        <v>235</v>
      </c>
    </row>
    <row r="118" spans="1:2">
      <c r="A118" s="42" t="s">
        <v>236</v>
      </c>
      <c r="B118" s="44" t="s">
        <v>237</v>
      </c>
    </row>
    <row r="119" spans="1:2">
      <c r="A119" s="42" t="s">
        <v>238</v>
      </c>
      <c r="B119" s="44" t="s">
        <v>239</v>
      </c>
    </row>
    <row r="120" spans="1:2">
      <c r="A120" s="42" t="s">
        <v>240</v>
      </c>
      <c r="B120" s="44" t="s">
        <v>241</v>
      </c>
    </row>
    <row r="121" spans="1:2">
      <c r="A121" s="42" t="s">
        <v>242</v>
      </c>
      <c r="B121" s="44" t="s">
        <v>243</v>
      </c>
    </row>
    <row r="122" spans="1:2">
      <c r="A122" s="42" t="s">
        <v>244</v>
      </c>
      <c r="B122" s="44" t="s">
        <v>245</v>
      </c>
    </row>
    <row r="123" spans="1:2">
      <c r="A123" s="42" t="s">
        <v>246</v>
      </c>
      <c r="B123" s="44" t="s">
        <v>247</v>
      </c>
    </row>
    <row r="124" spans="1:2">
      <c r="A124" s="42" t="s">
        <v>248</v>
      </c>
      <c r="B124" s="44" t="s">
        <v>249</v>
      </c>
    </row>
    <row r="125" spans="1:2">
      <c r="A125" s="42" t="s">
        <v>250</v>
      </c>
      <c r="B125" s="44" t="s">
        <v>251</v>
      </c>
    </row>
    <row r="126" spans="1:2">
      <c r="A126" s="42" t="s">
        <v>252</v>
      </c>
      <c r="B126" s="44" t="s">
        <v>253</v>
      </c>
    </row>
    <row r="127" spans="1:2">
      <c r="A127" s="42" t="s">
        <v>254</v>
      </c>
      <c r="B127" s="44" t="s">
        <v>255</v>
      </c>
    </row>
    <row r="128" spans="1:2">
      <c r="A128" s="42" t="s">
        <v>256</v>
      </c>
      <c r="B128" s="44" t="s">
        <v>257</v>
      </c>
    </row>
    <row r="129" spans="1:2">
      <c r="A129" s="42" t="s">
        <v>258</v>
      </c>
      <c r="B129" s="44" t="s">
        <v>259</v>
      </c>
    </row>
    <row r="130" spans="1:2">
      <c r="A130" s="42" t="s">
        <v>260</v>
      </c>
      <c r="B130" s="44" t="s">
        <v>261</v>
      </c>
    </row>
    <row r="131" spans="1:2">
      <c r="A131" s="42" t="s">
        <v>262</v>
      </c>
      <c r="B131" s="44" t="s">
        <v>263</v>
      </c>
    </row>
    <row r="132" spans="1:2">
      <c r="A132" s="42" t="s">
        <v>264</v>
      </c>
      <c r="B132" s="44" t="s">
        <v>265</v>
      </c>
    </row>
    <row r="133" spans="1:2">
      <c r="A133" s="42" t="s">
        <v>266</v>
      </c>
      <c r="B133" s="44" t="s">
        <v>267</v>
      </c>
    </row>
    <row r="134" spans="1:2">
      <c r="A134" s="42" t="s">
        <v>268</v>
      </c>
      <c r="B134" s="44" t="s">
        <v>269</v>
      </c>
    </row>
    <row r="135" spans="1:2">
      <c r="A135" s="42" t="s">
        <v>270</v>
      </c>
      <c r="B135" s="44" t="s">
        <v>271</v>
      </c>
    </row>
    <row r="136" spans="1:2">
      <c r="A136" s="42" t="s">
        <v>272</v>
      </c>
      <c r="B136" s="44" t="s">
        <v>273</v>
      </c>
    </row>
    <row r="137" spans="1:2">
      <c r="A137" s="42" t="s">
        <v>274</v>
      </c>
      <c r="B137" s="44" t="s">
        <v>275</v>
      </c>
    </row>
    <row r="138" spans="1:2">
      <c r="A138" s="42" t="s">
        <v>276</v>
      </c>
      <c r="B138" s="44" t="s">
        <v>277</v>
      </c>
    </row>
    <row r="139" spans="1:2">
      <c r="A139" s="42" t="s">
        <v>278</v>
      </c>
      <c r="B139" s="44" t="s">
        <v>279</v>
      </c>
    </row>
    <row r="140" spans="1:2">
      <c r="A140" s="42" t="s">
        <v>280</v>
      </c>
      <c r="B140" s="44" t="s">
        <v>281</v>
      </c>
    </row>
    <row r="141" spans="1:2">
      <c r="A141" s="42" t="s">
        <v>282</v>
      </c>
      <c r="B141" s="44" t="s">
        <v>283</v>
      </c>
    </row>
    <row r="142" spans="1:2">
      <c r="A142" s="42" t="s">
        <v>284</v>
      </c>
      <c r="B142" s="44" t="s">
        <v>285</v>
      </c>
    </row>
    <row r="143" spans="1:2">
      <c r="A143" s="42" t="s">
        <v>286</v>
      </c>
      <c r="B143" s="44" t="s">
        <v>287</v>
      </c>
    </row>
    <row r="144" spans="1:2">
      <c r="A144" s="42" t="s">
        <v>288</v>
      </c>
      <c r="B144" s="44" t="s">
        <v>289</v>
      </c>
    </row>
    <row r="145" spans="1:2">
      <c r="A145" s="42" t="s">
        <v>290</v>
      </c>
      <c r="B145" s="44" t="s">
        <v>291</v>
      </c>
    </row>
    <row r="146" spans="1:2">
      <c r="A146" s="42" t="s">
        <v>292</v>
      </c>
      <c r="B146" s="44" t="s">
        <v>293</v>
      </c>
    </row>
    <row r="147" spans="1:2">
      <c r="A147" s="42" t="s">
        <v>294</v>
      </c>
      <c r="B147" s="44" t="s">
        <v>295</v>
      </c>
    </row>
    <row r="148" spans="1:2">
      <c r="A148" s="42" t="s">
        <v>296</v>
      </c>
      <c r="B148" s="44" t="s">
        <v>297</v>
      </c>
    </row>
    <row r="149" spans="1:2">
      <c r="A149" s="42" t="s">
        <v>298</v>
      </c>
      <c r="B149" s="44" t="s">
        <v>299</v>
      </c>
    </row>
    <row r="150" spans="1:2">
      <c r="A150" s="42" t="s">
        <v>300</v>
      </c>
      <c r="B150" s="44" t="s">
        <v>301</v>
      </c>
    </row>
    <row r="151" spans="1:2">
      <c r="A151" s="42" t="s">
        <v>302</v>
      </c>
      <c r="B151" s="44" t="s">
        <v>303</v>
      </c>
    </row>
    <row r="152" spans="1:2">
      <c r="A152" s="42" t="s">
        <v>304</v>
      </c>
      <c r="B152" s="44" t="s">
        <v>305</v>
      </c>
    </row>
    <row r="153" spans="1:2">
      <c r="A153" s="42" t="s">
        <v>306</v>
      </c>
      <c r="B153" s="44" t="s">
        <v>307</v>
      </c>
    </row>
    <row r="154" spans="1:2">
      <c r="A154" s="42" t="s">
        <v>308</v>
      </c>
      <c r="B154" s="44" t="s">
        <v>309</v>
      </c>
    </row>
    <row r="155" spans="1:2">
      <c r="A155" s="42" t="s">
        <v>310</v>
      </c>
      <c r="B155" s="44" t="s">
        <v>311</v>
      </c>
    </row>
    <row r="156" spans="1:2">
      <c r="A156" s="42" t="s">
        <v>312</v>
      </c>
      <c r="B156" s="44" t="s">
        <v>313</v>
      </c>
    </row>
    <row r="157" spans="1:2">
      <c r="A157" s="42" t="s">
        <v>314</v>
      </c>
      <c r="B157" s="44" t="s">
        <v>315</v>
      </c>
    </row>
    <row r="158" spans="1:2">
      <c r="A158" s="42" t="s">
        <v>316</v>
      </c>
      <c r="B158" s="44" t="s">
        <v>317</v>
      </c>
    </row>
    <row r="159" spans="1:2">
      <c r="A159" s="42" t="s">
        <v>318</v>
      </c>
      <c r="B159" s="44" t="s">
        <v>319</v>
      </c>
    </row>
    <row r="160" spans="1:2">
      <c r="A160" s="42" t="s">
        <v>320</v>
      </c>
      <c r="B160" s="44" t="s">
        <v>321</v>
      </c>
    </row>
    <row r="161" spans="1:2">
      <c r="A161" s="42" t="s">
        <v>322</v>
      </c>
      <c r="B161" s="44" t="s">
        <v>323</v>
      </c>
    </row>
    <row r="162" spans="1:2">
      <c r="A162" s="42" t="s">
        <v>324</v>
      </c>
      <c r="B162" s="44" t="s">
        <v>325</v>
      </c>
    </row>
    <row r="163" spans="1:2">
      <c r="A163" s="42" t="s">
        <v>326</v>
      </c>
      <c r="B163" s="44" t="s">
        <v>327</v>
      </c>
    </row>
    <row r="164" spans="1:2">
      <c r="A164" s="42" t="s">
        <v>328</v>
      </c>
      <c r="B164" s="44" t="s">
        <v>329</v>
      </c>
    </row>
    <row r="165" spans="1:2">
      <c r="A165" s="42" t="s">
        <v>330</v>
      </c>
      <c r="B165" s="44" t="s">
        <v>331</v>
      </c>
    </row>
    <row r="166" spans="1:2">
      <c r="A166" s="42" t="s">
        <v>332</v>
      </c>
      <c r="B166" s="44" t="s">
        <v>333</v>
      </c>
    </row>
    <row r="167" spans="1:2">
      <c r="A167" s="42" t="s">
        <v>334</v>
      </c>
      <c r="B167" s="44" t="s">
        <v>335</v>
      </c>
    </row>
    <row r="168" spans="1:2">
      <c r="A168" s="42" t="s">
        <v>336</v>
      </c>
      <c r="B168" s="44" t="s">
        <v>337</v>
      </c>
    </row>
    <row r="169" spans="1:2">
      <c r="A169" s="42" t="s">
        <v>338</v>
      </c>
      <c r="B169" s="44" t="s">
        <v>339</v>
      </c>
    </row>
    <row r="170" spans="1:2">
      <c r="A170" s="42" t="s">
        <v>340</v>
      </c>
      <c r="B170" s="44" t="s">
        <v>341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Type xmlns="f9695bc1-6109-4dcd-a27a-f8a0370b00e2">Progress report</DocumentType>
    <UploadedBy xmlns="b1528a4b-5ccb-40f7-a09e-43427183cd95">tony.kouemo@undp.org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MPTF_00006_01051</ProjectId>
    <FundCode xmlns="f9695bc1-6109-4dcd-a27a-f8a0370b00e2">MPTF_00006</FundCode>
    <Comments xmlns="f9695bc1-6109-4dcd-a27a-f8a0370b00e2" xsi:nil="true"/>
    <Active xmlns="f9695bc1-6109-4dcd-a27a-f8a0370b00e2">Yes</Active>
    <DocumentDate xmlns="b1528a4b-5ccb-40f7-a09e-43427183cd95">2024-06-15T07:00:00+00:00</DocumentDate>
    <Featured xmlns="b1528a4b-5ccb-40f7-a09e-43427183cd95">0</Featured>
    <FormTypeCode xmlns="b1528a4b-5ccb-40f7-a09e-43427183cd9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2" ma:contentTypeDescription="Create a new document." ma:contentTypeScope="" ma:versionID="cea61b834f8ee701850a84e4d098b1dc">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b7c69fab125bdb54e21c4307976656df"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79AD25-5447-46AF-964C-4F6026B823DE}">
  <ds:schemaRefs>
    <ds:schemaRef ds:uri="http://www.w3.org/XML/1998/namespace"/>
    <ds:schemaRef ds:uri="http://schemas.microsoft.com/office/2006/documentManagement/types"/>
    <ds:schemaRef ds:uri="9dc44b34-9e2b-42ea-86f7-9ee7f71036fc"/>
    <ds:schemaRef ds:uri="http://purl.org/dc/terms/"/>
    <ds:schemaRef ds:uri="http://purl.org/dc/elements/1.1/"/>
    <ds:schemaRef ds:uri="3352a50b-fe51-4c0c-a9ac-ac90f8281031"/>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93BB9294-EB2C-43FD-A26A-3A95E2255430}">
  <ds:schemaRefs>
    <ds:schemaRef ds:uri="http://schemas.microsoft.com/sharepoint/v3/contenttype/forms"/>
  </ds:schemaRefs>
</ds:datastoreItem>
</file>

<file path=customXml/itemProps3.xml><?xml version="1.0" encoding="utf-8"?>
<ds:datastoreItem xmlns:ds="http://schemas.openxmlformats.org/officeDocument/2006/customXml" ds:itemID="{00D3CAAB-B098-4D58-91A2-92DE17099645}"/>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Tableau budgétaire 1</vt:lpstr>
      <vt:lpstr>Dropdowns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Copy of Rapport financier PBF Juin 2024.xlsx</dc:title>
  <dc:creator>Jelena Zelenovic</dc:creator>
  <cp:lastModifiedBy>Tony Kouemo</cp:lastModifiedBy>
  <cp:lastPrinted>2017-12-11T22:51:21Z</cp:lastPrinted>
  <dcterms:created xsi:type="dcterms:W3CDTF">2017-11-15T21:17:43Z</dcterms:created>
  <dcterms:modified xsi:type="dcterms:W3CDTF">2024-06-11T07:15:37Z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Order">
    <vt:r8>2244800</vt:r8>
  </property>
  <property fmtid="{D5CDD505-2E9C-101B-9397-08002B2CF9AE}" pid="4" name="MediaServiceImageTags">
    <vt:lpwstr/>
  </property>
</Properties>
</file>