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arolinemu\Desktop\"/>
    </mc:Choice>
  </mc:AlternateContent>
  <xr:revisionPtr revIDLastSave="0" documentId="8_{4D5DECBE-77B4-4E15-AF80-5938B9BABD10}" xr6:coauthVersionLast="47" xr6:coauthVersionMax="47" xr10:uidLastSave="{00000000-0000-0000-0000-000000000000}"/>
  <bookViews>
    <workbookView xWindow="-110" yWindow="-110" windowWidth="19420" windowHeight="115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7" i="1" l="1"/>
  <c r="E191" i="1"/>
  <c r="E174" i="1"/>
  <c r="D189" i="1" l="1"/>
  <c r="E189" i="1" s="1"/>
  <c r="E51" i="1"/>
  <c r="E50" i="1"/>
  <c r="E49" i="1"/>
  <c r="E20" i="1"/>
  <c r="E19" i="1"/>
  <c r="E18" i="1"/>
  <c r="E17" i="1"/>
  <c r="E8" i="1"/>
  <c r="E7" i="1"/>
  <c r="D15" i="1"/>
  <c r="D25" i="1"/>
  <c r="D57" i="1"/>
  <c r="D67" i="1"/>
  <c r="D77" i="1"/>
  <c r="D20" i="4"/>
  <c r="E20" i="4"/>
  <c r="C20" i="4"/>
  <c r="D6" i="4"/>
  <c r="E6" i="4"/>
  <c r="C6" i="4"/>
  <c r="D197" i="5"/>
  <c r="D4" i="5"/>
  <c r="D195" i="1"/>
  <c r="D187" i="1"/>
  <c r="G24" i="4"/>
  <c r="G23" i="4"/>
  <c r="G22" i="4"/>
  <c r="G15" i="1"/>
  <c r="G25" i="1"/>
  <c r="G35" i="1"/>
  <c r="G45" i="1"/>
  <c r="G57" i="1"/>
  <c r="G67" i="1"/>
  <c r="G77" i="1"/>
  <c r="G87" i="1"/>
  <c r="G99" i="1"/>
  <c r="G109" i="1"/>
  <c r="G119" i="1"/>
  <c r="G129" i="1"/>
  <c r="G141" i="1"/>
  <c r="G151" i="1"/>
  <c r="G161" i="1"/>
  <c r="G171" i="1"/>
  <c r="D205" i="1"/>
  <c r="F200" i="1"/>
  <c r="D199" i="5"/>
  <c r="F205" i="5"/>
  <c r="F204" i="5"/>
  <c r="F203" i="5"/>
  <c r="F202" i="5"/>
  <c r="F201" i="5"/>
  <c r="F200" i="5"/>
  <c r="E9" i="4" s="1"/>
  <c r="D201" i="5"/>
  <c r="D202" i="5"/>
  <c r="D203" i="5"/>
  <c r="C12" i="4" s="1"/>
  <c r="D204" i="5"/>
  <c r="C13" i="4" s="1"/>
  <c r="D205" i="5"/>
  <c r="C14" i="4" s="1"/>
  <c r="D200" i="5"/>
  <c r="C9" i="4" s="1"/>
  <c r="F199" i="5"/>
  <c r="D151" i="1"/>
  <c r="E175" i="1"/>
  <c r="E176" i="1"/>
  <c r="E177" i="1"/>
  <c r="E167" i="1"/>
  <c r="E170" i="1"/>
  <c r="E169" i="1"/>
  <c r="E168" i="1"/>
  <c r="E166" i="1"/>
  <c r="E165" i="1"/>
  <c r="E164" i="1"/>
  <c r="E163" i="1"/>
  <c r="E160" i="1"/>
  <c r="E159" i="1"/>
  <c r="E158" i="1"/>
  <c r="E157" i="1"/>
  <c r="E156" i="1"/>
  <c r="E155" i="1"/>
  <c r="E154" i="1"/>
  <c r="E153" i="1"/>
  <c r="E150" i="1"/>
  <c r="E149" i="1"/>
  <c r="E148" i="1"/>
  <c r="E147" i="1"/>
  <c r="E146" i="1"/>
  <c r="E145" i="1"/>
  <c r="E144" i="1"/>
  <c r="E143" i="1"/>
  <c r="E140" i="1"/>
  <c r="E139" i="1"/>
  <c r="E138" i="1"/>
  <c r="E137" i="1"/>
  <c r="E136" i="1"/>
  <c r="E135" i="1"/>
  <c r="E134" i="1"/>
  <c r="E133" i="1"/>
  <c r="E128" i="1"/>
  <c r="E127" i="1"/>
  <c r="E126" i="1"/>
  <c r="E125" i="1"/>
  <c r="E124" i="1"/>
  <c r="E123" i="1"/>
  <c r="E122" i="1"/>
  <c r="E121" i="1"/>
  <c r="E118" i="1"/>
  <c r="E117" i="1"/>
  <c r="E116" i="1"/>
  <c r="E115" i="1"/>
  <c r="E114" i="1"/>
  <c r="E113" i="1"/>
  <c r="E112" i="1"/>
  <c r="E111" i="1"/>
  <c r="E108" i="1"/>
  <c r="E107" i="1"/>
  <c r="E106" i="1"/>
  <c r="E105" i="1"/>
  <c r="E104" i="1"/>
  <c r="E103" i="1"/>
  <c r="E102" i="1"/>
  <c r="E101" i="1"/>
  <c r="E98" i="1"/>
  <c r="E97" i="1"/>
  <c r="E96" i="1"/>
  <c r="E95" i="1"/>
  <c r="E94" i="1"/>
  <c r="E93" i="1"/>
  <c r="E92" i="1"/>
  <c r="E91" i="1"/>
  <c r="E86" i="1"/>
  <c r="E85" i="1"/>
  <c r="E84" i="1"/>
  <c r="E83" i="1"/>
  <c r="E82" i="1"/>
  <c r="E81" i="1"/>
  <c r="E80" i="1"/>
  <c r="E79" i="1"/>
  <c r="F87" i="1" s="1"/>
  <c r="E76" i="1"/>
  <c r="E75" i="1"/>
  <c r="E74" i="1"/>
  <c r="E73" i="1"/>
  <c r="E72" i="1"/>
  <c r="E71" i="1"/>
  <c r="E70" i="1"/>
  <c r="E69" i="1"/>
  <c r="E77" i="1" s="1"/>
  <c r="E66" i="1"/>
  <c r="E65" i="1"/>
  <c r="E64" i="1"/>
  <c r="E63" i="1"/>
  <c r="E62" i="1"/>
  <c r="E61" i="1"/>
  <c r="E60" i="1"/>
  <c r="E67" i="1" s="1"/>
  <c r="E56" i="1"/>
  <c r="E55" i="1"/>
  <c r="E54" i="1"/>
  <c r="E53" i="1"/>
  <c r="E52" i="1"/>
  <c r="E44" i="1"/>
  <c r="E43" i="1"/>
  <c r="E42" i="1"/>
  <c r="E41" i="1"/>
  <c r="E40" i="1"/>
  <c r="E39" i="1"/>
  <c r="E38" i="1"/>
  <c r="E37" i="1"/>
  <c r="E34" i="1"/>
  <c r="E33" i="1"/>
  <c r="E32" i="1"/>
  <c r="E31" i="1"/>
  <c r="E30" i="1"/>
  <c r="E29" i="1"/>
  <c r="E28" i="1"/>
  <c r="E27" i="1"/>
  <c r="E21" i="1"/>
  <c r="E22" i="1"/>
  <c r="E23" i="1"/>
  <c r="E24" i="1"/>
  <c r="E9" i="1"/>
  <c r="E10" i="1"/>
  <c r="E11" i="1"/>
  <c r="E12" i="1"/>
  <c r="E13" i="1"/>
  <c r="E14" i="1"/>
  <c r="F194" i="5"/>
  <c r="E194" i="5"/>
  <c r="D194" i="5"/>
  <c r="G194" i="5" s="1"/>
  <c r="G193" i="5"/>
  <c r="G192" i="5"/>
  <c r="G191" i="5"/>
  <c r="G190" i="5"/>
  <c r="G189" i="5"/>
  <c r="G188" i="5"/>
  <c r="G187" i="5"/>
  <c r="D178" i="1"/>
  <c r="D186" i="5"/>
  <c r="F35" i="1"/>
  <c r="E14" i="4"/>
  <c r="E13" i="4"/>
  <c r="E12" i="4"/>
  <c r="E11" i="4"/>
  <c r="E10" i="4"/>
  <c r="C10"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G82" i="5" s="1"/>
  <c r="E82" i="5"/>
  <c r="F82" i="5"/>
  <c r="G86" i="5"/>
  <c r="G87" i="5"/>
  <c r="G88" i="5"/>
  <c r="G89" i="5"/>
  <c r="G90" i="5"/>
  <c r="G91" i="5"/>
  <c r="G92" i="5"/>
  <c r="D93" i="5"/>
  <c r="E93" i="5"/>
  <c r="F93" i="5"/>
  <c r="G53" i="5"/>
  <c r="G54" i="5"/>
  <c r="G55" i="5"/>
  <c r="G56" i="5"/>
  <c r="G57" i="5"/>
  <c r="G58" i="5"/>
  <c r="G59" i="5"/>
  <c r="D60" i="5"/>
  <c r="E60" i="5"/>
  <c r="G60" i="5" s="1"/>
  <c r="F60" i="5"/>
  <c r="D26" i="5"/>
  <c r="F26" i="5"/>
  <c r="G30" i="5"/>
  <c r="G31" i="5"/>
  <c r="G32" i="5"/>
  <c r="G33" i="5"/>
  <c r="G34" i="5"/>
  <c r="G35" i="5"/>
  <c r="G36" i="5"/>
  <c r="D37" i="5"/>
  <c r="E37" i="5"/>
  <c r="F37" i="5"/>
  <c r="G41" i="5"/>
  <c r="G42" i="5"/>
  <c r="G43" i="5"/>
  <c r="G44" i="5"/>
  <c r="G45" i="5"/>
  <c r="G46" i="5"/>
  <c r="G47" i="5"/>
  <c r="D48" i="5"/>
  <c r="E48" i="5"/>
  <c r="F48" i="5"/>
  <c r="F15" i="5"/>
  <c r="D15" i="5"/>
  <c r="G127" i="5"/>
  <c r="G172" i="5"/>
  <c r="G116" i="5"/>
  <c r="G150" i="5"/>
  <c r="G161" i="5"/>
  <c r="G138" i="5"/>
  <c r="G183" i="5"/>
  <c r="G105" i="5"/>
  <c r="G93" i="5"/>
  <c r="G37" i="5"/>
  <c r="G48" i="5"/>
  <c r="D18" i="5"/>
  <c r="D171" i="1"/>
  <c r="D175" i="5" s="1"/>
  <c r="D161" i="1"/>
  <c r="D164" i="5" s="1"/>
  <c r="D153" i="5"/>
  <c r="D141" i="1"/>
  <c r="D142" i="5" s="1"/>
  <c r="D129" i="1"/>
  <c r="D130" i="5" s="1"/>
  <c r="D119" i="1"/>
  <c r="D119" i="5"/>
  <c r="D109" i="1"/>
  <c r="D108" i="5" s="1"/>
  <c r="D99" i="1"/>
  <c r="D97" i="5" s="1"/>
  <c r="D87" i="1"/>
  <c r="D85" i="5"/>
  <c r="D74" i="5"/>
  <c r="D63" i="5"/>
  <c r="D52" i="5"/>
  <c r="D45" i="1"/>
  <c r="D40" i="5" s="1"/>
  <c r="D35" i="1"/>
  <c r="D7" i="5"/>
  <c r="D29" i="5"/>
  <c r="F206" i="5" l="1"/>
  <c r="E15" i="4"/>
  <c r="F178" i="1"/>
  <c r="E178" i="1"/>
  <c r="G178" i="1"/>
  <c r="G71" i="5"/>
  <c r="E16" i="4"/>
  <c r="E17" i="4" s="1"/>
  <c r="D206" i="5"/>
  <c r="D207" i="5" s="1"/>
  <c r="C11" i="4"/>
  <c r="C8" i="4"/>
  <c r="E15" i="1"/>
  <c r="E25" i="1"/>
  <c r="E57" i="1"/>
  <c r="F171" i="1"/>
  <c r="F57" i="1"/>
  <c r="F25" i="1"/>
  <c r="E45" i="1"/>
  <c r="E171" i="1"/>
  <c r="F161" i="1"/>
  <c r="E161" i="1"/>
  <c r="E151" i="1"/>
  <c r="E141" i="1"/>
  <c r="F141" i="1"/>
  <c r="E129" i="1"/>
  <c r="F119" i="1"/>
  <c r="E119" i="1"/>
  <c r="F109" i="1"/>
  <c r="E109" i="1"/>
  <c r="F99" i="1"/>
  <c r="E99" i="1"/>
  <c r="E87" i="1"/>
  <c r="F77" i="1"/>
  <c r="F67" i="1"/>
  <c r="C18" i="6"/>
  <c r="D24" i="6" s="1"/>
  <c r="E35" i="1"/>
  <c r="G7" i="5"/>
  <c r="F15" i="1"/>
  <c r="G202" i="1"/>
  <c r="G18" i="5"/>
  <c r="F129" i="1"/>
  <c r="F45" i="1"/>
  <c r="C40" i="6"/>
  <c r="C7" i="6"/>
  <c r="F151" i="1"/>
  <c r="C29" i="6"/>
  <c r="E190" i="1"/>
  <c r="F207" i="5" l="1"/>
  <c r="F208" i="5" s="1"/>
  <c r="D208" i="5"/>
  <c r="C15" i="4"/>
  <c r="D202" i="1"/>
  <c r="D25" i="6"/>
  <c r="D21" i="6"/>
  <c r="D22" i="6"/>
  <c r="D23" i="6"/>
  <c r="D24" i="4"/>
  <c r="D23" i="4"/>
  <c r="D34" i="6"/>
  <c r="D32" i="6"/>
  <c r="D33" i="6"/>
  <c r="D35" i="6"/>
  <c r="D36" i="6"/>
  <c r="D45" i="6"/>
  <c r="D43" i="6"/>
  <c r="D47" i="6"/>
  <c r="D46" i="6"/>
  <c r="D44" i="6"/>
  <c r="D12" i="6"/>
  <c r="D11" i="6"/>
  <c r="D14" i="6"/>
  <c r="D10" i="6"/>
  <c r="D13" i="6"/>
  <c r="D190" i="1"/>
  <c r="D191" i="1" s="1"/>
  <c r="C16" i="4" l="1"/>
  <c r="C17" i="4" s="1"/>
  <c r="C19" i="6"/>
  <c r="C8" i="6"/>
  <c r="C41" i="6"/>
  <c r="D198" i="1"/>
  <c r="D199" i="1"/>
  <c r="G203" i="1"/>
  <c r="C30" i="6"/>
  <c r="D25" i="4"/>
  <c r="D22" i="4"/>
  <c r="E23" i="4"/>
  <c r="E24" i="4"/>
  <c r="D206" i="1" l="1"/>
  <c r="D203" i="1"/>
  <c r="E22" i="4"/>
  <c r="E25" i="4"/>
  <c r="E199" i="1"/>
  <c r="F24" i="4" s="1"/>
  <c r="C24" i="4"/>
  <c r="C23" i="4"/>
  <c r="E198" i="1"/>
  <c r="F23" i="4" s="1"/>
  <c r="E197" i="1"/>
  <c r="C22" i="4"/>
  <c r="D200" i="1"/>
  <c r="C25" i="4" s="1"/>
  <c r="E200" i="1" l="1"/>
  <c r="F25" i="4" s="1"/>
  <c r="F22" i="4"/>
  <c r="G11" i="5" l="1"/>
  <c r="G9" i="5"/>
  <c r="G22" i="5" l="1"/>
  <c r="E202" i="5"/>
  <c r="E200" i="5"/>
  <c r="G20" i="5"/>
  <c r="D9" i="4" l="1"/>
  <c r="F9" i="4" s="1"/>
  <c r="G200" i="5"/>
  <c r="G202" i="5"/>
  <c r="D11" i="4"/>
  <c r="F11" i="4" s="1"/>
  <c r="G13" i="5"/>
  <c r="E204" i="5" l="1"/>
  <c r="G24" i="5"/>
  <c r="G21" i="5"/>
  <c r="G10" i="5"/>
  <c r="E201" i="5" l="1"/>
  <c r="G201" i="5" s="1"/>
  <c r="D13" i="4"/>
  <c r="F13" i="4" s="1"/>
  <c r="G204" i="5"/>
  <c r="G12" i="5"/>
  <c r="G14" i="5"/>
  <c r="D10" i="4" l="1"/>
  <c r="F10" i="4" s="1"/>
  <c r="G25" i="5"/>
  <c r="E205" i="5"/>
  <c r="E203" i="5"/>
  <c r="G23" i="5"/>
  <c r="E199" i="5" l="1"/>
  <c r="G19" i="5"/>
  <c r="E26" i="5"/>
  <c r="G26" i="5" s="1"/>
  <c r="D12" i="4"/>
  <c r="F12" i="4" s="1"/>
  <c r="G203" i="5"/>
  <c r="D14" i="4"/>
  <c r="F14" i="4" s="1"/>
  <c r="G205" i="5"/>
  <c r="G8" i="5"/>
  <c r="E15" i="5"/>
  <c r="G15" i="5" s="1"/>
  <c r="D8" i="4" l="1"/>
  <c r="G199" i="5"/>
  <c r="E206" i="5"/>
  <c r="D15" i="4" l="1"/>
  <c r="F8" i="4"/>
  <c r="E207" i="5"/>
  <c r="E208" i="5" s="1"/>
  <c r="G206" i="5"/>
  <c r="G207" i="5" s="1"/>
  <c r="G208" i="5" s="1"/>
  <c r="D16" i="4" l="1"/>
  <c r="D17" i="4" s="1"/>
  <c r="F15" i="4"/>
  <c r="F16" i="4" s="1"/>
  <c r="F17" i="4" s="1"/>
</calcChain>
</file>

<file path=xl/sharedStrings.xml><?xml version="1.0" encoding="utf-8"?>
<sst xmlns="http://schemas.openxmlformats.org/spreadsheetml/2006/main" count="830" uniqueCount="609">
  <si>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</si>
  <si>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</si>
  <si>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</si>
  <si>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</si>
  <si>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</si>
  <si>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IRC</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</si>
  <si>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</si>
  <si>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</si>
  <si>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</si>
  <si>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</si>
  <si>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</si>
  <si>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</si>
  <si>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Young women and men including minorities participate and have a voice in locally driven peacebuilding structures and conflict management.</t>
  </si>
  <si>
    <t>Output 1.1:</t>
  </si>
  <si>
    <t xml:space="preserve">Local peace and governance committees are expanded to include and support active participation of young women and men, and minority groups.   </t>
  </si>
  <si>
    <t>Activity 1.1.1:</t>
  </si>
  <si>
    <t xml:space="preserve">Review composition of existing local peace and governance structures to map out opportunities for their expansion or revitalization </t>
  </si>
  <si>
    <t xml:space="preserve"> Representation Figures and addressing gender-specific issues related to the peace and governance structures 
</t>
  </si>
  <si>
    <t>Activity 1.1.2:</t>
  </si>
  <si>
    <t xml:space="preserve">Facilitate committee expansion or revitalization through consultation meetings and workshops to become more inclusive and participative of young people. </t>
  </si>
  <si>
    <t>Activity 1.1.3:</t>
  </si>
  <si>
    <t>Activity 1.1.4</t>
  </si>
  <si>
    <t>Activity 1.1.5</t>
  </si>
  <si>
    <t>Activity 1.1.6</t>
  </si>
  <si>
    <t>Activity 1.1.7</t>
  </si>
  <si>
    <t>Activity 1.1.8</t>
  </si>
  <si>
    <t>Output Total</t>
  </si>
  <si>
    <t>Output 1.2:</t>
  </si>
  <si>
    <t>Expanded peace committees, young people, district authorities are provided with capacity building on relevant peacebuilding topics such as: leadership, gender, advocacy, and conflict management (particularly land conflicts).</t>
  </si>
  <si>
    <t>Activity 1.2.1</t>
  </si>
  <si>
    <t xml:space="preserve">Trainings provided to young women and men on Learn to Lead, Accountable leadership, advocacy and conflict management with an emphasis on land issues.  </t>
  </si>
  <si>
    <t>Activity 1.2.2</t>
  </si>
  <si>
    <t xml:space="preserve">Trainings provided to committee members from peace and governance structures on Learn to Lead, Accountable leadership, advocacy and conflict management with an emphasis on land issues. </t>
  </si>
  <si>
    <t xml:space="preserve">Equal Representation; Specific WPE Efforts; Specific training modules </t>
  </si>
  <si>
    <t>Activity 1.2.3</t>
  </si>
  <si>
    <t xml:space="preserve">Provide capacity building support for district authorities </t>
  </si>
  <si>
    <t>Activity 1.2.4</t>
  </si>
  <si>
    <t xml:space="preserve">Provide material support for district authorities on conflict management tools.  </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</si>
  <si>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</si>
  <si>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</si>
  <si>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</si>
  <si>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</si>
  <si>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</si>
  <si>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</si>
  <si>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</si>
  <si>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</si>
  <si>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</si>
  <si>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</si>
  <si>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</si>
  <si>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</si>
  <si>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</si>
  <si>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</si>
  <si>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</si>
  <si>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</si>
  <si>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</si>
  <si>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</si>
  <si>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</si>
  <si>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</si>
  <si>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</si>
  <si>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</si>
  <si>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</si>
  <si>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 Increased wider civic engagement and community participation in conflict awareness and management strengthens a culture of peace, trust and the ability of communities to co-exist.</t>
  </si>
  <si>
    <t>Outcome 2.1</t>
  </si>
  <si>
    <t>Community-led action plans and conflict maps are developed through the Community Peace and Development Framework (CPDF) for each community and appropriate responses initiated for key peacebuilding initiatives and conflict mitigation measures.</t>
  </si>
  <si>
    <t>Activity 2.1.1</t>
  </si>
  <si>
    <t xml:space="preserve">Organize wider community mapping and action planning sessions using the CPDF framework  </t>
  </si>
  <si>
    <t>Representation Figures and addressing gender-specific issues within the communities through the CPDF</t>
  </si>
  <si>
    <t>Activity 2.1.2</t>
  </si>
  <si>
    <t xml:space="preserve">Host larger workshops and community meetings to review and validate community action plans to ensure they are more youth and gender sensitive through special youth-led sessions before their implementation  </t>
  </si>
  <si>
    <t>Activity 2.1.3</t>
  </si>
  <si>
    <t xml:space="preserve">Support for community-based monitoring of the implementation of community-managed grants and activities based on CEPAPS. </t>
  </si>
  <si>
    <t>Activity 2.1.4</t>
  </si>
  <si>
    <t>Activity 2.1.5</t>
  </si>
  <si>
    <t>Activity 2.1.6</t>
  </si>
  <si>
    <t>Activity 2.1.7</t>
  </si>
  <si>
    <t>Activity 2.1.8</t>
  </si>
  <si>
    <t>Output 2.2</t>
  </si>
  <si>
    <t xml:space="preserve">Young men and women and minorities are enabled to participate in civic engagement on peace and dialogue forums and awareness campaigns on conflict management processes and peacebuilding based on the Community Engagement and Peacebuilding Action Plans (CEPAPs) </t>
  </si>
  <si>
    <t>Activity 2.2.1</t>
  </si>
  <si>
    <t xml:space="preserve">Hosting of community-wide intergenerational dialogue forums.  </t>
  </si>
  <si>
    <t xml:space="preserve"> Representation Figures and addressing gender-specific issues within the communities through the CPDF </t>
  </si>
  <si>
    <t>Activity 2.2.2</t>
  </si>
  <si>
    <t xml:space="preserve">Support for youth-led peace initiatives. </t>
  </si>
  <si>
    <t xml:space="preserve"> Representation Figures and addressing gender-specific issues that could hinder youth-led initiatives. Specific community sensitization and trainings focusing on the capacity of young people and in particular  training sessions on gender equality. 
</t>
  </si>
  <si>
    <t>Activity 2.2.3</t>
  </si>
  <si>
    <t xml:space="preserve">Support for collaborations between authorities, media companies, and young people that strengthen a culture of peace within communities </t>
  </si>
  <si>
    <t xml:space="preserve"> Representation Figures and addressing gender-specific issues within the representation of women in media.</t>
  </si>
  <si>
    <t>Activity 2.2.4</t>
  </si>
  <si>
    <t>Activity 2.2.5</t>
  </si>
  <si>
    <t>Activity 2.2.6</t>
  </si>
  <si>
    <t>Activity 2.2.7</t>
  </si>
  <si>
    <t>Activity 2.2.8</t>
  </si>
  <si>
    <t>Output 2.3</t>
  </si>
  <si>
    <t xml:space="preserve">Young women and men have access to livelihoods opportunities to support their ability to exercise positive agency within their communities.  </t>
  </si>
  <si>
    <t>Activity 2.3.1</t>
  </si>
  <si>
    <t>Support for the establishment of USLAs</t>
  </si>
  <si>
    <t xml:space="preserve"> Representation Figures and addressing gender-specific issues within the Learn to Earn trainings that focus on gender equality. Ensure equal representation within USLA groups.</t>
  </si>
  <si>
    <t>Activity 2.3.2</t>
  </si>
  <si>
    <t>Support linkages to formal financial services providers</t>
  </si>
  <si>
    <t xml:space="preserve"> Representation Figures and addressing gender-specific issues that hinder women from accessing financial services providers 
</t>
  </si>
  <si>
    <t>Activity 2.3.3</t>
  </si>
  <si>
    <t>Trainings on entrepreneurship, business and life skills training conducted via the Learn to Earn curriculum to USLA groups</t>
  </si>
  <si>
    <t xml:space="preserve"> Representation Figures and addressing gender-specific issues within the Learn to Earn trainings that focus on gender equality. Ensure equal representation within USLA groups. </t>
  </si>
  <si>
    <t>Activity 2.3.4</t>
  </si>
  <si>
    <t>Provision of group grants for viable business plans</t>
  </si>
  <si>
    <t xml:space="preserve"> Representation figures within the USLA groups that are provided with group grants for viable business plans. </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</si>
  <si>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</si>
  <si>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</si>
  <si>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</si>
  <si>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</si>
  <si>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</si>
  <si>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</si>
  <si>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</si>
  <si>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</si>
  <si>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</si>
  <si>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</si>
  <si>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</si>
  <si>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</si>
  <si>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</si>
  <si>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</si>
  <si>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</si>
  <si>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</si>
  <si>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</si>
  <si>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</si>
  <si>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</si>
  <si>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</si>
  <si>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</si>
  <si>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</si>
  <si>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</si>
  <si>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</si>
  <si>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</si>
  <si>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</si>
  <si>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</si>
  <si>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</si>
  <si>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</si>
  <si>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</si>
  <si>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</si>
  <si>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</si>
  <si>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</si>
  <si>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</si>
  <si>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</si>
  <si>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</si>
  <si>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</si>
  <si>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</si>
  <si>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</si>
  <si>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</si>
  <si>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</si>
  <si>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</si>
  <si>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</si>
  <si>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</si>
  <si>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</si>
  <si>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</si>
  <si>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</si>
  <si>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</si>
  <si>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</si>
  <si>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</si>
  <si>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</si>
  <si>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</si>
  <si>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</si>
  <si>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</si>
  <si>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</si>
  <si>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</si>
  <si>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</si>
  <si>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</si>
  <si>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</si>
  <si>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</si>
  <si>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</si>
  <si>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</si>
  <si>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</si>
  <si>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</si>
  <si>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</si>
  <si>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</si>
  <si>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</si>
  <si>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</si>
  <si>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</si>
  <si>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</si>
  <si>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</si>
  <si>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</si>
  <si>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</si>
  <si>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</si>
  <si>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</si>
  <si>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</si>
  <si>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</si>
  <si>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</si>
  <si>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</si>
  <si>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</si>
  <si>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</si>
  <si>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</si>
  <si>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</si>
  <si>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</si>
  <si>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</si>
  <si>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</si>
  <si>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</si>
  <si>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</si>
  <si>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Total direct program staff costs for IRC partners</t>
  </si>
  <si>
    <t xml:space="preserve"> The gender ratio's for this project are expected to be around 45/60%. </t>
  </si>
  <si>
    <t>Additional operational costs</t>
  </si>
  <si>
    <t>Total operational costs of IRC partners</t>
  </si>
  <si>
    <t xml:space="preserve"> The gender ratio for all operations costs across the partners is approximately 45% 
</t>
  </si>
  <si>
    <t>Monitoring budget</t>
  </si>
  <si>
    <t>Final Audit, Baseline, data quality assessments, monitoring visits, needs assessment, conflict analysis, perception surveys</t>
  </si>
  <si>
    <t xml:space="preserve"> The M&amp;E activities are heavily focused on ensuring gender inclusion and GEWE responsiveness. 
</t>
  </si>
  <si>
    <t>Budget for independent final evaluation</t>
  </si>
  <si>
    <t xml:space="preserve">External Independent Consultant </t>
  </si>
  <si>
    <t xml:space="preserve"> The aim will be to hire a female independent consultant if possible, and to ensure that the final evaluation is GEWE responsive. 
</t>
  </si>
  <si>
    <t>Total Additional Costs</t>
  </si>
  <si>
    <t>`</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</si>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</sst>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409]* #,##0.00_);_([$$-409]* \(#,##0.00\);_([$$-409]* &quot;-&quot;??_);_(@_)"/>
    <numFmt numFmtId="165" formatCode="_(&quot;$&quot;* #,##0_);_(&quot;$&quot;* \(#,##0\);_(&quot;$&quot;* &quot;-&quot;??_);_(@_)"/>
    <numFmt numFmtId="166" formatCode="_(* #,##0.0_);_(* \(#,##0.0\);_(* &quot;-&quot;??_);_(@_)"/>
    <numFmt numFmtId="167" formatCode="_(&quot;$&quot;* #,##0.0_);_(&quot;$&quot;* \(#,##0.0\);_(&quot;$&quot;* &quot;-&quot;??_);_(@_)"/>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name val="Arial"/>
      <family val="2"/>
    </font>
    <font>
      <sz val="12"/>
      <color rgb="FF00B050"/>
      <name val="Calibri"/>
      <family val="2"/>
      <scheme val="minor"/>
    </font>
    <font>
      <sz val="12"/>
      <name val="Calibri"/>
      <family val="2"/>
      <scheme val="minor"/>
    </font>
    <font>
      <sz val="12"/>
      <name val="Calibri"/>
      <family val="2"/>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23" fillId="0" borderId="0"/>
    <xf numFmtId="43" fontId="4" fillId="0" borderId="0" applyFont="0" applyFill="0" applyBorder="0" applyAlignment="0" applyProtection="0"/>
  </cellStyleXfs>
  <cellXfs count="31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0" fontId="1" fillId="2"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8" fontId="1" fillId="2" borderId="3" xfId="1" applyNumberFormat="1" applyFont="1" applyFill="1" applyBorder="1" applyAlignment="1" applyProtection="1">
      <alignment horizontal="center" vertical="center" wrapText="1"/>
    </xf>
    <xf numFmtId="8" fontId="2" fillId="2" borderId="5" xfId="1" applyNumberFormat="1" applyFont="1" applyFill="1" applyBorder="1" applyAlignment="1" applyProtection="1">
      <alignment horizontal="center" vertical="center" wrapText="1"/>
    </xf>
    <xf numFmtId="164" fontId="1" fillId="2" borderId="3" xfId="1" applyNumberFormat="1" applyFont="1" applyFill="1" applyBorder="1" applyAlignment="1" applyProtection="1">
      <alignment horizontal="center" vertical="center" wrapText="1"/>
    </xf>
    <xf numFmtId="8" fontId="2" fillId="2" borderId="3" xfId="1" applyNumberFormat="1" applyFont="1" applyFill="1" applyBorder="1" applyAlignment="1" applyProtection="1">
      <alignment horizontal="center" vertical="center" wrapText="1"/>
    </xf>
    <xf numFmtId="44" fontId="2" fillId="2" borderId="5" xfId="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2" borderId="5" xfId="0" applyFont="1" applyFill="1" applyBorder="1" applyAlignment="1">
      <alignment horizontal="center" vertical="center" wrapText="1"/>
    </xf>
    <xf numFmtId="44" fontId="0" fillId="0" borderId="0" xfId="0" applyNumberFormat="1" applyAlignment="1">
      <alignment wrapText="1"/>
    </xf>
    <xf numFmtId="8" fontId="1" fillId="2" borderId="3" xfId="1" applyNumberFormat="1" applyFont="1" applyFill="1" applyBorder="1" applyAlignment="1" applyProtection="1">
      <alignment vertical="center" wrapText="1"/>
    </xf>
    <xf numFmtId="9" fontId="0" fillId="0" borderId="0" xfId="2" applyFont="1" applyAlignment="1">
      <alignment wrapText="1"/>
    </xf>
    <xf numFmtId="9" fontId="0" fillId="3" borderId="0" xfId="2" applyFont="1" applyFill="1" applyAlignment="1">
      <alignment wrapText="1"/>
    </xf>
    <xf numFmtId="43" fontId="2" fillId="0" borderId="0" xfId="4" applyFont="1" applyFill="1" applyBorder="1" applyAlignment="1" applyProtection="1">
      <alignment horizontal="center" vertical="center" wrapText="1"/>
    </xf>
    <xf numFmtId="43" fontId="0" fillId="0" borderId="0" xfId="4" applyFont="1" applyAlignment="1">
      <alignment wrapText="1"/>
    </xf>
    <xf numFmtId="43" fontId="9" fillId="0" borderId="0" xfId="4" applyFont="1" applyAlignment="1">
      <alignment horizontal="center" vertical="center" wrapText="1"/>
    </xf>
    <xf numFmtId="43" fontId="10" fillId="0" borderId="0" xfId="4" applyFont="1" applyFill="1" applyBorder="1" applyAlignment="1" applyProtection="1">
      <alignment vertical="center" wrapText="1"/>
    </xf>
    <xf numFmtId="43" fontId="2" fillId="0" borderId="0" xfId="4" applyFont="1" applyFill="1" applyBorder="1" applyAlignment="1" applyProtection="1">
      <alignment vertical="center" wrapText="1"/>
    </xf>
    <xf numFmtId="43" fontId="1" fillId="0" borderId="0" xfId="4" applyFont="1" applyFill="1" applyBorder="1" applyAlignment="1" applyProtection="1">
      <alignment horizontal="center" vertical="center" wrapText="1"/>
    </xf>
    <xf numFmtId="43" fontId="2" fillId="0" borderId="0" xfId="4" applyFont="1" applyAlignment="1" applyProtection="1">
      <alignment vertical="center" wrapText="1"/>
      <protection locked="0"/>
    </xf>
    <xf numFmtId="43" fontId="2" fillId="3" borderId="0" xfId="4" applyFont="1" applyFill="1" applyAlignment="1" applyProtection="1">
      <alignment vertical="center" wrapText="1"/>
      <protection locked="0"/>
    </xf>
    <xf numFmtId="43" fontId="1" fillId="0" borderId="0" xfId="4" applyFont="1" applyAlignment="1">
      <alignment vertical="center" wrapText="1"/>
    </xf>
    <xf numFmtId="43" fontId="1" fillId="3" borderId="0" xfId="4" applyFont="1" applyFill="1" applyAlignment="1">
      <alignment vertical="center" wrapText="1"/>
    </xf>
    <xf numFmtId="43" fontId="0" fillId="3" borderId="0" xfId="4" applyFont="1" applyFill="1" applyAlignment="1">
      <alignment wrapText="1"/>
    </xf>
    <xf numFmtId="164" fontId="24" fillId="0" borderId="3" xfId="1" applyNumberFormat="1" applyFont="1" applyBorder="1" applyAlignment="1" applyProtection="1">
      <alignment vertical="center" wrapText="1"/>
      <protection locked="0"/>
    </xf>
    <xf numFmtId="44" fontId="25" fillId="0" borderId="3" xfId="1" applyFont="1" applyBorder="1" applyAlignment="1" applyProtection="1">
      <alignment horizontal="center" vertical="center" wrapText="1"/>
      <protection locked="0"/>
    </xf>
    <xf numFmtId="164" fontId="26" fillId="0" borderId="3" xfId="0" applyNumberFormat="1" applyFont="1" applyBorder="1" applyAlignment="1">
      <alignment vertical="center" wrapText="1"/>
    </xf>
    <xf numFmtId="164" fontId="26" fillId="0" borderId="39" xfId="0" applyNumberFormat="1" applyFont="1" applyBorder="1" applyAlignment="1">
      <alignment vertical="center" wrapText="1"/>
    </xf>
    <xf numFmtId="44" fontId="25" fillId="3" borderId="39" xfId="1"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44" fontId="25" fillId="3" borderId="3" xfId="1" applyFont="1" applyFill="1" applyBorder="1" applyAlignment="1" applyProtection="1">
      <alignment horizontal="center" vertical="center" wrapText="1"/>
      <protection locked="0"/>
    </xf>
    <xf numFmtId="44" fontId="27" fillId="2" borderId="3" xfId="1" applyFont="1" applyFill="1" applyBorder="1" applyAlignment="1" applyProtection="1">
      <alignment horizontal="center" vertical="center" wrapText="1"/>
    </xf>
    <xf numFmtId="44" fontId="27" fillId="2" borderId="5" xfId="1" applyFont="1" applyFill="1" applyBorder="1" applyAlignment="1" applyProtection="1">
      <alignment horizontal="center" vertical="center" wrapText="1"/>
    </xf>
    <xf numFmtId="44" fontId="25" fillId="3" borderId="0" xfId="1" applyFont="1" applyFill="1" applyBorder="1" applyAlignment="1" applyProtection="1">
      <alignment horizontal="center" vertical="center" wrapText="1"/>
      <protection locked="0"/>
    </xf>
    <xf numFmtId="164" fontId="25" fillId="0" borderId="3" xfId="1" applyNumberFormat="1" applyFont="1" applyBorder="1" applyAlignment="1" applyProtection="1">
      <alignment horizontal="center" vertical="center" wrapText="1"/>
      <protection locked="0"/>
    </xf>
    <xf numFmtId="44" fontId="25" fillId="3" borderId="0" xfId="1" applyFont="1" applyFill="1" applyBorder="1" applyAlignment="1" applyProtection="1">
      <alignment vertical="center" wrapText="1"/>
      <protection locked="0"/>
    </xf>
    <xf numFmtId="8" fontId="25" fillId="0" borderId="3" xfId="1" applyNumberFormat="1" applyFont="1" applyFill="1" applyBorder="1" applyAlignment="1" applyProtection="1">
      <alignment vertical="center" wrapText="1"/>
      <protection locked="0"/>
    </xf>
    <xf numFmtId="44" fontId="27" fillId="4" borderId="3" xfId="1" applyFont="1" applyFill="1" applyBorder="1" applyAlignment="1" applyProtection="1">
      <alignment vertical="center" wrapText="1"/>
    </xf>
    <xf numFmtId="8" fontId="25" fillId="3" borderId="0" xfId="1" applyNumberFormat="1" applyFont="1" applyFill="1" applyBorder="1" applyAlignment="1" applyProtection="1">
      <alignment vertical="center" wrapText="1"/>
      <protection locked="0"/>
    </xf>
    <xf numFmtId="44" fontId="25" fillId="2" borderId="3" xfId="0" applyNumberFormat="1" applyFont="1" applyFill="1" applyBorder="1" applyAlignment="1">
      <alignment vertical="center" wrapText="1"/>
    </xf>
    <xf numFmtId="0" fontId="16" fillId="0" borderId="0" xfId="0" applyFont="1" applyAlignment="1">
      <alignment wrapText="1"/>
    </xf>
    <xf numFmtId="44" fontId="27" fillId="3" borderId="0" xfId="0" applyNumberFormat="1" applyFont="1" applyFill="1" applyAlignment="1">
      <alignment vertical="center" wrapText="1"/>
    </xf>
    <xf numFmtId="44" fontId="27" fillId="0" borderId="0" xfId="0" applyNumberFormat="1" applyFont="1" applyAlignment="1">
      <alignment vertical="center" wrapText="1"/>
    </xf>
    <xf numFmtId="44" fontId="27" fillId="2" borderId="16" xfId="0" applyNumberFormat="1" applyFont="1" applyFill="1" applyBorder="1" applyAlignment="1">
      <alignment vertical="center" wrapText="1"/>
    </xf>
    <xf numFmtId="10" fontId="27" fillId="2" borderId="9" xfId="2" applyNumberFormat="1" applyFont="1" applyFill="1" applyBorder="1" applyAlignment="1" applyProtection="1">
      <alignment wrapText="1"/>
    </xf>
    <xf numFmtId="44" fontId="27" fillId="2" borderId="9" xfId="2" applyNumberFormat="1" applyFont="1" applyFill="1" applyBorder="1" applyAlignment="1" applyProtection="1">
      <alignment wrapText="1"/>
    </xf>
    <xf numFmtId="165" fontId="1" fillId="2" borderId="39" xfId="0" applyNumberFormat="1" applyFont="1" applyFill="1" applyBorder="1" applyAlignment="1">
      <alignment wrapText="1"/>
    </xf>
    <xf numFmtId="166" fontId="25" fillId="2" borderId="39" xfId="4" applyNumberFormat="1" applyFont="1" applyFill="1" applyBorder="1" applyAlignment="1">
      <alignment wrapText="1"/>
    </xf>
    <xf numFmtId="166" fontId="1" fillId="2" borderId="39" xfId="4" applyNumberFormat="1" applyFont="1" applyFill="1" applyBorder="1" applyAlignment="1">
      <alignment wrapText="1"/>
    </xf>
    <xf numFmtId="166" fontId="1" fillId="2" borderId="3" xfId="4" applyNumberFormat="1" applyFont="1" applyFill="1" applyBorder="1" applyAlignment="1">
      <alignment wrapText="1"/>
    </xf>
    <xf numFmtId="166" fontId="1" fillId="2" borderId="13" xfId="4" applyNumberFormat="1" applyFont="1" applyFill="1" applyBorder="1" applyAlignment="1">
      <alignment wrapText="1"/>
    </xf>
    <xf numFmtId="166" fontId="2" fillId="2" borderId="33" xfId="4" applyNumberFormat="1" applyFont="1" applyFill="1" applyBorder="1" applyAlignment="1">
      <alignment wrapText="1"/>
    </xf>
    <xf numFmtId="164" fontId="25" fillId="0" borderId="3" xfId="1" applyNumberFormat="1" applyFont="1" applyFill="1" applyBorder="1" applyAlignment="1" applyProtection="1">
      <alignment vertical="center" wrapText="1"/>
      <protection locked="0"/>
    </xf>
    <xf numFmtId="167" fontId="27" fillId="2" borderId="13" xfId="1" applyNumberFormat="1" applyFont="1" applyFill="1" applyBorder="1" applyAlignment="1" applyProtection="1">
      <alignment vertical="center" wrapText="1"/>
    </xf>
    <xf numFmtId="44" fontId="1" fillId="0" borderId="0" xfId="0" applyNumberFormat="1" applyFont="1" applyAlignment="1">
      <alignment vertical="center" wrapText="1"/>
    </xf>
    <xf numFmtId="44" fontId="2" fillId="0" borderId="0" xfId="1" applyFont="1" applyFill="1" applyBorder="1" applyAlignment="1" applyProtection="1">
      <alignment vertical="center" wrapText="1"/>
    </xf>
    <xf numFmtId="167" fontId="2" fillId="2" borderId="13" xfId="1" applyNumberFormat="1" applyFont="1" applyFill="1" applyBorder="1" applyAlignment="1" applyProtection="1">
      <alignment vertical="center"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0" fillId="0" borderId="4" xfId="0" applyBorder="1" applyAlignment="1">
      <alignment horizontal="left" wrapText="1"/>
    </xf>
    <xf numFmtId="0" fontId="0" fillId="0" borderId="1" xfId="0" applyBorder="1" applyAlignment="1">
      <alignment horizontal="left" wrapText="1"/>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7" fillId="2" borderId="5" xfId="1" applyFont="1" applyFill="1" applyBorder="1" applyAlignment="1" applyProtection="1">
      <alignment horizontal="center" vertical="center" wrapText="1"/>
      <protection locked="0"/>
    </xf>
    <xf numFmtId="44" fontId="27" fillId="2" borderId="39" xfId="1"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39"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5" fontId="27" fillId="2"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40" xfId="1" applyNumberFormat="1" applyFont="1" applyFill="1" applyBorder="1" applyAlignment="1" applyProtection="1">
      <alignment vertical="center" wrapText="1"/>
    </xf>
  </cellXfs>
  <cellStyles count="5">
    <cellStyle name="Comma" xfId="4" builtinId="3"/>
    <cellStyle name="Currency" xfId="1" builtinId="4"/>
    <cellStyle name="Normal" xfId="0" builtinId="0"/>
    <cellStyle name="Normal 2" xfId="3" xr:uid="{22C424AE-486F-43C5-92B3-BC55EBC70A47}"/>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26953125" customWidth="1"/>
  </cols>
  <sheetData>
    <row r="2" spans="2:5" ht="36.75" customHeight="1" thickBot="1" x14ac:dyDescent="0.4">
      <c r="B2" s="229" t="s">
        <v>0</v>
      </c>
      <c r="C2" s="229"/>
      <c r="D2" s="229"/>
      <c r="E2" s="229"/>
    </row>
    <row r="3" spans="2:5" ht="295.5" customHeight="1" thickBot="1" x14ac:dyDescent="0.4">
      <c r="B3" s="125"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3" zoomScaleNormal="80" workbookViewId="0">
      <pane ySplit="4" topLeftCell="A198" activePane="bottomLeft" state="frozen"/>
      <selection pane="bottomLeft" activeCell="H198" sqref="H198"/>
    </sheetView>
  </sheetViews>
  <sheetFormatPr defaultColWidth="9.1796875" defaultRowHeight="14.5" x14ac:dyDescent="0.35"/>
  <cols>
    <col min="1" max="1" width="9.1796875" style="19"/>
    <col min="2" max="2" width="30.7265625" style="19" customWidth="1"/>
    <col min="3" max="3" width="32.453125" style="19" customWidth="1"/>
    <col min="4" max="4" width="25.1796875" style="212" customWidth="1"/>
    <col min="5" max="5" width="23.1796875" style="19" customWidth="1"/>
    <col min="6" max="6" width="22.453125" style="19" customWidth="1"/>
    <col min="7" max="7" width="22.453125" style="100" customWidth="1"/>
    <col min="8" max="8" width="25.7265625" style="119" customWidth="1"/>
    <col min="9" max="9" width="30.26953125" style="19" customWidth="1"/>
    <col min="10" max="10" width="13.26953125" style="186" customWidth="1"/>
    <col min="11" max="11" width="10.7265625" style="183" bestFit="1" customWidth="1"/>
    <col min="12" max="12" width="17.7265625" style="19" customWidth="1"/>
    <col min="13" max="13" width="26.453125" style="19" customWidth="1"/>
    <col min="14" max="14" width="22.453125" style="19" customWidth="1"/>
    <col min="15" max="15" width="29.7265625" style="19" customWidth="1"/>
    <col min="16" max="16" width="23.453125" style="19" customWidth="1"/>
    <col min="17" max="17" width="18.453125" style="19" customWidth="1"/>
    <col min="18" max="18" width="17.453125" style="19" customWidth="1"/>
    <col min="19" max="19" width="25.1796875" style="19" customWidth="1"/>
    <col min="20" max="16384" width="9.1796875" style="19"/>
  </cols>
  <sheetData>
    <row r="1" spans="1:10" ht="30.75" customHeight="1" x14ac:dyDescent="1">
      <c r="B1" s="229" t="s">
        <v>0</v>
      </c>
      <c r="C1" s="229"/>
      <c r="D1" s="229"/>
      <c r="E1" s="17"/>
      <c r="F1" s="18"/>
      <c r="G1" s="99"/>
      <c r="H1" s="118"/>
      <c r="I1" s="18"/>
    </row>
    <row r="2" spans="1:10" ht="16.5" customHeight="1" x14ac:dyDescent="0.6">
      <c r="B2" s="244" t="s">
        <v>2</v>
      </c>
      <c r="C2" s="244"/>
      <c r="D2" s="244"/>
      <c r="E2" s="126"/>
      <c r="F2" s="126"/>
      <c r="G2" s="109"/>
      <c r="H2" s="109"/>
    </row>
    <row r="4" spans="1:10" ht="119.25" customHeight="1" x14ac:dyDescent="0.35">
      <c r="B4" s="124" t="s">
        <v>3</v>
      </c>
      <c r="C4" s="124" t="s">
        <v>4</v>
      </c>
      <c r="D4" s="201" t="s">
        <v>5</v>
      </c>
      <c r="E4" s="69" t="s">
        <v>6</v>
      </c>
      <c r="F4" s="124" t="s">
        <v>7</v>
      </c>
      <c r="G4" s="124" t="s">
        <v>8</v>
      </c>
      <c r="H4" s="124" t="s">
        <v>9</v>
      </c>
      <c r="I4" s="124" t="s">
        <v>10</v>
      </c>
      <c r="J4" s="187"/>
    </row>
    <row r="5" spans="1:10" ht="51" customHeight="1" x14ac:dyDescent="0.35">
      <c r="B5" s="67" t="s">
        <v>11</v>
      </c>
      <c r="C5" s="233" t="s">
        <v>12</v>
      </c>
      <c r="D5" s="234"/>
      <c r="E5" s="234"/>
      <c r="F5" s="234"/>
      <c r="G5" s="234"/>
      <c r="H5" s="234"/>
      <c r="I5" s="235"/>
      <c r="J5" s="188"/>
    </row>
    <row r="6" spans="1:10" ht="51" customHeight="1" x14ac:dyDescent="0.35">
      <c r="B6" s="67" t="s">
        <v>13</v>
      </c>
      <c r="C6" s="241" t="s">
        <v>14</v>
      </c>
      <c r="D6" s="242"/>
      <c r="E6" s="242"/>
      <c r="F6" s="242"/>
      <c r="G6" s="242"/>
      <c r="H6" s="242"/>
      <c r="I6" s="243"/>
      <c r="J6" s="189"/>
    </row>
    <row r="7" spans="1:10" ht="93" x14ac:dyDescent="0.35">
      <c r="B7" s="130" t="s">
        <v>15</v>
      </c>
      <c r="C7" s="128" t="s">
        <v>16</v>
      </c>
      <c r="D7" s="198">
        <v>4455.88</v>
      </c>
      <c r="E7" s="174">
        <f t="shared" ref="E7:E14" si="0">SUM(D7:D7)</f>
        <v>4455.88</v>
      </c>
      <c r="F7" s="132">
        <v>0.7</v>
      </c>
      <c r="G7" s="197">
        <v>3078.694489957717</v>
      </c>
      <c r="H7" s="133" t="s">
        <v>17</v>
      </c>
      <c r="I7" s="134"/>
      <c r="J7" s="190"/>
    </row>
    <row r="8" spans="1:10" ht="93" x14ac:dyDescent="0.35">
      <c r="B8" s="130" t="s">
        <v>18</v>
      </c>
      <c r="C8" s="128" t="s">
        <v>19</v>
      </c>
      <c r="D8" s="199">
        <v>4455.88</v>
      </c>
      <c r="E8" s="174">
        <f t="shared" si="0"/>
        <v>4455.88</v>
      </c>
      <c r="F8" s="132">
        <v>0.7</v>
      </c>
      <c r="G8" s="197">
        <v>3078.694489957717</v>
      </c>
      <c r="H8" s="133" t="s">
        <v>17</v>
      </c>
      <c r="I8" s="134"/>
      <c r="J8" s="190"/>
    </row>
    <row r="9" spans="1:10" ht="15.5" hidden="1" x14ac:dyDescent="0.35">
      <c r="B9" s="130" t="s">
        <v>20</v>
      </c>
      <c r="C9" s="128"/>
      <c r="D9" s="197"/>
      <c r="E9" s="131">
        <f t="shared" si="0"/>
        <v>0</v>
      </c>
      <c r="F9" s="132"/>
      <c r="G9" s="129"/>
      <c r="H9" s="133"/>
      <c r="I9" s="134"/>
      <c r="J9" s="190"/>
    </row>
    <row r="10" spans="1:10" ht="15.5" hidden="1" x14ac:dyDescent="0.35">
      <c r="B10" s="130" t="s">
        <v>21</v>
      </c>
      <c r="C10" s="128"/>
      <c r="D10" s="197"/>
      <c r="E10" s="131">
        <f t="shared" si="0"/>
        <v>0</v>
      </c>
      <c r="F10" s="132"/>
      <c r="G10" s="129"/>
      <c r="H10" s="133"/>
      <c r="I10" s="134"/>
      <c r="J10" s="190"/>
    </row>
    <row r="11" spans="1:10" ht="15.5" hidden="1" x14ac:dyDescent="0.35">
      <c r="B11" s="130" t="s">
        <v>22</v>
      </c>
      <c r="C11" s="128"/>
      <c r="D11" s="197"/>
      <c r="E11" s="131">
        <f t="shared" si="0"/>
        <v>0</v>
      </c>
      <c r="F11" s="132"/>
      <c r="G11" s="129"/>
      <c r="H11" s="133"/>
      <c r="I11" s="134"/>
      <c r="J11" s="190"/>
    </row>
    <row r="12" spans="1:10" ht="15.5" hidden="1" x14ac:dyDescent="0.35">
      <c r="B12" s="130" t="s">
        <v>23</v>
      </c>
      <c r="C12" s="128"/>
      <c r="D12" s="197"/>
      <c r="E12" s="131">
        <f t="shared" si="0"/>
        <v>0</v>
      </c>
      <c r="F12" s="132"/>
      <c r="G12" s="129"/>
      <c r="H12" s="133"/>
      <c r="I12" s="134"/>
      <c r="J12" s="190"/>
    </row>
    <row r="13" spans="1:10" ht="15.5" hidden="1" x14ac:dyDescent="0.35">
      <c r="B13" s="130" t="s">
        <v>24</v>
      </c>
      <c r="C13" s="135"/>
      <c r="D13" s="202"/>
      <c r="E13" s="131">
        <f t="shared" si="0"/>
        <v>0</v>
      </c>
      <c r="F13" s="136"/>
      <c r="G13" s="133"/>
      <c r="H13" s="133"/>
      <c r="I13" s="137"/>
      <c r="J13" s="190"/>
    </row>
    <row r="14" spans="1:10" ht="15.5" hidden="1" x14ac:dyDescent="0.35">
      <c r="A14" s="20"/>
      <c r="B14" s="130" t="s">
        <v>25</v>
      </c>
      <c r="C14" s="135"/>
      <c r="D14" s="202"/>
      <c r="E14" s="131">
        <f t="shared" si="0"/>
        <v>0</v>
      </c>
      <c r="F14" s="136"/>
      <c r="G14" s="133"/>
      <c r="H14" s="133"/>
      <c r="I14" s="137"/>
    </row>
    <row r="15" spans="1:10" ht="15.5" x14ac:dyDescent="0.35">
      <c r="A15" s="20"/>
      <c r="C15" s="67" t="s">
        <v>26</v>
      </c>
      <c r="D15" s="203">
        <f>SUM(D7:D14)</f>
        <v>8911.76</v>
      </c>
      <c r="E15" s="177">
        <f>SUM(E7:E14)</f>
        <v>8911.76</v>
      </c>
      <c r="F15" s="9">
        <f>(F7*E7)+(F8*E8)+(F9*E9)+(F10*E10)+(F11*E11)+(F12*E12)+(F13*E13)+(F14*E14)</f>
        <v>6238.232</v>
      </c>
      <c r="G15" s="9">
        <f>SUM(G7:G14)</f>
        <v>6157.388979915434</v>
      </c>
      <c r="H15" s="120"/>
      <c r="I15" s="137"/>
      <c r="J15" s="185"/>
    </row>
    <row r="16" spans="1:10" ht="51" customHeight="1" x14ac:dyDescent="0.35">
      <c r="A16" s="20"/>
      <c r="B16" s="67" t="s">
        <v>27</v>
      </c>
      <c r="C16" s="230" t="s">
        <v>28</v>
      </c>
      <c r="D16" s="231"/>
      <c r="E16" s="231"/>
      <c r="F16" s="231"/>
      <c r="G16" s="231"/>
      <c r="H16" s="231"/>
      <c r="I16" s="232"/>
      <c r="J16" s="189"/>
    </row>
    <row r="17" spans="1:11" ht="93" x14ac:dyDescent="0.35">
      <c r="A17" s="20"/>
      <c r="B17" s="130" t="s">
        <v>29</v>
      </c>
      <c r="C17" s="128" t="s">
        <v>30</v>
      </c>
      <c r="D17" s="198">
        <v>165891.37</v>
      </c>
      <c r="E17" s="174">
        <f t="shared" ref="E17:E24" si="1">SUM(D17:D17)</f>
        <v>165891.37</v>
      </c>
      <c r="F17" s="132">
        <v>0.7</v>
      </c>
      <c r="G17" s="197">
        <v>82520.890367144806</v>
      </c>
      <c r="H17" s="133" t="s">
        <v>17</v>
      </c>
      <c r="I17" s="134"/>
      <c r="J17" s="190"/>
    </row>
    <row r="18" spans="1:11" ht="108.5" x14ac:dyDescent="0.35">
      <c r="A18" s="20"/>
      <c r="B18" s="130" t="s">
        <v>31</v>
      </c>
      <c r="C18" s="128" t="s">
        <v>32</v>
      </c>
      <c r="D18" s="199">
        <v>91886.26</v>
      </c>
      <c r="E18" s="174">
        <f t="shared" si="1"/>
        <v>91886.26</v>
      </c>
      <c r="F18" s="132">
        <v>0.7</v>
      </c>
      <c r="G18" s="197">
        <v>45707.838736318605</v>
      </c>
      <c r="H18" s="133" t="s">
        <v>33</v>
      </c>
      <c r="I18" s="134"/>
      <c r="J18" s="190"/>
    </row>
    <row r="19" spans="1:11" ht="46.5" x14ac:dyDescent="0.35">
      <c r="A19" s="20"/>
      <c r="B19" s="130" t="s">
        <v>34</v>
      </c>
      <c r="C19" s="128" t="s">
        <v>35</v>
      </c>
      <c r="D19" s="199">
        <v>82945.69</v>
      </c>
      <c r="E19" s="174">
        <f t="shared" si="1"/>
        <v>82945.69</v>
      </c>
      <c r="F19" s="132">
        <v>0.5</v>
      </c>
      <c r="G19" s="197">
        <v>41260.447670769005</v>
      </c>
      <c r="H19" s="133" t="s">
        <v>33</v>
      </c>
      <c r="I19" s="134"/>
      <c r="J19" s="190"/>
    </row>
    <row r="20" spans="1:11" ht="46.5" x14ac:dyDescent="0.35">
      <c r="A20" s="20"/>
      <c r="B20" s="130" t="s">
        <v>36</v>
      </c>
      <c r="C20" s="128" t="s">
        <v>37</v>
      </c>
      <c r="D20" s="199">
        <v>45556.959999999999</v>
      </c>
      <c r="E20" s="174">
        <f t="shared" si="1"/>
        <v>45556.959999999999</v>
      </c>
      <c r="F20" s="132">
        <v>0.5</v>
      </c>
      <c r="G20" s="197">
        <v>22661.823225767566</v>
      </c>
      <c r="H20" s="133" t="s">
        <v>33</v>
      </c>
      <c r="I20" s="134"/>
      <c r="J20" s="190"/>
    </row>
    <row r="21" spans="1:11" ht="15.5" hidden="1" x14ac:dyDescent="0.35">
      <c r="A21" s="20"/>
      <c r="B21" s="130" t="s">
        <v>38</v>
      </c>
      <c r="C21" s="128"/>
      <c r="D21" s="197"/>
      <c r="E21" s="131">
        <f t="shared" si="1"/>
        <v>0</v>
      </c>
      <c r="F21" s="132"/>
      <c r="G21" s="129"/>
      <c r="H21" s="133"/>
      <c r="I21" s="134"/>
      <c r="J21" s="190"/>
    </row>
    <row r="22" spans="1:11" ht="15.5" hidden="1" x14ac:dyDescent="0.35">
      <c r="A22" s="20"/>
      <c r="B22" s="130" t="s">
        <v>39</v>
      </c>
      <c r="C22" s="128"/>
      <c r="D22" s="197"/>
      <c r="E22" s="131">
        <f t="shared" si="1"/>
        <v>0</v>
      </c>
      <c r="F22" s="132"/>
      <c r="G22" s="129"/>
      <c r="H22" s="133"/>
      <c r="I22" s="134"/>
      <c r="J22" s="190"/>
    </row>
    <row r="23" spans="1:11" ht="15.5" hidden="1" x14ac:dyDescent="0.35">
      <c r="A23" s="20"/>
      <c r="B23" s="130" t="s">
        <v>40</v>
      </c>
      <c r="C23" s="135"/>
      <c r="D23" s="202"/>
      <c r="E23" s="131">
        <f t="shared" si="1"/>
        <v>0</v>
      </c>
      <c r="F23" s="136"/>
      <c r="G23" s="133"/>
      <c r="H23" s="133"/>
      <c r="I23" s="137"/>
      <c r="J23" s="190"/>
    </row>
    <row r="24" spans="1:11" ht="15.5" hidden="1" x14ac:dyDescent="0.35">
      <c r="A24" s="20"/>
      <c r="B24" s="130" t="s">
        <v>41</v>
      </c>
      <c r="C24" s="135"/>
      <c r="D24" s="202"/>
      <c r="E24" s="131">
        <f t="shared" si="1"/>
        <v>0</v>
      </c>
      <c r="F24" s="136"/>
      <c r="G24" s="133"/>
      <c r="H24" s="133"/>
      <c r="I24" s="137"/>
      <c r="J24" s="190"/>
    </row>
    <row r="25" spans="1:11" ht="15.5" x14ac:dyDescent="0.35">
      <c r="A25" s="20"/>
      <c r="C25" s="67" t="s">
        <v>26</v>
      </c>
      <c r="D25" s="204">
        <f>SUM(D17:D24)</f>
        <v>386280.28</v>
      </c>
      <c r="E25" s="175">
        <f>SUM(E17:E24)</f>
        <v>386280.28</v>
      </c>
      <c r="F25" s="9">
        <f>(F17*E17)+(F18*E18)+(F19*E19)+(F20*E20)+(F21*E21)+(F22*E22)+(F23*E23)+(F24*E24)</f>
        <v>244695.666</v>
      </c>
      <c r="G25" s="9">
        <f>SUM(G17:G24)</f>
        <v>192150.99999999997</v>
      </c>
      <c r="H25" s="120"/>
      <c r="I25" s="137"/>
      <c r="J25" s="190"/>
    </row>
    <row r="26" spans="1:11" ht="51" hidden="1" customHeight="1" x14ac:dyDescent="0.35">
      <c r="A26" s="20"/>
      <c r="B26" s="67" t="s">
        <v>42</v>
      </c>
      <c r="C26" s="230"/>
      <c r="D26" s="231"/>
      <c r="E26" s="231"/>
      <c r="F26" s="231"/>
      <c r="G26" s="231"/>
      <c r="H26" s="231"/>
      <c r="I26" s="232"/>
      <c r="J26" s="189"/>
    </row>
    <row r="27" spans="1:11" ht="15.5" hidden="1" x14ac:dyDescent="0.35">
      <c r="A27" s="20"/>
      <c r="B27" s="130" t="s">
        <v>43</v>
      </c>
      <c r="C27" s="128"/>
      <c r="D27" s="197"/>
      <c r="E27" s="131">
        <f t="shared" ref="E27:E34" si="2">SUM(D27:D27)</f>
        <v>0</v>
      </c>
      <c r="F27" s="132"/>
      <c r="G27" s="129"/>
      <c r="H27" s="133"/>
      <c r="I27" s="134"/>
      <c r="J27" s="190"/>
    </row>
    <row r="28" spans="1:11" ht="15.5" hidden="1" x14ac:dyDescent="0.35">
      <c r="A28" s="20"/>
      <c r="B28" s="130" t="s">
        <v>44</v>
      </c>
      <c r="C28" s="128"/>
      <c r="D28" s="197"/>
      <c r="E28" s="131">
        <f t="shared" si="2"/>
        <v>0</v>
      </c>
      <c r="F28" s="132"/>
      <c r="G28" s="129"/>
      <c r="H28" s="133"/>
      <c r="I28" s="134"/>
      <c r="J28" s="190"/>
    </row>
    <row r="29" spans="1:11" ht="15.5" hidden="1" x14ac:dyDescent="0.35">
      <c r="A29" s="20"/>
      <c r="B29" s="130" t="s">
        <v>45</v>
      </c>
      <c r="C29" s="128"/>
      <c r="D29" s="197"/>
      <c r="E29" s="131">
        <f t="shared" si="2"/>
        <v>0</v>
      </c>
      <c r="F29" s="132"/>
      <c r="G29" s="129"/>
      <c r="H29" s="133"/>
      <c r="I29" s="134"/>
      <c r="J29" s="190"/>
    </row>
    <row r="30" spans="1:11" ht="15.5" hidden="1" x14ac:dyDescent="0.35">
      <c r="A30" s="20"/>
      <c r="B30" s="130" t="s">
        <v>46</v>
      </c>
      <c r="C30" s="128"/>
      <c r="D30" s="197"/>
      <c r="E30" s="131">
        <f t="shared" si="2"/>
        <v>0</v>
      </c>
      <c r="F30" s="132"/>
      <c r="G30" s="129"/>
      <c r="H30" s="133"/>
      <c r="I30" s="134"/>
      <c r="J30" s="190"/>
    </row>
    <row r="31" spans="1:11" s="20" customFormat="1" ht="15.5" hidden="1" x14ac:dyDescent="0.35">
      <c r="B31" s="130" t="s">
        <v>47</v>
      </c>
      <c r="C31" s="128"/>
      <c r="D31" s="197"/>
      <c r="E31" s="131">
        <f t="shared" si="2"/>
        <v>0</v>
      </c>
      <c r="F31" s="132"/>
      <c r="G31" s="129"/>
      <c r="H31" s="133"/>
      <c r="I31" s="134"/>
      <c r="J31" s="190"/>
      <c r="K31" s="184"/>
    </row>
    <row r="32" spans="1:11" s="20" customFormat="1" ht="15.5" hidden="1" x14ac:dyDescent="0.35">
      <c r="B32" s="130" t="s">
        <v>48</v>
      </c>
      <c r="C32" s="128"/>
      <c r="D32" s="197"/>
      <c r="E32" s="131">
        <f t="shared" si="2"/>
        <v>0</v>
      </c>
      <c r="F32" s="132"/>
      <c r="G32" s="129"/>
      <c r="H32" s="133"/>
      <c r="I32" s="134"/>
      <c r="J32" s="190"/>
      <c r="K32" s="184"/>
    </row>
    <row r="33" spans="1:11" s="20" customFormat="1" ht="15.5" hidden="1" x14ac:dyDescent="0.35">
      <c r="A33" s="19"/>
      <c r="B33" s="130" t="s">
        <v>49</v>
      </c>
      <c r="C33" s="135"/>
      <c r="D33" s="202"/>
      <c r="E33" s="131">
        <f t="shared" si="2"/>
        <v>0</v>
      </c>
      <c r="F33" s="136"/>
      <c r="G33" s="133"/>
      <c r="H33" s="133"/>
      <c r="I33" s="137"/>
      <c r="J33" s="190"/>
      <c r="K33" s="184"/>
    </row>
    <row r="34" spans="1:11" ht="15.5" hidden="1" x14ac:dyDescent="0.35">
      <c r="B34" s="130" t="s">
        <v>50</v>
      </c>
      <c r="C34" s="135"/>
      <c r="D34" s="202"/>
      <c r="E34" s="131">
        <f t="shared" si="2"/>
        <v>0</v>
      </c>
      <c r="F34" s="136"/>
      <c r="G34" s="133"/>
      <c r="H34" s="133"/>
      <c r="I34" s="137"/>
      <c r="J34" s="190"/>
    </row>
    <row r="35" spans="1:11" ht="15.5" hidden="1" x14ac:dyDescent="0.35">
      <c r="C35" s="67" t="s">
        <v>26</v>
      </c>
      <c r="D35" s="204">
        <f>SUM(D27:D34)</f>
        <v>0</v>
      </c>
      <c r="E35" s="12">
        <f>SUM(E27:E34)</f>
        <v>0</v>
      </c>
      <c r="F35" s="9">
        <f>(F27*E27)+(F28*E28)+(F29*E29)+(F30*E30)+(F31*E31)+(F32*E32)+(F33*E33)+(F34*E34)</f>
        <v>0</v>
      </c>
      <c r="G35" s="9">
        <f>SUM(G27:G34)</f>
        <v>0</v>
      </c>
      <c r="H35" s="120"/>
      <c r="I35" s="137"/>
      <c r="J35" s="185"/>
    </row>
    <row r="36" spans="1:11" ht="51" hidden="1" customHeight="1" x14ac:dyDescent="0.35">
      <c r="B36" s="67" t="s">
        <v>51</v>
      </c>
      <c r="C36" s="230"/>
      <c r="D36" s="231"/>
      <c r="E36" s="231"/>
      <c r="F36" s="231"/>
      <c r="G36" s="231"/>
      <c r="H36" s="231"/>
      <c r="I36" s="232"/>
      <c r="J36" s="189"/>
    </row>
    <row r="37" spans="1:11" ht="15.5" hidden="1" x14ac:dyDescent="0.35">
      <c r="B37" s="130" t="s">
        <v>52</v>
      </c>
      <c r="C37" s="128"/>
      <c r="D37" s="197"/>
      <c r="E37" s="131">
        <f t="shared" ref="E37:E44" si="3">SUM(D37:D37)</f>
        <v>0</v>
      </c>
      <c r="F37" s="132"/>
      <c r="G37" s="129"/>
      <c r="H37" s="133"/>
      <c r="I37" s="134"/>
      <c r="J37" s="190"/>
    </row>
    <row r="38" spans="1:11" ht="15.5" hidden="1" x14ac:dyDescent="0.35">
      <c r="B38" s="130" t="s">
        <v>53</v>
      </c>
      <c r="C38" s="128"/>
      <c r="D38" s="197"/>
      <c r="E38" s="131">
        <f t="shared" si="3"/>
        <v>0</v>
      </c>
      <c r="F38" s="132"/>
      <c r="G38" s="129"/>
      <c r="H38" s="133"/>
      <c r="I38" s="134"/>
      <c r="J38" s="190"/>
    </row>
    <row r="39" spans="1:11" ht="15.5" hidden="1" x14ac:dyDescent="0.35">
      <c r="B39" s="130" t="s">
        <v>54</v>
      </c>
      <c r="C39" s="128"/>
      <c r="D39" s="197"/>
      <c r="E39" s="131">
        <f t="shared" si="3"/>
        <v>0</v>
      </c>
      <c r="F39" s="132"/>
      <c r="G39" s="129"/>
      <c r="H39" s="133"/>
      <c r="I39" s="134"/>
      <c r="J39" s="190"/>
    </row>
    <row r="40" spans="1:11" ht="15.5" hidden="1" x14ac:dyDescent="0.35">
      <c r="B40" s="130" t="s">
        <v>55</v>
      </c>
      <c r="C40" s="128"/>
      <c r="D40" s="197"/>
      <c r="E40" s="131">
        <f t="shared" si="3"/>
        <v>0</v>
      </c>
      <c r="F40" s="132"/>
      <c r="G40" s="129"/>
      <c r="H40" s="133"/>
      <c r="I40" s="134"/>
      <c r="J40" s="190"/>
    </row>
    <row r="41" spans="1:11" ht="15.5" hidden="1" x14ac:dyDescent="0.35">
      <c r="B41" s="130" t="s">
        <v>56</v>
      </c>
      <c r="C41" s="128"/>
      <c r="D41" s="197"/>
      <c r="E41" s="131">
        <f t="shared" si="3"/>
        <v>0</v>
      </c>
      <c r="F41" s="132"/>
      <c r="G41" s="129"/>
      <c r="H41" s="133"/>
      <c r="I41" s="134"/>
      <c r="J41" s="190"/>
    </row>
    <row r="42" spans="1:11" ht="15.5" hidden="1" x14ac:dyDescent="0.35">
      <c r="A42" s="20"/>
      <c r="B42" s="130" t="s">
        <v>57</v>
      </c>
      <c r="C42" s="128"/>
      <c r="D42" s="197"/>
      <c r="E42" s="131">
        <f t="shared" si="3"/>
        <v>0</v>
      </c>
      <c r="F42" s="132"/>
      <c r="G42" s="129"/>
      <c r="H42" s="133"/>
      <c r="I42" s="134"/>
      <c r="J42" s="190"/>
    </row>
    <row r="43" spans="1:11" s="20" customFormat="1" ht="15.5" hidden="1" x14ac:dyDescent="0.35">
      <c r="A43" s="19"/>
      <c r="B43" s="130" t="s">
        <v>58</v>
      </c>
      <c r="C43" s="135"/>
      <c r="D43" s="202"/>
      <c r="E43" s="131">
        <f t="shared" si="3"/>
        <v>0</v>
      </c>
      <c r="F43" s="136"/>
      <c r="G43" s="133"/>
      <c r="H43" s="133"/>
      <c r="I43" s="137"/>
      <c r="J43" s="190"/>
      <c r="K43" s="184"/>
    </row>
    <row r="44" spans="1:11" ht="15.5" hidden="1" x14ac:dyDescent="0.35">
      <c r="B44" s="130" t="s">
        <v>59</v>
      </c>
      <c r="C44" s="135"/>
      <c r="D44" s="202"/>
      <c r="E44" s="131">
        <f t="shared" si="3"/>
        <v>0</v>
      </c>
      <c r="F44" s="136"/>
      <c r="G44" s="133"/>
      <c r="H44" s="133"/>
      <c r="I44" s="137"/>
      <c r="J44" s="190"/>
    </row>
    <row r="45" spans="1:11" ht="15.5" hidden="1" x14ac:dyDescent="0.35">
      <c r="C45" s="67" t="s">
        <v>26</v>
      </c>
      <c r="D45" s="203">
        <f>SUM(D37:D44)</f>
        <v>0</v>
      </c>
      <c r="E45" s="9">
        <f>SUM(E37:E44)</f>
        <v>0</v>
      </c>
      <c r="F45" s="9">
        <f>(F37*E37)+(F38*E38)+(F39*E39)+(F40*E40)+(F41*E41)+(F42*E42)+(F43*E43)+(F44*E44)</f>
        <v>0</v>
      </c>
      <c r="G45" s="9">
        <f>SUM(G37:G44)</f>
        <v>0</v>
      </c>
      <c r="H45" s="120"/>
      <c r="I45" s="137"/>
      <c r="J45" s="185"/>
    </row>
    <row r="46" spans="1:11" ht="15.5" x14ac:dyDescent="0.35">
      <c r="B46" s="138"/>
      <c r="C46" s="139"/>
      <c r="D46" s="205"/>
      <c r="E46" s="140"/>
      <c r="F46" s="140"/>
      <c r="G46" s="140"/>
      <c r="H46" s="140"/>
      <c r="I46" s="140"/>
      <c r="J46" s="190"/>
    </row>
    <row r="47" spans="1:11" ht="51" customHeight="1" x14ac:dyDescent="0.35">
      <c r="B47" s="67" t="s">
        <v>60</v>
      </c>
      <c r="C47" s="236" t="s">
        <v>61</v>
      </c>
      <c r="D47" s="237"/>
      <c r="E47" s="237"/>
      <c r="F47" s="237"/>
      <c r="G47" s="237"/>
      <c r="H47" s="237"/>
      <c r="I47" s="238"/>
      <c r="J47" s="188"/>
    </row>
    <row r="48" spans="1:11" ht="51" customHeight="1" x14ac:dyDescent="0.35">
      <c r="B48" s="67" t="s">
        <v>62</v>
      </c>
      <c r="C48" s="239" t="s">
        <v>63</v>
      </c>
      <c r="D48" s="240"/>
      <c r="E48" s="240"/>
      <c r="F48" s="240"/>
      <c r="G48" s="240"/>
      <c r="H48" s="240"/>
      <c r="I48" s="240"/>
      <c r="J48" s="189"/>
    </row>
    <row r="49" spans="1:12" ht="77.5" x14ac:dyDescent="0.35">
      <c r="B49" s="130" t="s">
        <v>64</v>
      </c>
      <c r="C49" s="128" t="s">
        <v>65</v>
      </c>
      <c r="D49" s="198">
        <v>52412.39</v>
      </c>
      <c r="E49" s="174">
        <f t="shared" ref="E49:E56" si="4">SUM(D49:D49)</f>
        <v>52412.39</v>
      </c>
      <c r="F49" s="132">
        <v>0.6</v>
      </c>
      <c r="G49" s="197">
        <v>22469.280834081932</v>
      </c>
      <c r="H49" s="133" t="s">
        <v>66</v>
      </c>
      <c r="I49" s="134"/>
      <c r="J49" s="190"/>
    </row>
    <row r="50" spans="1:12" ht="108.5" x14ac:dyDescent="0.35">
      <c r="B50" s="130" t="s">
        <v>67</v>
      </c>
      <c r="C50" s="128" t="s">
        <v>68</v>
      </c>
      <c r="D50" s="199">
        <v>33530.44</v>
      </c>
      <c r="E50" s="174">
        <f t="shared" si="4"/>
        <v>33530.44</v>
      </c>
      <c r="F50" s="132">
        <v>0.6</v>
      </c>
      <c r="G50" s="197">
        <v>14374.55671932408</v>
      </c>
      <c r="H50" s="133" t="s">
        <v>66</v>
      </c>
      <c r="I50" s="134"/>
      <c r="J50" s="190"/>
    </row>
    <row r="51" spans="1:12" ht="77.5" x14ac:dyDescent="0.35">
      <c r="B51" s="130" t="s">
        <v>69</v>
      </c>
      <c r="C51" s="128" t="s">
        <v>70</v>
      </c>
      <c r="D51" s="199">
        <v>202306.55</v>
      </c>
      <c r="E51" s="176">
        <f t="shared" si="4"/>
        <v>202306.55</v>
      </c>
      <c r="F51" s="132">
        <v>0.6</v>
      </c>
      <c r="G51" s="197">
        <v>86729.162446593982</v>
      </c>
      <c r="H51" s="133" t="s">
        <v>66</v>
      </c>
      <c r="I51" s="134"/>
      <c r="J51" s="190"/>
    </row>
    <row r="52" spans="1:12" ht="15.5" hidden="1" x14ac:dyDescent="0.35">
      <c r="B52" s="130" t="s">
        <v>71</v>
      </c>
      <c r="C52" s="128"/>
      <c r="D52" s="197"/>
      <c r="E52" s="131">
        <f t="shared" si="4"/>
        <v>0</v>
      </c>
      <c r="F52" s="132"/>
      <c r="G52" s="129"/>
      <c r="H52" s="133"/>
      <c r="I52" s="134"/>
      <c r="J52" s="190"/>
    </row>
    <row r="53" spans="1:12" ht="15.5" hidden="1" x14ac:dyDescent="0.35">
      <c r="B53" s="130" t="s">
        <v>72</v>
      </c>
      <c r="C53" s="128"/>
      <c r="D53" s="197"/>
      <c r="E53" s="131">
        <f t="shared" si="4"/>
        <v>0</v>
      </c>
      <c r="F53" s="132"/>
      <c r="G53" s="129"/>
      <c r="H53" s="133"/>
      <c r="I53" s="134"/>
      <c r="J53" s="190"/>
    </row>
    <row r="54" spans="1:12" ht="15.5" hidden="1" x14ac:dyDescent="0.35">
      <c r="B54" s="130" t="s">
        <v>73</v>
      </c>
      <c r="C54" s="128"/>
      <c r="D54" s="197"/>
      <c r="E54" s="131">
        <f t="shared" si="4"/>
        <v>0</v>
      </c>
      <c r="F54" s="132"/>
      <c r="G54" s="129"/>
      <c r="H54" s="133"/>
      <c r="I54" s="134"/>
      <c r="J54" s="190"/>
    </row>
    <row r="55" spans="1:12" ht="15.5" hidden="1" x14ac:dyDescent="0.35">
      <c r="A55" s="20"/>
      <c r="B55" s="130" t="s">
        <v>74</v>
      </c>
      <c r="C55" s="135"/>
      <c r="D55" s="202"/>
      <c r="E55" s="131">
        <f t="shared" si="4"/>
        <v>0</v>
      </c>
      <c r="F55" s="136"/>
      <c r="G55" s="133"/>
      <c r="H55" s="133"/>
      <c r="I55" s="137"/>
      <c r="J55" s="190"/>
    </row>
    <row r="56" spans="1:12" s="20" customFormat="1" ht="15.5" hidden="1" x14ac:dyDescent="0.35">
      <c r="B56" s="130" t="s">
        <v>75</v>
      </c>
      <c r="C56" s="135"/>
      <c r="D56" s="202"/>
      <c r="E56" s="131">
        <f t="shared" si="4"/>
        <v>0</v>
      </c>
      <c r="F56" s="136"/>
      <c r="G56" s="133"/>
      <c r="H56" s="133"/>
      <c r="I56" s="137"/>
      <c r="J56" s="190"/>
      <c r="K56" s="183"/>
    </row>
    <row r="57" spans="1:12" s="20" customFormat="1" ht="15.5" x14ac:dyDescent="0.35">
      <c r="A57" s="19"/>
      <c r="B57" s="19"/>
      <c r="C57" s="67" t="s">
        <v>26</v>
      </c>
      <c r="D57" s="203">
        <f>SUM(D49:D56)</f>
        <v>288249.38</v>
      </c>
      <c r="E57" s="175">
        <f>SUM(E49:E56)</f>
        <v>288249.38</v>
      </c>
      <c r="F57" s="9">
        <f>(F49*E49)+(F50*E50)+(F51*E51)+(F52*E52)+(F53*E53)+(F54*E54)+(F55*E55)+(F56*E56)</f>
        <v>172949.628</v>
      </c>
      <c r="G57" s="9">
        <f>SUM(G49:G56)</f>
        <v>123573</v>
      </c>
      <c r="H57" s="120"/>
      <c r="I57" s="137"/>
      <c r="J57" s="190"/>
      <c r="K57" s="183"/>
    </row>
    <row r="58" spans="1:12" ht="51" customHeight="1" x14ac:dyDescent="0.35">
      <c r="B58" s="67" t="s">
        <v>76</v>
      </c>
      <c r="C58" s="230" t="s">
        <v>77</v>
      </c>
      <c r="D58" s="231"/>
      <c r="E58" s="231"/>
      <c r="F58" s="231"/>
      <c r="G58" s="231"/>
      <c r="H58" s="231"/>
      <c r="I58" s="232"/>
      <c r="J58" s="189"/>
    </row>
    <row r="59" spans="1:12" ht="77.5" x14ac:dyDescent="0.35">
      <c r="B59" s="130" t="s">
        <v>78</v>
      </c>
      <c r="C59" s="128" t="s">
        <v>79</v>
      </c>
      <c r="D59" s="198">
        <v>67435.520000000004</v>
      </c>
      <c r="E59" s="131"/>
      <c r="F59" s="132">
        <v>0.6</v>
      </c>
      <c r="G59" s="197">
        <v>30246.688994745677</v>
      </c>
      <c r="H59" s="133" t="s">
        <v>80</v>
      </c>
      <c r="I59" s="134"/>
      <c r="J59" s="190"/>
    </row>
    <row r="60" spans="1:12" ht="186" x14ac:dyDescent="0.35">
      <c r="B60" s="130" t="s">
        <v>81</v>
      </c>
      <c r="C60" s="128" t="s">
        <v>82</v>
      </c>
      <c r="D60" s="199">
        <v>64398.32</v>
      </c>
      <c r="E60" s="131">
        <f t="shared" ref="E60:E66" si="5">SUM(D60:D60)</f>
        <v>64398.32</v>
      </c>
      <c r="F60" s="132">
        <v>0.6</v>
      </c>
      <c r="G60" s="197">
        <v>28884.421100691598</v>
      </c>
      <c r="H60" s="133" t="s">
        <v>83</v>
      </c>
      <c r="I60" s="134"/>
      <c r="J60" s="190"/>
    </row>
    <row r="61" spans="1:12" ht="77.5" x14ac:dyDescent="0.35">
      <c r="B61" s="130" t="s">
        <v>84</v>
      </c>
      <c r="C61" s="128" t="s">
        <v>85</v>
      </c>
      <c r="D61" s="199">
        <v>75188</v>
      </c>
      <c r="E61" s="131">
        <f t="shared" si="5"/>
        <v>75188</v>
      </c>
      <c r="F61" s="132">
        <v>0.45</v>
      </c>
      <c r="G61" s="197">
        <v>33723.889904562726</v>
      </c>
      <c r="H61" s="133" t="s">
        <v>86</v>
      </c>
      <c r="I61" s="134"/>
      <c r="J61" s="190"/>
      <c r="L61" s="181"/>
    </row>
    <row r="62" spans="1:12" ht="15.5" hidden="1" x14ac:dyDescent="0.35">
      <c r="B62" s="130" t="s">
        <v>87</v>
      </c>
      <c r="C62" s="128"/>
      <c r="D62" s="197"/>
      <c r="E62" s="131">
        <f t="shared" si="5"/>
        <v>0</v>
      </c>
      <c r="F62" s="132"/>
      <c r="G62" s="129"/>
      <c r="H62" s="133"/>
      <c r="I62" s="134"/>
      <c r="J62" s="190"/>
    </row>
    <row r="63" spans="1:12" ht="15.5" hidden="1" x14ac:dyDescent="0.35">
      <c r="B63" s="130" t="s">
        <v>88</v>
      </c>
      <c r="C63" s="128"/>
      <c r="D63" s="197"/>
      <c r="E63" s="131">
        <f t="shared" si="5"/>
        <v>0</v>
      </c>
      <c r="F63" s="132"/>
      <c r="G63" s="129"/>
      <c r="H63" s="133"/>
      <c r="I63" s="134"/>
      <c r="J63" s="190"/>
    </row>
    <row r="64" spans="1:12" ht="15.5" hidden="1" x14ac:dyDescent="0.35">
      <c r="B64" s="130" t="s">
        <v>89</v>
      </c>
      <c r="C64" s="128"/>
      <c r="D64" s="197"/>
      <c r="E64" s="131">
        <f t="shared" si="5"/>
        <v>0</v>
      </c>
      <c r="F64" s="132"/>
      <c r="G64" s="129"/>
      <c r="H64" s="133"/>
      <c r="I64" s="134"/>
      <c r="J64" s="190"/>
    </row>
    <row r="65" spans="1:11" ht="15.5" hidden="1" x14ac:dyDescent="0.35">
      <c r="B65" s="130" t="s">
        <v>90</v>
      </c>
      <c r="C65" s="135"/>
      <c r="D65" s="202"/>
      <c r="E65" s="131">
        <f t="shared" si="5"/>
        <v>0</v>
      </c>
      <c r="F65" s="136"/>
      <c r="G65" s="133"/>
      <c r="H65" s="133"/>
      <c r="I65" s="137"/>
      <c r="J65" s="190"/>
    </row>
    <row r="66" spans="1:11" ht="15.5" hidden="1" x14ac:dyDescent="0.35">
      <c r="B66" s="130" t="s">
        <v>91</v>
      </c>
      <c r="C66" s="135"/>
      <c r="D66" s="202"/>
      <c r="E66" s="131">
        <f t="shared" si="5"/>
        <v>0</v>
      </c>
      <c r="F66" s="136"/>
      <c r="G66" s="133"/>
      <c r="H66" s="133"/>
      <c r="I66" s="137"/>
      <c r="J66" s="190"/>
    </row>
    <row r="67" spans="1:11" ht="15.5" x14ac:dyDescent="0.35">
      <c r="C67" s="67" t="s">
        <v>26</v>
      </c>
      <c r="D67" s="204">
        <f>SUM(D59:D66)</f>
        <v>207021.84</v>
      </c>
      <c r="E67" s="12">
        <f>SUM(E59:E66)</f>
        <v>139586.32</v>
      </c>
      <c r="F67" s="9">
        <f>(F59*E59)+(F60*E60)+(F61*E61)+(F62*E62)+(F63*E63)+(F64*E64)+(F65*E65)+(F66*E66)</f>
        <v>72473.592000000004</v>
      </c>
      <c r="G67" s="106">
        <f>SUM(G59:G66)</f>
        <v>92855</v>
      </c>
      <c r="H67" s="121"/>
      <c r="I67" s="137"/>
      <c r="J67" s="190"/>
    </row>
    <row r="68" spans="1:11" ht="51" customHeight="1" x14ac:dyDescent="0.35">
      <c r="B68" s="67" t="s">
        <v>92</v>
      </c>
      <c r="C68" s="230" t="s">
        <v>93</v>
      </c>
      <c r="D68" s="231"/>
      <c r="E68" s="231"/>
      <c r="F68" s="231"/>
      <c r="G68" s="231"/>
      <c r="H68" s="231"/>
      <c r="I68" s="232"/>
      <c r="J68" s="189"/>
    </row>
    <row r="69" spans="1:11" ht="124" x14ac:dyDescent="0.35">
      <c r="B69" s="130" t="s">
        <v>94</v>
      </c>
      <c r="C69" s="128" t="s">
        <v>95</v>
      </c>
      <c r="D69" s="206">
        <v>31384.99</v>
      </c>
      <c r="E69" s="131">
        <f t="shared" ref="E69:E76" si="6">SUM(D69:D69)</f>
        <v>31384.99</v>
      </c>
      <c r="F69" s="132">
        <v>0.5</v>
      </c>
      <c r="G69" s="197">
        <v>12487.989381983874</v>
      </c>
      <c r="H69" s="133" t="s">
        <v>96</v>
      </c>
      <c r="I69" s="134"/>
      <c r="J69" s="190"/>
    </row>
    <row r="70" spans="1:11" ht="93" x14ac:dyDescent="0.35">
      <c r="B70" s="130" t="s">
        <v>97</v>
      </c>
      <c r="C70" s="128" t="s">
        <v>98</v>
      </c>
      <c r="D70" s="206">
        <v>24641.439999999999</v>
      </c>
      <c r="E70" s="131">
        <f t="shared" si="6"/>
        <v>24641.439999999999</v>
      </c>
      <c r="F70" s="132">
        <v>0.5</v>
      </c>
      <c r="G70" s="197">
        <v>9804.7519236677363</v>
      </c>
      <c r="H70" s="133" t="s">
        <v>99</v>
      </c>
      <c r="I70" s="134"/>
      <c r="J70" s="190"/>
    </row>
    <row r="71" spans="1:11" ht="124" x14ac:dyDescent="0.35">
      <c r="B71" s="130" t="s">
        <v>100</v>
      </c>
      <c r="C71" s="128" t="s">
        <v>101</v>
      </c>
      <c r="D71" s="206">
        <v>86317.46</v>
      </c>
      <c r="E71" s="131">
        <f t="shared" si="6"/>
        <v>86317.46</v>
      </c>
      <c r="F71" s="132">
        <v>0.6</v>
      </c>
      <c r="G71" s="197">
        <v>34345.447424384009</v>
      </c>
      <c r="H71" s="133" t="s">
        <v>102</v>
      </c>
      <c r="I71" s="134"/>
      <c r="J71" s="190"/>
    </row>
    <row r="72" spans="1:11" ht="77.5" x14ac:dyDescent="0.35">
      <c r="A72" s="20"/>
      <c r="B72" s="130" t="s">
        <v>103</v>
      </c>
      <c r="C72" s="128" t="s">
        <v>104</v>
      </c>
      <c r="D72" s="206">
        <v>107896.83</v>
      </c>
      <c r="E72" s="131">
        <f t="shared" si="6"/>
        <v>107896.83</v>
      </c>
      <c r="F72" s="132">
        <v>0.5</v>
      </c>
      <c r="G72" s="197">
        <v>42931.811269964375</v>
      </c>
      <c r="H72" s="133" t="s">
        <v>105</v>
      </c>
      <c r="I72" s="134"/>
      <c r="J72" s="190"/>
    </row>
    <row r="73" spans="1:11" s="20" customFormat="1" ht="15.5" hidden="1" x14ac:dyDescent="0.35">
      <c r="A73" s="19"/>
      <c r="B73" s="130" t="s">
        <v>106</v>
      </c>
      <c r="C73" s="128"/>
      <c r="D73" s="197"/>
      <c r="E73" s="131">
        <f t="shared" si="6"/>
        <v>0</v>
      </c>
      <c r="F73" s="132"/>
      <c r="G73" s="129"/>
      <c r="H73" s="133"/>
      <c r="I73" s="134"/>
      <c r="J73" s="190"/>
      <c r="K73" s="183"/>
    </row>
    <row r="74" spans="1:11" ht="15.5" hidden="1" x14ac:dyDescent="0.35">
      <c r="B74" s="130" t="s">
        <v>107</v>
      </c>
      <c r="C74" s="128"/>
      <c r="D74" s="197"/>
      <c r="E74" s="131">
        <f t="shared" si="6"/>
        <v>0</v>
      </c>
      <c r="F74" s="132"/>
      <c r="G74" s="129"/>
      <c r="H74" s="133"/>
      <c r="I74" s="134"/>
      <c r="J74" s="190"/>
    </row>
    <row r="75" spans="1:11" ht="15.5" hidden="1" x14ac:dyDescent="0.35">
      <c r="B75" s="130" t="s">
        <v>108</v>
      </c>
      <c r="C75" s="135"/>
      <c r="D75" s="202"/>
      <c r="E75" s="131">
        <f t="shared" si="6"/>
        <v>0</v>
      </c>
      <c r="F75" s="136"/>
      <c r="G75" s="133"/>
      <c r="H75" s="133"/>
      <c r="I75" s="137"/>
      <c r="J75" s="190"/>
    </row>
    <row r="76" spans="1:11" ht="15.5" hidden="1" x14ac:dyDescent="0.35">
      <c r="B76" s="130" t="s">
        <v>109</v>
      </c>
      <c r="C76" s="135"/>
      <c r="D76" s="202"/>
      <c r="E76" s="131">
        <f t="shared" si="6"/>
        <v>0</v>
      </c>
      <c r="F76" s="136"/>
      <c r="G76" s="133"/>
      <c r="H76" s="133"/>
      <c r="I76" s="137"/>
      <c r="J76" s="190"/>
    </row>
    <row r="77" spans="1:11" ht="15.5" x14ac:dyDescent="0.35">
      <c r="C77" s="67" t="s">
        <v>26</v>
      </c>
      <c r="D77" s="204">
        <f>SUM(D69:D76)</f>
        <v>250240.72000000003</v>
      </c>
      <c r="E77" s="12">
        <f>SUM(E69:E76)</f>
        <v>250240.72000000003</v>
      </c>
      <c r="F77" s="9">
        <f>(F69*E69)+(F70*E70)+(F71*E71)+(F72*E72)+(F73*E73)+(F74*E74)+(F75*E75)+(F76*E76)</f>
        <v>133752.106</v>
      </c>
      <c r="G77" s="106">
        <f>SUM(G69:G76)</f>
        <v>99570</v>
      </c>
      <c r="H77" s="121"/>
      <c r="I77" s="137"/>
      <c r="J77" s="190"/>
    </row>
    <row r="78" spans="1:11" ht="51" hidden="1" customHeight="1" x14ac:dyDescent="0.35">
      <c r="B78" s="67" t="s">
        <v>110</v>
      </c>
      <c r="C78" s="230"/>
      <c r="D78" s="231"/>
      <c r="E78" s="231"/>
      <c r="F78" s="231"/>
      <c r="G78" s="231"/>
      <c r="H78" s="231"/>
      <c r="I78" s="232"/>
      <c r="J78" s="189"/>
    </row>
    <row r="79" spans="1:11" ht="15.5" hidden="1" x14ac:dyDescent="0.35">
      <c r="B79" s="130" t="s">
        <v>111</v>
      </c>
      <c r="C79" s="128"/>
      <c r="D79" s="197"/>
      <c r="E79" s="131">
        <f t="shared" ref="E79:E86" si="7">SUM(D79:D79)</f>
        <v>0</v>
      </c>
      <c r="F79" s="132"/>
      <c r="G79" s="129"/>
      <c r="H79" s="133"/>
      <c r="I79" s="134"/>
      <c r="J79" s="190"/>
    </row>
    <row r="80" spans="1:11" ht="15.5" hidden="1" x14ac:dyDescent="0.35">
      <c r="B80" s="130" t="s">
        <v>112</v>
      </c>
      <c r="C80" s="128"/>
      <c r="D80" s="197"/>
      <c r="E80" s="131">
        <f t="shared" si="7"/>
        <v>0</v>
      </c>
      <c r="F80" s="132"/>
      <c r="G80" s="129"/>
      <c r="H80" s="133"/>
      <c r="I80" s="134"/>
      <c r="J80" s="190"/>
    </row>
    <row r="81" spans="2:10" ht="15.5" hidden="1" x14ac:dyDescent="0.35">
      <c r="B81" s="130" t="s">
        <v>113</v>
      </c>
      <c r="C81" s="128"/>
      <c r="D81" s="197"/>
      <c r="E81" s="131">
        <f t="shared" si="7"/>
        <v>0</v>
      </c>
      <c r="F81" s="132"/>
      <c r="G81" s="129"/>
      <c r="H81" s="133"/>
      <c r="I81" s="134"/>
      <c r="J81" s="190"/>
    </row>
    <row r="82" spans="2:10" ht="15.5" hidden="1" x14ac:dyDescent="0.35">
      <c r="B82" s="130" t="s">
        <v>114</v>
      </c>
      <c r="C82" s="128"/>
      <c r="D82" s="197"/>
      <c r="E82" s="131">
        <f t="shared" si="7"/>
        <v>0</v>
      </c>
      <c r="F82" s="132"/>
      <c r="G82" s="129"/>
      <c r="H82" s="133"/>
      <c r="I82" s="134"/>
      <c r="J82" s="190"/>
    </row>
    <row r="83" spans="2:10" ht="15.5" hidden="1" x14ac:dyDescent="0.35">
      <c r="B83" s="130" t="s">
        <v>115</v>
      </c>
      <c r="C83" s="128"/>
      <c r="D83" s="197"/>
      <c r="E83" s="131">
        <f t="shared" si="7"/>
        <v>0</v>
      </c>
      <c r="F83" s="132"/>
      <c r="G83" s="129"/>
      <c r="H83" s="133"/>
      <c r="I83" s="134"/>
      <c r="J83" s="190"/>
    </row>
    <row r="84" spans="2:10" ht="15.5" hidden="1" x14ac:dyDescent="0.35">
      <c r="B84" s="130" t="s">
        <v>116</v>
      </c>
      <c r="C84" s="128"/>
      <c r="D84" s="197"/>
      <c r="E84" s="131">
        <f t="shared" si="7"/>
        <v>0</v>
      </c>
      <c r="F84" s="132"/>
      <c r="G84" s="129"/>
      <c r="H84" s="133"/>
      <c r="I84" s="134"/>
      <c r="J84" s="190"/>
    </row>
    <row r="85" spans="2:10" ht="15.5" hidden="1" x14ac:dyDescent="0.35">
      <c r="B85" s="130" t="s">
        <v>117</v>
      </c>
      <c r="C85" s="135"/>
      <c r="D85" s="202"/>
      <c r="E85" s="131">
        <f t="shared" si="7"/>
        <v>0</v>
      </c>
      <c r="F85" s="136"/>
      <c r="G85" s="133"/>
      <c r="H85" s="133"/>
      <c r="I85" s="137"/>
      <c r="J85" s="190"/>
    </row>
    <row r="86" spans="2:10" ht="15.5" hidden="1" x14ac:dyDescent="0.35">
      <c r="B86" s="130" t="s">
        <v>118</v>
      </c>
      <c r="C86" s="135"/>
      <c r="D86" s="202"/>
      <c r="E86" s="131">
        <f t="shared" si="7"/>
        <v>0</v>
      </c>
      <c r="F86" s="136"/>
      <c r="G86" s="133"/>
      <c r="H86" s="133"/>
      <c r="I86" s="137"/>
      <c r="J86" s="190"/>
    </row>
    <row r="87" spans="2:10" ht="15.5" hidden="1" x14ac:dyDescent="0.35">
      <c r="C87" s="67" t="s">
        <v>26</v>
      </c>
      <c r="D87" s="203">
        <f>SUM(D79:D86)</f>
        <v>0</v>
      </c>
      <c r="E87" s="9">
        <f>SUM(E79:E86)</f>
        <v>0</v>
      </c>
      <c r="F87" s="9">
        <f>(F79*E79)+(F80*E80)+(F81*E81)+(F82*E82)+(F83*E83)+(F84*E84)+(F85*E85)+(F86*E86)</f>
        <v>0</v>
      </c>
      <c r="G87" s="106">
        <f>SUM(G79:G86)</f>
        <v>0</v>
      </c>
      <c r="H87" s="121"/>
      <c r="I87" s="137"/>
      <c r="J87" s="185"/>
    </row>
    <row r="88" spans="2:10" ht="15.75" customHeight="1" x14ac:dyDescent="0.35">
      <c r="B88" s="4"/>
      <c r="C88" s="138"/>
      <c r="D88" s="207"/>
      <c r="E88" s="141"/>
      <c r="F88" s="141"/>
      <c r="G88" s="141"/>
      <c r="H88" s="141"/>
      <c r="I88" s="138"/>
      <c r="J88" s="191"/>
    </row>
    <row r="89" spans="2:10" ht="51" hidden="1" customHeight="1" x14ac:dyDescent="0.35">
      <c r="B89" s="67" t="s">
        <v>119</v>
      </c>
      <c r="C89" s="236"/>
      <c r="D89" s="237"/>
      <c r="E89" s="237"/>
      <c r="F89" s="237"/>
      <c r="G89" s="237"/>
      <c r="H89" s="237"/>
      <c r="I89" s="238"/>
      <c r="J89" s="188"/>
    </row>
    <row r="90" spans="2:10" ht="51" hidden="1" customHeight="1" x14ac:dyDescent="0.35">
      <c r="B90" s="67" t="s">
        <v>120</v>
      </c>
      <c r="C90" s="230"/>
      <c r="D90" s="231"/>
      <c r="E90" s="231"/>
      <c r="F90" s="231"/>
      <c r="G90" s="231"/>
      <c r="H90" s="231"/>
      <c r="I90" s="232"/>
      <c r="J90" s="189"/>
    </row>
    <row r="91" spans="2:10" ht="15.5" hidden="1" x14ac:dyDescent="0.35">
      <c r="B91" s="130" t="s">
        <v>121</v>
      </c>
      <c r="C91" s="128"/>
      <c r="D91" s="197"/>
      <c r="E91" s="131">
        <f t="shared" ref="E91:E98" si="8">SUM(D91:D91)</f>
        <v>0</v>
      </c>
      <c r="F91" s="132"/>
      <c r="G91" s="129"/>
      <c r="H91" s="133"/>
      <c r="I91" s="134"/>
      <c r="J91" s="190"/>
    </row>
    <row r="92" spans="2:10" ht="15.5" hidden="1" x14ac:dyDescent="0.35">
      <c r="B92" s="130" t="s">
        <v>122</v>
      </c>
      <c r="C92" s="128"/>
      <c r="D92" s="197"/>
      <c r="E92" s="131">
        <f t="shared" si="8"/>
        <v>0</v>
      </c>
      <c r="F92" s="132"/>
      <c r="G92" s="129"/>
      <c r="H92" s="133"/>
      <c r="I92" s="134"/>
      <c r="J92" s="190"/>
    </row>
    <row r="93" spans="2:10" ht="15.5" hidden="1" x14ac:dyDescent="0.35">
      <c r="B93" s="130" t="s">
        <v>123</v>
      </c>
      <c r="C93" s="128"/>
      <c r="D93" s="197"/>
      <c r="E93" s="131">
        <f t="shared" si="8"/>
        <v>0</v>
      </c>
      <c r="F93" s="132"/>
      <c r="G93" s="129"/>
      <c r="H93" s="133"/>
      <c r="I93" s="134"/>
      <c r="J93" s="190"/>
    </row>
    <row r="94" spans="2:10" ht="15.5" hidden="1" x14ac:dyDescent="0.35">
      <c r="B94" s="130" t="s">
        <v>124</v>
      </c>
      <c r="C94" s="128"/>
      <c r="D94" s="197"/>
      <c r="E94" s="131">
        <f t="shared" si="8"/>
        <v>0</v>
      </c>
      <c r="F94" s="132"/>
      <c r="G94" s="129"/>
      <c r="H94" s="133"/>
      <c r="I94" s="134"/>
      <c r="J94" s="190"/>
    </row>
    <row r="95" spans="2:10" ht="15.5" hidden="1" x14ac:dyDescent="0.35">
      <c r="B95" s="130" t="s">
        <v>125</v>
      </c>
      <c r="C95" s="128"/>
      <c r="D95" s="197"/>
      <c r="E95" s="131">
        <f t="shared" si="8"/>
        <v>0</v>
      </c>
      <c r="F95" s="132"/>
      <c r="G95" s="129"/>
      <c r="H95" s="133"/>
      <c r="I95" s="134"/>
      <c r="J95" s="190"/>
    </row>
    <row r="96" spans="2:10" ht="15.5" hidden="1" x14ac:dyDescent="0.35">
      <c r="B96" s="130" t="s">
        <v>126</v>
      </c>
      <c r="C96" s="128"/>
      <c r="D96" s="197"/>
      <c r="E96" s="131">
        <f t="shared" si="8"/>
        <v>0</v>
      </c>
      <c r="F96" s="132"/>
      <c r="G96" s="129"/>
      <c r="H96" s="133"/>
      <c r="I96" s="134"/>
      <c r="J96" s="190"/>
    </row>
    <row r="97" spans="2:10" ht="15.5" hidden="1" x14ac:dyDescent="0.35">
      <c r="B97" s="130" t="s">
        <v>127</v>
      </c>
      <c r="C97" s="135"/>
      <c r="D97" s="202"/>
      <c r="E97" s="131">
        <f t="shared" si="8"/>
        <v>0</v>
      </c>
      <c r="F97" s="136"/>
      <c r="G97" s="133"/>
      <c r="H97" s="133"/>
      <c r="I97" s="137"/>
      <c r="J97" s="190"/>
    </row>
    <row r="98" spans="2:10" ht="15.5" hidden="1" x14ac:dyDescent="0.35">
      <c r="B98" s="130" t="s">
        <v>128</v>
      </c>
      <c r="C98" s="135"/>
      <c r="D98" s="202"/>
      <c r="E98" s="131">
        <f t="shared" si="8"/>
        <v>0</v>
      </c>
      <c r="F98" s="136"/>
      <c r="G98" s="133"/>
      <c r="H98" s="133"/>
      <c r="I98" s="137"/>
      <c r="J98" s="190"/>
    </row>
    <row r="99" spans="2:10" ht="15.5" hidden="1" x14ac:dyDescent="0.35">
      <c r="C99" s="67" t="s">
        <v>26</v>
      </c>
      <c r="D99" s="203">
        <f>SUM(D91:D98)</f>
        <v>0</v>
      </c>
      <c r="E99" s="12">
        <f>SUM(E91:E98)</f>
        <v>0</v>
      </c>
      <c r="F99" s="9">
        <f>(F91*E91)+(F92*E92)+(F93*E93)+(F94*E94)+(F95*E95)+(F96*E96)+(F97*E97)+(F98*E98)</f>
        <v>0</v>
      </c>
      <c r="G99" s="106">
        <f>SUM(G91:G98)</f>
        <v>0</v>
      </c>
      <c r="H99" s="121"/>
      <c r="I99" s="137"/>
      <c r="J99" s="185"/>
    </row>
    <row r="100" spans="2:10" ht="51" hidden="1" customHeight="1" x14ac:dyDescent="0.35">
      <c r="B100" s="67" t="s">
        <v>129</v>
      </c>
      <c r="C100" s="230"/>
      <c r="D100" s="231"/>
      <c r="E100" s="231"/>
      <c r="F100" s="231"/>
      <c r="G100" s="231"/>
      <c r="H100" s="231"/>
      <c r="I100" s="232"/>
      <c r="J100" s="189"/>
    </row>
    <row r="101" spans="2:10" ht="15.5" hidden="1" x14ac:dyDescent="0.35">
      <c r="B101" s="130" t="s">
        <v>130</v>
      </c>
      <c r="C101" s="128"/>
      <c r="D101" s="197"/>
      <c r="E101" s="131">
        <f t="shared" ref="E101:E108" si="9">SUM(D101:D101)</f>
        <v>0</v>
      </c>
      <c r="F101" s="132"/>
      <c r="G101" s="129"/>
      <c r="H101" s="133"/>
      <c r="I101" s="134"/>
      <c r="J101" s="190"/>
    </row>
    <row r="102" spans="2:10" ht="15.5" hidden="1" x14ac:dyDescent="0.35">
      <c r="B102" s="130" t="s">
        <v>131</v>
      </c>
      <c r="C102" s="128"/>
      <c r="D102" s="197"/>
      <c r="E102" s="131">
        <f t="shared" si="9"/>
        <v>0</v>
      </c>
      <c r="F102" s="132"/>
      <c r="G102" s="129"/>
      <c r="H102" s="133"/>
      <c r="I102" s="134"/>
      <c r="J102" s="190"/>
    </row>
    <row r="103" spans="2:10" ht="15.5" hidden="1" x14ac:dyDescent="0.35">
      <c r="B103" s="130" t="s">
        <v>132</v>
      </c>
      <c r="C103" s="128"/>
      <c r="D103" s="197"/>
      <c r="E103" s="131">
        <f t="shared" si="9"/>
        <v>0</v>
      </c>
      <c r="F103" s="132"/>
      <c r="G103" s="129"/>
      <c r="H103" s="133"/>
      <c r="I103" s="134"/>
      <c r="J103" s="190"/>
    </row>
    <row r="104" spans="2:10" ht="15.5" hidden="1" x14ac:dyDescent="0.35">
      <c r="B104" s="130" t="s">
        <v>133</v>
      </c>
      <c r="C104" s="128"/>
      <c r="D104" s="197"/>
      <c r="E104" s="131">
        <f t="shared" si="9"/>
        <v>0</v>
      </c>
      <c r="F104" s="132"/>
      <c r="G104" s="129"/>
      <c r="H104" s="133"/>
      <c r="I104" s="134"/>
      <c r="J104" s="190"/>
    </row>
    <row r="105" spans="2:10" ht="15.5" hidden="1" x14ac:dyDescent="0.35">
      <c r="B105" s="130" t="s">
        <v>134</v>
      </c>
      <c r="C105" s="128"/>
      <c r="D105" s="197"/>
      <c r="E105" s="131">
        <f t="shared" si="9"/>
        <v>0</v>
      </c>
      <c r="F105" s="132"/>
      <c r="G105" s="129"/>
      <c r="H105" s="133"/>
      <c r="I105" s="134"/>
      <c r="J105" s="190"/>
    </row>
    <row r="106" spans="2:10" ht="15.5" hidden="1" x14ac:dyDescent="0.35">
      <c r="B106" s="130" t="s">
        <v>135</v>
      </c>
      <c r="C106" s="128"/>
      <c r="D106" s="197"/>
      <c r="E106" s="131">
        <f t="shared" si="9"/>
        <v>0</v>
      </c>
      <c r="F106" s="132"/>
      <c r="G106" s="129"/>
      <c r="H106" s="133"/>
      <c r="I106" s="134"/>
      <c r="J106" s="190"/>
    </row>
    <row r="107" spans="2:10" ht="15.5" hidden="1" x14ac:dyDescent="0.35">
      <c r="B107" s="130" t="s">
        <v>136</v>
      </c>
      <c r="C107" s="135"/>
      <c r="D107" s="202"/>
      <c r="E107" s="131">
        <f t="shared" si="9"/>
        <v>0</v>
      </c>
      <c r="F107" s="136"/>
      <c r="G107" s="133"/>
      <c r="H107" s="133"/>
      <c r="I107" s="137"/>
      <c r="J107" s="190"/>
    </row>
    <row r="108" spans="2:10" ht="15.5" hidden="1" x14ac:dyDescent="0.35">
      <c r="B108" s="130" t="s">
        <v>137</v>
      </c>
      <c r="C108" s="135"/>
      <c r="D108" s="202"/>
      <c r="E108" s="131">
        <f t="shared" si="9"/>
        <v>0</v>
      </c>
      <c r="F108" s="136"/>
      <c r="G108" s="133"/>
      <c r="H108" s="133"/>
      <c r="I108" s="137"/>
      <c r="J108" s="190"/>
    </row>
    <row r="109" spans="2:10" ht="15.5" hidden="1" x14ac:dyDescent="0.35">
      <c r="C109" s="67" t="s">
        <v>26</v>
      </c>
      <c r="D109" s="204">
        <f>SUM(D101:D108)</f>
        <v>0</v>
      </c>
      <c r="E109" s="12">
        <f>SUM(E101:E108)</f>
        <v>0</v>
      </c>
      <c r="F109" s="9">
        <f>(F101*E101)+(F102*E102)+(F103*E103)+(F104*E104)+(F105*E105)+(F106*E106)+(F107*E107)+(F108*E108)</f>
        <v>0</v>
      </c>
      <c r="G109" s="106">
        <f>SUM(G101:G108)</f>
        <v>0</v>
      </c>
      <c r="H109" s="121"/>
      <c r="I109" s="137"/>
      <c r="J109" s="185"/>
    </row>
    <row r="110" spans="2:10" ht="51" hidden="1" customHeight="1" x14ac:dyDescent="0.35">
      <c r="B110" s="67" t="s">
        <v>138</v>
      </c>
      <c r="C110" s="230"/>
      <c r="D110" s="231"/>
      <c r="E110" s="231"/>
      <c r="F110" s="231"/>
      <c r="G110" s="231"/>
      <c r="H110" s="231"/>
      <c r="I110" s="232"/>
      <c r="J110" s="189"/>
    </row>
    <row r="111" spans="2:10" ht="15.5" hidden="1" x14ac:dyDescent="0.35">
      <c r="B111" s="130" t="s">
        <v>139</v>
      </c>
      <c r="C111" s="128"/>
      <c r="D111" s="197"/>
      <c r="E111" s="131">
        <f t="shared" ref="E111:E118" si="10">SUM(D111:D111)</f>
        <v>0</v>
      </c>
      <c r="F111" s="132"/>
      <c r="G111" s="129"/>
      <c r="H111" s="133"/>
      <c r="I111" s="134"/>
      <c r="J111" s="190"/>
    </row>
    <row r="112" spans="2:10" ht="15.5" hidden="1" x14ac:dyDescent="0.35">
      <c r="B112" s="130" t="s">
        <v>140</v>
      </c>
      <c r="C112" s="128"/>
      <c r="D112" s="197"/>
      <c r="E112" s="131">
        <f t="shared" si="10"/>
        <v>0</v>
      </c>
      <c r="F112" s="132"/>
      <c r="G112" s="129"/>
      <c r="H112" s="133"/>
      <c r="I112" s="134"/>
      <c r="J112" s="190"/>
    </row>
    <row r="113" spans="2:10" ht="15.5" hidden="1" x14ac:dyDescent="0.35">
      <c r="B113" s="130" t="s">
        <v>141</v>
      </c>
      <c r="C113" s="128"/>
      <c r="D113" s="197"/>
      <c r="E113" s="131">
        <f t="shared" si="10"/>
        <v>0</v>
      </c>
      <c r="F113" s="132"/>
      <c r="G113" s="129"/>
      <c r="H113" s="133"/>
      <c r="I113" s="134"/>
      <c r="J113" s="190"/>
    </row>
    <row r="114" spans="2:10" ht="15.5" hidden="1" x14ac:dyDescent="0.35">
      <c r="B114" s="130" t="s">
        <v>142</v>
      </c>
      <c r="C114" s="128"/>
      <c r="D114" s="197"/>
      <c r="E114" s="131">
        <f t="shared" si="10"/>
        <v>0</v>
      </c>
      <c r="F114" s="132"/>
      <c r="G114" s="129"/>
      <c r="H114" s="133"/>
      <c r="I114" s="134"/>
      <c r="J114" s="190"/>
    </row>
    <row r="115" spans="2:10" ht="15.5" hidden="1" x14ac:dyDescent="0.35">
      <c r="B115" s="130" t="s">
        <v>143</v>
      </c>
      <c r="C115" s="128"/>
      <c r="D115" s="197"/>
      <c r="E115" s="131">
        <f t="shared" si="10"/>
        <v>0</v>
      </c>
      <c r="F115" s="132"/>
      <c r="G115" s="129"/>
      <c r="H115" s="133"/>
      <c r="I115" s="134"/>
      <c r="J115" s="190"/>
    </row>
    <row r="116" spans="2:10" ht="15.5" hidden="1" x14ac:dyDescent="0.35">
      <c r="B116" s="130" t="s">
        <v>144</v>
      </c>
      <c r="C116" s="128"/>
      <c r="D116" s="197"/>
      <c r="E116" s="131">
        <f t="shared" si="10"/>
        <v>0</v>
      </c>
      <c r="F116" s="132"/>
      <c r="G116" s="129"/>
      <c r="H116" s="133"/>
      <c r="I116" s="134"/>
      <c r="J116" s="190"/>
    </row>
    <row r="117" spans="2:10" ht="15.5" hidden="1" x14ac:dyDescent="0.35">
      <c r="B117" s="130" t="s">
        <v>145</v>
      </c>
      <c r="C117" s="135"/>
      <c r="D117" s="202"/>
      <c r="E117" s="131">
        <f t="shared" si="10"/>
        <v>0</v>
      </c>
      <c r="F117" s="136"/>
      <c r="G117" s="133"/>
      <c r="H117" s="133"/>
      <c r="I117" s="137"/>
      <c r="J117" s="190"/>
    </row>
    <row r="118" spans="2:10" ht="15.5" hidden="1" x14ac:dyDescent="0.35">
      <c r="B118" s="130" t="s">
        <v>146</v>
      </c>
      <c r="C118" s="135"/>
      <c r="D118" s="202"/>
      <c r="E118" s="131">
        <f t="shared" si="10"/>
        <v>0</v>
      </c>
      <c r="F118" s="136"/>
      <c r="G118" s="133"/>
      <c r="H118" s="133"/>
      <c r="I118" s="137"/>
      <c r="J118" s="190"/>
    </row>
    <row r="119" spans="2:10" ht="15.5" hidden="1" x14ac:dyDescent="0.35">
      <c r="C119" s="67" t="s">
        <v>26</v>
      </c>
      <c r="D119" s="204">
        <f>SUM(D111:D118)</f>
        <v>0</v>
      </c>
      <c r="E119" s="12">
        <f>SUM(E111:E118)</f>
        <v>0</v>
      </c>
      <c r="F119" s="9">
        <f>(F111*E111)+(F112*E112)+(F113*E113)+(F114*E114)+(F115*E115)+(F116*E116)+(F117*E117)+(F118*E118)</f>
        <v>0</v>
      </c>
      <c r="G119" s="106">
        <f>SUM(G111:G118)</f>
        <v>0</v>
      </c>
      <c r="H119" s="121"/>
      <c r="I119" s="137"/>
      <c r="J119" s="185"/>
    </row>
    <row r="120" spans="2:10" ht="51" hidden="1" customHeight="1" x14ac:dyDescent="0.35">
      <c r="B120" s="67" t="s">
        <v>147</v>
      </c>
      <c r="C120" s="230"/>
      <c r="D120" s="231"/>
      <c r="E120" s="231"/>
      <c r="F120" s="231"/>
      <c r="G120" s="231"/>
      <c r="H120" s="231"/>
      <c r="I120" s="232"/>
      <c r="J120" s="189"/>
    </row>
    <row r="121" spans="2:10" ht="15.5" hidden="1" x14ac:dyDescent="0.35">
      <c r="B121" s="130" t="s">
        <v>148</v>
      </c>
      <c r="C121" s="128"/>
      <c r="D121" s="197"/>
      <c r="E121" s="131">
        <f t="shared" ref="E121:E128" si="11">SUM(D121:D121)</f>
        <v>0</v>
      </c>
      <c r="F121" s="132"/>
      <c r="G121" s="129"/>
      <c r="H121" s="133"/>
      <c r="I121" s="134"/>
      <c r="J121" s="190"/>
    </row>
    <row r="122" spans="2:10" ht="15.5" hidden="1" x14ac:dyDescent="0.35">
      <c r="B122" s="130" t="s">
        <v>149</v>
      </c>
      <c r="C122" s="128"/>
      <c r="D122" s="197"/>
      <c r="E122" s="131">
        <f t="shared" si="11"/>
        <v>0</v>
      </c>
      <c r="F122" s="132"/>
      <c r="G122" s="129"/>
      <c r="H122" s="133"/>
      <c r="I122" s="134"/>
      <c r="J122" s="190"/>
    </row>
    <row r="123" spans="2:10" ht="15.5" hidden="1" x14ac:dyDescent="0.35">
      <c r="B123" s="130" t="s">
        <v>150</v>
      </c>
      <c r="C123" s="128"/>
      <c r="D123" s="197"/>
      <c r="E123" s="131">
        <f t="shared" si="11"/>
        <v>0</v>
      </c>
      <c r="F123" s="132"/>
      <c r="G123" s="129"/>
      <c r="H123" s="133"/>
      <c r="I123" s="134"/>
      <c r="J123" s="190"/>
    </row>
    <row r="124" spans="2:10" ht="15.5" hidden="1" x14ac:dyDescent="0.35">
      <c r="B124" s="130" t="s">
        <v>151</v>
      </c>
      <c r="C124" s="128"/>
      <c r="D124" s="197"/>
      <c r="E124" s="131">
        <f t="shared" si="11"/>
        <v>0</v>
      </c>
      <c r="F124" s="132"/>
      <c r="G124" s="129"/>
      <c r="H124" s="133"/>
      <c r="I124" s="134"/>
      <c r="J124" s="190"/>
    </row>
    <row r="125" spans="2:10" ht="15.5" hidden="1" x14ac:dyDescent="0.35">
      <c r="B125" s="130" t="s">
        <v>152</v>
      </c>
      <c r="C125" s="128"/>
      <c r="D125" s="197"/>
      <c r="E125" s="131">
        <f t="shared" si="11"/>
        <v>0</v>
      </c>
      <c r="F125" s="132"/>
      <c r="G125" s="129"/>
      <c r="H125" s="133"/>
      <c r="I125" s="134"/>
      <c r="J125" s="190"/>
    </row>
    <row r="126" spans="2:10" ht="15.5" hidden="1" x14ac:dyDescent="0.35">
      <c r="B126" s="130" t="s">
        <v>153</v>
      </c>
      <c r="C126" s="128"/>
      <c r="D126" s="197"/>
      <c r="E126" s="131">
        <f t="shared" si="11"/>
        <v>0</v>
      </c>
      <c r="F126" s="132"/>
      <c r="G126" s="129"/>
      <c r="H126" s="133"/>
      <c r="I126" s="134"/>
      <c r="J126" s="190"/>
    </row>
    <row r="127" spans="2:10" ht="15.5" hidden="1" x14ac:dyDescent="0.35">
      <c r="B127" s="130" t="s">
        <v>154</v>
      </c>
      <c r="C127" s="135"/>
      <c r="D127" s="202"/>
      <c r="E127" s="131">
        <f t="shared" si="11"/>
        <v>0</v>
      </c>
      <c r="F127" s="136"/>
      <c r="G127" s="133"/>
      <c r="H127" s="133"/>
      <c r="I127" s="137"/>
      <c r="J127" s="190"/>
    </row>
    <row r="128" spans="2:10" ht="15.5" hidden="1" x14ac:dyDescent="0.35">
      <c r="B128" s="130" t="s">
        <v>155</v>
      </c>
      <c r="C128" s="135"/>
      <c r="D128" s="202"/>
      <c r="E128" s="131">
        <f t="shared" si="11"/>
        <v>0</v>
      </c>
      <c r="F128" s="136"/>
      <c r="G128" s="133"/>
      <c r="H128" s="133"/>
      <c r="I128" s="137"/>
      <c r="J128" s="190"/>
    </row>
    <row r="129" spans="2:10" ht="15.5" hidden="1" x14ac:dyDescent="0.35">
      <c r="C129" s="67" t="s">
        <v>26</v>
      </c>
      <c r="D129" s="203">
        <f>SUM(D121:D128)</f>
        <v>0</v>
      </c>
      <c r="E129" s="9">
        <f>SUM(E121:E128)</f>
        <v>0</v>
      </c>
      <c r="F129" s="9">
        <f>(F121*E121)+(F122*E122)+(F123*E123)+(F124*E124)+(F125*E125)+(F126*E126)+(F127*E127)+(F128*E128)</f>
        <v>0</v>
      </c>
      <c r="G129" s="106">
        <f>SUM(G121:G128)</f>
        <v>0</v>
      </c>
      <c r="H129" s="121"/>
      <c r="I129" s="137"/>
      <c r="J129" s="185"/>
    </row>
    <row r="130" spans="2:10" ht="15.75" hidden="1" customHeight="1" x14ac:dyDescent="0.35">
      <c r="B130" s="4"/>
      <c r="C130" s="138"/>
      <c r="D130" s="207"/>
      <c r="E130" s="141"/>
      <c r="F130" s="141"/>
      <c r="G130" s="141"/>
      <c r="H130" s="141"/>
      <c r="I130" s="142"/>
      <c r="J130" s="191"/>
    </row>
    <row r="131" spans="2:10" ht="51" hidden="1" customHeight="1" x14ac:dyDescent="0.35">
      <c r="B131" s="67" t="s">
        <v>156</v>
      </c>
      <c r="C131" s="236"/>
      <c r="D131" s="237"/>
      <c r="E131" s="237"/>
      <c r="F131" s="237"/>
      <c r="G131" s="237"/>
      <c r="H131" s="237"/>
      <c r="I131" s="238"/>
      <c r="J131" s="188"/>
    </row>
    <row r="132" spans="2:10" ht="51" hidden="1" customHeight="1" x14ac:dyDescent="0.35">
      <c r="B132" s="67" t="s">
        <v>157</v>
      </c>
      <c r="C132" s="230"/>
      <c r="D132" s="231"/>
      <c r="E132" s="231"/>
      <c r="F132" s="231"/>
      <c r="G132" s="231"/>
      <c r="H132" s="231"/>
      <c r="I132" s="232"/>
      <c r="J132" s="189"/>
    </row>
    <row r="133" spans="2:10" ht="15.5" hidden="1" x14ac:dyDescent="0.35">
      <c r="B133" s="130" t="s">
        <v>158</v>
      </c>
      <c r="C133" s="128"/>
      <c r="D133" s="197"/>
      <c r="E133" s="131">
        <f t="shared" ref="E133:E140" si="12">SUM(D133:D133)</f>
        <v>0</v>
      </c>
      <c r="F133" s="132"/>
      <c r="G133" s="129"/>
      <c r="H133" s="133"/>
      <c r="I133" s="134"/>
      <c r="J133" s="190"/>
    </row>
    <row r="134" spans="2:10" ht="15.5" hidden="1" x14ac:dyDescent="0.35">
      <c r="B134" s="130" t="s">
        <v>159</v>
      </c>
      <c r="C134" s="128"/>
      <c r="D134" s="197"/>
      <c r="E134" s="131">
        <f t="shared" si="12"/>
        <v>0</v>
      </c>
      <c r="F134" s="132"/>
      <c r="G134" s="129"/>
      <c r="H134" s="133"/>
      <c r="I134" s="134"/>
      <c r="J134" s="190"/>
    </row>
    <row r="135" spans="2:10" ht="15.5" hidden="1" x14ac:dyDescent="0.35">
      <c r="B135" s="130" t="s">
        <v>160</v>
      </c>
      <c r="C135" s="128"/>
      <c r="D135" s="197"/>
      <c r="E135" s="131">
        <f t="shared" si="12"/>
        <v>0</v>
      </c>
      <c r="F135" s="132"/>
      <c r="G135" s="129"/>
      <c r="H135" s="133"/>
      <c r="I135" s="134"/>
      <c r="J135" s="190"/>
    </row>
    <row r="136" spans="2:10" ht="15.5" hidden="1" x14ac:dyDescent="0.35">
      <c r="B136" s="130" t="s">
        <v>161</v>
      </c>
      <c r="C136" s="128"/>
      <c r="D136" s="197"/>
      <c r="E136" s="131">
        <f t="shared" si="12"/>
        <v>0</v>
      </c>
      <c r="F136" s="132"/>
      <c r="G136" s="129"/>
      <c r="H136" s="133"/>
      <c r="I136" s="134"/>
      <c r="J136" s="190"/>
    </row>
    <row r="137" spans="2:10" ht="15.5" hidden="1" x14ac:dyDescent="0.35">
      <c r="B137" s="130" t="s">
        <v>162</v>
      </c>
      <c r="C137" s="128"/>
      <c r="D137" s="197"/>
      <c r="E137" s="131">
        <f t="shared" si="12"/>
        <v>0</v>
      </c>
      <c r="F137" s="132"/>
      <c r="G137" s="129"/>
      <c r="H137" s="133"/>
      <c r="I137" s="134"/>
      <c r="J137" s="190"/>
    </row>
    <row r="138" spans="2:10" ht="15.5" hidden="1" x14ac:dyDescent="0.35">
      <c r="B138" s="130" t="s">
        <v>163</v>
      </c>
      <c r="C138" s="128"/>
      <c r="D138" s="197"/>
      <c r="E138" s="131">
        <f t="shared" si="12"/>
        <v>0</v>
      </c>
      <c r="F138" s="132"/>
      <c r="G138" s="129"/>
      <c r="H138" s="133"/>
      <c r="I138" s="134"/>
      <c r="J138" s="190"/>
    </row>
    <row r="139" spans="2:10" ht="15.5" hidden="1" x14ac:dyDescent="0.35">
      <c r="B139" s="130" t="s">
        <v>164</v>
      </c>
      <c r="C139" s="135"/>
      <c r="D139" s="202"/>
      <c r="E139" s="131">
        <f t="shared" si="12"/>
        <v>0</v>
      </c>
      <c r="F139" s="136"/>
      <c r="G139" s="133"/>
      <c r="H139" s="133"/>
      <c r="I139" s="137"/>
      <c r="J139" s="190"/>
    </row>
    <row r="140" spans="2:10" ht="15.5" hidden="1" x14ac:dyDescent="0.35">
      <c r="B140" s="130" t="s">
        <v>165</v>
      </c>
      <c r="C140" s="135"/>
      <c r="D140" s="202"/>
      <c r="E140" s="131">
        <f t="shared" si="12"/>
        <v>0</v>
      </c>
      <c r="F140" s="136"/>
      <c r="G140" s="133"/>
      <c r="H140" s="133"/>
      <c r="I140" s="137"/>
      <c r="J140" s="190"/>
    </row>
    <row r="141" spans="2:10" ht="15.5" hidden="1" x14ac:dyDescent="0.35">
      <c r="C141" s="67" t="s">
        <v>26</v>
      </c>
      <c r="D141" s="203">
        <f>SUM(D133:D140)</f>
        <v>0</v>
      </c>
      <c r="E141" s="12">
        <f>SUM(E133:E140)</f>
        <v>0</v>
      </c>
      <c r="F141" s="9">
        <f>(F133*E133)+(F134*E134)+(F135*E135)+(F136*E136)+(F137*E137)+(F138*E138)+(F139*E139)+(F140*E140)</f>
        <v>0</v>
      </c>
      <c r="G141" s="106">
        <f>SUM(G133:G140)</f>
        <v>0</v>
      </c>
      <c r="H141" s="121"/>
      <c r="I141" s="137"/>
      <c r="J141" s="185"/>
    </row>
    <row r="142" spans="2:10" ht="51" hidden="1" customHeight="1" x14ac:dyDescent="0.35">
      <c r="B142" s="67" t="s">
        <v>166</v>
      </c>
      <c r="C142" s="230"/>
      <c r="D142" s="231"/>
      <c r="E142" s="231"/>
      <c r="F142" s="231"/>
      <c r="G142" s="231"/>
      <c r="H142" s="231"/>
      <c r="I142" s="232"/>
      <c r="J142" s="189"/>
    </row>
    <row r="143" spans="2:10" ht="15.5" hidden="1" x14ac:dyDescent="0.35">
      <c r="B143" s="130" t="s">
        <v>167</v>
      </c>
      <c r="C143" s="128"/>
      <c r="D143" s="197"/>
      <c r="E143" s="131">
        <f t="shared" ref="E143:E150" si="13">SUM(D143:D143)</f>
        <v>0</v>
      </c>
      <c r="F143" s="132"/>
      <c r="G143" s="129"/>
      <c r="H143" s="133"/>
      <c r="I143" s="134"/>
      <c r="J143" s="190"/>
    </row>
    <row r="144" spans="2:10" ht="15.5" hidden="1" x14ac:dyDescent="0.35">
      <c r="B144" s="130" t="s">
        <v>168</v>
      </c>
      <c r="C144" s="128"/>
      <c r="D144" s="197"/>
      <c r="E144" s="131">
        <f t="shared" si="13"/>
        <v>0</v>
      </c>
      <c r="F144" s="132"/>
      <c r="G144" s="129"/>
      <c r="H144" s="133"/>
      <c r="I144" s="134"/>
      <c r="J144" s="190"/>
    </row>
    <row r="145" spans="2:10" ht="15.5" hidden="1" x14ac:dyDescent="0.35">
      <c r="B145" s="130" t="s">
        <v>169</v>
      </c>
      <c r="C145" s="128"/>
      <c r="D145" s="197"/>
      <c r="E145" s="131">
        <f t="shared" si="13"/>
        <v>0</v>
      </c>
      <c r="F145" s="132"/>
      <c r="G145" s="129"/>
      <c r="H145" s="133"/>
      <c r="I145" s="134"/>
      <c r="J145" s="190"/>
    </row>
    <row r="146" spans="2:10" ht="15.5" hidden="1" x14ac:dyDescent="0.35">
      <c r="B146" s="130" t="s">
        <v>170</v>
      </c>
      <c r="C146" s="128"/>
      <c r="D146" s="197"/>
      <c r="E146" s="131">
        <f t="shared" si="13"/>
        <v>0</v>
      </c>
      <c r="F146" s="132"/>
      <c r="G146" s="129"/>
      <c r="H146" s="133"/>
      <c r="I146" s="134"/>
      <c r="J146" s="190"/>
    </row>
    <row r="147" spans="2:10" ht="15.5" hidden="1" x14ac:dyDescent="0.35">
      <c r="B147" s="130" t="s">
        <v>171</v>
      </c>
      <c r="C147" s="128"/>
      <c r="D147" s="197"/>
      <c r="E147" s="131">
        <f t="shared" si="13"/>
        <v>0</v>
      </c>
      <c r="F147" s="132"/>
      <c r="G147" s="129"/>
      <c r="H147" s="133"/>
      <c r="I147" s="134"/>
      <c r="J147" s="190"/>
    </row>
    <row r="148" spans="2:10" ht="15.5" hidden="1" x14ac:dyDescent="0.35">
      <c r="B148" s="130" t="s">
        <v>172</v>
      </c>
      <c r="C148" s="128"/>
      <c r="D148" s="197"/>
      <c r="E148" s="131">
        <f t="shared" si="13"/>
        <v>0</v>
      </c>
      <c r="F148" s="132"/>
      <c r="G148" s="129"/>
      <c r="H148" s="133"/>
      <c r="I148" s="134"/>
      <c r="J148" s="190"/>
    </row>
    <row r="149" spans="2:10" ht="15.5" hidden="1" x14ac:dyDescent="0.35">
      <c r="B149" s="130" t="s">
        <v>173</v>
      </c>
      <c r="C149" s="135"/>
      <c r="D149" s="202"/>
      <c r="E149" s="131">
        <f t="shared" si="13"/>
        <v>0</v>
      </c>
      <c r="F149" s="136"/>
      <c r="G149" s="133"/>
      <c r="H149" s="133"/>
      <c r="I149" s="137"/>
      <c r="J149" s="190"/>
    </row>
    <row r="150" spans="2:10" ht="15.5" hidden="1" x14ac:dyDescent="0.35">
      <c r="B150" s="130" t="s">
        <v>174</v>
      </c>
      <c r="C150" s="135"/>
      <c r="D150" s="202"/>
      <c r="E150" s="131">
        <f t="shared" si="13"/>
        <v>0</v>
      </c>
      <c r="F150" s="136"/>
      <c r="G150" s="133"/>
      <c r="H150" s="133"/>
      <c r="I150" s="137"/>
      <c r="J150" s="190"/>
    </row>
    <row r="151" spans="2:10" ht="15.5" hidden="1" x14ac:dyDescent="0.35">
      <c r="C151" s="67" t="s">
        <v>26</v>
      </c>
      <c r="D151" s="204">
        <f>SUM(D143:D150)</f>
        <v>0</v>
      </c>
      <c r="E151" s="12">
        <f>SUM(E143:E150)</f>
        <v>0</v>
      </c>
      <c r="F151" s="9">
        <f>(F143*E143)+(F144*E144)+(F145*E145)+(F146*E146)+(F147*E147)+(F148*E148)+(F149*E149)+(F150*E150)</f>
        <v>0</v>
      </c>
      <c r="G151" s="106">
        <f>SUM(G143:G150)</f>
        <v>0</v>
      </c>
      <c r="H151" s="121"/>
      <c r="I151" s="137"/>
      <c r="J151" s="185"/>
    </row>
    <row r="152" spans="2:10" ht="51" hidden="1" customHeight="1" x14ac:dyDescent="0.35">
      <c r="B152" s="67" t="s">
        <v>175</v>
      </c>
      <c r="C152" s="230"/>
      <c r="D152" s="231"/>
      <c r="E152" s="231"/>
      <c r="F152" s="231"/>
      <c r="G152" s="231"/>
      <c r="H152" s="231"/>
      <c r="I152" s="232"/>
      <c r="J152" s="189"/>
    </row>
    <row r="153" spans="2:10" ht="15.5" hidden="1" x14ac:dyDescent="0.35">
      <c r="B153" s="130" t="s">
        <v>176</v>
      </c>
      <c r="C153" s="128"/>
      <c r="D153" s="197"/>
      <c r="E153" s="131">
        <f t="shared" ref="E153:E160" si="14">SUM(D153:D153)</f>
        <v>0</v>
      </c>
      <c r="F153" s="132"/>
      <c r="G153" s="129"/>
      <c r="H153" s="133"/>
      <c r="I153" s="134"/>
      <c r="J153" s="190"/>
    </row>
    <row r="154" spans="2:10" ht="15.5" hidden="1" x14ac:dyDescent="0.35">
      <c r="B154" s="130" t="s">
        <v>177</v>
      </c>
      <c r="C154" s="128"/>
      <c r="D154" s="197"/>
      <c r="E154" s="131">
        <f t="shared" si="14"/>
        <v>0</v>
      </c>
      <c r="F154" s="132"/>
      <c r="G154" s="129"/>
      <c r="H154" s="133"/>
      <c r="I154" s="134"/>
      <c r="J154" s="190"/>
    </row>
    <row r="155" spans="2:10" ht="15.5" hidden="1" x14ac:dyDescent="0.35">
      <c r="B155" s="130" t="s">
        <v>178</v>
      </c>
      <c r="C155" s="128"/>
      <c r="D155" s="197"/>
      <c r="E155" s="131">
        <f t="shared" si="14"/>
        <v>0</v>
      </c>
      <c r="F155" s="132"/>
      <c r="G155" s="129"/>
      <c r="H155" s="133"/>
      <c r="I155" s="134"/>
      <c r="J155" s="190"/>
    </row>
    <row r="156" spans="2:10" ht="15.5" hidden="1" x14ac:dyDescent="0.35">
      <c r="B156" s="130" t="s">
        <v>179</v>
      </c>
      <c r="C156" s="128"/>
      <c r="D156" s="197"/>
      <c r="E156" s="131">
        <f t="shared" si="14"/>
        <v>0</v>
      </c>
      <c r="F156" s="132"/>
      <c r="G156" s="129"/>
      <c r="H156" s="133"/>
      <c r="I156" s="134"/>
      <c r="J156" s="190"/>
    </row>
    <row r="157" spans="2:10" ht="15.5" hidden="1" x14ac:dyDescent="0.35">
      <c r="B157" s="130" t="s">
        <v>180</v>
      </c>
      <c r="C157" s="128"/>
      <c r="D157" s="197"/>
      <c r="E157" s="131">
        <f t="shared" si="14"/>
        <v>0</v>
      </c>
      <c r="F157" s="132"/>
      <c r="G157" s="129"/>
      <c r="H157" s="133"/>
      <c r="I157" s="134"/>
      <c r="J157" s="190"/>
    </row>
    <row r="158" spans="2:10" ht="15.5" hidden="1" x14ac:dyDescent="0.35">
      <c r="B158" s="130" t="s">
        <v>181</v>
      </c>
      <c r="C158" s="128"/>
      <c r="D158" s="197"/>
      <c r="E158" s="131">
        <f t="shared" si="14"/>
        <v>0</v>
      </c>
      <c r="F158" s="132"/>
      <c r="G158" s="129"/>
      <c r="H158" s="133"/>
      <c r="I158" s="134"/>
      <c r="J158" s="190"/>
    </row>
    <row r="159" spans="2:10" ht="15.5" hidden="1" x14ac:dyDescent="0.35">
      <c r="B159" s="130" t="s">
        <v>182</v>
      </c>
      <c r="C159" s="135"/>
      <c r="D159" s="202"/>
      <c r="E159" s="131">
        <f t="shared" si="14"/>
        <v>0</v>
      </c>
      <c r="F159" s="136"/>
      <c r="G159" s="133"/>
      <c r="H159" s="133"/>
      <c r="I159" s="137"/>
      <c r="J159" s="190"/>
    </row>
    <row r="160" spans="2:10" ht="15.5" hidden="1" x14ac:dyDescent="0.35">
      <c r="B160" s="130" t="s">
        <v>183</v>
      </c>
      <c r="C160" s="135"/>
      <c r="D160" s="202"/>
      <c r="E160" s="131">
        <f t="shared" si="14"/>
        <v>0</v>
      </c>
      <c r="F160" s="136"/>
      <c r="G160" s="133"/>
      <c r="H160" s="133"/>
      <c r="I160" s="137"/>
      <c r="J160" s="190"/>
    </row>
    <row r="161" spans="2:10" ht="15.5" hidden="1" x14ac:dyDescent="0.35">
      <c r="C161" s="67" t="s">
        <v>26</v>
      </c>
      <c r="D161" s="204">
        <f>SUM(D153:D160)</f>
        <v>0</v>
      </c>
      <c r="E161" s="12">
        <f>SUM(E153:E160)</f>
        <v>0</v>
      </c>
      <c r="F161" s="9">
        <f>(F153*E153)+(F154*E154)+(F155*E155)+(F156*E156)+(F157*E157)+(F158*E158)+(F159*E159)+(F160*E160)</f>
        <v>0</v>
      </c>
      <c r="G161" s="106">
        <f>SUM(G153:G160)</f>
        <v>0</v>
      </c>
      <c r="H161" s="121"/>
      <c r="I161" s="137"/>
      <c r="J161" s="185"/>
    </row>
    <row r="162" spans="2:10" ht="51" hidden="1" customHeight="1" x14ac:dyDescent="0.35">
      <c r="B162" s="67" t="s">
        <v>184</v>
      </c>
      <c r="C162" s="230"/>
      <c r="D162" s="231"/>
      <c r="E162" s="231"/>
      <c r="F162" s="231"/>
      <c r="G162" s="231"/>
      <c r="H162" s="231"/>
      <c r="I162" s="232"/>
      <c r="J162" s="189"/>
    </row>
    <row r="163" spans="2:10" ht="15.5" hidden="1" x14ac:dyDescent="0.35">
      <c r="B163" s="130" t="s">
        <v>185</v>
      </c>
      <c r="C163" s="128"/>
      <c r="D163" s="197"/>
      <c r="E163" s="131">
        <f t="shared" ref="E163:E170" si="15">SUM(D163:D163)</f>
        <v>0</v>
      </c>
      <c r="F163" s="132"/>
      <c r="G163" s="129"/>
      <c r="H163" s="133"/>
      <c r="I163" s="134"/>
      <c r="J163" s="190"/>
    </row>
    <row r="164" spans="2:10" ht="15.5" hidden="1" x14ac:dyDescent="0.35">
      <c r="B164" s="130" t="s">
        <v>186</v>
      </c>
      <c r="C164" s="128"/>
      <c r="D164" s="197"/>
      <c r="E164" s="131">
        <f t="shared" si="15"/>
        <v>0</v>
      </c>
      <c r="F164" s="132"/>
      <c r="G164" s="129"/>
      <c r="H164" s="133"/>
      <c r="I164" s="134"/>
      <c r="J164" s="190"/>
    </row>
    <row r="165" spans="2:10" ht="15.5" hidden="1" x14ac:dyDescent="0.35">
      <c r="B165" s="130" t="s">
        <v>187</v>
      </c>
      <c r="C165" s="128"/>
      <c r="D165" s="197"/>
      <c r="E165" s="131">
        <f t="shared" si="15"/>
        <v>0</v>
      </c>
      <c r="F165" s="132"/>
      <c r="G165" s="129"/>
      <c r="H165" s="133"/>
      <c r="I165" s="134"/>
      <c r="J165" s="190"/>
    </row>
    <row r="166" spans="2:10" ht="15.5" hidden="1" x14ac:dyDescent="0.35">
      <c r="B166" s="130" t="s">
        <v>188</v>
      </c>
      <c r="C166" s="128"/>
      <c r="D166" s="197"/>
      <c r="E166" s="131">
        <f t="shared" si="15"/>
        <v>0</v>
      </c>
      <c r="F166" s="132"/>
      <c r="G166" s="129"/>
      <c r="H166" s="133"/>
      <c r="I166" s="134"/>
      <c r="J166" s="190"/>
    </row>
    <row r="167" spans="2:10" ht="15.5" hidden="1" x14ac:dyDescent="0.35">
      <c r="B167" s="130" t="s">
        <v>189</v>
      </c>
      <c r="C167" s="128"/>
      <c r="D167" s="197"/>
      <c r="E167" s="131">
        <f t="shared" si="15"/>
        <v>0</v>
      </c>
      <c r="F167" s="132"/>
      <c r="G167" s="129"/>
      <c r="H167" s="133"/>
      <c r="I167" s="134"/>
      <c r="J167" s="190"/>
    </row>
    <row r="168" spans="2:10" ht="15.5" hidden="1" x14ac:dyDescent="0.35">
      <c r="B168" s="130" t="s">
        <v>190</v>
      </c>
      <c r="C168" s="128"/>
      <c r="D168" s="197"/>
      <c r="E168" s="131">
        <f t="shared" si="15"/>
        <v>0</v>
      </c>
      <c r="F168" s="132"/>
      <c r="G168" s="129"/>
      <c r="H168" s="133"/>
      <c r="I168" s="134"/>
      <c r="J168" s="190"/>
    </row>
    <row r="169" spans="2:10" ht="15.5" hidden="1" x14ac:dyDescent="0.35">
      <c r="B169" s="130" t="s">
        <v>191</v>
      </c>
      <c r="C169" s="135"/>
      <c r="D169" s="202"/>
      <c r="E169" s="131">
        <f t="shared" si="15"/>
        <v>0</v>
      </c>
      <c r="F169" s="136"/>
      <c r="G169" s="133"/>
      <c r="H169" s="133"/>
      <c r="I169" s="137"/>
      <c r="J169" s="190"/>
    </row>
    <row r="170" spans="2:10" ht="15.5" hidden="1" x14ac:dyDescent="0.35">
      <c r="B170" s="130" t="s">
        <v>192</v>
      </c>
      <c r="C170" s="135"/>
      <c r="D170" s="202"/>
      <c r="E170" s="131">
        <f t="shared" si="15"/>
        <v>0</v>
      </c>
      <c r="F170" s="136"/>
      <c r="G170" s="133"/>
      <c r="H170" s="133"/>
      <c r="I170" s="137"/>
      <c r="J170" s="190"/>
    </row>
    <row r="171" spans="2:10" ht="15.5" hidden="1" x14ac:dyDescent="0.35">
      <c r="C171" s="67" t="s">
        <v>26</v>
      </c>
      <c r="D171" s="203">
        <f>SUM(D163:D170)</f>
        <v>0</v>
      </c>
      <c r="E171" s="9">
        <f>SUM(E163:E170)</f>
        <v>0</v>
      </c>
      <c r="F171" s="9">
        <f>(F163*E163)+(F164*E164)+(F165*E165)+(F166*E166)+(F167*E167)+(F168*E168)+(F169*E169)+(F170*E170)</f>
        <v>0</v>
      </c>
      <c r="G171" s="106">
        <f>SUM(G163:G170)</f>
        <v>0</v>
      </c>
      <c r="H171" s="121"/>
      <c r="I171" s="137"/>
      <c r="J171" s="185"/>
    </row>
    <row r="172" spans="2:10" ht="15.75" customHeight="1" x14ac:dyDescent="0.35">
      <c r="B172" s="4"/>
      <c r="C172" s="138"/>
      <c r="D172" s="207"/>
      <c r="E172" s="141"/>
      <c r="F172" s="141"/>
      <c r="G172" s="141"/>
      <c r="H172" s="141"/>
      <c r="I172" s="138"/>
      <c r="J172" s="191"/>
    </row>
    <row r="173" spans="2:10" ht="15.75" customHeight="1" x14ac:dyDescent="0.35">
      <c r="B173" s="4"/>
      <c r="C173" s="138"/>
      <c r="D173" s="207"/>
      <c r="E173" s="141"/>
      <c r="F173" s="141"/>
      <c r="G173" s="141"/>
      <c r="H173" s="141"/>
      <c r="I173" s="138"/>
      <c r="J173" s="191"/>
    </row>
    <row r="174" spans="2:10" ht="63.75" customHeight="1" x14ac:dyDescent="0.35">
      <c r="B174" s="67" t="s">
        <v>193</v>
      </c>
      <c r="C174" s="143" t="s">
        <v>194</v>
      </c>
      <c r="D174" s="208">
        <v>150000</v>
      </c>
      <c r="E174" s="182">
        <f>SUM(D174:D174)</f>
        <v>150000</v>
      </c>
      <c r="F174" s="145">
        <v>0.45</v>
      </c>
      <c r="G174" s="224">
        <v>108133.82</v>
      </c>
      <c r="H174" s="146" t="s">
        <v>195</v>
      </c>
      <c r="I174" s="147"/>
      <c r="J174" s="185"/>
    </row>
    <row r="175" spans="2:10" ht="69.75" customHeight="1" x14ac:dyDescent="0.35">
      <c r="B175" s="67" t="s">
        <v>196</v>
      </c>
      <c r="C175" s="143" t="s">
        <v>197</v>
      </c>
      <c r="D175" s="208">
        <v>40711.160000000003</v>
      </c>
      <c r="E175" s="144">
        <f>SUM(D175:D175)</f>
        <v>40711.160000000003</v>
      </c>
      <c r="F175" s="145">
        <v>0.45</v>
      </c>
      <c r="G175" s="224">
        <v>22722.12</v>
      </c>
      <c r="H175" s="146" t="s">
        <v>198</v>
      </c>
      <c r="I175" s="147"/>
      <c r="J175" s="185"/>
    </row>
    <row r="176" spans="2:10" ht="57" customHeight="1" x14ac:dyDescent="0.35">
      <c r="B176" s="67" t="s">
        <v>199</v>
      </c>
      <c r="C176" s="148" t="s">
        <v>200</v>
      </c>
      <c r="D176" s="208">
        <v>35454</v>
      </c>
      <c r="E176" s="144">
        <f>SUM(D176:D176)</f>
        <v>35454</v>
      </c>
      <c r="F176" s="145">
        <v>0.75</v>
      </c>
      <c r="G176" s="224">
        <v>15633.9</v>
      </c>
      <c r="H176" s="146" t="s">
        <v>201</v>
      </c>
      <c r="I176" s="147"/>
      <c r="J176" s="185"/>
    </row>
    <row r="177" spans="2:10" ht="65.25" customHeight="1" x14ac:dyDescent="0.35">
      <c r="B177" s="76" t="s">
        <v>202</v>
      </c>
      <c r="C177" s="143" t="s">
        <v>203</v>
      </c>
      <c r="D177" s="208">
        <v>35000</v>
      </c>
      <c r="E177" s="144">
        <f>SUM(D177:D177)</f>
        <v>35000</v>
      </c>
      <c r="F177" s="145">
        <v>0.7</v>
      </c>
      <c r="G177" s="196">
        <v>0</v>
      </c>
      <c r="H177" s="146" t="s">
        <v>204</v>
      </c>
      <c r="I177" s="147"/>
      <c r="J177" s="185"/>
    </row>
    <row r="178" spans="2:10" ht="21.75" customHeight="1" x14ac:dyDescent="0.35">
      <c r="B178" s="4"/>
      <c r="C178" s="77" t="s">
        <v>205</v>
      </c>
      <c r="D178" s="209">
        <f>SUM(D174:D177)</f>
        <v>261165.16</v>
      </c>
      <c r="E178" s="79">
        <f>SUM(E174:E177)</f>
        <v>261165.16</v>
      </c>
      <c r="F178" s="9">
        <f>(F174*E174)+(F175*E175)+(F176*E176)+(F177*E177)</f>
        <v>136910.522</v>
      </c>
      <c r="G178" s="106">
        <f>SUM(G174:G177)</f>
        <v>146489.84</v>
      </c>
      <c r="H178" s="121"/>
      <c r="I178" s="143"/>
      <c r="J178" s="185"/>
    </row>
    <row r="179" spans="2:10" ht="15.75" customHeight="1" x14ac:dyDescent="0.35">
      <c r="B179" s="4"/>
      <c r="C179" s="138"/>
      <c r="D179" s="207"/>
      <c r="E179" s="141"/>
      <c r="F179" s="141"/>
      <c r="G179" s="141"/>
      <c r="H179" s="141"/>
      <c r="I179" s="138"/>
      <c r="J179" s="192"/>
    </row>
    <row r="180" spans="2:10" ht="15.75" customHeight="1" x14ac:dyDescent="0.35">
      <c r="B180" s="4"/>
      <c r="C180" s="138"/>
      <c r="D180" s="207"/>
      <c r="E180" s="141"/>
      <c r="F180" s="141"/>
      <c r="G180" s="141"/>
      <c r="H180" s="141"/>
      <c r="I180" s="138"/>
      <c r="J180" s="192"/>
    </row>
    <row r="181" spans="2:10" ht="15.75" customHeight="1" x14ac:dyDescent="0.35">
      <c r="B181" s="4"/>
      <c r="C181" s="138"/>
      <c r="D181" s="210"/>
      <c r="E181" s="141"/>
      <c r="F181" s="141"/>
      <c r="G181" s="141"/>
      <c r="H181" s="141"/>
      <c r="I181" s="138"/>
      <c r="J181" s="192"/>
    </row>
    <row r="182" spans="2:10" ht="15.75" customHeight="1" x14ac:dyDescent="0.35">
      <c r="B182" s="4"/>
      <c r="C182" s="138"/>
      <c r="D182" s="210"/>
      <c r="E182" s="141"/>
      <c r="F182" s="141"/>
      <c r="H182" s="141"/>
      <c r="I182" s="138"/>
      <c r="J182" s="192"/>
    </row>
    <row r="183" spans="2:10" ht="15.75" customHeight="1" x14ac:dyDescent="0.35">
      <c r="B183" s="4"/>
      <c r="C183" s="138"/>
      <c r="D183" s="207"/>
      <c r="E183" s="141" t="s">
        <v>206</v>
      </c>
      <c r="F183" s="141"/>
      <c r="G183" s="141"/>
      <c r="H183" s="141"/>
      <c r="I183" s="138"/>
      <c r="J183" s="192"/>
    </row>
    <row r="184" spans="2:10" ht="15.75" customHeight="1" x14ac:dyDescent="0.35">
      <c r="B184" s="4"/>
      <c r="C184" s="138"/>
      <c r="D184" s="207"/>
      <c r="E184" s="141"/>
      <c r="F184" s="141"/>
      <c r="G184" s="141"/>
      <c r="H184" s="141"/>
      <c r="I184" s="138"/>
      <c r="J184" s="192"/>
    </row>
    <row r="185" spans="2:10" ht="15.75" customHeight="1" thickBot="1" x14ac:dyDescent="0.4">
      <c r="B185" s="4"/>
      <c r="C185" s="138"/>
      <c r="D185" s="207"/>
      <c r="E185" s="141"/>
      <c r="F185" s="141"/>
      <c r="G185" s="141"/>
      <c r="H185" s="141"/>
      <c r="I185" s="138"/>
      <c r="J185" s="192"/>
    </row>
    <row r="186" spans="2:10" ht="15.5" x14ac:dyDescent="0.35">
      <c r="B186" s="4"/>
      <c r="C186" s="261" t="s">
        <v>207</v>
      </c>
      <c r="D186" s="262"/>
      <c r="E186" s="263"/>
      <c r="F186" s="8"/>
      <c r="G186" s="141"/>
      <c r="H186" s="141"/>
      <c r="I186" s="8"/>
    </row>
    <row r="187" spans="2:10" ht="40.5" customHeight="1" x14ac:dyDescent="0.35">
      <c r="B187" s="4"/>
      <c r="C187" s="251"/>
      <c r="D187" s="264" t="str">
        <f>D4</f>
        <v>Recipient Organization 1: IRC</v>
      </c>
      <c r="E187" s="253" t="s">
        <v>6</v>
      </c>
      <c r="F187" s="138"/>
      <c r="G187" s="141"/>
      <c r="H187" s="141"/>
      <c r="I187" s="8"/>
    </row>
    <row r="188" spans="2:10" ht="24.75" customHeight="1" x14ac:dyDescent="0.35">
      <c r="B188" s="4"/>
      <c r="C188" s="252"/>
      <c r="D188" s="265"/>
      <c r="E188" s="254"/>
      <c r="F188" s="138"/>
      <c r="G188" s="141"/>
      <c r="H188" s="141"/>
      <c r="I188" s="8"/>
    </row>
    <row r="189" spans="2:10" ht="41.25" customHeight="1" x14ac:dyDescent="0.35">
      <c r="B189" s="149"/>
      <c r="C189" s="150" t="s">
        <v>208</v>
      </c>
      <c r="D189" s="211">
        <f>SUM(D15,D25,D35,D45,D57,D67,D77,D87,D99,D109,D119,D129,D141,D151,D161,D171,D174,D175,D176,D177)</f>
        <v>1401869.14</v>
      </c>
      <c r="E189" s="151">
        <f>SUM(D189:D189)</f>
        <v>1401869.14</v>
      </c>
      <c r="F189" s="138"/>
      <c r="G189" s="226"/>
      <c r="H189" s="141"/>
      <c r="I189" s="149"/>
    </row>
    <row r="190" spans="2:10" ht="51.75" customHeight="1" x14ac:dyDescent="0.35">
      <c r="B190" s="152"/>
      <c r="C190" s="150" t="s">
        <v>209</v>
      </c>
      <c r="D190" s="211">
        <f>D189*0.07</f>
        <v>98130.839800000002</v>
      </c>
      <c r="E190" s="151">
        <f>E189*0.07</f>
        <v>98130.839800000002</v>
      </c>
      <c r="F190" s="152"/>
      <c r="G190" s="226"/>
      <c r="H190" s="141"/>
      <c r="I190" s="153"/>
    </row>
    <row r="191" spans="2:10" ht="51.75" customHeight="1" thickBot="1" x14ac:dyDescent="0.4">
      <c r="B191" s="152"/>
      <c r="C191" s="7" t="s">
        <v>6</v>
      </c>
      <c r="D191" s="225">
        <f>SUM(D189:D190)</f>
        <v>1499999.9797999999</v>
      </c>
      <c r="E191" s="225">
        <f>SUM(E189:E190)</f>
        <v>1499999.9797999999</v>
      </c>
      <c r="F191" s="152"/>
      <c r="G191" s="227"/>
      <c r="I191" s="153"/>
    </row>
    <row r="192" spans="2:10" ht="42" customHeight="1" x14ac:dyDescent="0.35">
      <c r="B192" s="152"/>
      <c r="G192" s="103"/>
      <c r="H192" s="103"/>
      <c r="I192" s="2"/>
      <c r="J192" s="193"/>
    </row>
    <row r="193" spans="2:11" s="20" customFormat="1" ht="29.25" customHeight="1" thickBot="1" x14ac:dyDescent="0.4">
      <c r="B193" s="138"/>
      <c r="C193" s="4"/>
      <c r="D193" s="213"/>
      <c r="E193" s="15"/>
      <c r="F193" s="15"/>
      <c r="G193" s="107"/>
      <c r="H193" s="107"/>
      <c r="I193" s="8"/>
      <c r="J193" s="194"/>
      <c r="K193" s="184"/>
    </row>
    <row r="194" spans="2:11" ht="23.25" customHeight="1" x14ac:dyDescent="0.35">
      <c r="B194" s="153"/>
      <c r="C194" s="246" t="s">
        <v>210</v>
      </c>
      <c r="D194" s="247"/>
      <c r="E194" s="247"/>
      <c r="F194" s="248"/>
      <c r="G194" s="107"/>
      <c r="H194" s="107"/>
      <c r="I194" s="153"/>
    </row>
    <row r="195" spans="2:11" ht="41.25" customHeight="1" x14ac:dyDescent="0.35">
      <c r="B195" s="153"/>
      <c r="C195" s="68"/>
      <c r="D195" s="266" t="str">
        <f>D4</f>
        <v>Recipient Organization 1: IRC</v>
      </c>
      <c r="E195" s="255" t="s">
        <v>6</v>
      </c>
      <c r="F195" s="257" t="s">
        <v>211</v>
      </c>
      <c r="G195" s="107"/>
      <c r="H195" s="107"/>
      <c r="I195" s="153"/>
    </row>
    <row r="196" spans="2:11" ht="27.75" customHeight="1" x14ac:dyDescent="0.35">
      <c r="B196" s="153"/>
      <c r="C196" s="68"/>
      <c r="D196" s="267"/>
      <c r="E196" s="256"/>
      <c r="F196" s="258"/>
      <c r="G196" s="102"/>
      <c r="H196" s="102"/>
      <c r="I196" s="153"/>
    </row>
    <row r="197" spans="2:11" ht="55.5" customHeight="1" x14ac:dyDescent="0.35">
      <c r="B197" s="153"/>
      <c r="C197" s="13" t="s">
        <v>212</v>
      </c>
      <c r="D197" s="309">
        <f>$D$191*F197</f>
        <v>524999.99292999995</v>
      </c>
      <c r="E197" s="310">
        <f>SUM(D197:D197)</f>
        <v>524999.99292999995</v>
      </c>
      <c r="F197" s="84">
        <v>0.35</v>
      </c>
      <c r="G197" s="102"/>
      <c r="H197" s="102"/>
      <c r="I197" s="153"/>
    </row>
    <row r="198" spans="2:11" ht="57.75" customHeight="1" x14ac:dyDescent="0.35">
      <c r="B198" s="245"/>
      <c r="C198" s="78" t="s">
        <v>213</v>
      </c>
      <c r="D198" s="309">
        <f>$D$191*F198</f>
        <v>524999.99292999995</v>
      </c>
      <c r="E198" s="311">
        <f>SUM(D198:D198)</f>
        <v>524999.99292999995</v>
      </c>
      <c r="F198" s="85">
        <v>0.35</v>
      </c>
      <c r="G198" s="104"/>
      <c r="H198" s="104"/>
    </row>
    <row r="199" spans="2:11" ht="57.75" customHeight="1" x14ac:dyDescent="0.35">
      <c r="B199" s="245"/>
      <c r="C199" s="78" t="s">
        <v>214</v>
      </c>
      <c r="D199" s="309">
        <f>$D$191*F199</f>
        <v>449999.99393999996</v>
      </c>
      <c r="E199" s="311">
        <f>SUM(D199:D199)</f>
        <v>449999.99393999996</v>
      </c>
      <c r="F199" s="86">
        <v>0.3</v>
      </c>
      <c r="G199" s="108"/>
      <c r="H199" s="108"/>
    </row>
    <row r="200" spans="2:11" ht="38.25" customHeight="1" thickBot="1" x14ac:dyDescent="0.4">
      <c r="B200" s="245"/>
      <c r="C200" s="7" t="s">
        <v>215</v>
      </c>
      <c r="D200" s="225">
        <f>SUM(D197:D199)</f>
        <v>1499999.9797999999</v>
      </c>
      <c r="E200" s="228">
        <f>SUM(E197:E199)</f>
        <v>1499999.9797999999</v>
      </c>
      <c r="F200" s="70">
        <f>SUM(F197:F199)</f>
        <v>1</v>
      </c>
      <c r="G200" s="105"/>
      <c r="H200" s="103"/>
    </row>
    <row r="201" spans="2:11" ht="21.75" customHeight="1" thickBot="1" x14ac:dyDescent="0.4">
      <c r="B201" s="245"/>
      <c r="C201" s="1"/>
      <c r="D201" s="214"/>
      <c r="E201" s="5"/>
      <c r="F201" s="5"/>
      <c r="G201" s="105"/>
      <c r="H201" s="103"/>
    </row>
    <row r="202" spans="2:11" ht="49.5" customHeight="1" x14ac:dyDescent="0.35">
      <c r="B202" s="245"/>
      <c r="C202" s="71" t="s">
        <v>216</v>
      </c>
      <c r="D202" s="215">
        <f>SUM(F15,F25,F35,F45,F57,F67,F77,F87,F99,F109,F119,F129,F141,F151,F161,F171,F178)*1.07</f>
        <v>820711.12821999996</v>
      </c>
      <c r="E202" s="15"/>
      <c r="F202" s="110" t="s">
        <v>217</v>
      </c>
      <c r="G202" s="111">
        <f>SUM(G178,G171,G161,G151,G141,G129,G119,G109,G99,G87,G77,G67,G57,G45,G35,G25,G15)</f>
        <v>660796.22897991538</v>
      </c>
      <c r="H202" s="122"/>
    </row>
    <row r="203" spans="2:11" ht="28.5" customHeight="1" thickBot="1" x14ac:dyDescent="0.4">
      <c r="B203" s="245"/>
      <c r="C203" s="72" t="s">
        <v>218</v>
      </c>
      <c r="D203" s="216">
        <f>D202/E191</f>
        <v>0.54714075951482888</v>
      </c>
      <c r="E203" s="21"/>
      <c r="F203" s="112" t="s">
        <v>219</v>
      </c>
      <c r="G203" s="113">
        <f>G202/E189</f>
        <v>0.47136798302009519</v>
      </c>
      <c r="H203" s="123"/>
    </row>
    <row r="204" spans="2:11" ht="28.5" customHeight="1" x14ac:dyDescent="0.35">
      <c r="B204" s="245"/>
      <c r="C204" s="259"/>
      <c r="D204" s="260"/>
      <c r="E204" s="22"/>
    </row>
    <row r="205" spans="2:11" ht="32.25" customHeight="1" x14ac:dyDescent="0.35">
      <c r="B205" s="245"/>
      <c r="C205" s="72" t="s">
        <v>220</v>
      </c>
      <c r="D205" s="217">
        <f>SUM(D176:D177)*1.07</f>
        <v>75385.78</v>
      </c>
      <c r="E205" s="23"/>
    </row>
    <row r="206" spans="2:11" ht="23.25" customHeight="1" x14ac:dyDescent="0.35">
      <c r="B206" s="245"/>
      <c r="C206" s="72" t="s">
        <v>221</v>
      </c>
      <c r="D206" s="216">
        <f>D205/E191</f>
        <v>5.0257187343463461E-2</v>
      </c>
      <c r="E206" s="23"/>
      <c r="G206" s="101"/>
    </row>
    <row r="207" spans="2:11" ht="66.75" customHeight="1" thickBot="1" x14ac:dyDescent="0.4">
      <c r="B207" s="245"/>
      <c r="C207" s="249" t="s">
        <v>222</v>
      </c>
      <c r="D207" s="250"/>
      <c r="E207" s="16"/>
    </row>
    <row r="208" spans="2:11" ht="55.5" customHeight="1" x14ac:dyDescent="0.35">
      <c r="B208" s="245"/>
      <c r="J208" s="195"/>
    </row>
    <row r="209" spans="2:2" ht="42.75" customHeight="1" x14ac:dyDescent="0.35">
      <c r="B209" s="245"/>
    </row>
    <row r="210" spans="2:2" ht="21.75" customHeight="1" x14ac:dyDescent="0.35">
      <c r="B210" s="245"/>
    </row>
    <row r="211" spans="2:2" ht="21.75" customHeight="1" x14ac:dyDescent="0.35">
      <c r="B211" s="245"/>
    </row>
    <row r="212" spans="2:2" ht="23.25" customHeight="1" x14ac:dyDescent="0.35">
      <c r="B212" s="245"/>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3">
    <mergeCell ref="C162:I162"/>
    <mergeCell ref="B198:B212"/>
    <mergeCell ref="C194:F194"/>
    <mergeCell ref="C207:D207"/>
    <mergeCell ref="C187:C188"/>
    <mergeCell ref="E187:E188"/>
    <mergeCell ref="E195:E196"/>
    <mergeCell ref="F195:F196"/>
    <mergeCell ref="C204:D204"/>
    <mergeCell ref="C186:E186"/>
    <mergeCell ref="D187:D188"/>
    <mergeCell ref="D195:D196"/>
    <mergeCell ref="B1:D1"/>
    <mergeCell ref="C16:I16"/>
    <mergeCell ref="C6:I6"/>
    <mergeCell ref="C26:I26"/>
    <mergeCell ref="C152:I152"/>
    <mergeCell ref="C142:I142"/>
    <mergeCell ref="C132:I132"/>
    <mergeCell ref="C58:I58"/>
    <mergeCell ref="C68:I68"/>
    <mergeCell ref="C78:I78"/>
    <mergeCell ref="C89:I89"/>
    <mergeCell ref="C90:I90"/>
    <mergeCell ref="B2:D2"/>
    <mergeCell ref="C100:I100"/>
    <mergeCell ref="C110:I110"/>
    <mergeCell ref="C131:I131"/>
    <mergeCell ref="C120:I120"/>
    <mergeCell ref="C36:I36"/>
    <mergeCell ref="C5:I5"/>
    <mergeCell ref="C47:I47"/>
    <mergeCell ref="C48:I48"/>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G199:H199 F200">
    <cfRule type="cellIs" dxfId="23" priority="1" operator="greaterThan">
      <formula>1</formula>
    </cfRule>
  </conditionalFormatting>
  <dataValidations xWindow="431" yWindow="475" count="6">
    <dataValidation allowBlank="1" showInputMessage="1" showErrorMessage="1" prompt="Insert *text* description of Output here" sqref="C162 C6 C26 C36 C16 C58 C68 C78 C90 C100 C110 C120 C132 C142 C152 C47"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InputMessage="1" showErrorMessage="1" prompt="% Towards Gender Equality and Women's Empowerment Must be Higher than 15%_x000a_" sqref="D203:E203" xr:uid="{E72508C7-C8DD-46A5-878C-E4FA07CAB6AF}"/>
    <dataValidation allowBlank="1" showInputMessage="1" showErrorMessage="1" prompt="M&amp;E Budget Cannot be Less than 5%_x000a_" sqref="D206:E206" xr:uid="{53928C0A-D548-4B6B-97FC-07D38B0E5FA7}"/>
    <dataValidation allowBlank="1" showInputMessage="1" showErrorMessage="1" prompt="Insert *text* description of Outcome here" sqref="C89:I89 C5:I5 C131:I131" xr:uid="{89ACADD6-F982-42D9-AC8D-CCF9750605B2}"/>
    <dataValidation allowBlank="1" showErrorMessage="1" prompt="% Towards Gender Equality and Women's Empowerment Must be Higher than 15%_x000a_" sqref="D205:E205" xr:uid="{8C6643DA-1D03-44FB-AC1F-C4CB706ED3AA}"/>
  </dataValidations>
  <pageMargins left="0.7" right="0.7" top="0.75" bottom="0.75" header="0.3" footer="0.3"/>
  <pageSetup scale="74" orientation="landscape" r:id="rId1"/>
  <rowBreaks count="1" manualBreakCount="1">
    <brk id="58" max="16383" man="1"/>
  </rowBreaks>
  <ignoredErrors>
    <ignoredError sqref="D195:D196 D187:D1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00" activePane="bottomLeft" state="frozen"/>
      <selection pane="bottomLeft" activeCell="D200" sqref="D200:D208"/>
    </sheetView>
  </sheetViews>
  <sheetFormatPr defaultColWidth="9.1796875" defaultRowHeight="15.5" x14ac:dyDescent="0.35"/>
  <cols>
    <col min="1" max="1" width="4.453125" style="27" customWidth="1"/>
    <col min="2" max="2" width="3.26953125" style="27" customWidth="1"/>
    <col min="3" max="3" width="51.453125" style="27" customWidth="1"/>
    <col min="4" max="4" width="34.26953125" style="28" customWidth="1"/>
    <col min="5" max="5" width="35" style="28" customWidth="1"/>
    <col min="6" max="6" width="36.54296875" style="28" customWidth="1"/>
    <col min="7" max="7" width="25.7265625" style="27" customWidth="1"/>
    <col min="8" max="8" width="21.453125" style="27" customWidth="1"/>
    <col min="9" max="9" width="16.81640625" style="27" customWidth="1"/>
    <col min="10" max="10" width="19.453125" style="27" customWidth="1"/>
    <col min="11" max="11" width="19" style="27" customWidth="1"/>
    <col min="12" max="12" width="26" style="27" customWidth="1"/>
    <col min="13" max="13" width="21.1796875" style="27" customWidth="1"/>
    <col min="14" max="14" width="7" style="27" customWidth="1"/>
    <col min="15" max="15" width="24.26953125" style="27" customWidth="1"/>
    <col min="16" max="16" width="26.453125" style="27" customWidth="1"/>
    <col min="17" max="17" width="30.1796875" style="27" customWidth="1"/>
    <col min="18" max="18" width="33" style="27" customWidth="1"/>
    <col min="19" max="20" width="22.7265625" style="27" customWidth="1"/>
    <col min="21" max="21" width="23.453125" style="27" customWidth="1"/>
    <col min="22" max="22" width="32.1796875" style="27" customWidth="1"/>
    <col min="23" max="23" width="9.1796875" style="27"/>
    <col min="24" max="24" width="17.7265625" style="27" customWidth="1"/>
    <col min="25" max="25" width="26.453125" style="27" customWidth="1"/>
    <col min="26" max="26" width="22.453125" style="27" customWidth="1"/>
    <col min="27" max="27" width="29.7265625" style="27" customWidth="1"/>
    <col min="28" max="28" width="23.453125" style="27" customWidth="1"/>
    <col min="29" max="29" width="18.453125" style="27" customWidth="1"/>
    <col min="30" max="30" width="17.453125" style="27" customWidth="1"/>
    <col min="31" max="31" width="25.1796875" style="27" customWidth="1"/>
    <col min="32" max="16384" width="9.1796875" style="27"/>
  </cols>
  <sheetData>
    <row r="1" spans="2:13" ht="31.5" customHeight="1" x14ac:dyDescent="1">
      <c r="B1" s="154"/>
      <c r="C1" s="229" t="s">
        <v>0</v>
      </c>
      <c r="D1" s="229"/>
      <c r="E1" s="229"/>
      <c r="F1" s="229"/>
      <c r="G1" s="17"/>
      <c r="H1" s="18"/>
      <c r="I1" s="18"/>
      <c r="J1" s="154"/>
      <c r="K1" s="154"/>
      <c r="L1" s="11"/>
      <c r="M1" s="3"/>
    </row>
    <row r="2" spans="2:13" ht="24" customHeight="1" x14ac:dyDescent="0.45">
      <c r="B2" s="154"/>
      <c r="C2" s="244" t="s">
        <v>223</v>
      </c>
      <c r="D2" s="244"/>
      <c r="E2" s="244"/>
      <c r="F2" s="127"/>
      <c r="G2" s="154"/>
      <c r="H2" s="154"/>
      <c r="I2" s="154"/>
      <c r="J2" s="154"/>
      <c r="K2" s="154"/>
      <c r="L2" s="11"/>
      <c r="M2" s="3"/>
    </row>
    <row r="3" spans="2:13" ht="24" customHeight="1" x14ac:dyDescent="0.35">
      <c r="B3" s="154"/>
      <c r="C3" s="24"/>
      <c r="D3" s="24"/>
      <c r="E3" s="24"/>
      <c r="F3" s="24"/>
      <c r="G3" s="154"/>
      <c r="H3" s="154"/>
      <c r="I3" s="154"/>
      <c r="J3" s="154"/>
      <c r="K3" s="154"/>
      <c r="L3" s="11"/>
      <c r="M3" s="3"/>
    </row>
    <row r="4" spans="2:13" ht="24" customHeight="1" x14ac:dyDescent="0.35">
      <c r="B4" s="154"/>
      <c r="C4" s="24"/>
      <c r="D4" s="178" t="str">
        <f>'1) Budget Table'!D4</f>
        <v>Recipient Organization 1: IRC</v>
      </c>
      <c r="E4" s="178"/>
      <c r="F4" s="178"/>
      <c r="G4" s="180" t="s">
        <v>6</v>
      </c>
      <c r="H4" s="154"/>
      <c r="I4" s="154"/>
      <c r="J4" s="154"/>
      <c r="K4" s="154"/>
      <c r="L4" s="11"/>
      <c r="M4" s="3"/>
    </row>
    <row r="5" spans="2:13" ht="24" customHeight="1" x14ac:dyDescent="0.35">
      <c r="B5" s="270" t="s">
        <v>224</v>
      </c>
      <c r="C5" s="271"/>
      <c r="D5" s="271"/>
      <c r="E5" s="271"/>
      <c r="F5" s="271"/>
      <c r="G5" s="272"/>
      <c r="H5" s="154"/>
      <c r="I5" s="154"/>
      <c r="J5" s="154"/>
      <c r="K5" s="154"/>
      <c r="L5" s="11"/>
      <c r="M5" s="3"/>
    </row>
    <row r="6" spans="2:13" ht="22.5" customHeight="1" x14ac:dyDescent="0.35">
      <c r="B6" s="154"/>
      <c r="C6" s="270" t="s">
        <v>225</v>
      </c>
      <c r="D6" s="271"/>
      <c r="E6" s="271"/>
      <c r="F6" s="271"/>
      <c r="G6" s="272"/>
      <c r="H6" s="154"/>
      <c r="I6" s="154"/>
      <c r="J6" s="154"/>
      <c r="K6" s="154"/>
      <c r="L6" s="11"/>
      <c r="M6" s="3"/>
    </row>
    <row r="7" spans="2:13" ht="24.75" customHeight="1" thickBot="1" x14ac:dyDescent="0.4">
      <c r="B7" s="154"/>
      <c r="C7" s="35" t="s">
        <v>226</v>
      </c>
      <c r="D7" s="36">
        <f>'1) Budget Table'!D15</f>
        <v>8911.76</v>
      </c>
      <c r="E7" s="36"/>
      <c r="F7" s="36"/>
      <c r="G7" s="37">
        <f>SUM(D7:F7)</f>
        <v>8911.76</v>
      </c>
      <c r="H7" s="154"/>
      <c r="I7" s="154"/>
      <c r="J7" s="154"/>
      <c r="K7" s="154"/>
      <c r="L7" s="11"/>
      <c r="M7" s="3"/>
    </row>
    <row r="8" spans="2:13" ht="21.75" customHeight="1" x14ac:dyDescent="0.35">
      <c r="B8" s="154"/>
      <c r="C8" s="33" t="s">
        <v>227</v>
      </c>
      <c r="D8" s="155">
        <v>1490.2246300211416</v>
      </c>
      <c r="E8" s="200"/>
      <c r="F8" s="156"/>
      <c r="G8" s="34">
        <f>SUM(D8:F8)</f>
        <v>1490.2246300211416</v>
      </c>
      <c r="H8" s="154"/>
      <c r="I8" s="154"/>
      <c r="J8" s="154"/>
      <c r="K8" s="154"/>
      <c r="L8" s="154"/>
      <c r="M8" s="154"/>
    </row>
    <row r="9" spans="2:13" x14ac:dyDescent="0.35">
      <c r="B9" s="154"/>
      <c r="C9" s="25" t="s">
        <v>228</v>
      </c>
      <c r="D9" s="157">
        <v>1841.4323467230497</v>
      </c>
      <c r="E9" s="200"/>
      <c r="F9" s="133"/>
      <c r="G9" s="32">
        <f t="shared" ref="G9:G15" si="0">SUM(D9:F9)</f>
        <v>1841.4323467230497</v>
      </c>
      <c r="H9" s="154"/>
      <c r="I9" s="154"/>
      <c r="J9" s="154"/>
      <c r="K9" s="154"/>
      <c r="L9" s="154"/>
      <c r="M9" s="154"/>
    </row>
    <row r="10" spans="2:13" ht="15.75" customHeight="1" x14ac:dyDescent="0.35">
      <c r="B10" s="154"/>
      <c r="C10" s="25" t="s">
        <v>229</v>
      </c>
      <c r="D10" s="157">
        <v>59.460887949260041</v>
      </c>
      <c r="E10" s="200"/>
      <c r="F10" s="157"/>
      <c r="G10" s="32">
        <f t="shared" si="0"/>
        <v>59.460887949260041</v>
      </c>
      <c r="H10" s="154"/>
      <c r="I10" s="154"/>
      <c r="J10" s="154"/>
      <c r="K10" s="154"/>
      <c r="L10" s="154"/>
      <c r="M10" s="154"/>
    </row>
    <row r="11" spans="2:13" x14ac:dyDescent="0.35">
      <c r="B11" s="154"/>
      <c r="C11" s="26" t="s">
        <v>230</v>
      </c>
      <c r="D11" s="157">
        <v>893.0708245243128</v>
      </c>
      <c r="E11" s="200"/>
      <c r="F11" s="157"/>
      <c r="G11" s="32">
        <f t="shared" si="0"/>
        <v>893.0708245243128</v>
      </c>
      <c r="H11" s="154"/>
      <c r="I11" s="154"/>
      <c r="J11" s="154"/>
      <c r="K11" s="154"/>
      <c r="L11" s="154"/>
      <c r="M11" s="154"/>
    </row>
    <row r="12" spans="2:13" x14ac:dyDescent="0.35">
      <c r="B12" s="154"/>
      <c r="C12" s="25" t="s">
        <v>231</v>
      </c>
      <c r="D12" s="157">
        <v>158.56236786469344</v>
      </c>
      <c r="E12" s="200"/>
      <c r="F12" s="157"/>
      <c r="G12" s="32">
        <f t="shared" si="0"/>
        <v>158.56236786469344</v>
      </c>
      <c r="H12" s="154"/>
      <c r="I12" s="154"/>
      <c r="J12" s="154"/>
      <c r="K12" s="154"/>
      <c r="L12" s="154"/>
      <c r="M12" s="154"/>
    </row>
    <row r="13" spans="2:13" ht="21.75" customHeight="1" x14ac:dyDescent="0.35">
      <c r="B13" s="154"/>
      <c r="C13" s="25" t="s">
        <v>232</v>
      </c>
      <c r="D13" s="157">
        <v>4419.5023344434558</v>
      </c>
      <c r="E13" s="200"/>
      <c r="F13" s="157"/>
      <c r="G13" s="32">
        <f t="shared" si="0"/>
        <v>4419.5023344434558</v>
      </c>
      <c r="H13" s="154"/>
      <c r="I13" s="154"/>
      <c r="J13" s="154"/>
      <c r="K13" s="154"/>
      <c r="L13" s="154"/>
      <c r="M13" s="154"/>
    </row>
    <row r="14" spans="2:13" ht="21.75" customHeight="1" x14ac:dyDescent="0.35">
      <c r="B14" s="154"/>
      <c r="C14" s="25" t="s">
        <v>233</v>
      </c>
      <c r="D14" s="157">
        <v>49.511099365746297</v>
      </c>
      <c r="E14" s="200"/>
      <c r="F14" s="157"/>
      <c r="G14" s="32">
        <f t="shared" si="0"/>
        <v>49.511099365746297</v>
      </c>
      <c r="H14" s="154"/>
      <c r="I14" s="154"/>
      <c r="J14" s="154"/>
      <c r="K14" s="154"/>
      <c r="L14" s="154"/>
      <c r="M14" s="154"/>
    </row>
    <row r="15" spans="2:13" ht="15.75" customHeight="1" x14ac:dyDescent="0.35">
      <c r="B15" s="154"/>
      <c r="C15" s="29" t="s">
        <v>234</v>
      </c>
      <c r="D15" s="38">
        <f>SUM(D8:D14)</f>
        <v>8911.7644908916591</v>
      </c>
      <c r="E15" s="38">
        <f>SUM(E8:E14)</f>
        <v>0</v>
      </c>
      <c r="F15" s="38">
        <f>SUM(F8:F14)</f>
        <v>0</v>
      </c>
      <c r="G15" s="80">
        <f t="shared" si="0"/>
        <v>8911.7644908916591</v>
      </c>
      <c r="H15" s="154"/>
      <c r="I15" s="154"/>
      <c r="J15" s="154"/>
      <c r="K15" s="154"/>
      <c r="L15" s="154"/>
      <c r="M15" s="154"/>
    </row>
    <row r="16" spans="2:13" s="28" customFormat="1" x14ac:dyDescent="0.35">
      <c r="B16" s="158"/>
      <c r="C16" s="42"/>
      <c r="D16" s="43"/>
      <c r="E16" s="43"/>
      <c r="F16" s="43"/>
      <c r="G16" s="81"/>
      <c r="H16" s="158"/>
      <c r="I16" s="158"/>
      <c r="J16" s="158"/>
      <c r="K16" s="158"/>
      <c r="L16" s="158"/>
      <c r="M16" s="158"/>
    </row>
    <row r="17" spans="3:7" x14ac:dyDescent="0.35">
      <c r="C17" s="270" t="s">
        <v>235</v>
      </c>
      <c r="D17" s="271"/>
      <c r="E17" s="271"/>
      <c r="F17" s="271"/>
      <c r="G17" s="272"/>
    </row>
    <row r="18" spans="3:7" ht="27" customHeight="1" thickBot="1" x14ac:dyDescent="0.4">
      <c r="C18" s="35" t="s">
        <v>226</v>
      </c>
      <c r="D18" s="36">
        <f>'1) Budget Table'!D25</f>
        <v>386280.28</v>
      </c>
      <c r="E18" s="36"/>
      <c r="F18" s="36"/>
      <c r="G18" s="37">
        <f t="shared" ref="G18:G26" si="1">SUM(D18:F18)</f>
        <v>386280.28</v>
      </c>
    </row>
    <row r="19" spans="3:7" x14ac:dyDescent="0.35">
      <c r="C19" s="33" t="s">
        <v>227</v>
      </c>
      <c r="D19" s="155">
        <v>61546.277219873155</v>
      </c>
      <c r="E19" s="156"/>
      <c r="F19" s="156"/>
      <c r="G19" s="34">
        <f t="shared" si="1"/>
        <v>61546.277219873155</v>
      </c>
    </row>
    <row r="20" spans="3:7" x14ac:dyDescent="0.35">
      <c r="C20" s="25" t="s">
        <v>228</v>
      </c>
      <c r="D20" s="157">
        <v>83851.155919662007</v>
      </c>
      <c r="E20" s="156"/>
      <c r="F20" s="133"/>
      <c r="G20" s="32">
        <f t="shared" si="1"/>
        <v>83851.155919662007</v>
      </c>
    </row>
    <row r="21" spans="3:7" ht="31" x14ac:dyDescent="0.35">
      <c r="C21" s="25" t="s">
        <v>229</v>
      </c>
      <c r="D21" s="157">
        <v>2455.7346723044398</v>
      </c>
      <c r="E21" s="156"/>
      <c r="F21" s="157"/>
      <c r="G21" s="32">
        <f t="shared" si="1"/>
        <v>2455.7346723044398</v>
      </c>
    </row>
    <row r="22" spans="3:7" x14ac:dyDescent="0.35">
      <c r="C22" s="26" t="s">
        <v>230</v>
      </c>
      <c r="D22" s="157">
        <v>36883.825052854125</v>
      </c>
      <c r="E22" s="156"/>
      <c r="F22" s="157"/>
      <c r="G22" s="32">
        <f t="shared" si="1"/>
        <v>36883.825052854125</v>
      </c>
    </row>
    <row r="23" spans="3:7" x14ac:dyDescent="0.35">
      <c r="C23" s="25" t="s">
        <v>231</v>
      </c>
      <c r="D23" s="157">
        <v>6548.6257928118393</v>
      </c>
      <c r="E23" s="156"/>
      <c r="F23" s="157"/>
      <c r="G23" s="32">
        <f t="shared" si="1"/>
        <v>6548.6257928118393</v>
      </c>
    </row>
    <row r="24" spans="3:7" x14ac:dyDescent="0.35">
      <c r="C24" s="25" t="s">
        <v>232</v>
      </c>
      <c r="D24" s="157">
        <v>192949.85802121999</v>
      </c>
      <c r="E24" s="156"/>
      <c r="F24" s="157"/>
      <c r="G24" s="32">
        <f t="shared" si="1"/>
        <v>192949.85802121999</v>
      </c>
    </row>
    <row r="25" spans="3:7" x14ac:dyDescent="0.35">
      <c r="C25" s="25" t="s">
        <v>233</v>
      </c>
      <c r="D25" s="157">
        <v>2044.8084038054969</v>
      </c>
      <c r="E25" s="156"/>
      <c r="F25" s="157"/>
      <c r="G25" s="32">
        <f t="shared" si="1"/>
        <v>2044.8084038054969</v>
      </c>
    </row>
    <row r="26" spans="3:7" x14ac:dyDescent="0.35">
      <c r="C26" s="29" t="s">
        <v>234</v>
      </c>
      <c r="D26" s="38">
        <f>SUM(D19:D25)</f>
        <v>386280.28508253105</v>
      </c>
      <c r="E26" s="38">
        <f>SUM(E19:E25)</f>
        <v>0</v>
      </c>
      <c r="F26" s="38">
        <f>SUM(F19:F25)</f>
        <v>0</v>
      </c>
      <c r="G26" s="32">
        <f t="shared" si="1"/>
        <v>386280.28508253105</v>
      </c>
    </row>
    <row r="27" spans="3:7" s="28" customFormat="1" x14ac:dyDescent="0.35">
      <c r="C27" s="42"/>
      <c r="D27" s="43"/>
      <c r="E27" s="43"/>
      <c r="F27" s="43"/>
      <c r="G27" s="44"/>
    </row>
    <row r="28" spans="3:7" x14ac:dyDescent="0.35">
      <c r="C28" s="270" t="s">
        <v>236</v>
      </c>
      <c r="D28" s="271"/>
      <c r="E28" s="271"/>
      <c r="F28" s="271"/>
      <c r="G28" s="272"/>
    </row>
    <row r="29" spans="3:7" ht="21.75" customHeight="1" thickBot="1" x14ac:dyDescent="0.4">
      <c r="C29" s="35" t="s">
        <v>226</v>
      </c>
      <c r="D29" s="36">
        <f>'1) Budget Table'!D35</f>
        <v>0</v>
      </c>
      <c r="E29" s="36"/>
      <c r="F29" s="36"/>
      <c r="G29" s="37"/>
    </row>
    <row r="30" spans="3:7" x14ac:dyDescent="0.35">
      <c r="C30" s="33" t="s">
        <v>227</v>
      </c>
      <c r="D30" s="155"/>
      <c r="E30" s="156"/>
      <c r="F30" s="156"/>
      <c r="G30" s="34">
        <f t="shared" ref="G30:G37" si="2">SUM(D30:F30)</f>
        <v>0</v>
      </c>
    </row>
    <row r="31" spans="3:7" s="28" customFormat="1" ht="15.75" customHeight="1" x14ac:dyDescent="0.35">
      <c r="C31" s="25" t="s">
        <v>228</v>
      </c>
      <c r="D31" s="157"/>
      <c r="E31" s="133"/>
      <c r="F31" s="133"/>
      <c r="G31" s="32">
        <f t="shared" si="2"/>
        <v>0</v>
      </c>
    </row>
    <row r="32" spans="3:7" s="28" customFormat="1" ht="31" x14ac:dyDescent="0.35">
      <c r="C32" s="25" t="s">
        <v>229</v>
      </c>
      <c r="D32" s="157"/>
      <c r="E32" s="157"/>
      <c r="F32" s="157"/>
      <c r="G32" s="32">
        <f t="shared" si="2"/>
        <v>0</v>
      </c>
    </row>
    <row r="33" spans="3:7" s="28" customFormat="1" x14ac:dyDescent="0.35">
      <c r="C33" s="26" t="s">
        <v>230</v>
      </c>
      <c r="D33" s="157">
        <v>0</v>
      </c>
      <c r="E33" s="157"/>
      <c r="F33" s="157"/>
      <c r="G33" s="32">
        <f t="shared" si="2"/>
        <v>0</v>
      </c>
    </row>
    <row r="34" spans="3:7" x14ac:dyDescent="0.35">
      <c r="C34" s="25" t="s">
        <v>231</v>
      </c>
      <c r="D34" s="157">
        <v>0</v>
      </c>
      <c r="E34" s="157"/>
      <c r="F34" s="157"/>
      <c r="G34" s="32">
        <f t="shared" si="2"/>
        <v>0</v>
      </c>
    </row>
    <row r="35" spans="3:7" x14ac:dyDescent="0.35">
      <c r="C35" s="25" t="s">
        <v>232</v>
      </c>
      <c r="D35" s="157"/>
      <c r="E35" s="157"/>
      <c r="F35" s="157"/>
      <c r="G35" s="32">
        <f t="shared" si="2"/>
        <v>0</v>
      </c>
    </row>
    <row r="36" spans="3:7" x14ac:dyDescent="0.35">
      <c r="C36" s="25" t="s">
        <v>233</v>
      </c>
      <c r="D36" s="157"/>
      <c r="E36" s="157"/>
      <c r="F36" s="157"/>
      <c r="G36" s="32">
        <f t="shared" si="2"/>
        <v>0</v>
      </c>
    </row>
    <row r="37" spans="3:7" x14ac:dyDescent="0.35">
      <c r="C37" s="29" t="s">
        <v>234</v>
      </c>
      <c r="D37" s="38">
        <f>SUM(D30:D36)</f>
        <v>0</v>
      </c>
      <c r="E37" s="38">
        <f>SUM(E30:E36)</f>
        <v>0</v>
      </c>
      <c r="F37" s="38">
        <f>SUM(F30:F36)</f>
        <v>0</v>
      </c>
      <c r="G37" s="32">
        <f t="shared" si="2"/>
        <v>0</v>
      </c>
    </row>
    <row r="38" spans="3:7" x14ac:dyDescent="0.35">
      <c r="C38" s="270" t="s">
        <v>237</v>
      </c>
      <c r="D38" s="271"/>
      <c r="E38" s="271"/>
      <c r="F38" s="271"/>
      <c r="G38" s="272"/>
    </row>
    <row r="39" spans="3:7" s="28" customFormat="1" x14ac:dyDescent="0.35">
      <c r="C39" s="39"/>
      <c r="D39" s="40"/>
      <c r="E39" s="40"/>
      <c r="F39" s="40"/>
      <c r="G39" s="41"/>
    </row>
    <row r="40" spans="3:7" ht="20.25" customHeight="1" thickBot="1" x14ac:dyDescent="0.4">
      <c r="C40" s="35" t="s">
        <v>226</v>
      </c>
      <c r="D40" s="36">
        <f>'1) Budget Table'!D45</f>
        <v>0</v>
      </c>
      <c r="E40" s="36"/>
      <c r="F40" s="36"/>
      <c r="G40" s="37"/>
    </row>
    <row r="41" spans="3:7" x14ac:dyDescent="0.35">
      <c r="C41" s="33" t="s">
        <v>227</v>
      </c>
      <c r="D41" s="155"/>
      <c r="E41" s="156"/>
      <c r="F41" s="156"/>
      <c r="G41" s="34">
        <f t="shared" ref="G41:G48" si="3">SUM(D41:F41)</f>
        <v>0</v>
      </c>
    </row>
    <row r="42" spans="3:7" ht="15.75" customHeight="1" x14ac:dyDescent="0.35">
      <c r="C42" s="25" t="s">
        <v>228</v>
      </c>
      <c r="D42" s="157"/>
      <c r="E42" s="133"/>
      <c r="F42" s="133"/>
      <c r="G42" s="32">
        <f t="shared" si="3"/>
        <v>0</v>
      </c>
    </row>
    <row r="43" spans="3:7" ht="32.25" customHeight="1" x14ac:dyDescent="0.35">
      <c r="C43" s="25" t="s">
        <v>229</v>
      </c>
      <c r="D43" s="157"/>
      <c r="E43" s="157"/>
      <c r="F43" s="157"/>
      <c r="G43" s="32">
        <f t="shared" si="3"/>
        <v>0</v>
      </c>
    </row>
    <row r="44" spans="3:7" s="28" customFormat="1" x14ac:dyDescent="0.35">
      <c r="C44" s="26" t="s">
        <v>230</v>
      </c>
      <c r="D44" s="157"/>
      <c r="E44" s="157"/>
      <c r="F44" s="157"/>
      <c r="G44" s="32">
        <f t="shared" si="3"/>
        <v>0</v>
      </c>
    </row>
    <row r="45" spans="3:7" x14ac:dyDescent="0.35">
      <c r="C45" s="25" t="s">
        <v>231</v>
      </c>
      <c r="D45" s="157"/>
      <c r="E45" s="157"/>
      <c r="F45" s="157"/>
      <c r="G45" s="32">
        <f t="shared" si="3"/>
        <v>0</v>
      </c>
    </row>
    <row r="46" spans="3:7" x14ac:dyDescent="0.35">
      <c r="C46" s="25" t="s">
        <v>232</v>
      </c>
      <c r="D46" s="157"/>
      <c r="E46" s="157"/>
      <c r="F46" s="157"/>
      <c r="G46" s="32">
        <f t="shared" si="3"/>
        <v>0</v>
      </c>
    </row>
    <row r="47" spans="3:7" x14ac:dyDescent="0.35">
      <c r="C47" s="25" t="s">
        <v>233</v>
      </c>
      <c r="D47" s="157"/>
      <c r="E47" s="157"/>
      <c r="F47" s="157"/>
      <c r="G47" s="32">
        <f t="shared" si="3"/>
        <v>0</v>
      </c>
    </row>
    <row r="48" spans="3:7" ht="21" customHeight="1" x14ac:dyDescent="0.35">
      <c r="C48" s="29" t="s">
        <v>234</v>
      </c>
      <c r="D48" s="38">
        <f>SUM(D41:D47)</f>
        <v>0</v>
      </c>
      <c r="E48" s="38">
        <f>SUM(E41:E47)</f>
        <v>0</v>
      </c>
      <c r="F48" s="38">
        <f>SUM(F41:F47)</f>
        <v>0</v>
      </c>
      <c r="G48" s="32">
        <f t="shared" si="3"/>
        <v>0</v>
      </c>
    </row>
    <row r="49" spans="2:7" s="28" customFormat="1" ht="22.5" customHeight="1" x14ac:dyDescent="0.35">
      <c r="B49" s="158"/>
      <c r="C49" s="45"/>
      <c r="D49" s="43"/>
      <c r="E49" s="43"/>
      <c r="F49" s="43"/>
      <c r="G49" s="44"/>
    </row>
    <row r="50" spans="2:7" x14ac:dyDescent="0.35">
      <c r="B50" s="270" t="s">
        <v>238</v>
      </c>
      <c r="C50" s="271"/>
      <c r="D50" s="271"/>
      <c r="E50" s="271"/>
      <c r="F50" s="271"/>
      <c r="G50" s="272"/>
    </row>
    <row r="51" spans="2:7" x14ac:dyDescent="0.35">
      <c r="B51" s="154"/>
      <c r="C51" s="270" t="s">
        <v>239</v>
      </c>
      <c r="D51" s="271"/>
      <c r="E51" s="271"/>
      <c r="F51" s="271"/>
      <c r="G51" s="272"/>
    </row>
    <row r="52" spans="2:7" ht="24" customHeight="1" thickBot="1" x14ac:dyDescent="0.4">
      <c r="B52" s="154"/>
      <c r="C52" s="35" t="s">
        <v>226</v>
      </c>
      <c r="D52" s="36">
        <f>'1) Budget Table'!D57</f>
        <v>288249.38</v>
      </c>
      <c r="E52" s="36"/>
      <c r="F52" s="36"/>
      <c r="G52" s="37"/>
    </row>
    <row r="53" spans="2:7" ht="15.75" customHeight="1" x14ac:dyDescent="0.35">
      <c r="B53" s="154"/>
      <c r="C53" s="33" t="s">
        <v>227</v>
      </c>
      <c r="D53" s="155">
        <v>48680.671247357292</v>
      </c>
      <c r="E53" s="156"/>
      <c r="F53" s="156"/>
      <c r="G53" s="34">
        <f t="shared" ref="G53:G60" si="4">SUM(D53:F53)</f>
        <v>48680.671247357292</v>
      </c>
    </row>
    <row r="54" spans="2:7" ht="15.75" customHeight="1" x14ac:dyDescent="0.35">
      <c r="B54" s="154"/>
      <c r="C54" s="25" t="s">
        <v>228</v>
      </c>
      <c r="D54" s="157">
        <v>72753.456659619507</v>
      </c>
      <c r="E54" s="133"/>
      <c r="F54" s="133"/>
      <c r="G54" s="32">
        <f t="shared" si="4"/>
        <v>72753.456659619507</v>
      </c>
    </row>
    <row r="55" spans="2:7" ht="15.75" customHeight="1" x14ac:dyDescent="0.35">
      <c r="B55" s="154"/>
      <c r="C55" s="25" t="s">
        <v>229</v>
      </c>
      <c r="D55" s="157">
        <v>1942.3890063424947</v>
      </c>
      <c r="E55" s="157"/>
      <c r="F55" s="157"/>
      <c r="G55" s="32">
        <f t="shared" si="4"/>
        <v>1942.3890063424947</v>
      </c>
    </row>
    <row r="56" spans="2:7" ht="18.75" customHeight="1" x14ac:dyDescent="0.35">
      <c r="B56" s="154"/>
      <c r="C56" s="26" t="s">
        <v>230</v>
      </c>
      <c r="D56" s="157">
        <v>29173.646934460889</v>
      </c>
      <c r="E56" s="157"/>
      <c r="F56" s="157"/>
      <c r="G56" s="32">
        <f t="shared" si="4"/>
        <v>29173.646934460889</v>
      </c>
    </row>
    <row r="57" spans="2:7" x14ac:dyDescent="0.35">
      <c r="B57" s="154"/>
      <c r="C57" s="25" t="s">
        <v>231</v>
      </c>
      <c r="D57" s="157">
        <v>5179.7040169133188</v>
      </c>
      <c r="E57" s="157"/>
      <c r="F57" s="157"/>
      <c r="G57" s="32">
        <f t="shared" si="4"/>
        <v>5179.7040169133188</v>
      </c>
    </row>
    <row r="58" spans="2:7" s="28" customFormat="1" ht="21.75" customHeight="1" x14ac:dyDescent="0.35">
      <c r="B58" s="154"/>
      <c r="C58" s="25" t="s">
        <v>232</v>
      </c>
      <c r="D58" s="157">
        <v>128902.15142126745</v>
      </c>
      <c r="E58" s="157"/>
      <c r="F58" s="157"/>
      <c r="G58" s="32">
        <f t="shared" si="4"/>
        <v>128902.15142126745</v>
      </c>
    </row>
    <row r="59" spans="2:7" s="28" customFormat="1" x14ac:dyDescent="0.35">
      <c r="B59" s="154"/>
      <c r="C59" s="25" t="s">
        <v>233</v>
      </c>
      <c r="D59" s="157">
        <v>1617.3625792811838</v>
      </c>
      <c r="E59" s="157"/>
      <c r="F59" s="157"/>
      <c r="G59" s="32">
        <f t="shared" si="4"/>
        <v>1617.3625792811838</v>
      </c>
    </row>
    <row r="60" spans="2:7" x14ac:dyDescent="0.35">
      <c r="B60" s="154"/>
      <c r="C60" s="29" t="s">
        <v>234</v>
      </c>
      <c r="D60" s="38">
        <f>SUM(D53:D59)</f>
        <v>288249.38186524215</v>
      </c>
      <c r="E60" s="38">
        <f>SUM(E53:E59)</f>
        <v>0</v>
      </c>
      <c r="F60" s="38">
        <f>SUM(F53:F59)</f>
        <v>0</v>
      </c>
      <c r="G60" s="32">
        <f t="shared" si="4"/>
        <v>288249.38186524215</v>
      </c>
    </row>
    <row r="61" spans="2:7" s="28" customFormat="1" x14ac:dyDescent="0.35">
      <c r="B61" s="158"/>
      <c r="C61" s="42"/>
      <c r="D61" s="43"/>
      <c r="E61" s="43"/>
      <c r="F61" s="43"/>
      <c r="G61" s="44"/>
    </row>
    <row r="62" spans="2:7" x14ac:dyDescent="0.35">
      <c r="B62" s="158"/>
      <c r="C62" s="270" t="s">
        <v>76</v>
      </c>
      <c r="D62" s="271"/>
      <c r="E62" s="271"/>
      <c r="F62" s="271"/>
      <c r="G62" s="272"/>
    </row>
    <row r="63" spans="2:7" ht="21.75" customHeight="1" thickBot="1" x14ac:dyDescent="0.4">
      <c r="B63" s="154"/>
      <c r="C63" s="35" t="s">
        <v>226</v>
      </c>
      <c r="D63" s="36">
        <f>'1) Budget Table'!D67</f>
        <v>207021.84</v>
      </c>
      <c r="E63" s="36"/>
      <c r="F63" s="36"/>
      <c r="G63" s="37"/>
    </row>
    <row r="64" spans="2:7" ht="15.75" customHeight="1" x14ac:dyDescent="0.35">
      <c r="B64" s="154"/>
      <c r="C64" s="33" t="s">
        <v>227</v>
      </c>
      <c r="D64" s="155">
        <v>34275.166490486263</v>
      </c>
      <c r="E64" s="156"/>
      <c r="F64" s="156"/>
      <c r="G64" s="34">
        <f t="shared" ref="G64:G71" si="5">SUM(D64:F64)</f>
        <v>34275.166490486263</v>
      </c>
    </row>
    <row r="65" spans="2:7" ht="15.75" customHeight="1" x14ac:dyDescent="0.35">
      <c r="B65" s="154"/>
      <c r="C65" s="25" t="s">
        <v>228</v>
      </c>
      <c r="D65" s="157">
        <v>33341.943974630005</v>
      </c>
      <c r="E65" s="133"/>
      <c r="F65" s="133"/>
      <c r="G65" s="32">
        <f t="shared" si="5"/>
        <v>33341.943974630005</v>
      </c>
    </row>
    <row r="66" spans="2:7" ht="15.75" customHeight="1" x14ac:dyDescent="0.35">
      <c r="B66" s="154"/>
      <c r="C66" s="25" t="s">
        <v>229</v>
      </c>
      <c r="D66" s="157">
        <v>1367.6004228329812</v>
      </c>
      <c r="E66" s="157"/>
      <c r="F66" s="157"/>
      <c r="G66" s="32">
        <f t="shared" si="5"/>
        <v>1367.6004228329812</v>
      </c>
    </row>
    <row r="67" spans="2:7" x14ac:dyDescent="0.35">
      <c r="B67" s="154"/>
      <c r="C67" s="26" t="s">
        <v>230</v>
      </c>
      <c r="D67" s="157">
        <v>20540.628964059197</v>
      </c>
      <c r="E67" s="157"/>
      <c r="F67" s="157"/>
      <c r="G67" s="32">
        <f t="shared" si="5"/>
        <v>20540.628964059197</v>
      </c>
    </row>
    <row r="68" spans="2:7" x14ac:dyDescent="0.35">
      <c r="B68" s="154"/>
      <c r="C68" s="25" t="s">
        <v>231</v>
      </c>
      <c r="D68" s="157">
        <v>3646.9344608879496</v>
      </c>
      <c r="E68" s="157"/>
      <c r="F68" s="157"/>
      <c r="G68" s="32">
        <f t="shared" si="5"/>
        <v>3646.9344608879496</v>
      </c>
    </row>
    <row r="69" spans="2:7" x14ac:dyDescent="0.35">
      <c r="B69" s="154"/>
      <c r="C69" s="25" t="s">
        <v>232</v>
      </c>
      <c r="D69" s="157">
        <v>112710.81356321892</v>
      </c>
      <c r="E69" s="157"/>
      <c r="F69" s="157"/>
      <c r="G69" s="32">
        <f t="shared" si="5"/>
        <v>112710.81356321892</v>
      </c>
    </row>
    <row r="70" spans="2:7" x14ac:dyDescent="0.35">
      <c r="B70" s="154"/>
      <c r="C70" s="25" t="s">
        <v>233</v>
      </c>
      <c r="D70" s="157">
        <v>1138.7552854122623</v>
      </c>
      <c r="E70" s="157"/>
      <c r="F70" s="157"/>
      <c r="G70" s="32">
        <f t="shared" si="5"/>
        <v>1138.7552854122623</v>
      </c>
    </row>
    <row r="71" spans="2:7" x14ac:dyDescent="0.35">
      <c r="B71" s="154"/>
      <c r="C71" s="29" t="s">
        <v>234</v>
      </c>
      <c r="D71" s="38">
        <f>SUM(D64:D70)</f>
        <v>207021.84316152759</v>
      </c>
      <c r="E71" s="38">
        <f>SUM(E64:E70)</f>
        <v>0</v>
      </c>
      <c r="F71" s="38">
        <f>SUM(F64:F70)</f>
        <v>0</v>
      </c>
      <c r="G71" s="32">
        <f t="shared" si="5"/>
        <v>207021.84316152759</v>
      </c>
    </row>
    <row r="72" spans="2:7" s="28" customFormat="1" x14ac:dyDescent="0.35">
      <c r="B72" s="158"/>
      <c r="C72" s="42"/>
      <c r="D72" s="43"/>
      <c r="E72" s="43"/>
      <c r="F72" s="43"/>
      <c r="G72" s="44"/>
    </row>
    <row r="73" spans="2:7" x14ac:dyDescent="0.35">
      <c r="B73" s="154"/>
      <c r="C73" s="270" t="s">
        <v>92</v>
      </c>
      <c r="D73" s="271"/>
      <c r="E73" s="271"/>
      <c r="F73" s="271"/>
      <c r="G73" s="272"/>
    </row>
    <row r="74" spans="2:7" ht="21.75" customHeight="1" thickBot="1" x14ac:dyDescent="0.4">
      <c r="B74" s="158"/>
      <c r="C74" s="35" t="s">
        <v>226</v>
      </c>
      <c r="D74" s="36">
        <f>'1) Budget Table'!D77</f>
        <v>250240.72000000003</v>
      </c>
      <c r="E74" s="36"/>
      <c r="F74" s="36"/>
      <c r="G74" s="37"/>
    </row>
    <row r="75" spans="2:7" ht="18" customHeight="1" x14ac:dyDescent="0.35">
      <c r="B75" s="154"/>
      <c r="C75" s="33" t="s">
        <v>227</v>
      </c>
      <c r="D75" s="155">
        <v>41974.660412262157</v>
      </c>
      <c r="E75" s="156"/>
      <c r="F75" s="156"/>
      <c r="G75" s="34">
        <f t="shared" ref="G75:G82" si="6">SUM(D75:F75)</f>
        <v>41974.660412262157</v>
      </c>
    </row>
    <row r="76" spans="2:7" ht="15.75" customHeight="1" x14ac:dyDescent="0.35">
      <c r="B76" s="154"/>
      <c r="C76" s="25" t="s">
        <v>228</v>
      </c>
      <c r="D76" s="157">
        <v>55267.011099366006</v>
      </c>
      <c r="E76" s="133"/>
      <c r="F76" s="133"/>
      <c r="G76" s="32">
        <f t="shared" si="6"/>
        <v>55267.011099366006</v>
      </c>
    </row>
    <row r="77" spans="2:7" s="28" customFormat="1" ht="15.75" customHeight="1" x14ac:dyDescent="0.35">
      <c r="B77" s="154"/>
      <c r="C77" s="25" t="s">
        <v>229</v>
      </c>
      <c r="D77" s="157">
        <v>1674.8150105708246</v>
      </c>
      <c r="E77" s="157"/>
      <c r="F77" s="157"/>
      <c r="G77" s="32">
        <f t="shared" si="6"/>
        <v>1674.8150105708246</v>
      </c>
    </row>
    <row r="78" spans="2:7" x14ac:dyDescent="0.35">
      <c r="B78" s="158"/>
      <c r="C78" s="26" t="s">
        <v>230</v>
      </c>
      <c r="D78" s="157">
        <v>25154.828224101479</v>
      </c>
      <c r="E78" s="157"/>
      <c r="F78" s="157"/>
      <c r="G78" s="32">
        <f t="shared" si="6"/>
        <v>25154.828224101479</v>
      </c>
    </row>
    <row r="79" spans="2:7" x14ac:dyDescent="0.35">
      <c r="B79" s="158"/>
      <c r="C79" s="25" t="s">
        <v>231</v>
      </c>
      <c r="D79" s="157">
        <v>4466.1733615221992</v>
      </c>
      <c r="E79" s="157"/>
      <c r="F79" s="157"/>
      <c r="G79" s="32">
        <f t="shared" si="6"/>
        <v>4466.1733615221992</v>
      </c>
    </row>
    <row r="80" spans="2:7" x14ac:dyDescent="0.35">
      <c r="B80" s="158"/>
      <c r="C80" s="25" t="s">
        <v>232</v>
      </c>
      <c r="D80" s="157">
        <v>120308.674659849</v>
      </c>
      <c r="E80" s="157"/>
      <c r="F80" s="157"/>
      <c r="G80" s="32">
        <f t="shared" si="6"/>
        <v>120308.674659849</v>
      </c>
    </row>
    <row r="81" spans="2:7" x14ac:dyDescent="0.35">
      <c r="B81" s="154"/>
      <c r="C81" s="25" t="s">
        <v>233</v>
      </c>
      <c r="D81" s="157">
        <v>1394.5626321353066</v>
      </c>
      <c r="E81" s="157"/>
      <c r="F81" s="157"/>
      <c r="G81" s="32">
        <f t="shared" si="6"/>
        <v>1394.5626321353066</v>
      </c>
    </row>
    <row r="82" spans="2:7" x14ac:dyDescent="0.35">
      <c r="B82" s="154"/>
      <c r="C82" s="29" t="s">
        <v>234</v>
      </c>
      <c r="D82" s="38">
        <f>SUM(D75:D81)</f>
        <v>250240.72539980701</v>
      </c>
      <c r="E82" s="38">
        <f>SUM(E75:E81)</f>
        <v>0</v>
      </c>
      <c r="F82" s="38">
        <f>SUM(F75:F81)</f>
        <v>0</v>
      </c>
      <c r="G82" s="32">
        <f t="shared" si="6"/>
        <v>250240.72539980701</v>
      </c>
    </row>
    <row r="83" spans="2:7" s="28" customFormat="1" x14ac:dyDescent="0.35">
      <c r="B83" s="158"/>
      <c r="C83" s="42"/>
      <c r="D83" s="43"/>
      <c r="E83" s="43"/>
      <c r="F83" s="43"/>
      <c r="G83" s="44"/>
    </row>
    <row r="84" spans="2:7" x14ac:dyDescent="0.35">
      <c r="B84" s="154"/>
      <c r="C84" s="270" t="s">
        <v>110</v>
      </c>
      <c r="D84" s="271"/>
      <c r="E84" s="271"/>
      <c r="F84" s="271"/>
      <c r="G84" s="272"/>
    </row>
    <row r="85" spans="2:7" ht="21.75" customHeight="1" thickBot="1" x14ac:dyDescent="0.4">
      <c r="B85" s="154"/>
      <c r="C85" s="35" t="s">
        <v>226</v>
      </c>
      <c r="D85" s="36">
        <f>'1) Budget Table'!D87</f>
        <v>0</v>
      </c>
      <c r="E85" s="36"/>
      <c r="F85" s="36"/>
      <c r="G85" s="37"/>
    </row>
    <row r="86" spans="2:7" ht="15.75" customHeight="1" x14ac:dyDescent="0.35">
      <c r="B86" s="154"/>
      <c r="C86" s="33" t="s">
        <v>227</v>
      </c>
      <c r="D86" s="155"/>
      <c r="E86" s="156"/>
      <c r="F86" s="156"/>
      <c r="G86" s="34">
        <f t="shared" ref="G86:G93" si="7">SUM(D86:F86)</f>
        <v>0</v>
      </c>
    </row>
    <row r="87" spans="2:7" ht="15.75" customHeight="1" x14ac:dyDescent="0.35">
      <c r="B87" s="158"/>
      <c r="C87" s="25" t="s">
        <v>228</v>
      </c>
      <c r="D87" s="157"/>
      <c r="E87" s="133"/>
      <c r="F87" s="133"/>
      <c r="G87" s="32">
        <f t="shared" si="7"/>
        <v>0</v>
      </c>
    </row>
    <row r="88" spans="2:7" ht="15.75" customHeight="1" x14ac:dyDescent="0.35">
      <c r="B88" s="154"/>
      <c r="C88" s="25" t="s">
        <v>229</v>
      </c>
      <c r="D88" s="157"/>
      <c r="E88" s="157"/>
      <c r="F88" s="157"/>
      <c r="G88" s="32">
        <f t="shared" si="7"/>
        <v>0</v>
      </c>
    </row>
    <row r="89" spans="2:7" x14ac:dyDescent="0.35">
      <c r="B89" s="154"/>
      <c r="C89" s="26" t="s">
        <v>230</v>
      </c>
      <c r="D89" s="157"/>
      <c r="E89" s="157"/>
      <c r="F89" s="157"/>
      <c r="G89" s="32">
        <f t="shared" si="7"/>
        <v>0</v>
      </c>
    </row>
    <row r="90" spans="2:7" x14ac:dyDescent="0.35">
      <c r="B90" s="154"/>
      <c r="C90" s="25" t="s">
        <v>231</v>
      </c>
      <c r="D90" s="157"/>
      <c r="E90" s="157"/>
      <c r="F90" s="157"/>
      <c r="G90" s="32">
        <f t="shared" si="7"/>
        <v>0</v>
      </c>
    </row>
    <row r="91" spans="2:7" ht="25.5" customHeight="1" x14ac:dyDescent="0.35">
      <c r="B91" s="154"/>
      <c r="C91" s="25" t="s">
        <v>232</v>
      </c>
      <c r="D91" s="157"/>
      <c r="E91" s="157"/>
      <c r="F91" s="157"/>
      <c r="G91" s="32">
        <f t="shared" si="7"/>
        <v>0</v>
      </c>
    </row>
    <row r="92" spans="2:7" x14ac:dyDescent="0.35">
      <c r="B92" s="158"/>
      <c r="C92" s="25" t="s">
        <v>233</v>
      </c>
      <c r="D92" s="157"/>
      <c r="E92" s="157"/>
      <c r="F92" s="157"/>
      <c r="G92" s="32">
        <f t="shared" si="7"/>
        <v>0</v>
      </c>
    </row>
    <row r="93" spans="2:7" ht="15.75" customHeight="1" x14ac:dyDescent="0.35">
      <c r="B93" s="154"/>
      <c r="C93" s="29" t="s">
        <v>234</v>
      </c>
      <c r="D93" s="38">
        <f>SUM(D86:D92)</f>
        <v>0</v>
      </c>
      <c r="E93" s="38">
        <f>SUM(E86:E92)</f>
        <v>0</v>
      </c>
      <c r="F93" s="38">
        <f>SUM(F86:F92)</f>
        <v>0</v>
      </c>
      <c r="G93" s="32">
        <f t="shared" si="7"/>
        <v>0</v>
      </c>
    </row>
    <row r="94" spans="2:7" ht="25.5" customHeight="1" x14ac:dyDescent="0.35">
      <c r="B94" s="154"/>
      <c r="C94" s="154"/>
      <c r="D94" s="154"/>
      <c r="E94" s="154"/>
      <c r="F94" s="154"/>
      <c r="G94" s="154"/>
    </row>
    <row r="95" spans="2:7" x14ac:dyDescent="0.35">
      <c r="B95" s="270" t="s">
        <v>240</v>
      </c>
      <c r="C95" s="271"/>
      <c r="D95" s="271"/>
      <c r="E95" s="271"/>
      <c r="F95" s="271"/>
      <c r="G95" s="272"/>
    </row>
    <row r="96" spans="2:7" x14ac:dyDescent="0.35">
      <c r="B96" s="154"/>
      <c r="C96" s="270" t="s">
        <v>120</v>
      </c>
      <c r="D96" s="271"/>
      <c r="E96" s="271"/>
      <c r="F96" s="271"/>
      <c r="G96" s="272"/>
    </row>
    <row r="97" spans="3:7" ht="22.5" customHeight="1" thickBot="1" x14ac:dyDescent="0.4">
      <c r="C97" s="35" t="s">
        <v>226</v>
      </c>
      <c r="D97" s="36">
        <f>'1) Budget Table'!D99</f>
        <v>0</v>
      </c>
      <c r="E97" s="36"/>
      <c r="F97" s="36"/>
      <c r="G97" s="37"/>
    </row>
    <row r="98" spans="3:7" x14ac:dyDescent="0.35">
      <c r="C98" s="33" t="s">
        <v>227</v>
      </c>
      <c r="D98" s="155"/>
      <c r="E98" s="156"/>
      <c r="F98" s="156"/>
      <c r="G98" s="34">
        <f t="shared" ref="G98:G105" si="8">SUM(D98:F98)</f>
        <v>0</v>
      </c>
    </row>
    <row r="99" spans="3:7" x14ac:dyDescent="0.35">
      <c r="C99" s="25" t="s">
        <v>228</v>
      </c>
      <c r="D99" s="157"/>
      <c r="E99" s="133"/>
      <c r="F99" s="133"/>
      <c r="G99" s="32">
        <f t="shared" si="8"/>
        <v>0</v>
      </c>
    </row>
    <row r="100" spans="3:7" ht="15.75" customHeight="1" x14ac:dyDescent="0.35">
      <c r="C100" s="25" t="s">
        <v>229</v>
      </c>
      <c r="D100" s="157"/>
      <c r="E100" s="157"/>
      <c r="F100" s="157"/>
      <c r="G100" s="32">
        <f t="shared" si="8"/>
        <v>0</v>
      </c>
    </row>
    <row r="101" spans="3:7" x14ac:dyDescent="0.35">
      <c r="C101" s="26" t="s">
        <v>230</v>
      </c>
      <c r="D101" s="157"/>
      <c r="E101" s="157"/>
      <c r="F101" s="157"/>
      <c r="G101" s="32">
        <f t="shared" si="8"/>
        <v>0</v>
      </c>
    </row>
    <row r="102" spans="3:7" x14ac:dyDescent="0.35">
      <c r="C102" s="25" t="s">
        <v>231</v>
      </c>
      <c r="D102" s="157"/>
      <c r="E102" s="157"/>
      <c r="F102" s="157"/>
      <c r="G102" s="32">
        <f t="shared" si="8"/>
        <v>0</v>
      </c>
    </row>
    <row r="103" spans="3:7" x14ac:dyDescent="0.35">
      <c r="C103" s="25" t="s">
        <v>232</v>
      </c>
      <c r="D103" s="157"/>
      <c r="E103" s="157"/>
      <c r="F103" s="157"/>
      <c r="G103" s="32">
        <f t="shared" si="8"/>
        <v>0</v>
      </c>
    </row>
    <row r="104" spans="3:7" x14ac:dyDescent="0.35">
      <c r="C104" s="25" t="s">
        <v>233</v>
      </c>
      <c r="D104" s="157"/>
      <c r="E104" s="157"/>
      <c r="F104" s="157"/>
      <c r="G104" s="32">
        <f t="shared" si="8"/>
        <v>0</v>
      </c>
    </row>
    <row r="105" spans="3:7" x14ac:dyDescent="0.35">
      <c r="C105" s="29" t="s">
        <v>234</v>
      </c>
      <c r="D105" s="38">
        <f>SUM(D98:D104)</f>
        <v>0</v>
      </c>
      <c r="E105" s="38">
        <f>SUM(E98:E104)</f>
        <v>0</v>
      </c>
      <c r="F105" s="38">
        <f>SUM(F98:F104)</f>
        <v>0</v>
      </c>
      <c r="G105" s="32">
        <f t="shared" si="8"/>
        <v>0</v>
      </c>
    </row>
    <row r="106" spans="3:7" s="28" customFormat="1" x14ac:dyDescent="0.35">
      <c r="C106" s="42"/>
      <c r="D106" s="43"/>
      <c r="E106" s="43"/>
      <c r="F106" s="43"/>
      <c r="G106" s="44"/>
    </row>
    <row r="107" spans="3:7" ht="15.75" customHeight="1" x14ac:dyDescent="0.35">
      <c r="C107" s="270" t="s">
        <v>241</v>
      </c>
      <c r="D107" s="271"/>
      <c r="E107" s="271"/>
      <c r="F107" s="271"/>
      <c r="G107" s="272"/>
    </row>
    <row r="108" spans="3:7" ht="21.75" customHeight="1" thickBot="1" x14ac:dyDescent="0.4">
      <c r="C108" s="35" t="s">
        <v>226</v>
      </c>
      <c r="D108" s="36">
        <f>'1) Budget Table'!D109</f>
        <v>0</v>
      </c>
      <c r="E108" s="36"/>
      <c r="F108" s="36"/>
      <c r="G108" s="37"/>
    </row>
    <row r="109" spans="3:7" x14ac:dyDescent="0.35">
      <c r="C109" s="33" t="s">
        <v>227</v>
      </c>
      <c r="D109" s="155"/>
      <c r="E109" s="156"/>
      <c r="F109" s="156"/>
      <c r="G109" s="34">
        <f t="shared" ref="G109:G116" si="9">SUM(D109:F109)</f>
        <v>0</v>
      </c>
    </row>
    <row r="110" spans="3:7" x14ac:dyDescent="0.35">
      <c r="C110" s="25" t="s">
        <v>228</v>
      </c>
      <c r="D110" s="157"/>
      <c r="E110" s="133"/>
      <c r="F110" s="133"/>
      <c r="G110" s="32">
        <f t="shared" si="9"/>
        <v>0</v>
      </c>
    </row>
    <row r="111" spans="3:7" ht="31" x14ac:dyDescent="0.35">
      <c r="C111" s="25" t="s">
        <v>229</v>
      </c>
      <c r="D111" s="157"/>
      <c r="E111" s="157"/>
      <c r="F111" s="157"/>
      <c r="G111" s="32">
        <f t="shared" si="9"/>
        <v>0</v>
      </c>
    </row>
    <row r="112" spans="3:7" x14ac:dyDescent="0.35">
      <c r="C112" s="26" t="s">
        <v>230</v>
      </c>
      <c r="D112" s="157"/>
      <c r="E112" s="157"/>
      <c r="F112" s="157"/>
      <c r="G112" s="32">
        <f t="shared" si="9"/>
        <v>0</v>
      </c>
    </row>
    <row r="113" spans="3:7" x14ac:dyDescent="0.35">
      <c r="C113" s="25" t="s">
        <v>231</v>
      </c>
      <c r="D113" s="157"/>
      <c r="E113" s="157"/>
      <c r="F113" s="157"/>
      <c r="G113" s="32">
        <f t="shared" si="9"/>
        <v>0</v>
      </c>
    </row>
    <row r="114" spans="3:7" x14ac:dyDescent="0.35">
      <c r="C114" s="25" t="s">
        <v>232</v>
      </c>
      <c r="D114" s="157"/>
      <c r="E114" s="157"/>
      <c r="F114" s="157"/>
      <c r="G114" s="32">
        <f t="shared" si="9"/>
        <v>0</v>
      </c>
    </row>
    <row r="115" spans="3:7" x14ac:dyDescent="0.35">
      <c r="C115" s="25" t="s">
        <v>233</v>
      </c>
      <c r="D115" s="157"/>
      <c r="E115" s="157"/>
      <c r="F115" s="157"/>
      <c r="G115" s="32">
        <f t="shared" si="9"/>
        <v>0</v>
      </c>
    </row>
    <row r="116" spans="3:7" x14ac:dyDescent="0.35">
      <c r="C116" s="29" t="s">
        <v>234</v>
      </c>
      <c r="D116" s="38">
        <f>SUM(D109:D115)</f>
        <v>0</v>
      </c>
      <c r="E116" s="38">
        <f>SUM(E109:E115)</f>
        <v>0</v>
      </c>
      <c r="F116" s="38">
        <f>SUM(F109:F115)</f>
        <v>0</v>
      </c>
      <c r="G116" s="32">
        <f t="shared" si="9"/>
        <v>0</v>
      </c>
    </row>
    <row r="117" spans="3:7" s="28" customFormat="1" x14ac:dyDescent="0.35">
      <c r="C117" s="42"/>
      <c r="D117" s="43"/>
      <c r="E117" s="43"/>
      <c r="F117" s="43"/>
      <c r="G117" s="44"/>
    </row>
    <row r="118" spans="3:7" x14ac:dyDescent="0.35">
      <c r="C118" s="270" t="s">
        <v>138</v>
      </c>
      <c r="D118" s="271"/>
      <c r="E118" s="271"/>
      <c r="F118" s="271"/>
      <c r="G118" s="272"/>
    </row>
    <row r="119" spans="3:7" ht="21" customHeight="1" thickBot="1" x14ac:dyDescent="0.4">
      <c r="C119" s="35" t="s">
        <v>226</v>
      </c>
      <c r="D119" s="36">
        <f>'1) Budget Table'!D119</f>
        <v>0</v>
      </c>
      <c r="E119" s="36"/>
      <c r="F119" s="36"/>
      <c r="G119" s="37"/>
    </row>
    <row r="120" spans="3:7" x14ac:dyDescent="0.35">
      <c r="C120" s="33" t="s">
        <v>227</v>
      </c>
      <c r="D120" s="155"/>
      <c r="E120" s="156"/>
      <c r="F120" s="156"/>
      <c r="G120" s="34">
        <f t="shared" ref="G120:G127" si="10">SUM(D120:F120)</f>
        <v>0</v>
      </c>
    </row>
    <row r="121" spans="3:7" x14ac:dyDescent="0.35">
      <c r="C121" s="25" t="s">
        <v>228</v>
      </c>
      <c r="D121" s="157"/>
      <c r="E121" s="133"/>
      <c r="F121" s="133"/>
      <c r="G121" s="32">
        <f t="shared" si="10"/>
        <v>0</v>
      </c>
    </row>
    <row r="122" spans="3:7" ht="31" x14ac:dyDescent="0.35">
      <c r="C122" s="25" t="s">
        <v>229</v>
      </c>
      <c r="D122" s="157"/>
      <c r="E122" s="157"/>
      <c r="F122" s="157"/>
      <c r="G122" s="32">
        <f t="shared" si="10"/>
        <v>0</v>
      </c>
    </row>
    <row r="123" spans="3:7" x14ac:dyDescent="0.35">
      <c r="C123" s="26" t="s">
        <v>230</v>
      </c>
      <c r="D123" s="157"/>
      <c r="E123" s="157"/>
      <c r="F123" s="157"/>
      <c r="G123" s="32">
        <f t="shared" si="10"/>
        <v>0</v>
      </c>
    </row>
    <row r="124" spans="3:7" x14ac:dyDescent="0.35">
      <c r="C124" s="25" t="s">
        <v>231</v>
      </c>
      <c r="D124" s="157"/>
      <c r="E124" s="157"/>
      <c r="F124" s="157"/>
      <c r="G124" s="32">
        <f t="shared" si="10"/>
        <v>0</v>
      </c>
    </row>
    <row r="125" spans="3:7" x14ac:dyDescent="0.35">
      <c r="C125" s="25" t="s">
        <v>232</v>
      </c>
      <c r="D125" s="157"/>
      <c r="E125" s="157"/>
      <c r="F125" s="157"/>
      <c r="G125" s="32">
        <f t="shared" si="10"/>
        <v>0</v>
      </c>
    </row>
    <row r="126" spans="3:7" x14ac:dyDescent="0.35">
      <c r="C126" s="25" t="s">
        <v>233</v>
      </c>
      <c r="D126" s="157"/>
      <c r="E126" s="157"/>
      <c r="F126" s="157"/>
      <c r="G126" s="32">
        <f t="shared" si="10"/>
        <v>0</v>
      </c>
    </row>
    <row r="127" spans="3:7" x14ac:dyDescent="0.35">
      <c r="C127" s="29" t="s">
        <v>234</v>
      </c>
      <c r="D127" s="38">
        <f>SUM(D120:D126)</f>
        <v>0</v>
      </c>
      <c r="E127" s="38">
        <f>SUM(E120:E126)</f>
        <v>0</v>
      </c>
      <c r="F127" s="38">
        <f>SUM(F120:F126)</f>
        <v>0</v>
      </c>
      <c r="G127" s="32">
        <f t="shared" si="10"/>
        <v>0</v>
      </c>
    </row>
    <row r="128" spans="3:7" s="28" customFormat="1" x14ac:dyDescent="0.35">
      <c r="C128" s="42"/>
      <c r="D128" s="43"/>
      <c r="E128" s="43"/>
      <c r="F128" s="43"/>
      <c r="G128" s="44"/>
    </row>
    <row r="129" spans="2:7" x14ac:dyDescent="0.35">
      <c r="B129" s="154"/>
      <c r="C129" s="270" t="s">
        <v>147</v>
      </c>
      <c r="D129" s="271"/>
      <c r="E129" s="271"/>
      <c r="F129" s="271"/>
      <c r="G129" s="272"/>
    </row>
    <row r="130" spans="2:7" ht="24" customHeight="1" thickBot="1" x14ac:dyDescent="0.4">
      <c r="B130" s="154"/>
      <c r="C130" s="35" t="s">
        <v>226</v>
      </c>
      <c r="D130" s="36">
        <f>'1) Budget Table'!D129</f>
        <v>0</v>
      </c>
      <c r="E130" s="36"/>
      <c r="F130" s="36"/>
      <c r="G130" s="37"/>
    </row>
    <row r="131" spans="2:7" ht="15.75" customHeight="1" x14ac:dyDescent="0.35">
      <c r="B131" s="154"/>
      <c r="C131" s="33" t="s">
        <v>227</v>
      </c>
      <c r="D131" s="155"/>
      <c r="E131" s="156"/>
      <c r="F131" s="156"/>
      <c r="G131" s="34">
        <f t="shared" ref="G131:G138" si="11">SUM(D131:F131)</f>
        <v>0</v>
      </c>
    </row>
    <row r="132" spans="2:7" x14ac:dyDescent="0.35">
      <c r="B132" s="154"/>
      <c r="C132" s="25" t="s">
        <v>228</v>
      </c>
      <c r="D132" s="157"/>
      <c r="E132" s="133"/>
      <c r="F132" s="133"/>
      <c r="G132" s="32">
        <f t="shared" si="11"/>
        <v>0</v>
      </c>
    </row>
    <row r="133" spans="2:7" ht="15.75" customHeight="1" x14ac:dyDescent="0.35">
      <c r="B133" s="154"/>
      <c r="C133" s="25" t="s">
        <v>229</v>
      </c>
      <c r="D133" s="157"/>
      <c r="E133" s="157"/>
      <c r="F133" s="157"/>
      <c r="G133" s="32">
        <f t="shared" si="11"/>
        <v>0</v>
      </c>
    </row>
    <row r="134" spans="2:7" x14ac:dyDescent="0.35">
      <c r="B134" s="154"/>
      <c r="C134" s="26" t="s">
        <v>230</v>
      </c>
      <c r="D134" s="157"/>
      <c r="E134" s="157"/>
      <c r="F134" s="157"/>
      <c r="G134" s="32">
        <f t="shared" si="11"/>
        <v>0</v>
      </c>
    </row>
    <row r="135" spans="2:7" x14ac:dyDescent="0.35">
      <c r="B135" s="154"/>
      <c r="C135" s="25" t="s">
        <v>231</v>
      </c>
      <c r="D135" s="157"/>
      <c r="E135" s="157"/>
      <c r="F135" s="157"/>
      <c r="G135" s="32">
        <f t="shared" si="11"/>
        <v>0</v>
      </c>
    </row>
    <row r="136" spans="2:7" ht="15.75" customHeight="1" x14ac:dyDescent="0.35">
      <c r="B136" s="154"/>
      <c r="C136" s="25" t="s">
        <v>232</v>
      </c>
      <c r="D136" s="157"/>
      <c r="E136" s="157"/>
      <c r="F136" s="157"/>
      <c r="G136" s="32">
        <f t="shared" si="11"/>
        <v>0</v>
      </c>
    </row>
    <row r="137" spans="2:7" x14ac:dyDescent="0.35">
      <c r="B137" s="154"/>
      <c r="C137" s="25" t="s">
        <v>233</v>
      </c>
      <c r="D137" s="157"/>
      <c r="E137" s="157"/>
      <c r="F137" s="157"/>
      <c r="G137" s="32">
        <f t="shared" si="11"/>
        <v>0</v>
      </c>
    </row>
    <row r="138" spans="2:7" x14ac:dyDescent="0.35">
      <c r="B138" s="154"/>
      <c r="C138" s="29" t="s">
        <v>234</v>
      </c>
      <c r="D138" s="38">
        <f>SUM(D131:D137)</f>
        <v>0</v>
      </c>
      <c r="E138" s="38">
        <f>SUM(E131:E137)</f>
        <v>0</v>
      </c>
      <c r="F138" s="38">
        <f>SUM(F131:F137)</f>
        <v>0</v>
      </c>
      <c r="G138" s="32">
        <f t="shared" si="11"/>
        <v>0</v>
      </c>
    </row>
    <row r="140" spans="2:7" x14ac:dyDescent="0.35">
      <c r="B140" s="270" t="s">
        <v>242</v>
      </c>
      <c r="C140" s="271"/>
      <c r="D140" s="271"/>
      <c r="E140" s="271"/>
      <c r="F140" s="271"/>
      <c r="G140" s="272"/>
    </row>
    <row r="141" spans="2:7" x14ac:dyDescent="0.35">
      <c r="B141" s="154"/>
      <c r="C141" s="270" t="s">
        <v>157</v>
      </c>
      <c r="D141" s="271"/>
      <c r="E141" s="271"/>
      <c r="F141" s="271"/>
      <c r="G141" s="272"/>
    </row>
    <row r="142" spans="2:7" ht="24" customHeight="1" thickBot="1" x14ac:dyDescent="0.4">
      <c r="B142" s="154"/>
      <c r="C142" s="35" t="s">
        <v>226</v>
      </c>
      <c r="D142" s="36">
        <f>'1) Budget Table'!D141</f>
        <v>0</v>
      </c>
      <c r="E142" s="36"/>
      <c r="F142" s="36"/>
      <c r="G142" s="37"/>
    </row>
    <row r="143" spans="2:7" ht="24.75" customHeight="1" x14ac:dyDescent="0.35">
      <c r="B143" s="154"/>
      <c r="C143" s="33" t="s">
        <v>227</v>
      </c>
      <c r="D143" s="155"/>
      <c r="E143" s="156"/>
      <c r="F143" s="156"/>
      <c r="G143" s="34">
        <f t="shared" ref="G143:G150" si="12">SUM(D143:F143)</f>
        <v>0</v>
      </c>
    </row>
    <row r="144" spans="2:7" ht="15.75" customHeight="1" x14ac:dyDescent="0.35">
      <c r="B144" s="154"/>
      <c r="C144" s="25" t="s">
        <v>228</v>
      </c>
      <c r="D144" s="157"/>
      <c r="E144" s="133"/>
      <c r="F144" s="133"/>
      <c r="G144" s="32">
        <f t="shared" si="12"/>
        <v>0</v>
      </c>
    </row>
    <row r="145" spans="3:7" ht="15.75" customHeight="1" x14ac:dyDescent="0.35">
      <c r="C145" s="25" t="s">
        <v>229</v>
      </c>
      <c r="D145" s="157"/>
      <c r="E145" s="157"/>
      <c r="F145" s="157"/>
      <c r="G145" s="32">
        <f t="shared" si="12"/>
        <v>0</v>
      </c>
    </row>
    <row r="146" spans="3:7" ht="15.75" customHeight="1" x14ac:dyDescent="0.35">
      <c r="C146" s="26" t="s">
        <v>230</v>
      </c>
      <c r="D146" s="157"/>
      <c r="E146" s="157"/>
      <c r="F146" s="157"/>
      <c r="G146" s="32">
        <f t="shared" si="12"/>
        <v>0</v>
      </c>
    </row>
    <row r="147" spans="3:7" ht="15.75" customHeight="1" x14ac:dyDescent="0.35">
      <c r="C147" s="25" t="s">
        <v>231</v>
      </c>
      <c r="D147" s="157"/>
      <c r="E147" s="157"/>
      <c r="F147" s="157"/>
      <c r="G147" s="32">
        <f t="shared" si="12"/>
        <v>0</v>
      </c>
    </row>
    <row r="148" spans="3:7" ht="15.75" customHeight="1" x14ac:dyDescent="0.35">
      <c r="C148" s="25" t="s">
        <v>232</v>
      </c>
      <c r="D148" s="157"/>
      <c r="E148" s="157"/>
      <c r="F148" s="157"/>
      <c r="G148" s="32">
        <f t="shared" si="12"/>
        <v>0</v>
      </c>
    </row>
    <row r="149" spans="3:7" ht="15.75" customHeight="1" x14ac:dyDescent="0.35">
      <c r="C149" s="25" t="s">
        <v>233</v>
      </c>
      <c r="D149" s="157"/>
      <c r="E149" s="157"/>
      <c r="F149" s="157"/>
      <c r="G149" s="32">
        <f t="shared" si="12"/>
        <v>0</v>
      </c>
    </row>
    <row r="150" spans="3:7" ht="15.75" customHeight="1" x14ac:dyDescent="0.35">
      <c r="C150" s="29" t="s">
        <v>234</v>
      </c>
      <c r="D150" s="38">
        <f>SUM(D143:D149)</f>
        <v>0</v>
      </c>
      <c r="E150" s="38">
        <f>SUM(E143:E149)</f>
        <v>0</v>
      </c>
      <c r="F150" s="38">
        <f>SUM(F143:F149)</f>
        <v>0</v>
      </c>
      <c r="G150" s="32">
        <f t="shared" si="12"/>
        <v>0</v>
      </c>
    </row>
    <row r="151" spans="3:7" s="28" customFormat="1" ht="15.75" customHeight="1" x14ac:dyDescent="0.35">
      <c r="C151" s="42"/>
      <c r="D151" s="43"/>
      <c r="E151" s="43"/>
      <c r="F151" s="43"/>
      <c r="G151" s="44"/>
    </row>
    <row r="152" spans="3:7" ht="15.75" customHeight="1" x14ac:dyDescent="0.35">
      <c r="C152" s="270" t="s">
        <v>166</v>
      </c>
      <c r="D152" s="271"/>
      <c r="E152" s="271"/>
      <c r="F152" s="271"/>
      <c r="G152" s="272"/>
    </row>
    <row r="153" spans="3:7" ht="21" customHeight="1" thickBot="1" x14ac:dyDescent="0.4">
      <c r="C153" s="35" t="s">
        <v>226</v>
      </c>
      <c r="D153" s="36">
        <f>'1) Budget Table'!D151</f>
        <v>0</v>
      </c>
      <c r="E153" s="36"/>
      <c r="F153" s="36"/>
      <c r="G153" s="37"/>
    </row>
    <row r="154" spans="3:7" ht="15.75" customHeight="1" x14ac:dyDescent="0.35">
      <c r="C154" s="33" t="s">
        <v>227</v>
      </c>
      <c r="D154" s="155"/>
      <c r="E154" s="156"/>
      <c r="F154" s="156"/>
      <c r="G154" s="34">
        <f t="shared" ref="G154:G161" si="13">SUM(D154:F154)</f>
        <v>0</v>
      </c>
    </row>
    <row r="155" spans="3:7" ht="15.75" customHeight="1" x14ac:dyDescent="0.35">
      <c r="C155" s="25" t="s">
        <v>228</v>
      </c>
      <c r="D155" s="157"/>
      <c r="E155" s="133"/>
      <c r="F155" s="133"/>
      <c r="G155" s="32">
        <f t="shared" si="13"/>
        <v>0</v>
      </c>
    </row>
    <row r="156" spans="3:7" ht="15.75" customHeight="1" x14ac:dyDescent="0.35">
      <c r="C156" s="25" t="s">
        <v>229</v>
      </c>
      <c r="D156" s="157"/>
      <c r="E156" s="157"/>
      <c r="F156" s="157"/>
      <c r="G156" s="32">
        <f t="shared" si="13"/>
        <v>0</v>
      </c>
    </row>
    <row r="157" spans="3:7" ht="15.75" customHeight="1" x14ac:dyDescent="0.35">
      <c r="C157" s="26" t="s">
        <v>230</v>
      </c>
      <c r="D157" s="157"/>
      <c r="E157" s="157"/>
      <c r="F157" s="157"/>
      <c r="G157" s="32">
        <f t="shared" si="13"/>
        <v>0</v>
      </c>
    </row>
    <row r="158" spans="3:7" ht="15.75" customHeight="1" x14ac:dyDescent="0.35">
      <c r="C158" s="25" t="s">
        <v>231</v>
      </c>
      <c r="D158" s="157"/>
      <c r="E158" s="157"/>
      <c r="F158" s="157"/>
      <c r="G158" s="32">
        <f t="shared" si="13"/>
        <v>0</v>
      </c>
    </row>
    <row r="159" spans="3:7" ht="15.75" customHeight="1" x14ac:dyDescent="0.35">
      <c r="C159" s="25" t="s">
        <v>232</v>
      </c>
      <c r="D159" s="157"/>
      <c r="E159" s="157"/>
      <c r="F159" s="157"/>
      <c r="G159" s="32">
        <f t="shared" si="13"/>
        <v>0</v>
      </c>
    </row>
    <row r="160" spans="3:7" ht="15.75" customHeight="1" x14ac:dyDescent="0.35">
      <c r="C160" s="25" t="s">
        <v>233</v>
      </c>
      <c r="D160" s="157"/>
      <c r="E160" s="157"/>
      <c r="F160" s="157"/>
      <c r="G160" s="32">
        <f t="shared" si="13"/>
        <v>0</v>
      </c>
    </row>
    <row r="161" spans="3:7" ht="15.75" customHeight="1" x14ac:dyDescent="0.35">
      <c r="C161" s="29" t="s">
        <v>234</v>
      </c>
      <c r="D161" s="38">
        <f>SUM(D154:D160)</f>
        <v>0</v>
      </c>
      <c r="E161" s="38">
        <f>SUM(E154:E160)</f>
        <v>0</v>
      </c>
      <c r="F161" s="38">
        <f>SUM(F154:F160)</f>
        <v>0</v>
      </c>
      <c r="G161" s="32">
        <f t="shared" si="13"/>
        <v>0</v>
      </c>
    </row>
    <row r="162" spans="3:7" s="28" customFormat="1" ht="15.75" customHeight="1" x14ac:dyDescent="0.35">
      <c r="C162" s="42"/>
      <c r="D162" s="43"/>
      <c r="E162" s="43"/>
      <c r="F162" s="43"/>
      <c r="G162" s="44"/>
    </row>
    <row r="163" spans="3:7" ht="15.75" customHeight="1" x14ac:dyDescent="0.35">
      <c r="C163" s="270" t="s">
        <v>175</v>
      </c>
      <c r="D163" s="271"/>
      <c r="E163" s="271"/>
      <c r="F163" s="271"/>
      <c r="G163" s="272"/>
    </row>
    <row r="164" spans="3:7" ht="19.5" customHeight="1" thickBot="1" x14ac:dyDescent="0.4">
      <c r="C164" s="35" t="s">
        <v>226</v>
      </c>
      <c r="D164" s="36">
        <f>'1) Budget Table'!D161</f>
        <v>0</v>
      </c>
      <c r="E164" s="36"/>
      <c r="F164" s="36"/>
      <c r="G164" s="37"/>
    </row>
    <row r="165" spans="3:7" ht="15.75" customHeight="1" x14ac:dyDescent="0.35">
      <c r="C165" s="33" t="s">
        <v>227</v>
      </c>
      <c r="D165" s="155"/>
      <c r="E165" s="156"/>
      <c r="F165" s="156"/>
      <c r="G165" s="34">
        <f t="shared" ref="G165:G172" si="14">SUM(D165:F165)</f>
        <v>0</v>
      </c>
    </row>
    <row r="166" spans="3:7" ht="15.75" customHeight="1" x14ac:dyDescent="0.35">
      <c r="C166" s="25" t="s">
        <v>228</v>
      </c>
      <c r="D166" s="157"/>
      <c r="E166" s="133"/>
      <c r="F166" s="133"/>
      <c r="G166" s="32">
        <f t="shared" si="14"/>
        <v>0</v>
      </c>
    </row>
    <row r="167" spans="3:7" ht="15.75" customHeight="1" x14ac:dyDescent="0.35">
      <c r="C167" s="25" t="s">
        <v>229</v>
      </c>
      <c r="D167" s="157"/>
      <c r="E167" s="157"/>
      <c r="F167" s="157"/>
      <c r="G167" s="32">
        <f t="shared" si="14"/>
        <v>0</v>
      </c>
    </row>
    <row r="168" spans="3:7" ht="15.75" customHeight="1" x14ac:dyDescent="0.35">
      <c r="C168" s="26" t="s">
        <v>230</v>
      </c>
      <c r="D168" s="157"/>
      <c r="E168" s="157"/>
      <c r="F168" s="157"/>
      <c r="G168" s="32">
        <f t="shared" si="14"/>
        <v>0</v>
      </c>
    </row>
    <row r="169" spans="3:7" ht="15.75" customHeight="1" x14ac:dyDescent="0.35">
      <c r="C169" s="25" t="s">
        <v>231</v>
      </c>
      <c r="D169" s="157"/>
      <c r="E169" s="157"/>
      <c r="F169" s="157"/>
      <c r="G169" s="32">
        <f t="shared" si="14"/>
        <v>0</v>
      </c>
    </row>
    <row r="170" spans="3:7" ht="15.75" customHeight="1" x14ac:dyDescent="0.35">
      <c r="C170" s="25" t="s">
        <v>232</v>
      </c>
      <c r="D170" s="157"/>
      <c r="E170" s="157"/>
      <c r="F170" s="157"/>
      <c r="G170" s="32">
        <f t="shared" si="14"/>
        <v>0</v>
      </c>
    </row>
    <row r="171" spans="3:7" ht="15.75" customHeight="1" x14ac:dyDescent="0.35">
      <c r="C171" s="25" t="s">
        <v>233</v>
      </c>
      <c r="D171" s="157"/>
      <c r="E171" s="157"/>
      <c r="F171" s="157"/>
      <c r="G171" s="32">
        <f t="shared" si="14"/>
        <v>0</v>
      </c>
    </row>
    <row r="172" spans="3:7" ht="15.75" customHeight="1" x14ac:dyDescent="0.35">
      <c r="C172" s="29" t="s">
        <v>234</v>
      </c>
      <c r="D172" s="38">
        <f>SUM(D165:D171)</f>
        <v>0</v>
      </c>
      <c r="E172" s="38">
        <f>SUM(E165:E171)</f>
        <v>0</v>
      </c>
      <c r="F172" s="38">
        <f>SUM(F165:F171)</f>
        <v>0</v>
      </c>
      <c r="G172" s="32">
        <f t="shared" si="14"/>
        <v>0</v>
      </c>
    </row>
    <row r="173" spans="3:7" s="28" customFormat="1" ht="15.75" customHeight="1" x14ac:dyDescent="0.35">
      <c r="C173" s="42"/>
      <c r="D173" s="43"/>
      <c r="E173" s="43"/>
      <c r="F173" s="43"/>
      <c r="G173" s="44"/>
    </row>
    <row r="174" spans="3:7" ht="15.75" customHeight="1" x14ac:dyDescent="0.35">
      <c r="C174" s="270" t="s">
        <v>184</v>
      </c>
      <c r="D174" s="271"/>
      <c r="E174" s="271"/>
      <c r="F174" s="271"/>
      <c r="G174" s="272"/>
    </row>
    <row r="175" spans="3:7" ht="22.5" customHeight="1" thickBot="1" x14ac:dyDescent="0.4">
      <c r="C175" s="35" t="s">
        <v>226</v>
      </c>
      <c r="D175" s="36">
        <f>'1) Budget Table'!D171</f>
        <v>0</v>
      </c>
      <c r="E175" s="36"/>
      <c r="F175" s="36"/>
      <c r="G175" s="37"/>
    </row>
    <row r="176" spans="3:7" ht="15.75" customHeight="1" x14ac:dyDescent="0.35">
      <c r="C176" s="33" t="s">
        <v>227</v>
      </c>
      <c r="D176" s="155"/>
      <c r="E176" s="156"/>
      <c r="F176" s="156"/>
      <c r="G176" s="34">
        <f t="shared" ref="G176:G183" si="15">SUM(D176:F176)</f>
        <v>0</v>
      </c>
    </row>
    <row r="177" spans="3:7" ht="15.75" customHeight="1" x14ac:dyDescent="0.35">
      <c r="C177" s="25" t="s">
        <v>228</v>
      </c>
      <c r="D177" s="157"/>
      <c r="E177" s="133"/>
      <c r="F177" s="133"/>
      <c r="G177" s="32">
        <f t="shared" si="15"/>
        <v>0</v>
      </c>
    </row>
    <row r="178" spans="3:7" ht="15.75" customHeight="1" x14ac:dyDescent="0.35">
      <c r="C178" s="25" t="s">
        <v>229</v>
      </c>
      <c r="D178" s="157"/>
      <c r="E178" s="157"/>
      <c r="F178" s="157"/>
      <c r="G178" s="32">
        <f t="shared" si="15"/>
        <v>0</v>
      </c>
    </row>
    <row r="179" spans="3:7" ht="15.75" customHeight="1" x14ac:dyDescent="0.35">
      <c r="C179" s="26" t="s">
        <v>230</v>
      </c>
      <c r="D179" s="157"/>
      <c r="E179" s="157"/>
      <c r="F179" s="157"/>
      <c r="G179" s="32">
        <f t="shared" si="15"/>
        <v>0</v>
      </c>
    </row>
    <row r="180" spans="3:7" ht="15.75" customHeight="1" x14ac:dyDescent="0.35">
      <c r="C180" s="25" t="s">
        <v>231</v>
      </c>
      <c r="D180" s="157"/>
      <c r="E180" s="157"/>
      <c r="F180" s="157"/>
      <c r="G180" s="32">
        <f t="shared" si="15"/>
        <v>0</v>
      </c>
    </row>
    <row r="181" spans="3:7" ht="15.75" customHeight="1" x14ac:dyDescent="0.35">
      <c r="C181" s="25" t="s">
        <v>232</v>
      </c>
      <c r="D181" s="157"/>
      <c r="E181" s="157"/>
      <c r="F181" s="157"/>
      <c r="G181" s="32">
        <f t="shared" si="15"/>
        <v>0</v>
      </c>
    </row>
    <row r="182" spans="3:7" ht="15.75" customHeight="1" x14ac:dyDescent="0.35">
      <c r="C182" s="25" t="s">
        <v>233</v>
      </c>
      <c r="D182" s="157"/>
      <c r="E182" s="157"/>
      <c r="F182" s="157"/>
      <c r="G182" s="32">
        <f t="shared" si="15"/>
        <v>0</v>
      </c>
    </row>
    <row r="183" spans="3:7" ht="15.75" customHeight="1" x14ac:dyDescent="0.35">
      <c r="C183" s="29" t="s">
        <v>234</v>
      </c>
      <c r="D183" s="38">
        <f>SUM(D176:D182)</f>
        <v>0</v>
      </c>
      <c r="E183" s="38">
        <f>SUM(E176:E182)</f>
        <v>0</v>
      </c>
      <c r="F183" s="38">
        <f>SUM(F176:F182)</f>
        <v>0</v>
      </c>
      <c r="G183" s="32">
        <f t="shared" si="15"/>
        <v>0</v>
      </c>
    </row>
    <row r="184" spans="3:7" ht="15.75" customHeight="1" x14ac:dyDescent="0.35">
      <c r="C184" s="154"/>
      <c r="D184" s="158"/>
      <c r="E184" s="158"/>
      <c r="F184" s="158"/>
      <c r="G184" s="154"/>
    </row>
    <row r="185" spans="3:7" ht="15.75" customHeight="1" x14ac:dyDescent="0.35">
      <c r="C185" s="270" t="s">
        <v>243</v>
      </c>
      <c r="D185" s="271"/>
      <c r="E185" s="271"/>
      <c r="F185" s="271"/>
      <c r="G185" s="272"/>
    </row>
    <row r="186" spans="3:7" ht="19.5" customHeight="1" thickBot="1" x14ac:dyDescent="0.4">
      <c r="C186" s="35" t="s">
        <v>244</v>
      </c>
      <c r="D186" s="36">
        <f>'1) Budget Table'!D178</f>
        <v>261165.16</v>
      </c>
      <c r="E186" s="36"/>
      <c r="F186" s="36"/>
      <c r="G186" s="37"/>
    </row>
    <row r="187" spans="3:7" ht="15.75" customHeight="1" x14ac:dyDescent="0.35">
      <c r="C187" s="33" t="s">
        <v>227</v>
      </c>
      <c r="D187" s="155"/>
      <c r="E187" s="156"/>
      <c r="F187" s="156"/>
      <c r="G187" s="34">
        <f t="shared" ref="G187:G194" si="16">SUM(D187:F187)</f>
        <v>0</v>
      </c>
    </row>
    <row r="188" spans="3:7" ht="15.75" customHeight="1" x14ac:dyDescent="0.35">
      <c r="C188" s="25" t="s">
        <v>228</v>
      </c>
      <c r="D188" s="157">
        <v>35454</v>
      </c>
      <c r="E188" s="133"/>
      <c r="F188" s="133"/>
      <c r="G188" s="32">
        <f t="shared" si="16"/>
        <v>35454</v>
      </c>
    </row>
    <row r="189" spans="3:7" ht="15.75" customHeight="1" x14ac:dyDescent="0.35">
      <c r="C189" s="25" t="s">
        <v>229</v>
      </c>
      <c r="D189" s="157"/>
      <c r="E189" s="157"/>
      <c r="F189" s="157"/>
      <c r="G189" s="32">
        <f t="shared" si="16"/>
        <v>0</v>
      </c>
    </row>
    <row r="190" spans="3:7" ht="15.75" customHeight="1" x14ac:dyDescent="0.35">
      <c r="C190" s="26" t="s">
        <v>230</v>
      </c>
      <c r="D190" s="157">
        <v>35000</v>
      </c>
      <c r="E190" s="157"/>
      <c r="F190" s="157"/>
      <c r="G190" s="32">
        <f t="shared" si="16"/>
        <v>35000</v>
      </c>
    </row>
    <row r="191" spans="3:7" ht="15.75" customHeight="1" x14ac:dyDescent="0.35">
      <c r="C191" s="25" t="s">
        <v>231</v>
      </c>
      <c r="D191" s="157"/>
      <c r="E191" s="157"/>
      <c r="F191" s="157"/>
      <c r="G191" s="32">
        <f t="shared" si="16"/>
        <v>0</v>
      </c>
    </row>
    <row r="192" spans="3:7" ht="15.75" customHeight="1" x14ac:dyDescent="0.35">
      <c r="C192" s="25" t="s">
        <v>232</v>
      </c>
      <c r="D192" s="157">
        <v>190711.158878505</v>
      </c>
      <c r="E192" s="157"/>
      <c r="F192" s="157"/>
      <c r="G192" s="32">
        <f t="shared" si="16"/>
        <v>190711.158878505</v>
      </c>
    </row>
    <row r="193" spans="3:13" ht="15.75" customHeight="1" x14ac:dyDescent="0.35">
      <c r="C193" s="25" t="s">
        <v>233</v>
      </c>
      <c r="D193" s="157"/>
      <c r="E193" s="157"/>
      <c r="F193" s="157"/>
      <c r="G193" s="32">
        <f t="shared" si="16"/>
        <v>0</v>
      </c>
      <c r="H193" s="154"/>
      <c r="I193" s="154"/>
      <c r="J193" s="154"/>
      <c r="K193" s="154"/>
      <c r="L193" s="154"/>
      <c r="M193" s="154"/>
    </row>
    <row r="194" spans="3:13" ht="15.75" customHeight="1" x14ac:dyDescent="0.35">
      <c r="C194" s="29" t="s">
        <v>234</v>
      </c>
      <c r="D194" s="38">
        <f>SUM(D187:D193)</f>
        <v>261165.158878505</v>
      </c>
      <c r="E194" s="38">
        <f>SUM(E187:E193)</f>
        <v>0</v>
      </c>
      <c r="F194" s="38">
        <f>SUM(F187:F193)</f>
        <v>0</v>
      </c>
      <c r="G194" s="32">
        <f t="shared" si="16"/>
        <v>261165.158878505</v>
      </c>
      <c r="H194" s="154"/>
      <c r="I194" s="154"/>
      <c r="J194" s="154"/>
      <c r="K194" s="154"/>
      <c r="L194" s="154"/>
      <c r="M194" s="154"/>
    </row>
    <row r="195" spans="3:13" ht="15.75" customHeight="1" thickBot="1" x14ac:dyDescent="0.4">
      <c r="C195" s="154"/>
      <c r="D195" s="158"/>
      <c r="E195" s="158"/>
      <c r="F195" s="158"/>
      <c r="G195" s="154"/>
      <c r="H195" s="154"/>
      <c r="I195" s="154"/>
      <c r="J195" s="154"/>
      <c r="K195" s="154"/>
      <c r="L195" s="154"/>
      <c r="M195" s="154"/>
    </row>
    <row r="196" spans="3:13" ht="19.5" customHeight="1" thickBot="1" x14ac:dyDescent="0.4">
      <c r="C196" s="274" t="s">
        <v>207</v>
      </c>
      <c r="D196" s="275"/>
      <c r="E196" s="275"/>
      <c r="F196" s="275"/>
      <c r="G196" s="276"/>
      <c r="H196" s="154"/>
      <c r="I196" s="154"/>
      <c r="J196" s="154"/>
      <c r="K196" s="154"/>
      <c r="L196" s="154"/>
      <c r="M196" s="154"/>
    </row>
    <row r="197" spans="3:13" ht="19.5" customHeight="1" x14ac:dyDescent="0.35">
      <c r="C197" s="48"/>
      <c r="D197" s="268" t="str">
        <f>'1) Budget Table'!D4</f>
        <v>Recipient Organization 1: IRC</v>
      </c>
      <c r="E197" s="268"/>
      <c r="F197" s="268"/>
      <c r="G197" s="273" t="s">
        <v>207</v>
      </c>
      <c r="H197" s="154"/>
      <c r="I197" s="154"/>
      <c r="J197" s="154"/>
      <c r="K197" s="154"/>
      <c r="L197" s="154"/>
      <c r="M197" s="154"/>
    </row>
    <row r="198" spans="3:13" ht="19.5" customHeight="1" x14ac:dyDescent="0.35">
      <c r="C198" s="48"/>
      <c r="D198" s="269"/>
      <c r="E198" s="269"/>
      <c r="F198" s="269"/>
      <c r="G198" s="258"/>
      <c r="H198" s="154"/>
      <c r="I198" s="154"/>
      <c r="J198" s="154"/>
      <c r="K198" s="154"/>
      <c r="L198" s="154"/>
      <c r="M198" s="154"/>
    </row>
    <row r="199" spans="3:13" ht="19.5" customHeight="1" x14ac:dyDescent="0.35">
      <c r="C199" s="10" t="s">
        <v>227</v>
      </c>
      <c r="D199" s="218">
        <f>SUM(D176,D165,D154,D143,D131,D120,D109,D98,D86,D75,D64,D53,D41,D30,D19,D8,D187)</f>
        <v>187967</v>
      </c>
      <c r="E199" s="159">
        <f>SUM(E176,E165,E154,E143,E131,E120,E109,E98,E86,E75,E64,E53,E41,E30,E19,E8,E187)</f>
        <v>0</v>
      </c>
      <c r="F199" s="159">
        <f t="shared" ref="F199" si="17">SUM(F176,F165,F154,F143,F131,F120,F109,F98,F86,F75,F64,F53,F41,F30,F19,F8,F187)</f>
        <v>0</v>
      </c>
      <c r="G199" s="46">
        <f t="shared" ref="G199:G206" si="18">SUM(D199:F199)</f>
        <v>187967</v>
      </c>
      <c r="H199" s="154"/>
      <c r="I199" s="154"/>
      <c r="J199" s="154"/>
      <c r="K199" s="154"/>
      <c r="L199" s="154"/>
      <c r="M199" s="154"/>
    </row>
    <row r="200" spans="3:13" ht="34.5" customHeight="1" x14ac:dyDescent="0.35">
      <c r="C200" s="10" t="s">
        <v>228</v>
      </c>
      <c r="D200" s="219">
        <f>SUM(D177,D166,D155,D144,D132,D121,D110,D99,D87,D76,D65,D54,D42,D31,D20,D9,D188)</f>
        <v>282509.00000000058</v>
      </c>
      <c r="E200" s="159">
        <f t="shared" ref="E200:F200" si="19">SUM(E177,E166,E155,E144,E132,E121,E110,E99,E87,E76,E65,E54,E42,E31,E20,E9,E188)</f>
        <v>0</v>
      </c>
      <c r="F200" s="159">
        <f t="shared" si="19"/>
        <v>0</v>
      </c>
      <c r="G200" s="47">
        <f t="shared" si="18"/>
        <v>282509.00000000058</v>
      </c>
      <c r="H200" s="154"/>
      <c r="I200" s="154"/>
      <c r="J200" s="154"/>
      <c r="K200" s="154"/>
      <c r="L200" s="154"/>
      <c r="M200" s="154"/>
    </row>
    <row r="201" spans="3:13" ht="48" customHeight="1" x14ac:dyDescent="0.35">
      <c r="C201" s="10" t="s">
        <v>229</v>
      </c>
      <c r="D201" s="220">
        <f t="shared" ref="D201:F205" si="20">SUM(D178,D167,D156,D145,D133,D122,D111,D100,D88,D77,D66,D55,D43,D32,D21,D10,D189)</f>
        <v>7499.9999999999991</v>
      </c>
      <c r="E201" s="159">
        <f t="shared" si="20"/>
        <v>0</v>
      </c>
      <c r="F201" s="159">
        <f t="shared" si="20"/>
        <v>0</v>
      </c>
      <c r="G201" s="47">
        <f t="shared" si="18"/>
        <v>7499.9999999999991</v>
      </c>
      <c r="H201" s="154"/>
      <c r="I201" s="154"/>
      <c r="J201" s="154"/>
      <c r="K201" s="154"/>
      <c r="L201" s="154"/>
      <c r="M201" s="154"/>
    </row>
    <row r="202" spans="3:13" ht="33" customHeight="1" x14ac:dyDescent="0.35">
      <c r="C202" s="14" t="s">
        <v>230</v>
      </c>
      <c r="D202" s="219">
        <f t="shared" si="20"/>
        <v>147646</v>
      </c>
      <c r="E202" s="159">
        <f t="shared" si="20"/>
        <v>0</v>
      </c>
      <c r="F202" s="159">
        <f t="shared" si="20"/>
        <v>0</v>
      </c>
      <c r="G202" s="47">
        <f>SUM(D202:F202)</f>
        <v>147646</v>
      </c>
      <c r="H202" s="154"/>
      <c r="I202" s="154"/>
      <c r="J202" s="154"/>
      <c r="K202" s="154"/>
      <c r="L202" s="154"/>
      <c r="M202" s="154"/>
    </row>
    <row r="203" spans="3:13" ht="21" customHeight="1" x14ac:dyDescent="0.35">
      <c r="C203" s="10" t="s">
        <v>231</v>
      </c>
      <c r="D203" s="220">
        <f t="shared" si="20"/>
        <v>20000</v>
      </c>
      <c r="E203" s="159">
        <f t="shared" si="20"/>
        <v>0</v>
      </c>
      <c r="F203" s="159">
        <f t="shared" si="20"/>
        <v>0</v>
      </c>
      <c r="G203" s="47">
        <f t="shared" si="18"/>
        <v>20000</v>
      </c>
      <c r="H203" s="141"/>
      <c r="I203" s="141"/>
      <c r="J203" s="141"/>
      <c r="K203" s="141"/>
      <c r="L203" s="141"/>
      <c r="M203" s="160"/>
    </row>
    <row r="204" spans="3:13" ht="39.75" customHeight="1" x14ac:dyDescent="0.35">
      <c r="C204" s="10" t="s">
        <v>232</v>
      </c>
      <c r="D204" s="219">
        <f t="shared" si="20"/>
        <v>750002.15887850383</v>
      </c>
      <c r="E204" s="159">
        <f t="shared" si="20"/>
        <v>0</v>
      </c>
      <c r="F204" s="159">
        <f t="shared" si="20"/>
        <v>0</v>
      </c>
      <c r="G204" s="47">
        <f t="shared" si="18"/>
        <v>750002.15887850383</v>
      </c>
      <c r="H204" s="141"/>
      <c r="I204" s="141"/>
      <c r="J204" s="141"/>
      <c r="K204" s="141"/>
      <c r="L204" s="141"/>
      <c r="M204" s="160"/>
    </row>
    <row r="205" spans="3:13" ht="23.25" customHeight="1" x14ac:dyDescent="0.35">
      <c r="C205" s="10" t="s">
        <v>233</v>
      </c>
      <c r="D205" s="221">
        <f t="shared" si="20"/>
        <v>6244.9999999999955</v>
      </c>
      <c r="E205" s="161">
        <f t="shared" si="20"/>
        <v>0</v>
      </c>
      <c r="F205" s="161">
        <f t="shared" si="20"/>
        <v>0</v>
      </c>
      <c r="G205" s="47">
        <f t="shared" si="18"/>
        <v>6244.9999999999955</v>
      </c>
      <c r="H205" s="141"/>
      <c r="I205" s="141"/>
      <c r="J205" s="141"/>
      <c r="K205" s="141"/>
      <c r="L205" s="141"/>
      <c r="M205" s="160"/>
    </row>
    <row r="206" spans="3:13" ht="22.5" customHeight="1" x14ac:dyDescent="0.35">
      <c r="C206" s="162" t="s">
        <v>245</v>
      </c>
      <c r="D206" s="221">
        <f>SUM(D199:D205)</f>
        <v>1401869.1588785043</v>
      </c>
      <c r="E206" s="163">
        <f>SUM(E199:E205)</f>
        <v>0</v>
      </c>
      <c r="F206" s="163">
        <f>SUM(F199:F205)</f>
        <v>0</v>
      </c>
      <c r="G206" s="164">
        <f t="shared" si="18"/>
        <v>1401869.1588785043</v>
      </c>
      <c r="H206" s="141"/>
      <c r="I206" s="141"/>
      <c r="J206" s="141"/>
      <c r="K206" s="141"/>
      <c r="L206" s="141"/>
      <c r="M206" s="160"/>
    </row>
    <row r="207" spans="3:13" ht="26.25" customHeight="1" thickBot="1" x14ac:dyDescent="0.4">
      <c r="C207" s="165" t="s">
        <v>246</v>
      </c>
      <c r="D207" s="222">
        <f>D206*0.07</f>
        <v>98130.841121495308</v>
      </c>
      <c r="E207" s="166">
        <f t="shared" ref="E207:F207" si="21">E206*0.07</f>
        <v>0</v>
      </c>
      <c r="F207" s="166">
        <f t="shared" si="21"/>
        <v>0</v>
      </c>
      <c r="G207" s="167">
        <f>G206*0.07</f>
        <v>98130.841121495308</v>
      </c>
      <c r="H207" s="15"/>
      <c r="I207" s="15"/>
      <c r="J207" s="15"/>
      <c r="K207" s="15"/>
      <c r="L207" s="168"/>
      <c r="M207" s="158"/>
    </row>
    <row r="208" spans="3:13" ht="23.25" customHeight="1" thickBot="1" x14ac:dyDescent="0.4">
      <c r="C208" s="82" t="s">
        <v>247</v>
      </c>
      <c r="D208" s="223">
        <f>SUM(D206:D207)</f>
        <v>1499999.9999999995</v>
      </c>
      <c r="E208" s="83">
        <f t="shared" ref="E208:G208" si="22">SUM(E206:E207)</f>
        <v>0</v>
      </c>
      <c r="F208" s="83">
        <f t="shared" si="22"/>
        <v>0</v>
      </c>
      <c r="G208" s="49">
        <f t="shared" si="22"/>
        <v>1499999.9999999995</v>
      </c>
      <c r="H208" s="15"/>
      <c r="I208" s="15"/>
      <c r="J208" s="15"/>
      <c r="K208" s="15"/>
      <c r="L208" s="168"/>
      <c r="M208" s="158"/>
    </row>
    <row r="209" spans="3:13" ht="15.75" customHeight="1" x14ac:dyDescent="0.35">
      <c r="C209" s="154"/>
      <c r="D209" s="158"/>
      <c r="E209" s="158"/>
      <c r="F209" s="158"/>
      <c r="G209" s="154"/>
      <c r="H209" s="154"/>
      <c r="I209" s="154"/>
      <c r="J209" s="154"/>
      <c r="K209" s="154"/>
      <c r="L209" s="30"/>
      <c r="M209" s="154"/>
    </row>
    <row r="210" spans="3:13" ht="15.75" customHeight="1" x14ac:dyDescent="0.35">
      <c r="C210" s="154"/>
      <c r="D210" s="158"/>
      <c r="E210" s="158"/>
      <c r="F210" s="158"/>
      <c r="G210" s="154"/>
      <c r="H210" s="179"/>
      <c r="I210" s="179"/>
      <c r="J210" s="154"/>
      <c r="K210" s="154"/>
      <c r="L210" s="30"/>
      <c r="M210" s="154"/>
    </row>
    <row r="211" spans="3:13" ht="15.75" customHeight="1" x14ac:dyDescent="0.35">
      <c r="C211" s="154"/>
      <c r="D211" s="158"/>
      <c r="E211" s="158"/>
      <c r="F211" s="158"/>
      <c r="G211" s="154"/>
      <c r="H211" s="179"/>
      <c r="I211" s="179"/>
      <c r="J211" s="154"/>
      <c r="K211" s="154"/>
      <c r="L211" s="154"/>
      <c r="M211" s="154"/>
    </row>
    <row r="212" spans="3:13" ht="40.5" customHeight="1" x14ac:dyDescent="0.35">
      <c r="C212" s="154"/>
      <c r="D212" s="158"/>
      <c r="E212" s="158"/>
      <c r="G212" s="154"/>
      <c r="H212" s="179"/>
      <c r="I212" s="179"/>
      <c r="J212" s="154"/>
      <c r="K212" s="154"/>
      <c r="L212" s="31"/>
      <c r="M212" s="154"/>
    </row>
    <row r="213" spans="3:13" ht="24.75" customHeight="1" x14ac:dyDescent="0.35">
      <c r="C213" s="154"/>
      <c r="D213" s="158"/>
      <c r="E213" s="158"/>
      <c r="F213" s="158"/>
      <c r="G213" s="154"/>
      <c r="H213" s="179"/>
      <c r="I213" s="179"/>
      <c r="J213" s="154"/>
      <c r="K213" s="154"/>
      <c r="L213" s="31"/>
      <c r="M213" s="154"/>
    </row>
    <row r="214" spans="3:13" ht="41.25" customHeight="1" x14ac:dyDescent="0.35">
      <c r="C214" s="154"/>
      <c r="D214" s="158"/>
      <c r="E214" s="158"/>
      <c r="F214" s="158"/>
      <c r="G214" s="154"/>
      <c r="H214" s="169"/>
      <c r="I214" s="179"/>
      <c r="J214" s="154"/>
      <c r="K214" s="154"/>
      <c r="L214" s="31"/>
      <c r="M214" s="154"/>
    </row>
    <row r="215" spans="3:13" ht="51.75" customHeight="1" x14ac:dyDescent="0.35">
      <c r="C215" s="154"/>
      <c r="D215" s="158"/>
      <c r="E215" s="158"/>
      <c r="F215" s="158"/>
      <c r="G215" s="154"/>
      <c r="H215" s="169"/>
      <c r="I215" s="179"/>
      <c r="J215" s="154"/>
      <c r="K215" s="154"/>
      <c r="L215" s="31"/>
      <c r="M215" s="154"/>
    </row>
    <row r="216" spans="3:13" ht="42" customHeight="1" x14ac:dyDescent="0.35">
      <c r="C216" s="154"/>
      <c r="D216" s="158"/>
      <c r="E216" s="158"/>
      <c r="F216" s="158"/>
      <c r="G216" s="154"/>
      <c r="H216" s="179"/>
      <c r="I216" s="179"/>
      <c r="J216" s="154"/>
      <c r="K216" s="154"/>
      <c r="L216" s="31"/>
      <c r="M216" s="154"/>
    </row>
    <row r="217" spans="3:13" s="28" customFormat="1" ht="42" customHeight="1" x14ac:dyDescent="0.35">
      <c r="C217" s="154"/>
      <c r="D217" s="158"/>
      <c r="E217" s="158"/>
      <c r="F217" s="158"/>
      <c r="G217" s="154"/>
      <c r="H217" s="154"/>
      <c r="I217" s="179"/>
      <c r="J217" s="154"/>
      <c r="K217" s="154"/>
      <c r="L217" s="31"/>
      <c r="M217" s="154"/>
    </row>
    <row r="218" spans="3:13" s="28" customFormat="1" ht="42" customHeight="1" x14ac:dyDescent="0.35">
      <c r="C218" s="154"/>
      <c r="D218" s="158"/>
      <c r="E218" s="158"/>
      <c r="F218" s="158"/>
      <c r="G218" s="154"/>
      <c r="H218" s="154"/>
      <c r="I218" s="179"/>
      <c r="J218" s="154"/>
      <c r="K218" s="154"/>
      <c r="L218" s="154"/>
      <c r="M218" s="154"/>
    </row>
    <row r="219" spans="3:13" s="28" customFormat="1" ht="63.75" customHeight="1" x14ac:dyDescent="0.35">
      <c r="C219" s="154"/>
      <c r="D219" s="158"/>
      <c r="E219" s="158"/>
      <c r="F219" s="158"/>
      <c r="G219" s="154"/>
      <c r="H219" s="154"/>
      <c r="I219" s="30"/>
      <c r="J219" s="154"/>
      <c r="K219" s="154"/>
      <c r="L219" s="154"/>
      <c r="M219" s="154"/>
    </row>
    <row r="220" spans="3:13" s="28" customFormat="1" ht="42" customHeight="1" x14ac:dyDescent="0.35">
      <c r="C220" s="154"/>
      <c r="D220" s="158"/>
      <c r="E220" s="158"/>
      <c r="F220" s="158"/>
      <c r="G220" s="154"/>
      <c r="H220" s="154"/>
      <c r="I220" s="154"/>
      <c r="J220" s="154"/>
      <c r="K220" s="154"/>
      <c r="L220" s="154"/>
      <c r="M220" s="30"/>
    </row>
    <row r="221" spans="3:13" ht="23.25" customHeight="1" x14ac:dyDescent="0.35">
      <c r="C221" s="154"/>
      <c r="D221" s="158"/>
      <c r="E221" s="158"/>
      <c r="F221" s="158"/>
      <c r="G221" s="154"/>
      <c r="H221" s="154"/>
      <c r="I221" s="154"/>
      <c r="J221" s="154"/>
      <c r="K221" s="154"/>
      <c r="L221" s="154"/>
      <c r="M221" s="154"/>
    </row>
    <row r="222" spans="3:13" ht="27.75" customHeight="1" x14ac:dyDescent="0.35">
      <c r="C222" s="154"/>
      <c r="D222" s="158"/>
      <c r="E222" s="158"/>
      <c r="F222" s="158"/>
      <c r="G222" s="154"/>
      <c r="H222" s="154"/>
      <c r="I222" s="154"/>
      <c r="J222" s="154"/>
      <c r="K222" s="154"/>
      <c r="L222" s="154"/>
      <c r="M222" s="154"/>
    </row>
    <row r="223" spans="3:13" ht="55.5" customHeight="1" x14ac:dyDescent="0.35">
      <c r="C223" s="154"/>
      <c r="D223" s="158"/>
      <c r="E223" s="158"/>
      <c r="F223" s="158"/>
      <c r="G223" s="154"/>
      <c r="H223" s="154"/>
      <c r="I223" s="154"/>
      <c r="J223" s="154"/>
      <c r="K223" s="154"/>
      <c r="L223" s="154"/>
      <c r="M223" s="154"/>
    </row>
    <row r="224" spans="3:13" ht="57.75" customHeight="1" x14ac:dyDescent="0.35">
      <c r="C224" s="154"/>
      <c r="D224" s="158"/>
      <c r="E224" s="158"/>
      <c r="F224" s="158"/>
      <c r="G224" s="154"/>
      <c r="H224" s="154"/>
      <c r="I224" s="154"/>
      <c r="J224" s="154"/>
      <c r="K224" s="154"/>
      <c r="L224" s="154"/>
      <c r="M224" s="154"/>
    </row>
    <row r="225" spans="14:14" ht="21.75" customHeight="1" x14ac:dyDescent="0.35">
      <c r="N225" s="154"/>
    </row>
    <row r="226" spans="14:14" ht="49.5" customHeight="1" x14ac:dyDescent="0.35">
      <c r="N226" s="154"/>
    </row>
    <row r="227" spans="14:14" ht="28.5" customHeight="1" x14ac:dyDescent="0.35">
      <c r="N227" s="154"/>
    </row>
    <row r="228" spans="14:14" ht="28.5" customHeight="1" x14ac:dyDescent="0.35">
      <c r="N228" s="154"/>
    </row>
    <row r="229" spans="14:14" ht="28.5" customHeight="1" x14ac:dyDescent="0.35">
      <c r="N229" s="154"/>
    </row>
    <row r="230" spans="14:14" ht="23.25" customHeight="1" x14ac:dyDescent="0.35">
      <c r="N230" s="30"/>
    </row>
    <row r="231" spans="14:14" ht="43.5" customHeight="1" x14ac:dyDescent="0.35">
      <c r="N231" s="30"/>
    </row>
    <row r="232" spans="14:14" ht="55.5" customHeight="1" x14ac:dyDescent="0.35">
      <c r="N232" s="154"/>
    </row>
    <row r="233" spans="14:14" ht="42.75" customHeight="1" x14ac:dyDescent="0.35">
      <c r="N233" s="30"/>
    </row>
    <row r="234" spans="14:14" ht="21.75" customHeight="1" x14ac:dyDescent="0.35">
      <c r="N234" s="30"/>
    </row>
    <row r="235" spans="14:14" ht="21.75" customHeight="1" x14ac:dyDescent="0.35">
      <c r="N235" s="30"/>
    </row>
    <row r="236" spans="14:14" ht="23.25" customHeight="1" x14ac:dyDescent="0.35">
      <c r="N236" s="154"/>
    </row>
    <row r="237" spans="14:14" ht="23.25" customHeight="1" x14ac:dyDescent="0.35">
      <c r="N237" s="154"/>
    </row>
    <row r="238" spans="14:14" ht="21.75" customHeight="1" x14ac:dyDescent="0.35">
      <c r="N238" s="154"/>
    </row>
    <row r="239" spans="14:14" ht="16.5" customHeight="1" x14ac:dyDescent="0.35">
      <c r="N239" s="154"/>
    </row>
    <row r="240" spans="14:14" ht="29.25" customHeight="1" x14ac:dyDescent="0.35">
      <c r="N240" s="154"/>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 D197:D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Table'!$E$191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88" t="s">
        <v>248</v>
      </c>
    </row>
    <row r="3" spans="2:2" x14ac:dyDescent="0.35">
      <c r="B3" s="89"/>
    </row>
    <row r="4" spans="2:2" ht="30.75" customHeight="1" x14ac:dyDescent="0.35">
      <c r="B4" s="90" t="s">
        <v>249</v>
      </c>
    </row>
    <row r="5" spans="2:2" ht="30.75" customHeight="1" x14ac:dyDescent="0.35">
      <c r="B5" s="90"/>
    </row>
    <row r="6" spans="2:2" ht="58" x14ac:dyDescent="0.35">
      <c r="B6" s="90" t="s">
        <v>250</v>
      </c>
    </row>
    <row r="7" spans="2:2" x14ac:dyDescent="0.35">
      <c r="B7" s="90"/>
    </row>
    <row r="8" spans="2:2" ht="58" x14ac:dyDescent="0.35">
      <c r="B8" s="90" t="s">
        <v>251</v>
      </c>
    </row>
    <row r="9" spans="2:2" x14ac:dyDescent="0.35">
      <c r="B9" s="90"/>
    </row>
    <row r="10" spans="2:2" ht="58" x14ac:dyDescent="0.35">
      <c r="B10" s="90" t="s">
        <v>252</v>
      </c>
    </row>
    <row r="11" spans="2:2" x14ac:dyDescent="0.35">
      <c r="B11" s="90"/>
    </row>
    <row r="12" spans="2:2" ht="29" x14ac:dyDescent="0.35">
      <c r="B12" s="90" t="s">
        <v>253</v>
      </c>
    </row>
    <row r="13" spans="2:2" x14ac:dyDescent="0.35">
      <c r="B13" s="90"/>
    </row>
    <row r="14" spans="2:2" ht="58" x14ac:dyDescent="0.35">
      <c r="B14" s="90" t="s">
        <v>254</v>
      </c>
    </row>
    <row r="15" spans="2:2" x14ac:dyDescent="0.35">
      <c r="B15" s="90"/>
    </row>
    <row r="16" spans="2:2" ht="44" thickBot="1" x14ac:dyDescent="0.4">
      <c r="B16" s="91" t="s">
        <v>255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0" sqref="B1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0" t="s">
        <v>256</v>
      </c>
      <c r="C2" s="291"/>
      <c r="D2" s="292"/>
    </row>
    <row r="3" spans="2:4" ht="15" thickBot="1" x14ac:dyDescent="0.4">
      <c r="B3" s="293"/>
      <c r="C3" s="294"/>
      <c r="D3" s="295"/>
    </row>
    <row r="4" spans="2:4" ht="15" thickBot="1" x14ac:dyDescent="0.4"/>
    <row r="5" spans="2:4" x14ac:dyDescent="0.35">
      <c r="B5" s="281" t="s">
        <v>257</v>
      </c>
      <c r="C5" s="282"/>
      <c r="D5" s="283"/>
    </row>
    <row r="6" spans="2:4" ht="15" thickBot="1" x14ac:dyDescent="0.4">
      <c r="B6" s="284"/>
      <c r="C6" s="285"/>
      <c r="D6" s="286"/>
    </row>
    <row r="7" spans="2:4" x14ac:dyDescent="0.35">
      <c r="B7" s="56" t="s">
        <v>258</v>
      </c>
      <c r="C7" s="279">
        <f>SUM('1) Budget Table'!D15:D15,'1) Budget Table'!D25:D25,'1) Budget Table'!D35:D35,'1) Budget Table'!D45:D45)</f>
        <v>395192.04000000004</v>
      </c>
      <c r="D7" s="280"/>
    </row>
    <row r="8" spans="2:4" x14ac:dyDescent="0.35">
      <c r="B8" s="56" t="s">
        <v>259</v>
      </c>
      <c r="C8" s="277">
        <f>SUM(D10:D14)</f>
        <v>0</v>
      </c>
      <c r="D8" s="278"/>
    </row>
    <row r="9" spans="2:4" x14ac:dyDescent="0.35">
      <c r="B9" s="57" t="s">
        <v>260</v>
      </c>
      <c r="C9" s="58" t="s">
        <v>261</v>
      </c>
      <c r="D9" s="59" t="s">
        <v>262</v>
      </c>
    </row>
    <row r="10" spans="2:4" ht="35.15" customHeight="1" x14ac:dyDescent="0.35">
      <c r="B10" s="73"/>
      <c r="C10" s="61"/>
      <c r="D10" s="62">
        <f>$C$7*C10</f>
        <v>0</v>
      </c>
    </row>
    <row r="11" spans="2:4" ht="35.15" customHeight="1" x14ac:dyDescent="0.35">
      <c r="B11" s="73"/>
      <c r="C11" s="61"/>
      <c r="D11" s="62">
        <f>C7*C11</f>
        <v>0</v>
      </c>
    </row>
    <row r="12" spans="2:4" ht="35.15" customHeight="1" x14ac:dyDescent="0.35">
      <c r="B12" s="74"/>
      <c r="C12" s="61"/>
      <c r="D12" s="62">
        <f>C7*C12</f>
        <v>0</v>
      </c>
    </row>
    <row r="13" spans="2:4" ht="35.15" customHeight="1" x14ac:dyDescent="0.35">
      <c r="B13" s="74"/>
      <c r="C13" s="61"/>
      <c r="D13" s="62">
        <f>C7*C13</f>
        <v>0</v>
      </c>
    </row>
    <row r="14" spans="2:4" ht="35.15" customHeight="1" thickBot="1" x14ac:dyDescent="0.4">
      <c r="B14" s="75"/>
      <c r="C14" s="61"/>
      <c r="D14" s="66">
        <f>C7*C14</f>
        <v>0</v>
      </c>
    </row>
    <row r="15" spans="2:4" ht="15" thickBot="1" x14ac:dyDescent="0.4"/>
    <row r="16" spans="2:4" x14ac:dyDescent="0.35">
      <c r="B16" s="281" t="s">
        <v>263</v>
      </c>
      <c r="C16" s="282"/>
      <c r="D16" s="283"/>
    </row>
    <row r="17" spans="2:4" ht="15" thickBot="1" x14ac:dyDescent="0.4">
      <c r="B17" s="287"/>
      <c r="C17" s="288"/>
      <c r="D17" s="289"/>
    </row>
    <row r="18" spans="2:4" x14ac:dyDescent="0.35">
      <c r="B18" s="56" t="s">
        <v>258</v>
      </c>
      <c r="C18" s="279">
        <f>SUM('1) Budget Table'!D57:D57,'1) Budget Table'!D67:D67,'1) Budget Table'!D77:D77,'1) Budget Table'!D87:D87)</f>
        <v>745511.94</v>
      </c>
      <c r="D18" s="280"/>
    </row>
    <row r="19" spans="2:4" x14ac:dyDescent="0.35">
      <c r="B19" s="56" t="s">
        <v>259</v>
      </c>
      <c r="C19" s="277">
        <f>SUM(D21:D25)</f>
        <v>0</v>
      </c>
      <c r="D19" s="278"/>
    </row>
    <row r="20" spans="2:4" x14ac:dyDescent="0.35">
      <c r="B20" s="57" t="s">
        <v>260</v>
      </c>
      <c r="C20" s="58" t="s">
        <v>261</v>
      </c>
      <c r="D20" s="59" t="s">
        <v>262</v>
      </c>
    </row>
    <row r="21" spans="2:4" ht="35.15" customHeight="1" x14ac:dyDescent="0.35">
      <c r="B21" s="60"/>
      <c r="C21" s="61"/>
      <c r="D21" s="62">
        <f>$C$18*C21</f>
        <v>0</v>
      </c>
    </row>
    <row r="22" spans="2:4" ht="35.15" customHeight="1" x14ac:dyDescent="0.35">
      <c r="B22" s="63"/>
      <c r="C22" s="61"/>
      <c r="D22" s="62">
        <f>$C$18*C22</f>
        <v>0</v>
      </c>
    </row>
    <row r="23" spans="2:4" ht="35.15" customHeight="1" x14ac:dyDescent="0.35">
      <c r="B23" s="64"/>
      <c r="C23" s="61"/>
      <c r="D23" s="62">
        <f>$C$18*C23</f>
        <v>0</v>
      </c>
    </row>
    <row r="24" spans="2:4" ht="35.15" customHeight="1" x14ac:dyDescent="0.35">
      <c r="B24" s="64"/>
      <c r="C24" s="61"/>
      <c r="D24" s="62">
        <f>$C$18*C24</f>
        <v>0</v>
      </c>
    </row>
    <row r="25" spans="2:4" ht="35.15" customHeight="1" thickBot="1" x14ac:dyDescent="0.4">
      <c r="B25" s="65"/>
      <c r="C25" s="61"/>
      <c r="D25" s="62">
        <f>$C$18*C25</f>
        <v>0</v>
      </c>
    </row>
    <row r="26" spans="2:4" ht="15" thickBot="1" x14ac:dyDescent="0.4"/>
    <row r="27" spans="2:4" x14ac:dyDescent="0.35">
      <c r="B27" s="281" t="s">
        <v>264</v>
      </c>
      <c r="C27" s="282"/>
      <c r="D27" s="283"/>
    </row>
    <row r="28" spans="2:4" ht="15" thickBot="1" x14ac:dyDescent="0.4">
      <c r="B28" s="284"/>
      <c r="C28" s="285"/>
      <c r="D28" s="286"/>
    </row>
    <row r="29" spans="2:4" x14ac:dyDescent="0.35">
      <c r="B29" s="56" t="s">
        <v>258</v>
      </c>
      <c r="C29" s="279">
        <f>SUM('1) Budget Table'!D99:D99,'1) Budget Table'!D109:D109,'1) Budget Table'!D119:D119,'1) Budget Table'!D129:D129)</f>
        <v>0</v>
      </c>
      <c r="D29" s="280"/>
    </row>
    <row r="30" spans="2:4" x14ac:dyDescent="0.35">
      <c r="B30" s="56" t="s">
        <v>259</v>
      </c>
      <c r="C30" s="277">
        <f>SUM(D32:D36)</f>
        <v>0</v>
      </c>
      <c r="D30" s="278"/>
    </row>
    <row r="31" spans="2:4" x14ac:dyDescent="0.35">
      <c r="B31" s="57" t="s">
        <v>260</v>
      </c>
      <c r="C31" s="58" t="s">
        <v>261</v>
      </c>
      <c r="D31" s="59" t="s">
        <v>262</v>
      </c>
    </row>
    <row r="32" spans="2:4" ht="35.15" customHeight="1" x14ac:dyDescent="0.35">
      <c r="B32" s="60"/>
      <c r="C32" s="61"/>
      <c r="D32" s="62">
        <f>$C$29*C32</f>
        <v>0</v>
      </c>
    </row>
    <row r="33" spans="2:4" ht="35.15" customHeight="1" x14ac:dyDescent="0.35">
      <c r="B33" s="63"/>
      <c r="C33" s="61"/>
      <c r="D33" s="62">
        <f>$C$29*C33</f>
        <v>0</v>
      </c>
    </row>
    <row r="34" spans="2:4" ht="35.15" customHeight="1" x14ac:dyDescent="0.35">
      <c r="B34" s="64"/>
      <c r="C34" s="61"/>
      <c r="D34" s="62">
        <f>$C$29*C34</f>
        <v>0</v>
      </c>
    </row>
    <row r="35" spans="2:4" ht="35.15" customHeight="1" x14ac:dyDescent="0.35">
      <c r="B35" s="64"/>
      <c r="C35" s="61"/>
      <c r="D35" s="62">
        <f>$C$29*C35</f>
        <v>0</v>
      </c>
    </row>
    <row r="36" spans="2:4" ht="35.15" customHeight="1" thickBot="1" x14ac:dyDescent="0.4">
      <c r="B36" s="65"/>
      <c r="C36" s="61"/>
      <c r="D36" s="62">
        <f>$C$29*C36</f>
        <v>0</v>
      </c>
    </row>
    <row r="37" spans="2:4" ht="15" thickBot="1" x14ac:dyDescent="0.4"/>
    <row r="38" spans="2:4" x14ac:dyDescent="0.35">
      <c r="B38" s="281" t="s">
        <v>265</v>
      </c>
      <c r="C38" s="282"/>
      <c r="D38" s="283"/>
    </row>
    <row r="39" spans="2:4" ht="15" thickBot="1" x14ac:dyDescent="0.4">
      <c r="B39" s="284"/>
      <c r="C39" s="285"/>
      <c r="D39" s="286"/>
    </row>
    <row r="40" spans="2:4" x14ac:dyDescent="0.35">
      <c r="B40" s="56" t="s">
        <v>258</v>
      </c>
      <c r="C40" s="279">
        <f>SUM('1) Budget Table'!D141:D141,'1) Budget Table'!D151:D151,'1) Budget Table'!D161:D161,'1) Budget Table'!D171:D171)</f>
        <v>0</v>
      </c>
      <c r="D40" s="280"/>
    </row>
    <row r="41" spans="2:4" x14ac:dyDescent="0.35">
      <c r="B41" s="56" t="s">
        <v>259</v>
      </c>
      <c r="C41" s="277">
        <f>SUM(D43:D47)</f>
        <v>0</v>
      </c>
      <c r="D41" s="278"/>
    </row>
    <row r="42" spans="2:4" x14ac:dyDescent="0.35">
      <c r="B42" s="57" t="s">
        <v>260</v>
      </c>
      <c r="C42" s="58" t="s">
        <v>261</v>
      </c>
      <c r="D42" s="59" t="s">
        <v>262</v>
      </c>
    </row>
    <row r="43" spans="2:4" ht="35.15" customHeight="1" x14ac:dyDescent="0.35">
      <c r="B43" s="60"/>
      <c r="C43" s="61"/>
      <c r="D43" s="62">
        <f>$C$40*C43</f>
        <v>0</v>
      </c>
    </row>
    <row r="44" spans="2:4" ht="35.15" customHeight="1" x14ac:dyDescent="0.35">
      <c r="B44" s="63"/>
      <c r="C44" s="61"/>
      <c r="D44" s="62">
        <f>$C$40*C44</f>
        <v>0</v>
      </c>
    </row>
    <row r="45" spans="2:4" ht="35.15" customHeight="1" x14ac:dyDescent="0.35">
      <c r="B45" s="64"/>
      <c r="C45" s="61"/>
      <c r="D45" s="62">
        <f>$C$40*C45</f>
        <v>0</v>
      </c>
    </row>
    <row r="46" spans="2:4" ht="35.15" customHeight="1" x14ac:dyDescent="0.35">
      <c r="B46" s="64"/>
      <c r="C46" s="61"/>
      <c r="D46" s="62">
        <f>$C$40*C46</f>
        <v>0</v>
      </c>
    </row>
    <row r="47" spans="2:4" ht="35.15" customHeight="1" thickBot="1" x14ac:dyDescent="0.4">
      <c r="B47" s="65"/>
      <c r="C47" s="61"/>
      <c r="D47" s="6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D10" sqref="D1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0" customFormat="1" ht="15.5" x14ac:dyDescent="0.35">
      <c r="B2" s="296" t="s">
        <v>266</v>
      </c>
      <c r="C2" s="297"/>
      <c r="D2" s="297"/>
      <c r="E2" s="297"/>
      <c r="F2" s="298"/>
    </row>
    <row r="3" spans="2:6" s="50" customFormat="1" ht="16" thickBot="1" x14ac:dyDescent="0.4">
      <c r="B3" s="299"/>
      <c r="C3" s="300"/>
      <c r="D3" s="300"/>
      <c r="E3" s="300"/>
      <c r="F3" s="301"/>
    </row>
    <row r="4" spans="2:6" s="50" customFormat="1" ht="16" thickBot="1" x14ac:dyDescent="0.4">
      <c r="B4" s="170"/>
      <c r="C4" s="170"/>
      <c r="D4" s="170"/>
      <c r="E4" s="170"/>
      <c r="F4" s="170"/>
    </row>
    <row r="5" spans="2:6" s="50" customFormat="1" ht="16" thickBot="1" x14ac:dyDescent="0.4">
      <c r="B5" s="274" t="s">
        <v>207</v>
      </c>
      <c r="C5" s="275"/>
      <c r="D5" s="275"/>
      <c r="E5" s="275"/>
      <c r="F5" s="276"/>
    </row>
    <row r="6" spans="2:6" s="50" customFormat="1" ht="15.5" x14ac:dyDescent="0.35">
      <c r="B6" s="48"/>
      <c r="C6" s="302" t="str">
        <f>'1) Budget Table'!D4</f>
        <v>Recipient Organization 1: IRC</v>
      </c>
      <c r="D6" s="302" t="e">
        <f>'1) Budget Table'!#REF!</f>
        <v>#REF!</v>
      </c>
      <c r="E6" s="302" t="e">
        <f>'1) Budget Table'!#REF!</f>
        <v>#REF!</v>
      </c>
      <c r="F6" s="273" t="s">
        <v>207</v>
      </c>
    </row>
    <row r="7" spans="2:6" s="50" customFormat="1" ht="15.5" x14ac:dyDescent="0.35">
      <c r="B7" s="48"/>
      <c r="C7" s="303"/>
      <c r="D7" s="303"/>
      <c r="E7" s="303"/>
      <c r="F7" s="258"/>
    </row>
    <row r="8" spans="2:6" s="50" customFormat="1" ht="31" x14ac:dyDescent="0.35">
      <c r="B8" s="10" t="s">
        <v>227</v>
      </c>
      <c r="C8" s="159">
        <f>'2) By Category'!D199</f>
        <v>187967</v>
      </c>
      <c r="D8" s="159">
        <f>'2) By Category'!E199</f>
        <v>0</v>
      </c>
      <c r="E8" s="159">
        <f>'2) By Category'!F199</f>
        <v>0</v>
      </c>
      <c r="F8" s="46">
        <f t="shared" ref="F8:F15" si="0">SUM(C8:E8)</f>
        <v>187967</v>
      </c>
    </row>
    <row r="9" spans="2:6" s="50" customFormat="1" ht="46.5" x14ac:dyDescent="0.35">
      <c r="B9" s="10" t="s">
        <v>228</v>
      </c>
      <c r="C9" s="159">
        <f>'2) By Category'!D200</f>
        <v>282509.00000000058</v>
      </c>
      <c r="D9" s="159">
        <f>'2) By Category'!E200</f>
        <v>0</v>
      </c>
      <c r="E9" s="159">
        <f>'2) By Category'!F200</f>
        <v>0</v>
      </c>
      <c r="F9" s="47">
        <f t="shared" si="0"/>
        <v>282509.00000000058</v>
      </c>
    </row>
    <row r="10" spans="2:6" s="50" customFormat="1" ht="62" x14ac:dyDescent="0.35">
      <c r="B10" s="10" t="s">
        <v>229</v>
      </c>
      <c r="C10" s="159">
        <f>'2) By Category'!D201</f>
        <v>7499.9999999999991</v>
      </c>
      <c r="D10" s="159">
        <f>'2) By Category'!E201</f>
        <v>0</v>
      </c>
      <c r="E10" s="159">
        <f>'2) By Category'!F201</f>
        <v>0</v>
      </c>
      <c r="F10" s="47">
        <f t="shared" si="0"/>
        <v>7499.9999999999991</v>
      </c>
    </row>
    <row r="11" spans="2:6" s="50" customFormat="1" ht="31" x14ac:dyDescent="0.35">
      <c r="B11" s="14" t="s">
        <v>230</v>
      </c>
      <c r="C11" s="159">
        <f>'2) By Category'!D202</f>
        <v>147646</v>
      </c>
      <c r="D11" s="159">
        <f>'2) By Category'!E202</f>
        <v>0</v>
      </c>
      <c r="E11" s="159">
        <f>'2) By Category'!F202</f>
        <v>0</v>
      </c>
      <c r="F11" s="47">
        <f t="shared" si="0"/>
        <v>147646</v>
      </c>
    </row>
    <row r="12" spans="2:6" s="50" customFormat="1" ht="15.5" x14ac:dyDescent="0.35">
      <c r="B12" s="10" t="s">
        <v>231</v>
      </c>
      <c r="C12" s="159">
        <f>'2) By Category'!D203</f>
        <v>20000</v>
      </c>
      <c r="D12" s="159">
        <f>'2) By Category'!E203</f>
        <v>0</v>
      </c>
      <c r="E12" s="159">
        <f>'2) By Category'!F203</f>
        <v>0</v>
      </c>
      <c r="F12" s="47">
        <f t="shared" si="0"/>
        <v>20000</v>
      </c>
    </row>
    <row r="13" spans="2:6" s="50" customFormat="1" ht="46.5" x14ac:dyDescent="0.35">
      <c r="B13" s="10" t="s">
        <v>232</v>
      </c>
      <c r="C13" s="159">
        <f>'2) By Category'!D204</f>
        <v>750002.15887850383</v>
      </c>
      <c r="D13" s="159">
        <f>'2) By Category'!E204</f>
        <v>0</v>
      </c>
      <c r="E13" s="159">
        <f>'2) By Category'!F204</f>
        <v>0</v>
      </c>
      <c r="F13" s="47">
        <f t="shared" si="0"/>
        <v>750002.15887850383</v>
      </c>
    </row>
    <row r="14" spans="2:6" s="50" customFormat="1" ht="31.5" thickBot="1" x14ac:dyDescent="0.4">
      <c r="B14" s="92" t="s">
        <v>233</v>
      </c>
      <c r="C14" s="166">
        <f>'2) By Category'!D205</f>
        <v>6244.9999999999955</v>
      </c>
      <c r="D14" s="166">
        <f>'2) By Category'!E205</f>
        <v>0</v>
      </c>
      <c r="E14" s="166">
        <f>'2) By Category'!F205</f>
        <v>0</v>
      </c>
      <c r="F14" s="93">
        <f t="shared" si="0"/>
        <v>6244.9999999999955</v>
      </c>
    </row>
    <row r="15" spans="2:6" s="50" customFormat="1" ht="30" customHeight="1" x14ac:dyDescent="0.35">
      <c r="B15" s="171" t="s">
        <v>267</v>
      </c>
      <c r="C15" s="94">
        <f>SUM(C8:C14)</f>
        <v>1401869.1588785043</v>
      </c>
      <c r="D15" s="94">
        <f>SUM(D8:D14)</f>
        <v>0</v>
      </c>
      <c r="E15" s="94">
        <f>SUM(E8:E14)</f>
        <v>0</v>
      </c>
      <c r="F15" s="95">
        <f t="shared" si="0"/>
        <v>1401869.1588785043</v>
      </c>
    </row>
    <row r="16" spans="2:6" s="50" customFormat="1" ht="19.5" customHeight="1" x14ac:dyDescent="0.35">
      <c r="B16" s="162" t="s">
        <v>246</v>
      </c>
      <c r="C16" s="96">
        <f>C15*0.07</f>
        <v>98130.841121495308</v>
      </c>
      <c r="D16" s="96">
        <f t="shared" ref="D16:F16" si="1">D15*0.07</f>
        <v>0</v>
      </c>
      <c r="E16" s="96">
        <f t="shared" si="1"/>
        <v>0</v>
      </c>
      <c r="F16" s="96">
        <f t="shared" si="1"/>
        <v>98130.841121495308</v>
      </c>
    </row>
    <row r="17" spans="2:7" s="50" customFormat="1" ht="25.5" customHeight="1" thickBot="1" x14ac:dyDescent="0.4">
      <c r="B17" s="97" t="s">
        <v>6</v>
      </c>
      <c r="C17" s="98">
        <f>C15+C16</f>
        <v>1499999.9999999995</v>
      </c>
      <c r="D17" s="98">
        <f t="shared" ref="D17:F17" si="2">D15+D16</f>
        <v>0</v>
      </c>
      <c r="E17" s="98">
        <f t="shared" si="2"/>
        <v>0</v>
      </c>
      <c r="F17" s="98">
        <f t="shared" si="2"/>
        <v>1499999.9999999995</v>
      </c>
      <c r="G17" s="170"/>
    </row>
    <row r="18" spans="2:7" s="50" customFormat="1" ht="16" thickBot="1" x14ac:dyDescent="0.4">
      <c r="B18" s="170"/>
      <c r="C18" s="170"/>
      <c r="D18" s="170"/>
      <c r="E18" s="170"/>
      <c r="F18" s="170"/>
      <c r="G18" s="170"/>
    </row>
    <row r="19" spans="2:7" s="50" customFormat="1" ht="15.75" customHeight="1" x14ac:dyDescent="0.35">
      <c r="B19" s="304" t="s">
        <v>210</v>
      </c>
      <c r="C19" s="305"/>
      <c r="D19" s="305"/>
      <c r="E19" s="305"/>
      <c r="F19" s="306"/>
      <c r="G19" s="172"/>
    </row>
    <row r="20" spans="2:7" ht="15.75" customHeight="1" x14ac:dyDescent="0.35">
      <c r="B20" s="307"/>
      <c r="C20" s="255" t="str">
        <f>'1) Budget Table'!D4</f>
        <v>Recipient Organization 1: IRC</v>
      </c>
      <c r="D20" s="255" t="e">
        <f>'1) Budget Table'!#REF!</f>
        <v>#REF!</v>
      </c>
      <c r="E20" s="255" t="e">
        <f>'1) Budget Table'!#REF!</f>
        <v>#REF!</v>
      </c>
      <c r="F20" s="255" t="s">
        <v>247</v>
      </c>
      <c r="G20" s="257" t="s">
        <v>211</v>
      </c>
    </row>
    <row r="21" spans="2:7" ht="15.75" customHeight="1" x14ac:dyDescent="0.35">
      <c r="B21" s="308"/>
      <c r="C21" s="256"/>
      <c r="D21" s="256"/>
      <c r="E21" s="256"/>
      <c r="F21" s="256"/>
      <c r="G21" s="258"/>
    </row>
    <row r="22" spans="2:7" ht="23.25" customHeight="1" x14ac:dyDescent="0.35">
      <c r="B22" s="13" t="s">
        <v>212</v>
      </c>
      <c r="C22" s="173">
        <f>'1) Budget Table'!D197</f>
        <v>524999.99292999995</v>
      </c>
      <c r="D22" s="173" t="e">
        <f>'1) Budget Table'!#REF!</f>
        <v>#REF!</v>
      </c>
      <c r="E22" s="173" t="e">
        <f>'1) Budget Table'!#REF!</f>
        <v>#REF!</v>
      </c>
      <c r="F22" s="115">
        <f>'1) Budget Table'!E197</f>
        <v>524999.99292999995</v>
      </c>
      <c r="G22" s="6">
        <f>'1) Budget Table'!F197</f>
        <v>0.35</v>
      </c>
    </row>
    <row r="23" spans="2:7" ht="24.75" customHeight="1" x14ac:dyDescent="0.35">
      <c r="B23" s="13" t="s">
        <v>213</v>
      </c>
      <c r="C23" s="173">
        <f>'1) Budget Table'!D198</f>
        <v>524999.99292999995</v>
      </c>
      <c r="D23" s="173" t="e">
        <f>'1) Budget Table'!#REF!</f>
        <v>#REF!</v>
      </c>
      <c r="E23" s="173" t="e">
        <f>'1) Budget Table'!#REF!</f>
        <v>#REF!</v>
      </c>
      <c r="F23" s="115">
        <f>'1) Budget Table'!E198</f>
        <v>524999.99292999995</v>
      </c>
      <c r="G23" s="6">
        <f>'1) Budget Table'!F198</f>
        <v>0.35</v>
      </c>
    </row>
    <row r="24" spans="2:7" ht="24.75" customHeight="1" x14ac:dyDescent="0.35">
      <c r="B24" s="13" t="s">
        <v>268</v>
      </c>
      <c r="C24" s="173">
        <f>'1) Budget Table'!D199</f>
        <v>449999.99393999996</v>
      </c>
      <c r="D24" s="173" t="e">
        <f>'1) Budget Table'!#REF!</f>
        <v>#REF!</v>
      </c>
      <c r="E24" s="173" t="e">
        <f>'1) Budget Table'!#REF!</f>
        <v>#REF!</v>
      </c>
      <c r="F24" s="115">
        <f>'1) Budget Table'!E199</f>
        <v>449999.99393999996</v>
      </c>
      <c r="G24" s="6">
        <f>'1) Budget Table'!F199</f>
        <v>0.3</v>
      </c>
    </row>
    <row r="25" spans="2:7" ht="16" thickBot="1" x14ac:dyDescent="0.4">
      <c r="B25" s="7" t="s">
        <v>247</v>
      </c>
      <c r="C25" s="114">
        <f>'1) Budget Table'!D200</f>
        <v>1499999.9797999999</v>
      </c>
      <c r="D25" s="114" t="e">
        <f>'1) Budget Table'!#REF!</f>
        <v>#REF!</v>
      </c>
      <c r="E25" s="114" t="e">
        <f>'1) Budget Table'!#REF!</f>
        <v>#REF!</v>
      </c>
      <c r="F25" s="116">
        <f>'1) Budget Table'!E200</f>
        <v>1499999.9797999999</v>
      </c>
      <c r="G25" s="11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Table'!$E$191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87">
        <v>0</v>
      </c>
    </row>
    <row r="2" spans="1:1" x14ac:dyDescent="0.35">
      <c r="A2" s="87">
        <v>0.2</v>
      </c>
    </row>
    <row r="3" spans="1:1" x14ac:dyDescent="0.35">
      <c r="A3" s="87">
        <v>0.4</v>
      </c>
    </row>
    <row r="4" spans="1:1" x14ac:dyDescent="0.35">
      <c r="A4" s="87">
        <v>0.6</v>
      </c>
    </row>
    <row r="5" spans="1:1" x14ac:dyDescent="0.35">
      <c r="A5" s="87">
        <v>0.8</v>
      </c>
    </row>
    <row r="6" spans="1:1" x14ac:dyDescent="0.35">
      <c r="A6" s="8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1" t="s">
        <v>269</v>
      </c>
      <c r="B1" s="52" t="s">
        <v>270</v>
      </c>
    </row>
    <row r="2" spans="1:2" x14ac:dyDescent="0.35">
      <c r="A2" s="53" t="s">
        <v>271</v>
      </c>
      <c r="B2" s="54" t="s">
        <v>272</v>
      </c>
    </row>
    <row r="3" spans="1:2" x14ac:dyDescent="0.35">
      <c r="A3" s="53" t="s">
        <v>273</v>
      </c>
      <c r="B3" s="54" t="s">
        <v>274</v>
      </c>
    </row>
    <row r="4" spans="1:2" x14ac:dyDescent="0.35">
      <c r="A4" s="53" t="s">
        <v>275</v>
      </c>
      <c r="B4" s="54" t="s">
        <v>276</v>
      </c>
    </row>
    <row r="5" spans="1:2" x14ac:dyDescent="0.35">
      <c r="A5" s="53" t="s">
        <v>277</v>
      </c>
      <c r="B5" s="54" t="s">
        <v>278</v>
      </c>
    </row>
    <row r="6" spans="1:2" x14ac:dyDescent="0.35">
      <c r="A6" s="53" t="s">
        <v>279</v>
      </c>
      <c r="B6" s="54" t="s">
        <v>280</v>
      </c>
    </row>
    <row r="7" spans="1:2" x14ac:dyDescent="0.35">
      <c r="A7" s="53" t="s">
        <v>281</v>
      </c>
      <c r="B7" s="54" t="s">
        <v>282</v>
      </c>
    </row>
    <row r="8" spans="1:2" x14ac:dyDescent="0.35">
      <c r="A8" s="53" t="s">
        <v>283</v>
      </c>
      <c r="B8" s="54" t="s">
        <v>284</v>
      </c>
    </row>
    <row r="9" spans="1:2" x14ac:dyDescent="0.35">
      <c r="A9" s="53" t="s">
        <v>285</v>
      </c>
      <c r="B9" s="54" t="s">
        <v>286</v>
      </c>
    </row>
    <row r="10" spans="1:2" x14ac:dyDescent="0.35">
      <c r="A10" s="53" t="s">
        <v>287</v>
      </c>
      <c r="B10" s="54" t="s">
        <v>288</v>
      </c>
    </row>
    <row r="11" spans="1:2" x14ac:dyDescent="0.35">
      <c r="A11" s="53" t="s">
        <v>289</v>
      </c>
      <c r="B11" s="54" t="s">
        <v>290</v>
      </c>
    </row>
    <row r="12" spans="1:2" x14ac:dyDescent="0.35">
      <c r="A12" s="53" t="s">
        <v>291</v>
      </c>
      <c r="B12" s="54" t="s">
        <v>292</v>
      </c>
    </row>
    <row r="13" spans="1:2" x14ac:dyDescent="0.35">
      <c r="A13" s="53" t="s">
        <v>293</v>
      </c>
      <c r="B13" s="54" t="s">
        <v>294</v>
      </c>
    </row>
    <row r="14" spans="1:2" x14ac:dyDescent="0.35">
      <c r="A14" s="53" t="s">
        <v>295</v>
      </c>
      <c r="B14" s="54" t="s">
        <v>296</v>
      </c>
    </row>
    <row r="15" spans="1:2" x14ac:dyDescent="0.35">
      <c r="A15" s="53" t="s">
        <v>297</v>
      </c>
      <c r="B15" s="54" t="s">
        <v>298</v>
      </c>
    </row>
    <row r="16" spans="1:2" x14ac:dyDescent="0.35">
      <c r="A16" s="53" t="s">
        <v>299</v>
      </c>
      <c r="B16" s="54" t="s">
        <v>300</v>
      </c>
    </row>
    <row r="17" spans="1:2" x14ac:dyDescent="0.35">
      <c r="A17" s="53" t="s">
        <v>301</v>
      </c>
      <c r="B17" s="54" t="s">
        <v>302</v>
      </c>
    </row>
    <row r="18" spans="1:2" x14ac:dyDescent="0.35">
      <c r="A18" s="53" t="s">
        <v>303</v>
      </c>
      <c r="B18" s="54" t="s">
        <v>304</v>
      </c>
    </row>
    <row r="19" spans="1:2" x14ac:dyDescent="0.35">
      <c r="A19" s="53" t="s">
        <v>305</v>
      </c>
      <c r="B19" s="54" t="s">
        <v>306</v>
      </c>
    </row>
    <row r="20" spans="1:2" x14ac:dyDescent="0.35">
      <c r="A20" s="53" t="s">
        <v>307</v>
      </c>
      <c r="B20" s="54" t="s">
        <v>308</v>
      </c>
    </row>
    <row r="21" spans="1:2" x14ac:dyDescent="0.35">
      <c r="A21" s="53" t="s">
        <v>309</v>
      </c>
      <c r="B21" s="54" t="s">
        <v>310</v>
      </c>
    </row>
    <row r="22" spans="1:2" x14ac:dyDescent="0.35">
      <c r="A22" s="53" t="s">
        <v>311</v>
      </c>
      <c r="B22" s="54" t="s">
        <v>312</v>
      </c>
    </row>
    <row r="23" spans="1:2" x14ac:dyDescent="0.35">
      <c r="A23" s="53" t="s">
        <v>313</v>
      </c>
      <c r="B23" s="54" t="s">
        <v>314</v>
      </c>
    </row>
    <row r="24" spans="1:2" x14ac:dyDescent="0.35">
      <c r="A24" s="53" t="s">
        <v>315</v>
      </c>
      <c r="B24" s="54" t="s">
        <v>316</v>
      </c>
    </row>
    <row r="25" spans="1:2" x14ac:dyDescent="0.35">
      <c r="A25" s="53" t="s">
        <v>317</v>
      </c>
      <c r="B25" s="54" t="s">
        <v>318</v>
      </c>
    </row>
    <row r="26" spans="1:2" x14ac:dyDescent="0.35">
      <c r="A26" s="53" t="s">
        <v>319</v>
      </c>
      <c r="B26" s="54" t="s">
        <v>320</v>
      </c>
    </row>
    <row r="27" spans="1:2" x14ac:dyDescent="0.35">
      <c r="A27" s="53" t="s">
        <v>321</v>
      </c>
      <c r="B27" s="54" t="s">
        <v>322</v>
      </c>
    </row>
    <row r="28" spans="1:2" x14ac:dyDescent="0.35">
      <c r="A28" s="53" t="s">
        <v>323</v>
      </c>
      <c r="B28" s="54" t="s">
        <v>324</v>
      </c>
    </row>
    <row r="29" spans="1:2" x14ac:dyDescent="0.35">
      <c r="A29" s="53" t="s">
        <v>325</v>
      </c>
      <c r="B29" s="54" t="s">
        <v>326</v>
      </c>
    </row>
    <row r="30" spans="1:2" x14ac:dyDescent="0.35">
      <c r="A30" s="53" t="s">
        <v>327</v>
      </c>
      <c r="B30" s="54" t="s">
        <v>328</v>
      </c>
    </row>
    <row r="31" spans="1:2" x14ac:dyDescent="0.35">
      <c r="A31" s="53" t="s">
        <v>329</v>
      </c>
      <c r="B31" s="54" t="s">
        <v>330</v>
      </c>
    </row>
    <row r="32" spans="1:2" x14ac:dyDescent="0.35">
      <c r="A32" s="53" t="s">
        <v>331</v>
      </c>
      <c r="B32" s="54" t="s">
        <v>332</v>
      </c>
    </row>
    <row r="33" spans="1:2" x14ac:dyDescent="0.35">
      <c r="A33" s="53" t="s">
        <v>333</v>
      </c>
      <c r="B33" s="54" t="s">
        <v>334</v>
      </c>
    </row>
    <row r="34" spans="1:2" x14ac:dyDescent="0.35">
      <c r="A34" s="53" t="s">
        <v>335</v>
      </c>
      <c r="B34" s="54" t="s">
        <v>336</v>
      </c>
    </row>
    <row r="35" spans="1:2" x14ac:dyDescent="0.35">
      <c r="A35" s="53" t="s">
        <v>337</v>
      </c>
      <c r="B35" s="54" t="s">
        <v>338</v>
      </c>
    </row>
    <row r="36" spans="1:2" x14ac:dyDescent="0.35">
      <c r="A36" s="53" t="s">
        <v>339</v>
      </c>
      <c r="B36" s="54" t="s">
        <v>340</v>
      </c>
    </row>
    <row r="37" spans="1:2" x14ac:dyDescent="0.35">
      <c r="A37" s="53" t="s">
        <v>341</v>
      </c>
      <c r="B37" s="54" t="s">
        <v>342</v>
      </c>
    </row>
    <row r="38" spans="1:2" x14ac:dyDescent="0.35">
      <c r="A38" s="53" t="s">
        <v>343</v>
      </c>
      <c r="B38" s="54" t="s">
        <v>344</v>
      </c>
    </row>
    <row r="39" spans="1:2" x14ac:dyDescent="0.35">
      <c r="A39" s="53" t="s">
        <v>345</v>
      </c>
      <c r="B39" s="54" t="s">
        <v>346</v>
      </c>
    </row>
    <row r="40" spans="1:2" x14ac:dyDescent="0.35">
      <c r="A40" s="53" t="s">
        <v>347</v>
      </c>
      <c r="B40" s="54" t="s">
        <v>348</v>
      </c>
    </row>
    <row r="41" spans="1:2" x14ac:dyDescent="0.35">
      <c r="A41" s="53" t="s">
        <v>349</v>
      </c>
      <c r="B41" s="54" t="s">
        <v>350</v>
      </c>
    </row>
    <row r="42" spans="1:2" x14ac:dyDescent="0.35">
      <c r="A42" s="53" t="s">
        <v>351</v>
      </c>
      <c r="B42" s="54" t="s">
        <v>352</v>
      </c>
    </row>
    <row r="43" spans="1:2" x14ac:dyDescent="0.35">
      <c r="A43" s="53" t="s">
        <v>353</v>
      </c>
      <c r="B43" s="54" t="s">
        <v>354</v>
      </c>
    </row>
    <row r="44" spans="1:2" x14ac:dyDescent="0.35">
      <c r="A44" s="53" t="s">
        <v>355</v>
      </c>
      <c r="B44" s="54" t="s">
        <v>356</v>
      </c>
    </row>
    <row r="45" spans="1:2" x14ac:dyDescent="0.35">
      <c r="A45" s="53" t="s">
        <v>357</v>
      </c>
      <c r="B45" s="54" t="s">
        <v>358</v>
      </c>
    </row>
    <row r="46" spans="1:2" x14ac:dyDescent="0.35">
      <c r="A46" s="53" t="s">
        <v>359</v>
      </c>
      <c r="B46" s="54" t="s">
        <v>360</v>
      </c>
    </row>
    <row r="47" spans="1:2" x14ac:dyDescent="0.35">
      <c r="A47" s="53" t="s">
        <v>361</v>
      </c>
      <c r="B47" s="54" t="s">
        <v>362</v>
      </c>
    </row>
    <row r="48" spans="1:2" x14ac:dyDescent="0.35">
      <c r="A48" s="53" t="s">
        <v>363</v>
      </c>
      <c r="B48" s="54" t="s">
        <v>364</v>
      </c>
    </row>
    <row r="49" spans="1:2" x14ac:dyDescent="0.35">
      <c r="A49" s="53" t="s">
        <v>365</v>
      </c>
      <c r="B49" s="54" t="s">
        <v>366</v>
      </c>
    </row>
    <row r="50" spans="1:2" x14ac:dyDescent="0.35">
      <c r="A50" s="53" t="s">
        <v>367</v>
      </c>
      <c r="B50" s="54" t="s">
        <v>368</v>
      </c>
    </row>
    <row r="51" spans="1:2" x14ac:dyDescent="0.35">
      <c r="A51" s="53" t="s">
        <v>369</v>
      </c>
      <c r="B51" s="54" t="s">
        <v>370</v>
      </c>
    </row>
    <row r="52" spans="1:2" x14ac:dyDescent="0.35">
      <c r="A52" s="53" t="s">
        <v>371</v>
      </c>
      <c r="B52" s="54" t="s">
        <v>372</v>
      </c>
    </row>
    <row r="53" spans="1:2" x14ac:dyDescent="0.35">
      <c r="A53" s="53" t="s">
        <v>373</v>
      </c>
      <c r="B53" s="54" t="s">
        <v>374</v>
      </c>
    </row>
    <row r="54" spans="1:2" x14ac:dyDescent="0.35">
      <c r="A54" s="53" t="s">
        <v>375</v>
      </c>
      <c r="B54" s="54" t="s">
        <v>376</v>
      </c>
    </row>
    <row r="55" spans="1:2" x14ac:dyDescent="0.35">
      <c r="A55" s="53" t="s">
        <v>377</v>
      </c>
      <c r="B55" s="54" t="s">
        <v>378</v>
      </c>
    </row>
    <row r="56" spans="1:2" x14ac:dyDescent="0.35">
      <c r="A56" s="53" t="s">
        <v>379</v>
      </c>
      <c r="B56" s="54" t="s">
        <v>380</v>
      </c>
    </row>
    <row r="57" spans="1:2" x14ac:dyDescent="0.35">
      <c r="A57" s="53" t="s">
        <v>381</v>
      </c>
      <c r="B57" s="54" t="s">
        <v>382</v>
      </c>
    </row>
    <row r="58" spans="1:2" x14ac:dyDescent="0.35">
      <c r="A58" s="53" t="s">
        <v>383</v>
      </c>
      <c r="B58" s="54" t="s">
        <v>384</v>
      </c>
    </row>
    <row r="59" spans="1:2" x14ac:dyDescent="0.35">
      <c r="A59" s="53" t="s">
        <v>385</v>
      </c>
      <c r="B59" s="54" t="s">
        <v>386</v>
      </c>
    </row>
    <row r="60" spans="1:2" x14ac:dyDescent="0.35">
      <c r="A60" s="53" t="s">
        <v>387</v>
      </c>
      <c r="B60" s="54" t="s">
        <v>388</v>
      </c>
    </row>
    <row r="61" spans="1:2" x14ac:dyDescent="0.35">
      <c r="A61" s="53" t="s">
        <v>389</v>
      </c>
      <c r="B61" s="54" t="s">
        <v>390</v>
      </c>
    </row>
    <row r="62" spans="1:2" x14ac:dyDescent="0.35">
      <c r="A62" s="53" t="s">
        <v>391</v>
      </c>
      <c r="B62" s="54" t="s">
        <v>392</v>
      </c>
    </row>
    <row r="63" spans="1:2" x14ac:dyDescent="0.35">
      <c r="A63" s="53" t="s">
        <v>393</v>
      </c>
      <c r="B63" s="54" t="s">
        <v>394</v>
      </c>
    </row>
    <row r="64" spans="1:2" x14ac:dyDescent="0.35">
      <c r="A64" s="53" t="s">
        <v>395</v>
      </c>
      <c r="B64" s="54" t="s">
        <v>396</v>
      </c>
    </row>
    <row r="65" spans="1:2" x14ac:dyDescent="0.35">
      <c r="A65" s="53" t="s">
        <v>397</v>
      </c>
      <c r="B65" s="54" t="s">
        <v>398</v>
      </c>
    </row>
    <row r="66" spans="1:2" x14ac:dyDescent="0.35">
      <c r="A66" s="53" t="s">
        <v>399</v>
      </c>
      <c r="B66" s="54" t="s">
        <v>400</v>
      </c>
    </row>
    <row r="67" spans="1:2" x14ac:dyDescent="0.35">
      <c r="A67" s="53" t="s">
        <v>401</v>
      </c>
      <c r="B67" s="54" t="s">
        <v>402</v>
      </c>
    </row>
    <row r="68" spans="1:2" x14ac:dyDescent="0.35">
      <c r="A68" s="53" t="s">
        <v>403</v>
      </c>
      <c r="B68" s="54" t="s">
        <v>404</v>
      </c>
    </row>
    <row r="69" spans="1:2" x14ac:dyDescent="0.35">
      <c r="A69" s="53" t="s">
        <v>405</v>
      </c>
      <c r="B69" s="54" t="s">
        <v>406</v>
      </c>
    </row>
    <row r="70" spans="1:2" x14ac:dyDescent="0.35">
      <c r="A70" s="53" t="s">
        <v>407</v>
      </c>
      <c r="B70" s="54" t="s">
        <v>408</v>
      </c>
    </row>
    <row r="71" spans="1:2" x14ac:dyDescent="0.35">
      <c r="A71" s="53" t="s">
        <v>409</v>
      </c>
      <c r="B71" s="54" t="s">
        <v>410</v>
      </c>
    </row>
    <row r="72" spans="1:2" x14ac:dyDescent="0.35">
      <c r="A72" s="53" t="s">
        <v>411</v>
      </c>
      <c r="B72" s="54" t="s">
        <v>412</v>
      </c>
    </row>
    <row r="73" spans="1:2" x14ac:dyDescent="0.35">
      <c r="A73" s="53" t="s">
        <v>413</v>
      </c>
      <c r="B73" s="54" t="s">
        <v>414</v>
      </c>
    </row>
    <row r="74" spans="1:2" x14ac:dyDescent="0.35">
      <c r="A74" s="53" t="s">
        <v>415</v>
      </c>
      <c r="B74" s="54" t="s">
        <v>416</v>
      </c>
    </row>
    <row r="75" spans="1:2" x14ac:dyDescent="0.35">
      <c r="A75" s="53" t="s">
        <v>417</v>
      </c>
      <c r="B75" s="55" t="s">
        <v>418</v>
      </c>
    </row>
    <row r="76" spans="1:2" x14ac:dyDescent="0.35">
      <c r="A76" s="53" t="s">
        <v>419</v>
      </c>
      <c r="B76" s="55" t="s">
        <v>420</v>
      </c>
    </row>
    <row r="77" spans="1:2" x14ac:dyDescent="0.35">
      <c r="A77" s="53" t="s">
        <v>421</v>
      </c>
      <c r="B77" s="55" t="s">
        <v>422</v>
      </c>
    </row>
    <row r="78" spans="1:2" x14ac:dyDescent="0.35">
      <c r="A78" s="53" t="s">
        <v>423</v>
      </c>
      <c r="B78" s="55" t="s">
        <v>424</v>
      </c>
    </row>
    <row r="79" spans="1:2" x14ac:dyDescent="0.35">
      <c r="A79" s="53" t="s">
        <v>425</v>
      </c>
      <c r="B79" s="55" t="s">
        <v>426</v>
      </c>
    </row>
    <row r="80" spans="1:2" x14ac:dyDescent="0.35">
      <c r="A80" s="53" t="s">
        <v>427</v>
      </c>
      <c r="B80" s="55" t="s">
        <v>428</v>
      </c>
    </row>
    <row r="81" spans="1:2" x14ac:dyDescent="0.35">
      <c r="A81" s="53" t="s">
        <v>429</v>
      </c>
      <c r="B81" s="55" t="s">
        <v>430</v>
      </c>
    </row>
    <row r="82" spans="1:2" x14ac:dyDescent="0.35">
      <c r="A82" s="53" t="s">
        <v>431</v>
      </c>
      <c r="B82" s="55" t="s">
        <v>432</v>
      </c>
    </row>
    <row r="83" spans="1:2" x14ac:dyDescent="0.35">
      <c r="A83" s="53" t="s">
        <v>433</v>
      </c>
      <c r="B83" s="55" t="s">
        <v>434</v>
      </c>
    </row>
    <row r="84" spans="1:2" x14ac:dyDescent="0.35">
      <c r="A84" s="53" t="s">
        <v>435</v>
      </c>
      <c r="B84" s="55" t="s">
        <v>436</v>
      </c>
    </row>
    <row r="85" spans="1:2" x14ac:dyDescent="0.35">
      <c r="A85" s="53" t="s">
        <v>437</v>
      </c>
      <c r="B85" s="55" t="s">
        <v>438</v>
      </c>
    </row>
    <row r="86" spans="1:2" x14ac:dyDescent="0.35">
      <c r="A86" s="53" t="s">
        <v>439</v>
      </c>
      <c r="B86" s="55" t="s">
        <v>440</v>
      </c>
    </row>
    <row r="87" spans="1:2" x14ac:dyDescent="0.35">
      <c r="A87" s="53" t="s">
        <v>441</v>
      </c>
      <c r="B87" s="55" t="s">
        <v>442</v>
      </c>
    </row>
    <row r="88" spans="1:2" x14ac:dyDescent="0.35">
      <c r="A88" s="53" t="s">
        <v>443</v>
      </c>
      <c r="B88" s="55" t="s">
        <v>444</v>
      </c>
    </row>
    <row r="89" spans="1:2" x14ac:dyDescent="0.35">
      <c r="A89" s="53" t="s">
        <v>445</v>
      </c>
      <c r="B89" s="55" t="s">
        <v>446</v>
      </c>
    </row>
    <row r="90" spans="1:2" x14ac:dyDescent="0.35">
      <c r="A90" s="53" t="s">
        <v>447</v>
      </c>
      <c r="B90" s="55" t="s">
        <v>448</v>
      </c>
    </row>
    <row r="91" spans="1:2" x14ac:dyDescent="0.35">
      <c r="A91" s="53" t="s">
        <v>449</v>
      </c>
      <c r="B91" s="55" t="s">
        <v>450</v>
      </c>
    </row>
    <row r="92" spans="1:2" x14ac:dyDescent="0.35">
      <c r="A92" s="53" t="s">
        <v>451</v>
      </c>
      <c r="B92" s="55" t="s">
        <v>452</v>
      </c>
    </row>
    <row r="93" spans="1:2" x14ac:dyDescent="0.35">
      <c r="A93" s="53" t="s">
        <v>453</v>
      </c>
      <c r="B93" s="55" t="s">
        <v>454</v>
      </c>
    </row>
    <row r="94" spans="1:2" x14ac:dyDescent="0.35">
      <c r="A94" s="53" t="s">
        <v>455</v>
      </c>
      <c r="B94" s="55" t="s">
        <v>456</v>
      </c>
    </row>
    <row r="95" spans="1:2" x14ac:dyDescent="0.35">
      <c r="A95" s="53" t="s">
        <v>457</v>
      </c>
      <c r="B95" s="55" t="s">
        <v>458</v>
      </c>
    </row>
    <row r="96" spans="1:2" x14ac:dyDescent="0.35">
      <c r="A96" s="53" t="s">
        <v>459</v>
      </c>
      <c r="B96" s="55" t="s">
        <v>460</v>
      </c>
    </row>
    <row r="97" spans="1:2" x14ac:dyDescent="0.35">
      <c r="A97" s="53" t="s">
        <v>461</v>
      </c>
      <c r="B97" s="55" t="s">
        <v>462</v>
      </c>
    </row>
    <row r="98" spans="1:2" x14ac:dyDescent="0.35">
      <c r="A98" s="53" t="s">
        <v>463</v>
      </c>
      <c r="B98" s="55" t="s">
        <v>464</v>
      </c>
    </row>
    <row r="99" spans="1:2" x14ac:dyDescent="0.35">
      <c r="A99" s="53" t="s">
        <v>465</v>
      </c>
      <c r="B99" s="55" t="s">
        <v>466</v>
      </c>
    </row>
    <row r="100" spans="1:2" x14ac:dyDescent="0.35">
      <c r="A100" s="53" t="s">
        <v>467</v>
      </c>
      <c r="B100" s="55" t="s">
        <v>468</v>
      </c>
    </row>
    <row r="101" spans="1:2" x14ac:dyDescent="0.35">
      <c r="A101" s="53" t="s">
        <v>469</v>
      </c>
      <c r="B101" s="55" t="s">
        <v>470</v>
      </c>
    </row>
    <row r="102" spans="1:2" x14ac:dyDescent="0.35">
      <c r="A102" s="53" t="s">
        <v>471</v>
      </c>
      <c r="B102" s="55" t="s">
        <v>472</v>
      </c>
    </row>
    <row r="103" spans="1:2" x14ac:dyDescent="0.35">
      <c r="A103" s="53" t="s">
        <v>473</v>
      </c>
      <c r="B103" s="55" t="s">
        <v>474</v>
      </c>
    </row>
    <row r="104" spans="1:2" x14ac:dyDescent="0.35">
      <c r="A104" s="53" t="s">
        <v>475</v>
      </c>
      <c r="B104" s="55" t="s">
        <v>476</v>
      </c>
    </row>
    <row r="105" spans="1:2" x14ac:dyDescent="0.35">
      <c r="A105" s="53" t="s">
        <v>477</v>
      </c>
      <c r="B105" s="55" t="s">
        <v>478</v>
      </c>
    </row>
    <row r="106" spans="1:2" x14ac:dyDescent="0.35">
      <c r="A106" s="53" t="s">
        <v>479</v>
      </c>
      <c r="B106" s="55" t="s">
        <v>480</v>
      </c>
    </row>
    <row r="107" spans="1:2" x14ac:dyDescent="0.35">
      <c r="A107" s="53" t="s">
        <v>481</v>
      </c>
      <c r="B107" s="55" t="s">
        <v>482</v>
      </c>
    </row>
    <row r="108" spans="1:2" x14ac:dyDescent="0.35">
      <c r="A108" s="53" t="s">
        <v>483</v>
      </c>
      <c r="B108" s="55" t="s">
        <v>484</v>
      </c>
    </row>
    <row r="109" spans="1:2" x14ac:dyDescent="0.35">
      <c r="A109" s="53" t="s">
        <v>485</v>
      </c>
      <c r="B109" s="55" t="s">
        <v>486</v>
      </c>
    </row>
    <row r="110" spans="1:2" x14ac:dyDescent="0.35">
      <c r="A110" s="53" t="s">
        <v>487</v>
      </c>
      <c r="B110" s="55" t="s">
        <v>488</v>
      </c>
    </row>
    <row r="111" spans="1:2" x14ac:dyDescent="0.35">
      <c r="A111" s="53" t="s">
        <v>489</v>
      </c>
      <c r="B111" s="55" t="s">
        <v>490</v>
      </c>
    </row>
    <row r="112" spans="1:2" x14ac:dyDescent="0.35">
      <c r="A112" s="53" t="s">
        <v>491</v>
      </c>
      <c r="B112" s="55" t="s">
        <v>492</v>
      </c>
    </row>
    <row r="113" spans="1:2" x14ac:dyDescent="0.35">
      <c r="A113" s="53" t="s">
        <v>493</v>
      </c>
      <c r="B113" s="55" t="s">
        <v>494</v>
      </c>
    </row>
    <row r="114" spans="1:2" x14ac:dyDescent="0.35">
      <c r="A114" s="53" t="s">
        <v>495</v>
      </c>
      <c r="B114" s="55" t="s">
        <v>496</v>
      </c>
    </row>
    <row r="115" spans="1:2" x14ac:dyDescent="0.35">
      <c r="A115" s="53" t="s">
        <v>497</v>
      </c>
      <c r="B115" s="55" t="s">
        <v>498</v>
      </c>
    </row>
    <row r="116" spans="1:2" x14ac:dyDescent="0.35">
      <c r="A116" s="53" t="s">
        <v>499</v>
      </c>
      <c r="B116" s="55" t="s">
        <v>500</v>
      </c>
    </row>
    <row r="117" spans="1:2" x14ac:dyDescent="0.35">
      <c r="A117" s="53" t="s">
        <v>501</v>
      </c>
      <c r="B117" s="55" t="s">
        <v>502</v>
      </c>
    </row>
    <row r="118" spans="1:2" x14ac:dyDescent="0.35">
      <c r="A118" s="53" t="s">
        <v>503</v>
      </c>
      <c r="B118" s="55" t="s">
        <v>504</v>
      </c>
    </row>
    <row r="119" spans="1:2" x14ac:dyDescent="0.35">
      <c r="A119" s="53" t="s">
        <v>505</v>
      </c>
      <c r="B119" s="55" t="s">
        <v>506</v>
      </c>
    </row>
    <row r="120" spans="1:2" x14ac:dyDescent="0.35">
      <c r="A120" s="53" t="s">
        <v>507</v>
      </c>
      <c r="B120" s="55" t="s">
        <v>508</v>
      </c>
    </row>
    <row r="121" spans="1:2" x14ac:dyDescent="0.35">
      <c r="A121" s="53" t="s">
        <v>509</v>
      </c>
      <c r="B121" s="55" t="s">
        <v>510</v>
      </c>
    </row>
    <row r="122" spans="1:2" x14ac:dyDescent="0.35">
      <c r="A122" s="53" t="s">
        <v>511</v>
      </c>
      <c r="B122" s="55" t="s">
        <v>512</v>
      </c>
    </row>
    <row r="123" spans="1:2" x14ac:dyDescent="0.35">
      <c r="A123" s="53" t="s">
        <v>513</v>
      </c>
      <c r="B123" s="55" t="s">
        <v>514</v>
      </c>
    </row>
    <row r="124" spans="1:2" x14ac:dyDescent="0.35">
      <c r="A124" s="53" t="s">
        <v>515</v>
      </c>
      <c r="B124" s="55" t="s">
        <v>516</v>
      </c>
    </row>
    <row r="125" spans="1:2" x14ac:dyDescent="0.35">
      <c r="A125" s="53" t="s">
        <v>517</v>
      </c>
      <c r="B125" s="55" t="s">
        <v>518</v>
      </c>
    </row>
    <row r="126" spans="1:2" x14ac:dyDescent="0.35">
      <c r="A126" s="53" t="s">
        <v>519</v>
      </c>
      <c r="B126" s="55" t="s">
        <v>520</v>
      </c>
    </row>
    <row r="127" spans="1:2" x14ac:dyDescent="0.35">
      <c r="A127" s="53" t="s">
        <v>521</v>
      </c>
      <c r="B127" s="55" t="s">
        <v>522</v>
      </c>
    </row>
    <row r="128" spans="1:2" x14ac:dyDescent="0.35">
      <c r="A128" s="53" t="s">
        <v>523</v>
      </c>
      <c r="B128" s="55" t="s">
        <v>524</v>
      </c>
    </row>
    <row r="129" spans="1:2" x14ac:dyDescent="0.35">
      <c r="A129" s="53" t="s">
        <v>525</v>
      </c>
      <c r="B129" s="55" t="s">
        <v>526</v>
      </c>
    </row>
    <row r="130" spans="1:2" x14ac:dyDescent="0.35">
      <c r="A130" s="53" t="s">
        <v>527</v>
      </c>
      <c r="B130" s="55" t="s">
        <v>528</v>
      </c>
    </row>
    <row r="131" spans="1:2" x14ac:dyDescent="0.35">
      <c r="A131" s="53" t="s">
        <v>529</v>
      </c>
      <c r="B131" s="55" t="s">
        <v>530</v>
      </c>
    </row>
    <row r="132" spans="1:2" x14ac:dyDescent="0.35">
      <c r="A132" s="53" t="s">
        <v>531</v>
      </c>
      <c r="B132" s="55" t="s">
        <v>532</v>
      </c>
    </row>
    <row r="133" spans="1:2" x14ac:dyDescent="0.35">
      <c r="A133" s="53" t="s">
        <v>533</v>
      </c>
      <c r="B133" s="55" t="s">
        <v>534</v>
      </c>
    </row>
    <row r="134" spans="1:2" x14ac:dyDescent="0.35">
      <c r="A134" s="53" t="s">
        <v>535</v>
      </c>
      <c r="B134" s="55" t="s">
        <v>536</v>
      </c>
    </row>
    <row r="135" spans="1:2" x14ac:dyDescent="0.35">
      <c r="A135" s="53" t="s">
        <v>537</v>
      </c>
      <c r="B135" s="55" t="s">
        <v>538</v>
      </c>
    </row>
    <row r="136" spans="1:2" x14ac:dyDescent="0.35">
      <c r="A136" s="53" t="s">
        <v>539</v>
      </c>
      <c r="B136" s="55" t="s">
        <v>540</v>
      </c>
    </row>
    <row r="137" spans="1:2" x14ac:dyDescent="0.35">
      <c r="A137" s="53" t="s">
        <v>541</v>
      </c>
      <c r="B137" s="55" t="s">
        <v>542</v>
      </c>
    </row>
    <row r="138" spans="1:2" x14ac:dyDescent="0.35">
      <c r="A138" s="53" t="s">
        <v>543</v>
      </c>
      <c r="B138" s="55" t="s">
        <v>544</v>
      </c>
    </row>
    <row r="139" spans="1:2" x14ac:dyDescent="0.35">
      <c r="A139" s="53" t="s">
        <v>545</v>
      </c>
      <c r="B139" s="55" t="s">
        <v>546</v>
      </c>
    </row>
    <row r="140" spans="1:2" x14ac:dyDescent="0.35">
      <c r="A140" s="53" t="s">
        <v>547</v>
      </c>
      <c r="B140" s="55" t="s">
        <v>548</v>
      </c>
    </row>
    <row r="141" spans="1:2" x14ac:dyDescent="0.35">
      <c r="A141" s="53" t="s">
        <v>549</v>
      </c>
      <c r="B141" s="55" t="s">
        <v>550</v>
      </c>
    </row>
    <row r="142" spans="1:2" x14ac:dyDescent="0.35">
      <c r="A142" s="53" t="s">
        <v>551</v>
      </c>
      <c r="B142" s="55" t="s">
        <v>552</v>
      </c>
    </row>
    <row r="143" spans="1:2" x14ac:dyDescent="0.35">
      <c r="A143" s="53" t="s">
        <v>553</v>
      </c>
      <c r="B143" s="55" t="s">
        <v>554</v>
      </c>
    </row>
    <row r="144" spans="1:2" x14ac:dyDescent="0.35">
      <c r="A144" s="53" t="s">
        <v>555</v>
      </c>
      <c r="B144" s="55" t="s">
        <v>556</v>
      </c>
    </row>
    <row r="145" spans="1:2" x14ac:dyDescent="0.35">
      <c r="A145" s="53" t="s">
        <v>557</v>
      </c>
      <c r="B145" s="55" t="s">
        <v>558</v>
      </c>
    </row>
    <row r="146" spans="1:2" x14ac:dyDescent="0.35">
      <c r="A146" s="53" t="s">
        <v>559</v>
      </c>
      <c r="B146" s="55" t="s">
        <v>560</v>
      </c>
    </row>
    <row r="147" spans="1:2" x14ac:dyDescent="0.35">
      <c r="A147" s="53" t="s">
        <v>561</v>
      </c>
      <c r="B147" s="55" t="s">
        <v>562</v>
      </c>
    </row>
    <row r="148" spans="1:2" x14ac:dyDescent="0.35">
      <c r="A148" s="53" t="s">
        <v>563</v>
      </c>
      <c r="B148" s="55" t="s">
        <v>564</v>
      </c>
    </row>
    <row r="149" spans="1:2" x14ac:dyDescent="0.35">
      <c r="A149" s="53" t="s">
        <v>565</v>
      </c>
      <c r="B149" s="55" t="s">
        <v>566</v>
      </c>
    </row>
    <row r="150" spans="1:2" x14ac:dyDescent="0.35">
      <c r="A150" s="53" t="s">
        <v>567</v>
      </c>
      <c r="B150" s="55" t="s">
        <v>568</v>
      </c>
    </row>
    <row r="151" spans="1:2" x14ac:dyDescent="0.35">
      <c r="A151" s="53" t="s">
        <v>569</v>
      </c>
      <c r="B151" s="55" t="s">
        <v>570</v>
      </c>
    </row>
    <row r="152" spans="1:2" x14ac:dyDescent="0.35">
      <c r="A152" s="53" t="s">
        <v>571</v>
      </c>
      <c r="B152" s="55" t="s">
        <v>572</v>
      </c>
    </row>
    <row r="153" spans="1:2" x14ac:dyDescent="0.35">
      <c r="A153" s="53" t="s">
        <v>573</v>
      </c>
      <c r="B153" s="55" t="s">
        <v>574</v>
      </c>
    </row>
    <row r="154" spans="1:2" x14ac:dyDescent="0.35">
      <c r="A154" s="53" t="s">
        <v>575</v>
      </c>
      <c r="B154" s="55" t="s">
        <v>576</v>
      </c>
    </row>
    <row r="155" spans="1:2" x14ac:dyDescent="0.35">
      <c r="A155" s="53" t="s">
        <v>577</v>
      </c>
      <c r="B155" s="55" t="s">
        <v>578</v>
      </c>
    </row>
    <row r="156" spans="1:2" x14ac:dyDescent="0.35">
      <c r="A156" s="53" t="s">
        <v>579</v>
      </c>
      <c r="B156" s="55" t="s">
        <v>580</v>
      </c>
    </row>
    <row r="157" spans="1:2" x14ac:dyDescent="0.35">
      <c r="A157" s="53" t="s">
        <v>581</v>
      </c>
      <c r="B157" s="55" t="s">
        <v>582</v>
      </c>
    </row>
    <row r="158" spans="1:2" x14ac:dyDescent="0.35">
      <c r="A158" s="53" t="s">
        <v>583</v>
      </c>
      <c r="B158" s="55" t="s">
        <v>584</v>
      </c>
    </row>
    <row r="159" spans="1:2" x14ac:dyDescent="0.35">
      <c r="A159" s="53" t="s">
        <v>585</v>
      </c>
      <c r="B159" s="55" t="s">
        <v>586</v>
      </c>
    </row>
    <row r="160" spans="1:2" x14ac:dyDescent="0.35">
      <c r="A160" s="53" t="s">
        <v>587</v>
      </c>
      <c r="B160" s="55" t="s">
        <v>588</v>
      </c>
    </row>
    <row r="161" spans="1:2" x14ac:dyDescent="0.35">
      <c r="A161" s="53" t="s">
        <v>589</v>
      </c>
      <c r="B161" s="55" t="s">
        <v>590</v>
      </c>
    </row>
    <row r="162" spans="1:2" x14ac:dyDescent="0.35">
      <c r="A162" s="53" t="s">
        <v>591</v>
      </c>
      <c r="B162" s="55" t="s">
        <v>592</v>
      </c>
    </row>
    <row r="163" spans="1:2" x14ac:dyDescent="0.35">
      <c r="A163" s="53" t="s">
        <v>593</v>
      </c>
      <c r="B163" s="55" t="s">
        <v>594</v>
      </c>
    </row>
    <row r="164" spans="1:2" x14ac:dyDescent="0.35">
      <c r="A164" s="53" t="s">
        <v>595</v>
      </c>
      <c r="B164" s="55" t="s">
        <v>596</v>
      </c>
    </row>
    <row r="165" spans="1:2" x14ac:dyDescent="0.35">
      <c r="A165" s="53" t="s">
        <v>597</v>
      </c>
      <c r="B165" s="55" t="s">
        <v>598</v>
      </c>
    </row>
    <row r="166" spans="1:2" x14ac:dyDescent="0.35">
      <c r="A166" s="53" t="s">
        <v>599</v>
      </c>
      <c r="B166" s="55" t="s">
        <v>600</v>
      </c>
    </row>
    <row r="167" spans="1:2" x14ac:dyDescent="0.35">
      <c r="A167" s="53" t="s">
        <v>601</v>
      </c>
      <c r="B167" s="55" t="s">
        <v>602</v>
      </c>
    </row>
    <row r="168" spans="1:2" x14ac:dyDescent="0.35">
      <c r="A168" s="53" t="s">
        <v>603</v>
      </c>
      <c r="B168" s="55" t="s">
        <v>604</v>
      </c>
    </row>
    <row r="169" spans="1:2" x14ac:dyDescent="0.35">
      <c r="A169" s="53" t="s">
        <v>605</v>
      </c>
      <c r="B169" s="55" t="s">
        <v>606</v>
      </c>
    </row>
    <row r="170" spans="1:2" x14ac:dyDescent="0.35">
      <c r="A170" s="53" t="s">
        <v>607</v>
      </c>
      <c r="B170" s="55" t="s">
        <v>608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joerg.stahlhut@undp.org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MPTF_00006_00989</ProjectId>
    <FundCode xmlns="f9695bc1-6109-4dcd-a27a-f8a0370b00e2">MPTF_00006</FundCode>
    <Comments xmlns="f9695bc1-6109-4dcd-a27a-f8a0370b00e2">Semi-annual Financial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B30211-ECE8-49FB-9801-5860A0B4CFFC}"/>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IRC Semi-Annual Financial Report_12 June 2024.xlsx</dc:title>
  <dc:subject/>
  <dc:creator>Jelena Zelenovic</dc:creator>
  <cp:keywords/>
  <dc:description/>
  <cp:lastModifiedBy>Caroline Muasya</cp:lastModifiedBy>
  <cp:revision/>
  <dcterms:created xsi:type="dcterms:W3CDTF">2017-11-15T21:17:43Z</dcterms:created>
  <dcterms:modified xsi:type="dcterms:W3CDTF">2024-06-15T22:06:58Z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